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9.xml" ContentType="application/vnd.openxmlformats-officedocument.spreadsheetml.tab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filterPrivacy="1" showInkAnnotation="0" codeName="ThisWorkbook" hidePivotFieldList="1" defaultThemeVersion="166925"/>
  <xr:revisionPtr revIDLastSave="0" documentId="13_ncr:1_{C303B5C0-16A0-40EF-9CCC-3CBE6814D607}" xr6:coauthVersionLast="47" xr6:coauthVersionMax="47" xr10:uidLastSave="{00000000-0000-0000-0000-000000000000}"/>
  <bookViews>
    <workbookView xWindow="-120" yWindow="-120" windowWidth="51840" windowHeight="21120" tabRatio="601" xr2:uid="{397D80DD-EB37-4143-8BA6-C487B151CCF9}"/>
  </bookViews>
  <sheets>
    <sheet name="New Entry" sheetId="17" r:id="rId1"/>
    <sheet name="New Entry Unused Layout" sheetId="35" state="veryHidden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r:id="rId8"/>
    <sheet name="Routes" sheetId="30" r:id="rId9"/>
    <sheet name="Airports" sheetId="28" r:id="rId10"/>
    <sheet name="ChartData" sheetId="23" r:id="rId11"/>
    <sheet name="Help" sheetId="33" r:id="rId12"/>
  </sheets>
  <functionGroups builtInGroupCount="19"/>
  <definedNames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r" hidden="1" xlm="1">#NAME?</definedName>
    <definedName name="_xlpm.resul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pp2DAz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MEA))</definedName>
    <definedName name="App2DAz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SEA))</definedName>
    <definedName name="App2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MEA))</definedName>
    <definedName name="App2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SEA))</definedName>
    <definedName name="App3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MEA))</definedName>
    <definedName name="App3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SEA))</definedName>
    <definedName name="CF_DaysRemainingMEA">INDEX(Recency[DaysRemainingMEA],ROW()-ROW(Recency[#Headers]))</definedName>
    <definedName name="CF_DaysRemainingSEA">INDEX(Recency[DaysRemainingSEA],ROW()-ROW(Recency[#Headers]))</definedName>
    <definedName name="CirclingExpiryMEA">_xlfn.LET(_xlpm.dI,Logbook[IPC],_xlpm.dO,Logbook[OPC],_xlpm.ovI,N(IPCOverride),_xlpm.ovO,N(OPCOverride),_xlpm.logI,IFERROR(MAX(_xlfn._xlws.FILTER(_xlpm.dI,(ISNUMBER(_xlpm.dI))*(_xlpm.dI&gt;0)*LogbookMEA)),0),_xlpm.logO,IFERROR(MAX(_xlfn._xlws.FILTER(_xlpm.dO,(ISNUMBER(_xlpm.dO))*(_xlpm.dO&gt;0)*LogbookMEA)),0),_xlpm.lastCheck,MAX(_xlpm.logI,_xlpm.logO,_xlpm.ovI,_xlpm.ovO),_xlpm.circ,SUMPRODUCT(LogbookMEA*Logbook[Circling]*(((Logbook[IPC]=_xlpm.lastCheck)+(Logbook[OPC]=_xlpm.lastCheck))&gt;0)),IF(_xlpm.circ&gt;0,IPCOPCExpiryMEA,0))</definedName>
    <definedName name="CirclingExpirySEA">_xlfn.LET(_xlpm.dI,Logbook[IPC],_xlpm.dO,Logbook[OPC],_xlpm.ovI,N(IPCOverride),_xlpm.ovO,N(OPCOverride),_xlpm.logI,IFERROR(MAX(_xlfn._xlws.FILTER(_xlpm.dI,(ISNUMBER(_xlpm.dI))*(_xlpm.dI&gt;0)*LogbookSEA)),0),_xlpm.logO,IFERROR(MAX(_xlfn._xlws.FILTER(_xlpm.dO,(ISNUMBER(_xlpm.dO))*(_xlpm.dO&gt;0)*LogbookSEA)),0),_xlpm.lastCheck,MAX(_xlpm.logI,_xlpm.logO,_xlpm.ovI,_xlpm.ovO),_xlpm.circ,SUMPRODUCT(LogbookSEA*Logbook[Circling]*(((Logbook[IPC]=_xlpm.lastCheck)+(Logbook[OPC]=_xlpm.lastCheck))&gt;0)),IF(_xlpm.circ&gt;0,IPCOPCExpirySEA,0))</definedName>
    <definedName name="DateAfterExport">Admin!$B$6</definedName>
    <definedName name="DayLandingExpiryMEA">_xlfn.LET(_xlpm.d,Logbook[Date],_xlpm.vals,Logbook[LandingsDay]*LogbookMEA,_xlpm.x,IFERROR(MAX(_xlfn._xlws.FILTER(_xlpm.d+90,(ISNUMBER(_xlpm.d))*_xlfn.BYROW(_xlpm.d,_xlfn.LAMBDA(_xlpm.r,SUM(_xlfn._xlws.FILTER(_xlpm.vals,(ISNUMBER(_xlpm.d))*(_xlpm.d&gt;=_xlpm.r)*(_xlpm.d&lt;=_xlpm.r+90)))&gt;=3)))),0),_xlpm.x)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FRExpiry">'Currency + Recency'!$T$16</definedName>
    <definedName name="FRExpiryMEA">_xlfn.LET(_xlpm.d,Logbook[FlightReview]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ExpirySEA">_xlfn.LET(_xlpm.d,Logbook[FlightReview]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Last">'Currency + Recency'!$T$14</definedName>
    <definedName name="FROverride">'Currency + Recency'!$Q$5</definedName>
    <definedName name="FRSecondLast">'Currency + Recency'!$T$15</definedName>
    <definedName name="GitHubBranch">Admin!$B$11</definedName>
    <definedName name="GitHubToken">Admin!$B$10</definedName>
    <definedName name="IFRAppsExpiryMEA">_xlfn.LET(_xlpm.d,Logbook[Date],_xlpm.vals,Logbook[TotalApps]*LogbookMEA,_xlpm.x,IFERROR(MAX(_xlfn._xlws.FILTER(_xlpm.d+90,(ISNUMBER(_xlpm.d))*_xlfn.BYROW(_xlpm.d,_xlfn.LAMBDA(_xlpm.r,SUM(_xlfn._xlws.FILTER(_xlpm.vals,(ISNUMBER(_xlpm.d))*(_xlpm.d&gt;=_xlpm.r)*(_xlpm.d&lt;=_xlpm.r+90)))&gt;=3)))),0),MAX(_xlpm.x,OPCRecencyExpiryMEA))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SEA))</definedName>
    <definedName name="IPCExpiry" comment="Recency helper: Resultant_IPC_Expiry">'Currency + Recency'!$T$9</definedName>
    <definedName name="IPCLast" comment="Recency helper: Latest_IPC_IR_Test_Date">'Currency + Recency'!$T$7</definedName>
    <definedName name="IPCOPCExpiry" comment="Recency helper: Overall_IPC_OPC_Validity_Expiry">'Currency + Recency'!$T$13</definedName>
    <definedName name="IPCOPCExpiryMEA">_xlfn.LET(_xlpm.dI,Logbook[IPC],_xlpm.dO,Logbook[OPC],_xlpm.ovI,N(IPCOverride),_xlpm.ovO,N(OPCOverride),_xlpm.ipcDates,_xlfn._xlws.FILTER(_xlpm.dI,(ISNUMBER(_xlpm.dI))*(_xlpm.dI&gt;0)*LogbookMEA),_xlpm.opcDates,_xlfn._xlws.FILTER(_xlpm.dO,(ISNUMBER(_xlpm.dO))*(_xlpm.dO&gt;0)*LogbookM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PCExpirySEA">_xlfn.LET(_xlpm.dI,Logbook[IPC],_xlpm.dO,Logbook[OPC],_xlpm.ovI,N(IPCOverride),_xlpm.ovO,N(OPCOverride),_xlpm.ipcDates,_xlfn._xlws.FILTER(_xlpm.dI,(ISNUMBER(_xlpm.dI))*(_xlpm.dI&gt;0)*LogbookSEA),_xlpm.opcDates,_xlfn._xlws.FILTER(_xlpm.dO,(ISNUMBER(_xlpm.dO))*(_xlpm.dO&gt;0)*LogbookS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verride">'Currency + Recency'!$Q$6</definedName>
    <definedName name="IPCSecondLast" comment="Recency helper: Previous_IPC_IR_Test_Date">'Currency + Recency'!$T$8</definedName>
    <definedName name="LogbookHeaders">Logbook!$B$2:$BI$4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SumTotals">Logbook[[#Totals],[Custom 1]:[TotalApps]]</definedName>
    <definedName name="LogbookTotals">Logbook!$G$8:$I$9</definedName>
    <definedName name="LogbookVersion">Admin!$B$3</definedName>
    <definedName name="NativeTimeline_Date">#N/A</definedName>
    <definedName name="neCircling">'New Entry'!$R$24</definedName>
    <definedName name="neCircling2" localSheetId="1">'New Entry Unused Layout'!$AM$12</definedName>
    <definedName name="neCopilotDay">'New Entry'!$O$18</definedName>
    <definedName name="neCopilotDay2" localSheetId="1">'New Entry Unused Layout'!$AA$12</definedName>
    <definedName name="neCopilotNight">'New Entry'!$P$18</definedName>
    <definedName name="neCopilotNight2" localSheetId="1">'New Entry Unused Layout'!$AB$12</definedName>
    <definedName name="neDate">'New Entry'!$B$12</definedName>
    <definedName name="neDate2" localSheetId="1">'New Entry Unused Layout'!$B$12</definedName>
    <definedName name="neDay">'New Entry'!$E$12</definedName>
    <definedName name="neDay2" localSheetId="1">'New Entry Unused Layout'!$E$12</definedName>
    <definedName name="neDetails">'New Entry'!$L$12</definedName>
    <definedName name="neDetails2" localSheetId="1">'New Entry Unused Layout'!$J$12</definedName>
    <definedName name="neDgaAzi">'New Entry'!$Q$24</definedName>
    <definedName name="neDgaAzi2" localSheetId="1">'New Entry Unused Layout'!$AL$12</definedName>
    <definedName name="neDgaCdi">'New Entry'!$P$24</definedName>
    <definedName name="neDgaCdi2" localSheetId="1">'New Entry Unused Layout'!$AK$12</definedName>
    <definedName name="neIfrIf">'New Entry'!$Q$18</definedName>
    <definedName name="neIfrIf2" localSheetId="1">'New Entry Unused Layout'!$AC$12</definedName>
    <definedName name="neIfrSim">'New Entry'!$R$18</definedName>
    <definedName name="neIfrSim2" localSheetId="1">'New Entry Unused Layout'!$AD$12</definedName>
    <definedName name="neILS">'New Entry'!$L$24</definedName>
    <definedName name="neILS2" localSheetId="1">'New Entry Unused Layout'!$AG$12</definedName>
    <definedName name="neLandingsDay">'New Entry'!$J$24</definedName>
    <definedName name="neLandingsDay2" localSheetId="1">'New Entry Unused Layout'!$AE$12</definedName>
    <definedName name="neLandingsNight">'New Entry'!$K$24</definedName>
    <definedName name="neLandingsNight2" localSheetId="1">'New Entry Unused Layout'!$AF$12</definedName>
    <definedName name="neMeCommandDay">'New Entry'!$M$18</definedName>
    <definedName name="neMeCommandDay2" localSheetId="1">'New Entry Unused Layout'!$Y$12</definedName>
    <definedName name="neMeCommandNight">'New Entry'!$N$18</definedName>
    <definedName name="neMeCommandNight2" localSheetId="1">'New Entry Unused Layout'!$Z$12</definedName>
    <definedName name="neMeDualDay">'New Entry'!$K$18</definedName>
    <definedName name="neMeDualDay2" localSheetId="1">'New Entry Unused Layout'!$W$12</definedName>
    <definedName name="neMeDualNight">'New Entry'!$L$18</definedName>
    <definedName name="neMeDualNight2" localSheetId="1">'New Entry Unused Layout'!$X$12</definedName>
    <definedName name="neMeIcusDay">'New Entry'!$I$18</definedName>
    <definedName name="neMeIcusDay2" localSheetId="1">'New Entry Unused Layout'!$U$12</definedName>
    <definedName name="neMeIcusNight">'New Entry'!$J$18</definedName>
    <definedName name="neMeIcusNight2" localSheetId="1">'New Entry Unused Layout'!$V$12</definedName>
    <definedName name="neMonth">'New Entry'!$D$12</definedName>
    <definedName name="neMonth2" localSheetId="1">'New Entry Unused Layout'!$D$12</definedName>
    <definedName name="neNDB">'New Entry'!$O$24</definedName>
    <definedName name="neNDB2" localSheetId="1">'New Entry Unused Layout'!$AJ$12</definedName>
    <definedName name="neOtherCrew">'New Entry'!$J$12</definedName>
    <definedName name="neOtherCrew2" localSheetId="1">'New Entry Unused Layout'!$I$12</definedName>
    <definedName name="nePIC">'New Entry'!$H$12</definedName>
    <definedName name="nePIC2" localSheetId="1">'New Entry Unused Layout'!$H$12</definedName>
    <definedName name="neReg">'New Entry'!$G$12</definedName>
    <definedName name="neReg2" localSheetId="1">'New Entry Unused Layout'!$G$12</definedName>
    <definedName name="neRNAV">'New Entry'!$N$24</definedName>
    <definedName name="neRNAV2" localSheetId="1">'New Entry Unused Layout'!$AI$12</definedName>
    <definedName name="neSeCommandDay">'New Entry'!$G$18</definedName>
    <definedName name="neSeCommandDay2" localSheetId="1">'New Entry Unused Layout'!$S$12</definedName>
    <definedName name="neSeCommandNight">'New Entry'!$H$18</definedName>
    <definedName name="neSeCommandNight2" localSheetId="1">'New Entry Unused Layout'!$T$12</definedName>
    <definedName name="neSeDualDay">'New Entry'!$E$18</definedName>
    <definedName name="neSeDualDay2" localSheetId="1">'New Entry Unused Layout'!$Q$12</definedName>
    <definedName name="neSeDualNight">'New Entry'!$F$18</definedName>
    <definedName name="neSeDualNight2" localSheetId="1">'New Entry Unused Layout'!$R$12</definedName>
    <definedName name="neSeIcusDay">'New Entry'!$C$18</definedName>
    <definedName name="neSeIcusDay2" localSheetId="1">'New Entry Unused Layout'!$O$12</definedName>
    <definedName name="neSeIcusNight">'New Entry'!$D$18</definedName>
    <definedName name="neSeIcusNight2" localSheetId="1">'New Entry Unused Layout'!$P$12</definedName>
    <definedName name="neSI1">'New Entry'!$C$24</definedName>
    <definedName name="neSI12" localSheetId="1">'New Entry Unused Layout'!$K$12</definedName>
    <definedName name="neSI2">'New Entry'!$D$24</definedName>
    <definedName name="neSI22" localSheetId="1">'New Entry Unused Layout'!$L$12</definedName>
    <definedName name="neSI3">'New Entry'!$E$24</definedName>
    <definedName name="neSI32" localSheetId="1">'New Entry Unused Layout'!$M$12</definedName>
    <definedName name="neSI4">'New Entry'!$F$24</definedName>
    <definedName name="neSI42" localSheetId="1">'New Entry Unused Layout'!$N$12</definedName>
    <definedName name="neType">'New Entry'!$F$12</definedName>
    <definedName name="neType2" localSheetId="1">'New Entry Unused Layout'!$F$12</definedName>
    <definedName name="neVOR">'New Entry'!$M$24</definedName>
    <definedName name="neVOR2" localSheetId="1">'New Entry Unused Layout'!$AH$12</definedName>
    <definedName name="NewEntryLayout">Admin!$B$5</definedName>
    <definedName name="neYear" localSheetId="1">'New Entry'!$C$12</definedName>
    <definedName name="neYear">'New Entry'!$C$12</definedName>
    <definedName name="NightLandingExpiryMEA">_xlfn.LET(_xlpm.d,Logbook[Date],_xlpm.vals,Logbook[LandingsNight]*LogbookMEA,_xlpm.x,IFERROR(MAX(_xlfn._xlws.FILTER(_xlpm.d+90,(ISNUMBER(_xlpm.d))*_xlfn.BYROW(_xlpm.d,_xlfn.LAMBDA(_xlpm.r,SUM(_xlfn._xlws.FILTER(_xlpm.vals,(ISNUMBER(_xlpm.d))*(_xlpm.d&gt;=_xlpm.r)*(_xlpm.d&lt;=_xlpm.r+90)))&gt;=3)))),0),_xlpm.x)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VFRExpiryMEA">MAX(_xlfn.LET(_xlpm.d,Logbook[Date],_xlpm.vals,Logbook[LandingsNight]*LogbookMEA,_xlpm.last,IFERROR(MAX(_xlfn._xlws.FILTER(_xlpm.d,(ISNUMBER(_xlpm.d))*(_xlpm.vals&gt;=1))),0),IF(_xlpm.last=0,0,EDATE(_xlpm.last,6))),IPCOPCExpiryMEA)</definedName>
    <definedName name="NVFRExpirySEA">MAX(_xlfn.LET(_xlpm.d,Logbook[Date],_xlpm.vals,Logbook[LandingsNight]*LogbookSEA,_xlpm.last,IFERROR(MAX(_xlfn._xlws.FILTER(_xlpm.d,(ISNUMBER(_xlpm.d))*(_xlpm.vals&gt;=1))),0),IF(_xlpm.last=0,0,EDATE(_xlpm.last,6))),IPCOPCExpirySEA)</definedName>
    <definedName name="OPCLast" comment="Recency helper: Latest_OPC_Date">'Currency + Recency'!$T$10</definedName>
    <definedName name="OPCOverride">'Currency + Recency'!$Q$7</definedName>
    <definedName name="OPCProficiencyExpiry" comment="Recency helper: OPC_61880_Proficiency_Expiry">'Currency + Recency'!$T$12</definedName>
    <definedName name="OPCRecencyExpiry" comment="Recency helper: OPC_61870_Recency_Expiry">'Currency + Recency'!$T$11</definedName>
    <definedName name="OPCRecencyExpiryMEA">_xlfn.LET(_xlpm.d,Logbook[OPC],_xlpm.ov,N(OPCOverride),_xlpm.last,MAX(IFERROR(MAX(_xlfn._xlws.FILTER(_xlpm.d,(ISNUMBER(_xlpm.d))*(_xlpm.d&gt;0)*LogbookMEA)),0),_xlpm.ov),IF(_xlpm.last=0,0,EDATE(_xlpm.last,3)))</definedName>
    <definedName name="OPCRecencyExpirySEA">_xlfn.LET(_xlpm.d,Logbook[OPC],_xlpm.ov,N(OPCOverride),_xlpm.last,MAX(IFERROR(MAX(_xlfn._xlws.FILTER(_xlpm.d,(ISNUMBER(_xlpm.d))*(_xlpm.d&gt;0)*LogbookSEA)),0),_xlpm.ov),IF(_xlpm.last=0,0,EDATE(_xlpm.last,3)))</definedName>
    <definedName name="RoutesBuilt">Admin!$B$7</definedName>
    <definedName name="RoutesDefinitionVersion">Admin!$B$9</definedName>
    <definedName name="RoutesDirty">Admin!$B$8</definedName>
    <definedName name="RunningTotalHours">ChartData!$Y:$Z</definedName>
    <definedName name="SelectYears">ChartData!$A$2:$A$51</definedName>
    <definedName name="SPIFRExpiryMEA">_xlfn.LET(_xlpm.d,Logbook[Date],_xlpm.last,IFERROR(MAX(_xlfn._xlws.FILTER(_xlpm.d,(ISNUMBER(_xlpm.d))*LogbookMEA*(Logbook[TotalApps]&gt;=1)*(((Logbook[IfrIf]&gt;=1)+(Logbook[IfrSim]&gt;=1))&gt;0))),0),IF(_xlpm.last=0,0,EDATE(_xlpm.last,6)))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Admin!$B$4</definedName>
    <definedName name="today">'Currency + Recency'!$T$6</definedName>
    <definedName name="VisitedAirportLocations">ChartData!$AM:$AP</definedName>
  </definedNames>
  <calcPr calcId="191029"/>
  <pivotCaches>
    <pivotCache cacheId="0" r:id="rId13"/>
    <pivotCache cacheId="1" r:id="rId1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1" i="35" l="1"/>
  <c r="M11" i="35"/>
  <c r="N11" i="35"/>
  <c r="K11" i="35"/>
  <c r="A51" i="23" l="1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Y2" i="23"/>
  <c r="Y2" i="23" a="1"/>
  <c r="J2594" i="28" a="1"/>
  <c r="J2594" i="28" s="1"/>
  <c r="I2594" i="28" a="1"/>
  <c r="I2594" i="28" s="1"/>
  <c r="K2594" i="28" s="1"/>
  <c r="H2594" i="28" a="1"/>
  <c r="H2594" i="28" s="1"/>
  <c r="G2594" i="28" a="1"/>
  <c r="G2594" i="28" s="1"/>
  <c r="F2594" i="28"/>
  <c r="E2594" i="28"/>
  <c r="J2593" i="28" a="1"/>
  <c r="J2593" i="28" s="1"/>
  <c r="I2593" i="28" a="1"/>
  <c r="I2593" i="28" s="1"/>
  <c r="K2593" i="28" s="1"/>
  <c r="H2593" i="28" a="1"/>
  <c r="H2593" i="28" s="1"/>
  <c r="G2593" i="28" a="1"/>
  <c r="G2593" i="28" s="1"/>
  <c r="F2593" i="28"/>
  <c r="E2593" i="28"/>
  <c r="J2592" i="28" a="1"/>
  <c r="J2592" i="28" s="1"/>
  <c r="I2592" i="28" a="1"/>
  <c r="I2592" i="28" s="1"/>
  <c r="K2592" i="28" s="1"/>
  <c r="H2592" i="28" a="1"/>
  <c r="H2592" i="28" s="1"/>
  <c r="G2592" i="28" a="1"/>
  <c r="G2592" i="28" s="1"/>
  <c r="F2592" i="28"/>
  <c r="E2592" i="28"/>
  <c r="J2591" i="28" a="1"/>
  <c r="J2591" i="28" s="1"/>
  <c r="I2591" i="28" a="1"/>
  <c r="I2591" i="28" s="1"/>
  <c r="K2591" i="28" s="1"/>
  <c r="H2591" i="28" a="1"/>
  <c r="H2591" i="28" s="1"/>
  <c r="G2591" i="28" a="1"/>
  <c r="G2591" i="28" s="1"/>
  <c r="F2591" i="28"/>
  <c r="E2591" i="28"/>
  <c r="J2590" i="28" a="1"/>
  <c r="J2590" i="28" s="1"/>
  <c r="I2590" i="28" a="1"/>
  <c r="I2590" i="28" s="1"/>
  <c r="K2590" i="28" s="1"/>
  <c r="H2590" i="28" a="1"/>
  <c r="H2590" i="28" s="1"/>
  <c r="G2590" i="28" a="1"/>
  <c r="G2590" i="28" s="1"/>
  <c r="F2590" i="28"/>
  <c r="E2590" i="28"/>
  <c r="J2589" i="28" a="1"/>
  <c r="J2589" i="28" s="1"/>
  <c r="I2589" i="28" a="1"/>
  <c r="I2589" i="28" s="1"/>
  <c r="K2589" i="28" s="1"/>
  <c r="H2589" i="28" a="1"/>
  <c r="H2589" i="28" s="1"/>
  <c r="G2589" i="28" a="1"/>
  <c r="G2589" i="28" s="1"/>
  <c r="F2589" i="28"/>
  <c r="E2589" i="28"/>
  <c r="J2588" i="28" a="1"/>
  <c r="J2588" i="28" s="1"/>
  <c r="I2588" i="28" a="1"/>
  <c r="I2588" i="28" s="1"/>
  <c r="K2588" i="28" s="1"/>
  <c r="H2588" i="28" a="1"/>
  <c r="H2588" i="28" s="1"/>
  <c r="G2588" i="28" a="1"/>
  <c r="G2588" i="28" s="1"/>
  <c r="F2588" i="28"/>
  <c r="E2588" i="28"/>
  <c r="J2587" i="28" a="1"/>
  <c r="J2587" i="28" s="1"/>
  <c r="I2587" i="28" a="1"/>
  <c r="I2587" i="28" s="1"/>
  <c r="K2587" i="28" s="1"/>
  <c r="H2587" i="28" a="1"/>
  <c r="H2587" i="28" s="1"/>
  <c r="G2587" i="28" a="1"/>
  <c r="G2587" i="28" s="1"/>
  <c r="F2587" i="28"/>
  <c r="E2587" i="28"/>
  <c r="J2586" i="28" a="1"/>
  <c r="J2586" i="28" s="1"/>
  <c r="I2586" i="28" a="1"/>
  <c r="I2586" i="28" s="1"/>
  <c r="K2586" i="28" s="1"/>
  <c r="H2586" i="28" a="1"/>
  <c r="H2586" i="28" s="1"/>
  <c r="G2586" i="28" a="1"/>
  <c r="G2586" i="28" s="1"/>
  <c r="F2586" i="28"/>
  <c r="E2586" i="28"/>
  <c r="J2585" i="28" a="1"/>
  <c r="J2585" i="28" s="1"/>
  <c r="I2585" i="28" a="1"/>
  <c r="I2585" i="28" s="1"/>
  <c r="K2585" i="28" s="1"/>
  <c r="H2585" i="28" a="1"/>
  <c r="H2585" i="28" s="1"/>
  <c r="G2585" i="28" a="1"/>
  <c r="G2585" i="28" s="1"/>
  <c r="F2585" i="28"/>
  <c r="E2585" i="28"/>
  <c r="J2584" i="28" a="1"/>
  <c r="J2584" i="28" s="1"/>
  <c r="I2584" i="28" a="1"/>
  <c r="I2584" i="28" s="1"/>
  <c r="K2584" i="28" s="1"/>
  <c r="H2584" i="28" a="1"/>
  <c r="H2584" i="28" s="1"/>
  <c r="G2584" i="28" a="1"/>
  <c r="G2584" i="28" s="1"/>
  <c r="F2584" i="28"/>
  <c r="E2584" i="28"/>
  <c r="J2583" i="28" a="1"/>
  <c r="J2583" i="28" s="1"/>
  <c r="I2583" i="28" a="1"/>
  <c r="I2583" i="28" s="1"/>
  <c r="K2583" i="28" s="1"/>
  <c r="H2583" i="28" a="1"/>
  <c r="H2583" i="28" s="1"/>
  <c r="G2583" i="28" a="1"/>
  <c r="G2583" i="28" s="1"/>
  <c r="F2583" i="28"/>
  <c r="E2583" i="28"/>
  <c r="J2582" i="28" a="1"/>
  <c r="J2582" i="28" s="1"/>
  <c r="I2582" i="28" a="1"/>
  <c r="I2582" i="28" s="1"/>
  <c r="K2582" i="28" s="1"/>
  <c r="H2582" i="28" a="1"/>
  <c r="H2582" i="28" s="1"/>
  <c r="G2582" i="28" a="1"/>
  <c r="G2582" i="28" s="1"/>
  <c r="F2582" i="28"/>
  <c r="E2582" i="28"/>
  <c r="J2581" i="28" a="1"/>
  <c r="J2581" i="28" s="1"/>
  <c r="I2581" i="28" a="1"/>
  <c r="I2581" i="28" s="1"/>
  <c r="K2581" i="28" s="1"/>
  <c r="H2581" i="28" a="1"/>
  <c r="H2581" i="28" s="1"/>
  <c r="G2581" i="28" a="1"/>
  <c r="G2581" i="28" s="1"/>
  <c r="F2581" i="28"/>
  <c r="E2581" i="28"/>
  <c r="J2580" i="28" a="1"/>
  <c r="J2580" i="28" s="1"/>
  <c r="I2580" i="28" a="1"/>
  <c r="I2580" i="28" s="1"/>
  <c r="K2580" i="28" s="1"/>
  <c r="H2580" i="28" a="1"/>
  <c r="H2580" i="28" s="1"/>
  <c r="G2580" i="28" a="1"/>
  <c r="G2580" i="28" s="1"/>
  <c r="F2580" i="28"/>
  <c r="E2580" i="28"/>
  <c r="J2579" i="28" a="1"/>
  <c r="J2579" i="28" s="1"/>
  <c r="I2579" i="28" a="1"/>
  <c r="I2579" i="28" s="1"/>
  <c r="K2579" i="28" s="1"/>
  <c r="H2579" i="28" a="1"/>
  <c r="H2579" i="28" s="1"/>
  <c r="G2579" i="28" a="1"/>
  <c r="G2579" i="28" s="1"/>
  <c r="F2579" i="28"/>
  <c r="E2579" i="28"/>
  <c r="J2578" i="28" a="1"/>
  <c r="J2578" i="28" s="1"/>
  <c r="I2578" i="28" a="1"/>
  <c r="I2578" i="28" s="1"/>
  <c r="K2578" i="28" s="1"/>
  <c r="H2578" i="28" a="1"/>
  <c r="H2578" i="28" s="1"/>
  <c r="G2578" i="28" a="1"/>
  <c r="G2578" i="28" s="1"/>
  <c r="F2578" i="28"/>
  <c r="E2578" i="28"/>
  <c r="J2577" i="28" a="1"/>
  <c r="J2577" i="28" s="1"/>
  <c r="I2577" i="28" a="1"/>
  <c r="I2577" i="28" s="1"/>
  <c r="K2577" i="28" s="1"/>
  <c r="H2577" i="28" a="1"/>
  <c r="H2577" i="28" s="1"/>
  <c r="G2577" i="28" a="1"/>
  <c r="G2577" i="28" s="1"/>
  <c r="F2577" i="28"/>
  <c r="E2577" i="28"/>
  <c r="J2576" i="28" a="1"/>
  <c r="J2576" i="28" s="1"/>
  <c r="I2576" i="28" a="1"/>
  <c r="I2576" i="28" s="1"/>
  <c r="K2576" i="28" s="1"/>
  <c r="H2576" i="28" a="1"/>
  <c r="H2576" i="28" s="1"/>
  <c r="G2576" i="28" a="1"/>
  <c r="G2576" i="28" s="1"/>
  <c r="F2576" i="28"/>
  <c r="E2576" i="28"/>
  <c r="J2575" i="28" a="1"/>
  <c r="J2575" i="28" s="1"/>
  <c r="I2575" i="28" a="1"/>
  <c r="I2575" i="28" s="1"/>
  <c r="K2575" i="28" s="1"/>
  <c r="H2575" i="28" a="1"/>
  <c r="H2575" i="28" s="1"/>
  <c r="G2575" i="28" a="1"/>
  <c r="G2575" i="28" s="1"/>
  <c r="F2575" i="28"/>
  <c r="E2575" i="28"/>
  <c r="J2574" i="28" a="1"/>
  <c r="J2574" i="28" s="1"/>
  <c r="I2574" i="28" a="1"/>
  <c r="I2574" i="28" s="1"/>
  <c r="K2574" i="28" s="1"/>
  <c r="H2574" i="28" a="1"/>
  <c r="H2574" i="28" s="1"/>
  <c r="G2574" i="28" a="1"/>
  <c r="G2574" i="28" s="1"/>
  <c r="F2574" i="28"/>
  <c r="E2574" i="28"/>
  <c r="J2573" i="28" a="1"/>
  <c r="J2573" i="28" s="1"/>
  <c r="I2573" i="28" a="1"/>
  <c r="I2573" i="28" s="1"/>
  <c r="K2573" i="28" s="1"/>
  <c r="H2573" i="28" a="1"/>
  <c r="H2573" i="28" s="1"/>
  <c r="G2573" i="28" a="1"/>
  <c r="G2573" i="28" s="1"/>
  <c r="F2573" i="28"/>
  <c r="E2573" i="28"/>
  <c r="J2572" i="28" a="1"/>
  <c r="J2572" i="28" s="1"/>
  <c r="I2572" i="28" a="1"/>
  <c r="I2572" i="28" s="1"/>
  <c r="K2572" i="28" s="1"/>
  <c r="H2572" i="28" a="1"/>
  <c r="H2572" i="28" s="1"/>
  <c r="G2572" i="28" a="1"/>
  <c r="G2572" i="28" s="1"/>
  <c r="F2572" i="28"/>
  <c r="E2572" i="28"/>
  <c r="J2571" i="28" a="1"/>
  <c r="J2571" i="28" s="1"/>
  <c r="I2571" i="28" a="1"/>
  <c r="I2571" i="28" s="1"/>
  <c r="K2571" i="28" s="1"/>
  <c r="H2571" i="28" a="1"/>
  <c r="H2571" i="28" s="1"/>
  <c r="G2571" i="28" a="1"/>
  <c r="G2571" i="28" s="1"/>
  <c r="F2571" i="28"/>
  <c r="E2571" i="28"/>
  <c r="J2570" i="28" a="1"/>
  <c r="J2570" i="28" s="1"/>
  <c r="I2570" i="28" a="1"/>
  <c r="I2570" i="28" s="1"/>
  <c r="K2570" i="28" s="1"/>
  <c r="H2570" i="28" a="1"/>
  <c r="H2570" i="28" s="1"/>
  <c r="G2570" i="28" a="1"/>
  <c r="G2570" i="28" s="1"/>
  <c r="F2570" i="28"/>
  <c r="E2570" i="28"/>
  <c r="J2569" i="28" a="1"/>
  <c r="J2569" i="28" s="1"/>
  <c r="I2569" i="28" a="1"/>
  <c r="I2569" i="28" s="1"/>
  <c r="K2569" i="28" s="1"/>
  <c r="H2569" i="28" a="1"/>
  <c r="H2569" i="28" s="1"/>
  <c r="G2569" i="28" a="1"/>
  <c r="G2569" i="28" s="1"/>
  <c r="F2569" i="28"/>
  <c r="E2569" i="28"/>
  <c r="J2568" i="28" a="1"/>
  <c r="J2568" i="28" s="1"/>
  <c r="I2568" i="28" a="1"/>
  <c r="I2568" i="28" s="1"/>
  <c r="K2568" i="28" s="1"/>
  <c r="H2568" i="28" a="1"/>
  <c r="H2568" i="28" s="1"/>
  <c r="G2568" i="28" a="1"/>
  <c r="G2568" i="28" s="1"/>
  <c r="F2568" i="28"/>
  <c r="E2568" i="28"/>
  <c r="J2567" i="28" a="1"/>
  <c r="J2567" i="28" s="1"/>
  <c r="I2567" i="28" a="1"/>
  <c r="I2567" i="28" s="1"/>
  <c r="K2567" i="28" s="1"/>
  <c r="H2567" i="28" a="1"/>
  <c r="H2567" i="28" s="1"/>
  <c r="G2567" i="28" a="1"/>
  <c r="G2567" i="28" s="1"/>
  <c r="F2567" i="28"/>
  <c r="E2567" i="28"/>
  <c r="J2566" i="28" a="1"/>
  <c r="J2566" i="28" s="1"/>
  <c r="I2566" i="28" a="1"/>
  <c r="I2566" i="28" s="1"/>
  <c r="K2566" i="28" s="1"/>
  <c r="H2566" i="28" a="1"/>
  <c r="H2566" i="28" s="1"/>
  <c r="G2566" i="28" a="1"/>
  <c r="G2566" i="28" s="1"/>
  <c r="F2566" i="28"/>
  <c r="E2566" i="28"/>
  <c r="J2565" i="28" a="1"/>
  <c r="J2565" i="28" s="1"/>
  <c r="I2565" i="28" a="1"/>
  <c r="I2565" i="28" s="1"/>
  <c r="K2565" i="28" s="1"/>
  <c r="H2565" i="28" a="1"/>
  <c r="H2565" i="28" s="1"/>
  <c r="G2565" i="28" a="1"/>
  <c r="G2565" i="28" s="1"/>
  <c r="F2565" i="28"/>
  <c r="E2565" i="28"/>
  <c r="J2564" i="28" a="1"/>
  <c r="J2564" i="28" s="1"/>
  <c r="I2564" i="28" a="1"/>
  <c r="I2564" i="28" s="1"/>
  <c r="K2564" i="28" s="1"/>
  <c r="H2564" i="28" a="1"/>
  <c r="H2564" i="28" s="1"/>
  <c r="G2564" i="28" a="1"/>
  <c r="G2564" i="28" s="1"/>
  <c r="F2564" i="28"/>
  <c r="E2564" i="28"/>
  <c r="J2563" i="28" a="1"/>
  <c r="J2563" i="28" s="1"/>
  <c r="I2563" i="28" a="1"/>
  <c r="I2563" i="28" s="1"/>
  <c r="K2563" i="28" s="1"/>
  <c r="H2563" i="28" a="1"/>
  <c r="H2563" i="28" s="1"/>
  <c r="G2563" i="28" a="1"/>
  <c r="G2563" i="28" s="1"/>
  <c r="F2563" i="28"/>
  <c r="E2563" i="28"/>
  <c r="J2562" i="28" a="1"/>
  <c r="J2562" i="28" s="1"/>
  <c r="I2562" i="28" a="1"/>
  <c r="I2562" i="28" s="1"/>
  <c r="K2562" i="28" s="1"/>
  <c r="H2562" i="28" a="1"/>
  <c r="H2562" i="28" s="1"/>
  <c r="G2562" i="28" a="1"/>
  <c r="G2562" i="28" s="1"/>
  <c r="F2562" i="28"/>
  <c r="E2562" i="28"/>
  <c r="J2561" i="28" a="1"/>
  <c r="J2561" i="28" s="1"/>
  <c r="I2561" i="28" a="1"/>
  <c r="I2561" i="28" s="1"/>
  <c r="K2561" i="28" s="1"/>
  <c r="H2561" i="28" a="1"/>
  <c r="H2561" i="28" s="1"/>
  <c r="G2561" i="28" a="1"/>
  <c r="G2561" i="28" s="1"/>
  <c r="F2561" i="28"/>
  <c r="E2561" i="28"/>
  <c r="J2560" i="28" a="1"/>
  <c r="J2560" i="28" s="1"/>
  <c r="I2560" i="28" a="1"/>
  <c r="I2560" i="28" s="1"/>
  <c r="K2560" i="28" s="1"/>
  <c r="H2560" i="28" a="1"/>
  <c r="H2560" i="28" s="1"/>
  <c r="G2560" i="28" a="1"/>
  <c r="G2560" i="28" s="1"/>
  <c r="F2560" i="28"/>
  <c r="E2560" i="28"/>
  <c r="J2559" i="28" a="1"/>
  <c r="J2559" i="28" s="1"/>
  <c r="I2559" i="28" a="1"/>
  <c r="I2559" i="28" s="1"/>
  <c r="K2559" i="28" s="1"/>
  <c r="H2559" i="28" a="1"/>
  <c r="H2559" i="28" s="1"/>
  <c r="G2559" i="28" a="1"/>
  <c r="G2559" i="28" s="1"/>
  <c r="F2559" i="28"/>
  <c r="E2559" i="28"/>
  <c r="J2558" i="28" a="1"/>
  <c r="J2558" i="28" s="1"/>
  <c r="I2558" i="28" a="1"/>
  <c r="I2558" i="28" s="1"/>
  <c r="K2558" i="28" s="1"/>
  <c r="H2558" i="28" a="1"/>
  <c r="H2558" i="28" s="1"/>
  <c r="G2558" i="28" a="1"/>
  <c r="G2558" i="28" s="1"/>
  <c r="F2558" i="28"/>
  <c r="E2558" i="28"/>
  <c r="J2557" i="28" a="1"/>
  <c r="J2557" i="28" s="1"/>
  <c r="I2557" i="28" a="1"/>
  <c r="I2557" i="28" s="1"/>
  <c r="K2557" i="28" s="1"/>
  <c r="H2557" i="28" a="1"/>
  <c r="H2557" i="28" s="1"/>
  <c r="G2557" i="28" a="1"/>
  <c r="G2557" i="28" s="1"/>
  <c r="F2557" i="28"/>
  <c r="E2557" i="28"/>
  <c r="J2556" i="28" a="1"/>
  <c r="J2556" i="28" s="1"/>
  <c r="I2556" i="28" a="1"/>
  <c r="I2556" i="28" s="1"/>
  <c r="K2556" i="28" s="1"/>
  <c r="H2556" i="28" a="1"/>
  <c r="H2556" i="28" s="1"/>
  <c r="G2556" i="28" a="1"/>
  <c r="G2556" i="28" s="1"/>
  <c r="F2556" i="28"/>
  <c r="E2556" i="28"/>
  <c r="J2555" i="28" a="1"/>
  <c r="J2555" i="28" s="1"/>
  <c r="I2555" i="28" a="1"/>
  <c r="I2555" i="28" s="1"/>
  <c r="K2555" i="28" s="1"/>
  <c r="H2555" i="28" a="1"/>
  <c r="H2555" i="28" s="1"/>
  <c r="G2555" i="28" a="1"/>
  <c r="G2555" i="28" s="1"/>
  <c r="F2555" i="28"/>
  <c r="E2555" i="28"/>
  <c r="J2554" i="28" a="1"/>
  <c r="J2554" i="28" s="1"/>
  <c r="I2554" i="28" a="1"/>
  <c r="I2554" i="28" s="1"/>
  <c r="K2554" i="28" s="1"/>
  <c r="H2554" i="28" a="1"/>
  <c r="H2554" i="28" s="1"/>
  <c r="G2554" i="28" a="1"/>
  <c r="G2554" i="28" s="1"/>
  <c r="F2554" i="28"/>
  <c r="E2554" i="28"/>
  <c r="J2553" i="28" a="1"/>
  <c r="J2553" i="28" s="1"/>
  <c r="I2553" i="28" a="1"/>
  <c r="I2553" i="28" s="1"/>
  <c r="K2553" i="28" s="1"/>
  <c r="H2553" i="28" a="1"/>
  <c r="H2553" i="28" s="1"/>
  <c r="G2553" i="28" a="1"/>
  <c r="G2553" i="28" s="1"/>
  <c r="F2553" i="28"/>
  <c r="E2553" i="28"/>
  <c r="J2552" i="28" a="1"/>
  <c r="J2552" i="28" s="1"/>
  <c r="I2552" i="28" a="1"/>
  <c r="I2552" i="28" s="1"/>
  <c r="K2552" i="28" s="1"/>
  <c r="H2552" i="28" a="1"/>
  <c r="H2552" i="28" s="1"/>
  <c r="G2552" i="28" a="1"/>
  <c r="G2552" i="28" s="1"/>
  <c r="F2552" i="28"/>
  <c r="E2552" i="28"/>
  <c r="J2551" i="28" a="1"/>
  <c r="J2551" i="28" s="1"/>
  <c r="I2551" i="28" a="1"/>
  <c r="I2551" i="28" s="1"/>
  <c r="K2551" i="28" s="1"/>
  <c r="H2551" i="28" a="1"/>
  <c r="H2551" i="28" s="1"/>
  <c r="G2551" i="28" a="1"/>
  <c r="G2551" i="28" s="1"/>
  <c r="F2551" i="28"/>
  <c r="E2551" i="28"/>
  <c r="J2550" i="28" a="1"/>
  <c r="J2550" i="28" s="1"/>
  <c r="I2550" i="28" a="1"/>
  <c r="I2550" i="28" s="1"/>
  <c r="K2550" i="28" s="1"/>
  <c r="H2550" i="28" a="1"/>
  <c r="H2550" i="28" s="1"/>
  <c r="G2550" i="28" a="1"/>
  <c r="G2550" i="28" s="1"/>
  <c r="F2550" i="28"/>
  <c r="E2550" i="28"/>
  <c r="J2549" i="28" a="1"/>
  <c r="J2549" i="28" s="1"/>
  <c r="I2549" i="28" a="1"/>
  <c r="I2549" i="28" s="1"/>
  <c r="K2549" i="28" s="1"/>
  <c r="H2549" i="28" a="1"/>
  <c r="H2549" i="28" s="1"/>
  <c r="G2549" i="28" a="1"/>
  <c r="G2549" i="28" s="1"/>
  <c r="F2549" i="28"/>
  <c r="E2549" i="28"/>
  <c r="J2548" i="28" a="1"/>
  <c r="J2548" i="28" s="1"/>
  <c r="I2548" i="28" a="1"/>
  <c r="I2548" i="28" s="1"/>
  <c r="K2548" i="28" s="1"/>
  <c r="H2548" i="28" a="1"/>
  <c r="H2548" i="28" s="1"/>
  <c r="G2548" i="28" a="1"/>
  <c r="G2548" i="28" s="1"/>
  <c r="F2548" i="28"/>
  <c r="E2548" i="28"/>
  <c r="J2547" i="28" a="1"/>
  <c r="J2547" i="28" s="1"/>
  <c r="I2547" i="28" a="1"/>
  <c r="I2547" i="28" s="1"/>
  <c r="K2547" i="28" s="1"/>
  <c r="H2547" i="28" a="1"/>
  <c r="H2547" i="28" s="1"/>
  <c r="G2547" i="28" a="1"/>
  <c r="G2547" i="28" s="1"/>
  <c r="F2547" i="28"/>
  <c r="E2547" i="28"/>
  <c r="J2546" i="28" a="1"/>
  <c r="J2546" i="28" s="1"/>
  <c r="I2546" i="28" a="1"/>
  <c r="I2546" i="28" s="1"/>
  <c r="K2546" i="28" s="1"/>
  <c r="H2546" i="28" a="1"/>
  <c r="H2546" i="28" s="1"/>
  <c r="G2546" i="28" a="1"/>
  <c r="G2546" i="28" s="1"/>
  <c r="F2546" i="28"/>
  <c r="E2546" i="28"/>
  <c r="J2545" i="28" a="1"/>
  <c r="J2545" i="28" s="1"/>
  <c r="I2545" i="28" a="1"/>
  <c r="I2545" i="28" s="1"/>
  <c r="K2545" i="28" s="1"/>
  <c r="H2545" i="28" a="1"/>
  <c r="H2545" i="28" s="1"/>
  <c r="G2545" i="28" a="1"/>
  <c r="G2545" i="28" s="1"/>
  <c r="F2545" i="28"/>
  <c r="E2545" i="28"/>
  <c r="J2544" i="28" a="1"/>
  <c r="J2544" i="28" s="1"/>
  <c r="I2544" i="28" a="1"/>
  <c r="I2544" i="28" s="1"/>
  <c r="K2544" i="28" s="1"/>
  <c r="H2544" i="28" a="1"/>
  <c r="H2544" i="28" s="1"/>
  <c r="G2544" i="28" a="1"/>
  <c r="G2544" i="28" s="1"/>
  <c r="F2544" i="28"/>
  <c r="E2544" i="28"/>
  <c r="J2543" i="28" a="1"/>
  <c r="J2543" i="28" s="1"/>
  <c r="I2543" i="28" a="1"/>
  <c r="I2543" i="28" s="1"/>
  <c r="K2543" i="28" s="1"/>
  <c r="H2543" i="28" a="1"/>
  <c r="H2543" i="28" s="1"/>
  <c r="G2543" i="28" a="1"/>
  <c r="G2543" i="28" s="1"/>
  <c r="F2543" i="28"/>
  <c r="E2543" i="28"/>
  <c r="J2542" i="28" a="1"/>
  <c r="J2542" i="28" s="1"/>
  <c r="I2542" i="28" a="1"/>
  <c r="I2542" i="28" s="1"/>
  <c r="K2542" i="28" s="1"/>
  <c r="H2542" i="28" a="1"/>
  <c r="H2542" i="28" s="1"/>
  <c r="G2542" i="28" a="1"/>
  <c r="G2542" i="28" s="1"/>
  <c r="F2542" i="28"/>
  <c r="E2542" i="28"/>
  <c r="J2541" i="28" a="1"/>
  <c r="J2541" i="28" s="1"/>
  <c r="I2541" i="28" a="1"/>
  <c r="I2541" i="28" s="1"/>
  <c r="K2541" i="28" s="1"/>
  <c r="H2541" i="28" a="1"/>
  <c r="H2541" i="28" s="1"/>
  <c r="G2541" i="28" a="1"/>
  <c r="G2541" i="28" s="1"/>
  <c r="F2541" i="28"/>
  <c r="E2541" i="28"/>
  <c r="J2540" i="28" a="1"/>
  <c r="J2540" i="28" s="1"/>
  <c r="I2540" i="28" a="1"/>
  <c r="I2540" i="28" s="1"/>
  <c r="K2540" i="28" s="1"/>
  <c r="H2540" i="28" a="1"/>
  <c r="H2540" i="28" s="1"/>
  <c r="G2540" i="28" a="1"/>
  <c r="G2540" i="28" s="1"/>
  <c r="F2540" i="28"/>
  <c r="E2540" i="28"/>
  <c r="J2539" i="28" a="1"/>
  <c r="J2539" i="28" s="1"/>
  <c r="I2539" i="28" a="1"/>
  <c r="I2539" i="28" s="1"/>
  <c r="K2539" i="28" s="1"/>
  <c r="H2539" i="28" a="1"/>
  <c r="H2539" i="28" s="1"/>
  <c r="G2539" i="28" a="1"/>
  <c r="G2539" i="28" s="1"/>
  <c r="F2539" i="28"/>
  <c r="E2539" i="28"/>
  <c r="J2538" i="28" a="1"/>
  <c r="J2538" i="28" s="1"/>
  <c r="I2538" i="28" a="1"/>
  <c r="I2538" i="28" s="1"/>
  <c r="K2538" i="28" s="1"/>
  <c r="H2538" i="28" a="1"/>
  <c r="H2538" i="28" s="1"/>
  <c r="G2538" i="28" a="1"/>
  <c r="G2538" i="28" s="1"/>
  <c r="F2538" i="28"/>
  <c r="E2538" i="28"/>
  <c r="J2537" i="28" a="1"/>
  <c r="J2537" i="28" s="1"/>
  <c r="I2537" i="28" a="1"/>
  <c r="I2537" i="28" s="1"/>
  <c r="K2537" i="28" s="1"/>
  <c r="H2537" i="28" a="1"/>
  <c r="H2537" i="28" s="1"/>
  <c r="G2537" i="28" a="1"/>
  <c r="G2537" i="28" s="1"/>
  <c r="F2537" i="28"/>
  <c r="E2537" i="28"/>
  <c r="J2536" i="28" a="1"/>
  <c r="J2536" i="28" s="1"/>
  <c r="I2536" i="28" a="1"/>
  <c r="I2536" i="28" s="1"/>
  <c r="K2536" i="28" s="1"/>
  <c r="H2536" i="28" a="1"/>
  <c r="H2536" i="28" s="1"/>
  <c r="G2536" i="28" a="1"/>
  <c r="G2536" i="28" s="1"/>
  <c r="F2536" i="28"/>
  <c r="E2536" i="28"/>
  <c r="J2535" i="28" a="1"/>
  <c r="J2535" i="28" s="1"/>
  <c r="I2535" i="28" a="1"/>
  <c r="I2535" i="28" s="1"/>
  <c r="K2535" i="28" s="1"/>
  <c r="H2535" i="28" a="1"/>
  <c r="H2535" i="28" s="1"/>
  <c r="G2535" i="28" a="1"/>
  <c r="G2535" i="28" s="1"/>
  <c r="F2535" i="28"/>
  <c r="E2535" i="28"/>
  <c r="J2534" i="28" a="1"/>
  <c r="J2534" i="28" s="1"/>
  <c r="I2534" i="28" a="1"/>
  <c r="I2534" i="28" s="1"/>
  <c r="K2534" i="28" s="1"/>
  <c r="H2534" i="28" a="1"/>
  <c r="H2534" i="28" s="1"/>
  <c r="G2534" i="28" a="1"/>
  <c r="G2534" i="28" s="1"/>
  <c r="F2534" i="28"/>
  <c r="E2534" i="28"/>
  <c r="J2533" i="28" a="1"/>
  <c r="J2533" i="28" s="1"/>
  <c r="I2533" i="28" a="1"/>
  <c r="I2533" i="28" s="1"/>
  <c r="K2533" i="28" s="1"/>
  <c r="H2533" i="28" a="1"/>
  <c r="H2533" i="28" s="1"/>
  <c r="G2533" i="28" a="1"/>
  <c r="G2533" i="28" s="1"/>
  <c r="F2533" i="28"/>
  <c r="E2533" i="28"/>
  <c r="J2532" i="28" a="1"/>
  <c r="J2532" i="28" s="1"/>
  <c r="I2532" i="28" a="1"/>
  <c r="I2532" i="28" s="1"/>
  <c r="K2532" i="28" s="1"/>
  <c r="H2532" i="28" a="1"/>
  <c r="H2532" i="28" s="1"/>
  <c r="G2532" i="28" a="1"/>
  <c r="G2532" i="28" s="1"/>
  <c r="F2532" i="28"/>
  <c r="E2532" i="28"/>
  <c r="J2531" i="28" a="1"/>
  <c r="J2531" i="28" s="1"/>
  <c r="I2531" i="28" a="1"/>
  <c r="I2531" i="28" s="1"/>
  <c r="K2531" i="28" s="1"/>
  <c r="H2531" i="28" a="1"/>
  <c r="H2531" i="28" s="1"/>
  <c r="G2531" i="28" a="1"/>
  <c r="G2531" i="28" s="1"/>
  <c r="F2531" i="28"/>
  <c r="E2531" i="28"/>
  <c r="J2530" i="28" a="1"/>
  <c r="J2530" i="28" s="1"/>
  <c r="I2530" i="28" a="1"/>
  <c r="I2530" i="28" s="1"/>
  <c r="K2530" i="28" s="1"/>
  <c r="H2530" i="28" a="1"/>
  <c r="H2530" i="28" s="1"/>
  <c r="G2530" i="28" a="1"/>
  <c r="G2530" i="28" s="1"/>
  <c r="F2530" i="28"/>
  <c r="E2530" i="28"/>
  <c r="J2529" i="28" a="1"/>
  <c r="J2529" i="28" s="1"/>
  <c r="I2529" i="28" a="1"/>
  <c r="I2529" i="28" s="1"/>
  <c r="K2529" i="28" s="1"/>
  <c r="H2529" i="28" a="1"/>
  <c r="H2529" i="28" s="1"/>
  <c r="G2529" i="28" a="1"/>
  <c r="G2529" i="28" s="1"/>
  <c r="F2529" i="28"/>
  <c r="E2529" i="28"/>
  <c r="J2528" i="28" a="1"/>
  <c r="J2528" i="28" s="1"/>
  <c r="I2528" i="28" a="1"/>
  <c r="I2528" i="28" s="1"/>
  <c r="K2528" i="28" s="1"/>
  <c r="H2528" i="28" a="1"/>
  <c r="H2528" i="28" s="1"/>
  <c r="G2528" i="28" a="1"/>
  <c r="G2528" i="28" s="1"/>
  <c r="F2528" i="28"/>
  <c r="E2528" i="28"/>
  <c r="J2527" i="28" a="1"/>
  <c r="J2527" i="28" s="1"/>
  <c r="I2527" i="28" a="1"/>
  <c r="I2527" i="28" s="1"/>
  <c r="K2527" i="28" s="1"/>
  <c r="H2527" i="28" a="1"/>
  <c r="H2527" i="28" s="1"/>
  <c r="G2527" i="28" a="1"/>
  <c r="G2527" i="28" s="1"/>
  <c r="F2527" i="28"/>
  <c r="E2527" i="28"/>
  <c r="J2526" i="28" a="1"/>
  <c r="J2526" i="28" s="1"/>
  <c r="I2526" i="28" a="1"/>
  <c r="I2526" i="28" s="1"/>
  <c r="K2526" i="28" s="1"/>
  <c r="H2526" i="28" a="1"/>
  <c r="H2526" i="28" s="1"/>
  <c r="G2526" i="28" a="1"/>
  <c r="G2526" i="28" s="1"/>
  <c r="F2526" i="28"/>
  <c r="E2526" i="28"/>
  <c r="J2525" i="28" a="1"/>
  <c r="J2525" i="28" s="1"/>
  <c r="I2525" i="28" a="1"/>
  <c r="I2525" i="28" s="1"/>
  <c r="K2525" i="28" s="1"/>
  <c r="H2525" i="28" a="1"/>
  <c r="H2525" i="28" s="1"/>
  <c r="G2525" i="28" a="1"/>
  <c r="G2525" i="28" s="1"/>
  <c r="F2525" i="28"/>
  <c r="E2525" i="28"/>
  <c r="J2524" i="28" a="1"/>
  <c r="J2524" i="28" s="1"/>
  <c r="I2524" i="28" a="1"/>
  <c r="I2524" i="28" s="1"/>
  <c r="K2524" i="28" s="1"/>
  <c r="H2524" i="28" a="1"/>
  <c r="H2524" i="28" s="1"/>
  <c r="G2524" i="28" a="1"/>
  <c r="G2524" i="28" s="1"/>
  <c r="F2524" i="28"/>
  <c r="E2524" i="28"/>
  <c r="J2523" i="28" a="1"/>
  <c r="J2523" i="28" s="1"/>
  <c r="I2523" i="28" a="1"/>
  <c r="I2523" i="28" s="1"/>
  <c r="K2523" i="28" s="1"/>
  <c r="H2523" i="28" a="1"/>
  <c r="H2523" i="28" s="1"/>
  <c r="G2523" i="28" a="1"/>
  <c r="G2523" i="28" s="1"/>
  <c r="F2523" i="28"/>
  <c r="E2523" i="28"/>
  <c r="J2522" i="28" a="1"/>
  <c r="J2522" i="28" s="1"/>
  <c r="I2522" i="28" a="1"/>
  <c r="I2522" i="28" s="1"/>
  <c r="K2522" i="28" s="1"/>
  <c r="H2522" i="28" a="1"/>
  <c r="H2522" i="28" s="1"/>
  <c r="G2522" i="28" a="1"/>
  <c r="G2522" i="28" s="1"/>
  <c r="F2522" i="28"/>
  <c r="E2522" i="28"/>
  <c r="J2521" i="28" a="1"/>
  <c r="J2521" i="28" s="1"/>
  <c r="I2521" i="28" a="1"/>
  <c r="I2521" i="28" s="1"/>
  <c r="K2521" i="28" s="1"/>
  <c r="H2521" i="28" a="1"/>
  <c r="H2521" i="28" s="1"/>
  <c r="G2521" i="28" a="1"/>
  <c r="G2521" i="28" s="1"/>
  <c r="F2521" i="28"/>
  <c r="E2521" i="28"/>
  <c r="J2520" i="28" a="1"/>
  <c r="J2520" i="28" s="1"/>
  <c r="I2520" i="28" a="1"/>
  <c r="I2520" i="28" s="1"/>
  <c r="K2520" i="28" s="1"/>
  <c r="H2520" i="28" a="1"/>
  <c r="H2520" i="28" s="1"/>
  <c r="G2520" i="28" a="1"/>
  <c r="G2520" i="28" s="1"/>
  <c r="F2520" i="28"/>
  <c r="E2520" i="28"/>
  <c r="J2519" i="28" a="1"/>
  <c r="J2519" i="28" s="1"/>
  <c r="I2519" i="28" a="1"/>
  <c r="I2519" i="28" s="1"/>
  <c r="K2519" i="28" s="1"/>
  <c r="H2519" i="28" a="1"/>
  <c r="H2519" i="28" s="1"/>
  <c r="G2519" i="28" a="1"/>
  <c r="G2519" i="28" s="1"/>
  <c r="F2519" i="28"/>
  <c r="E2519" i="28"/>
  <c r="J2518" i="28" a="1"/>
  <c r="J2518" i="28" s="1"/>
  <c r="I2518" i="28" a="1"/>
  <c r="I2518" i="28" s="1"/>
  <c r="K2518" i="28" s="1"/>
  <c r="H2518" i="28" a="1"/>
  <c r="H2518" i="28" s="1"/>
  <c r="G2518" i="28" a="1"/>
  <c r="G2518" i="28" s="1"/>
  <c r="F2518" i="28"/>
  <c r="E2518" i="28"/>
  <c r="J2517" i="28" a="1"/>
  <c r="J2517" i="28" s="1"/>
  <c r="I2517" i="28" a="1"/>
  <c r="I2517" i="28" s="1"/>
  <c r="K2517" i="28" s="1"/>
  <c r="H2517" i="28" a="1"/>
  <c r="H2517" i="28" s="1"/>
  <c r="G2517" i="28" a="1"/>
  <c r="G2517" i="28" s="1"/>
  <c r="F2517" i="28"/>
  <c r="E2517" i="28"/>
  <c r="J2516" i="28" a="1"/>
  <c r="J2516" i="28" s="1"/>
  <c r="I2516" i="28" a="1"/>
  <c r="I2516" i="28" s="1"/>
  <c r="K2516" i="28" s="1"/>
  <c r="H2516" i="28" a="1"/>
  <c r="H2516" i="28" s="1"/>
  <c r="G2516" i="28" a="1"/>
  <c r="G2516" i="28" s="1"/>
  <c r="F2516" i="28"/>
  <c r="E2516" i="28"/>
  <c r="J2515" i="28" a="1"/>
  <c r="J2515" i="28" s="1"/>
  <c r="I2515" i="28" a="1"/>
  <c r="I2515" i="28" s="1"/>
  <c r="K2515" i="28" s="1"/>
  <c r="H2515" i="28" a="1"/>
  <c r="H2515" i="28" s="1"/>
  <c r="G2515" i="28" a="1"/>
  <c r="G2515" i="28" s="1"/>
  <c r="F2515" i="28"/>
  <c r="E2515" i="28"/>
  <c r="J2514" i="28" a="1"/>
  <c r="J2514" i="28" s="1"/>
  <c r="I2514" i="28" a="1"/>
  <c r="I2514" i="28" s="1"/>
  <c r="K2514" i="28" s="1"/>
  <c r="H2514" i="28" a="1"/>
  <c r="H2514" i="28" s="1"/>
  <c r="G2514" i="28" a="1"/>
  <c r="G2514" i="28" s="1"/>
  <c r="F2514" i="28"/>
  <c r="E2514" i="28"/>
  <c r="J2513" i="28" a="1"/>
  <c r="J2513" i="28" s="1"/>
  <c r="I2513" i="28" a="1"/>
  <c r="I2513" i="28" s="1"/>
  <c r="K2513" i="28" s="1"/>
  <c r="H2513" i="28" a="1"/>
  <c r="H2513" i="28" s="1"/>
  <c r="G2513" i="28" a="1"/>
  <c r="G2513" i="28" s="1"/>
  <c r="F2513" i="28"/>
  <c r="E2513" i="28"/>
  <c r="J2512" i="28" a="1"/>
  <c r="J2512" i="28" s="1"/>
  <c r="I2512" i="28" a="1"/>
  <c r="I2512" i="28" s="1"/>
  <c r="K2512" i="28" s="1"/>
  <c r="H2512" i="28" a="1"/>
  <c r="H2512" i="28" s="1"/>
  <c r="G2512" i="28" a="1"/>
  <c r="G2512" i="28" s="1"/>
  <c r="F2512" i="28"/>
  <c r="E2512" i="28"/>
  <c r="J2511" i="28" a="1"/>
  <c r="J2511" i="28" s="1"/>
  <c r="I2511" i="28" a="1"/>
  <c r="I2511" i="28" s="1"/>
  <c r="K2511" i="28" s="1"/>
  <c r="H2511" i="28" a="1"/>
  <c r="H2511" i="28" s="1"/>
  <c r="G2511" i="28" a="1"/>
  <c r="G2511" i="28" s="1"/>
  <c r="F2511" i="28"/>
  <c r="E2511" i="28"/>
  <c r="J2510" i="28" a="1"/>
  <c r="J2510" i="28" s="1"/>
  <c r="I2510" i="28" a="1"/>
  <c r="I2510" i="28" s="1"/>
  <c r="K2510" i="28" s="1"/>
  <c r="H2510" i="28" a="1"/>
  <c r="H2510" i="28" s="1"/>
  <c r="G2510" i="28" a="1"/>
  <c r="G2510" i="28" s="1"/>
  <c r="F2510" i="28"/>
  <c r="E2510" i="28"/>
  <c r="J2509" i="28" a="1"/>
  <c r="J2509" i="28" s="1"/>
  <c r="I2509" i="28" a="1"/>
  <c r="I2509" i="28" s="1"/>
  <c r="K2509" i="28" s="1"/>
  <c r="H2509" i="28" a="1"/>
  <c r="H2509" i="28" s="1"/>
  <c r="G2509" i="28" a="1"/>
  <c r="G2509" i="28" s="1"/>
  <c r="F2509" i="28"/>
  <c r="E2509" i="28"/>
  <c r="J2508" i="28" a="1"/>
  <c r="J2508" i="28" s="1"/>
  <c r="I2508" i="28" a="1"/>
  <c r="I2508" i="28" s="1"/>
  <c r="K2508" i="28" s="1"/>
  <c r="H2508" i="28" a="1"/>
  <c r="H2508" i="28" s="1"/>
  <c r="G2508" i="28" a="1"/>
  <c r="G2508" i="28" s="1"/>
  <c r="F2508" i="28"/>
  <c r="E2508" i="28"/>
  <c r="J2507" i="28" a="1"/>
  <c r="J2507" i="28" s="1"/>
  <c r="I2507" i="28" a="1"/>
  <c r="I2507" i="28" s="1"/>
  <c r="K2507" i="28" s="1"/>
  <c r="H2507" i="28" a="1"/>
  <c r="H2507" i="28" s="1"/>
  <c r="G2507" i="28" a="1"/>
  <c r="G2507" i="28" s="1"/>
  <c r="F2507" i="28"/>
  <c r="E2507" i="28"/>
  <c r="J2506" i="28" a="1"/>
  <c r="J2506" i="28" s="1"/>
  <c r="I2506" i="28" a="1"/>
  <c r="I2506" i="28" s="1"/>
  <c r="K2506" i="28" s="1"/>
  <c r="H2506" i="28" a="1"/>
  <c r="H2506" i="28" s="1"/>
  <c r="G2506" i="28" a="1"/>
  <c r="G2506" i="28" s="1"/>
  <c r="F2506" i="28"/>
  <c r="E2506" i="28"/>
  <c r="J2505" i="28" a="1"/>
  <c r="J2505" i="28" s="1"/>
  <c r="I2505" i="28" a="1"/>
  <c r="I2505" i="28" s="1"/>
  <c r="K2505" i="28" s="1"/>
  <c r="H2505" i="28" a="1"/>
  <c r="H2505" i="28" s="1"/>
  <c r="G2505" i="28" a="1"/>
  <c r="G2505" i="28" s="1"/>
  <c r="F2505" i="28"/>
  <c r="E2505" i="28"/>
  <c r="J2504" i="28" a="1"/>
  <c r="J2504" i="28" s="1"/>
  <c r="I2504" i="28" a="1"/>
  <c r="I2504" i="28" s="1"/>
  <c r="K2504" i="28" s="1"/>
  <c r="H2504" i="28" a="1"/>
  <c r="H2504" i="28" s="1"/>
  <c r="G2504" i="28" a="1"/>
  <c r="G2504" i="28" s="1"/>
  <c r="F2504" i="28"/>
  <c r="E2504" i="28"/>
  <c r="J2503" i="28" a="1"/>
  <c r="J2503" i="28" s="1"/>
  <c r="I2503" i="28" a="1"/>
  <c r="I2503" i="28" s="1"/>
  <c r="K2503" i="28" s="1"/>
  <c r="H2503" i="28" a="1"/>
  <c r="H2503" i="28" s="1"/>
  <c r="G2503" i="28" a="1"/>
  <c r="G2503" i="28" s="1"/>
  <c r="F2503" i="28"/>
  <c r="E2503" i="28"/>
  <c r="J2502" i="28" a="1"/>
  <c r="J2502" i="28" s="1"/>
  <c r="I2502" i="28" a="1"/>
  <c r="I2502" i="28" s="1"/>
  <c r="K2502" i="28" s="1"/>
  <c r="H2502" i="28" a="1"/>
  <c r="H2502" i="28" s="1"/>
  <c r="G2502" i="28" a="1"/>
  <c r="G2502" i="28" s="1"/>
  <c r="F2502" i="28"/>
  <c r="E2502" i="28"/>
  <c r="J2501" i="28" a="1"/>
  <c r="J2501" i="28" s="1"/>
  <c r="I2501" i="28" a="1"/>
  <c r="I2501" i="28" s="1"/>
  <c r="K2501" i="28" s="1"/>
  <c r="H2501" i="28" a="1"/>
  <c r="H2501" i="28" s="1"/>
  <c r="G2501" i="28" a="1"/>
  <c r="G2501" i="28" s="1"/>
  <c r="F2501" i="28"/>
  <c r="E2501" i="28"/>
  <c r="J2500" i="28" a="1"/>
  <c r="J2500" i="28" s="1"/>
  <c r="I2500" i="28" a="1"/>
  <c r="I2500" i="28" s="1"/>
  <c r="K2500" i="28" s="1"/>
  <c r="H2500" i="28" a="1"/>
  <c r="H2500" i="28" s="1"/>
  <c r="G2500" i="28" a="1"/>
  <c r="G2500" i="28" s="1"/>
  <c r="F2500" i="28"/>
  <c r="E2500" i="28"/>
  <c r="J2499" i="28" a="1"/>
  <c r="J2499" i="28" s="1"/>
  <c r="I2499" i="28" a="1"/>
  <c r="I2499" i="28" s="1"/>
  <c r="K2499" i="28" s="1"/>
  <c r="H2499" i="28" a="1"/>
  <c r="H2499" i="28" s="1"/>
  <c r="G2499" i="28" a="1"/>
  <c r="G2499" i="28" s="1"/>
  <c r="F2499" i="28"/>
  <c r="E2499" i="28"/>
  <c r="J2498" i="28" a="1"/>
  <c r="J2498" i="28" s="1"/>
  <c r="I2498" i="28" a="1"/>
  <c r="I2498" i="28" s="1"/>
  <c r="K2498" i="28" s="1"/>
  <c r="H2498" i="28" a="1"/>
  <c r="H2498" i="28" s="1"/>
  <c r="G2498" i="28" a="1"/>
  <c r="G2498" i="28" s="1"/>
  <c r="F2498" i="28"/>
  <c r="E2498" i="28"/>
  <c r="J2497" i="28" a="1"/>
  <c r="J2497" i="28" s="1"/>
  <c r="I2497" i="28" a="1"/>
  <c r="I2497" i="28" s="1"/>
  <c r="K2497" i="28" s="1"/>
  <c r="H2497" i="28" a="1"/>
  <c r="H2497" i="28" s="1"/>
  <c r="G2497" i="28" a="1"/>
  <c r="G2497" i="28" s="1"/>
  <c r="F2497" i="28"/>
  <c r="E2497" i="28"/>
  <c r="J2496" i="28" a="1"/>
  <c r="J2496" i="28" s="1"/>
  <c r="I2496" i="28" a="1"/>
  <c r="I2496" i="28" s="1"/>
  <c r="K2496" i="28" s="1"/>
  <c r="H2496" i="28" a="1"/>
  <c r="H2496" i="28" s="1"/>
  <c r="G2496" i="28" a="1"/>
  <c r="G2496" i="28" s="1"/>
  <c r="F2496" i="28"/>
  <c r="E2496" i="28"/>
  <c r="J2495" i="28" a="1"/>
  <c r="J2495" i="28" s="1"/>
  <c r="I2495" i="28" a="1"/>
  <c r="I2495" i="28" s="1"/>
  <c r="K2495" i="28" s="1"/>
  <c r="H2495" i="28" a="1"/>
  <c r="H2495" i="28" s="1"/>
  <c r="G2495" i="28" a="1"/>
  <c r="G2495" i="28" s="1"/>
  <c r="F2495" i="28"/>
  <c r="E2495" i="28"/>
  <c r="J2494" i="28" a="1"/>
  <c r="J2494" i="28" s="1"/>
  <c r="I2494" i="28" a="1"/>
  <c r="I2494" i="28" s="1"/>
  <c r="K2494" i="28" s="1"/>
  <c r="H2494" i="28" a="1"/>
  <c r="H2494" i="28" s="1"/>
  <c r="G2494" i="28" a="1"/>
  <c r="G2494" i="28" s="1"/>
  <c r="F2494" i="28"/>
  <c r="E2494" i="28"/>
  <c r="J2493" i="28" a="1"/>
  <c r="J2493" i="28" s="1"/>
  <c r="I2493" i="28" a="1"/>
  <c r="I2493" i="28" s="1"/>
  <c r="K2493" i="28" s="1"/>
  <c r="H2493" i="28" a="1"/>
  <c r="H2493" i="28" s="1"/>
  <c r="G2493" i="28" a="1"/>
  <c r="G2493" i="28" s="1"/>
  <c r="F2493" i="28"/>
  <c r="E2493" i="28"/>
  <c r="J2492" i="28" a="1"/>
  <c r="J2492" i="28" s="1"/>
  <c r="I2492" i="28" a="1"/>
  <c r="I2492" i="28" s="1"/>
  <c r="K2492" i="28" s="1"/>
  <c r="H2492" i="28" a="1"/>
  <c r="H2492" i="28" s="1"/>
  <c r="G2492" i="28" a="1"/>
  <c r="G2492" i="28" s="1"/>
  <c r="F2492" i="28"/>
  <c r="E2492" i="28"/>
  <c r="J2491" i="28" a="1"/>
  <c r="J2491" i="28" s="1"/>
  <c r="I2491" i="28" a="1"/>
  <c r="I2491" i="28" s="1"/>
  <c r="K2491" i="28" s="1"/>
  <c r="H2491" i="28" a="1"/>
  <c r="H2491" i="28" s="1"/>
  <c r="G2491" i="28" a="1"/>
  <c r="G2491" i="28" s="1"/>
  <c r="F2491" i="28"/>
  <c r="E2491" i="28"/>
  <c r="J2490" i="28" a="1"/>
  <c r="J2490" i="28" s="1"/>
  <c r="I2490" i="28" a="1"/>
  <c r="I2490" i="28" s="1"/>
  <c r="K2490" i="28" s="1"/>
  <c r="H2490" i="28" a="1"/>
  <c r="H2490" i="28" s="1"/>
  <c r="G2490" i="28" a="1"/>
  <c r="G2490" i="28" s="1"/>
  <c r="F2490" i="28"/>
  <c r="E2490" i="28"/>
  <c r="J2489" i="28" a="1"/>
  <c r="J2489" i="28" s="1"/>
  <c r="I2489" i="28" a="1"/>
  <c r="I2489" i="28" s="1"/>
  <c r="K2489" i="28" s="1"/>
  <c r="H2489" i="28" a="1"/>
  <c r="H2489" i="28" s="1"/>
  <c r="G2489" i="28" a="1"/>
  <c r="G2489" i="28" s="1"/>
  <c r="F2489" i="28"/>
  <c r="E2489" i="28"/>
  <c r="J2488" i="28" a="1"/>
  <c r="J2488" i="28" s="1"/>
  <c r="I2488" i="28" a="1"/>
  <c r="I2488" i="28" s="1"/>
  <c r="K2488" i="28" s="1"/>
  <c r="H2488" i="28" a="1"/>
  <c r="H2488" i="28" s="1"/>
  <c r="G2488" i="28" a="1"/>
  <c r="G2488" i="28" s="1"/>
  <c r="F2488" i="28"/>
  <c r="E2488" i="28"/>
  <c r="J2487" i="28" a="1"/>
  <c r="J2487" i="28" s="1"/>
  <c r="I2487" i="28" a="1"/>
  <c r="I2487" i="28" s="1"/>
  <c r="K2487" i="28" s="1"/>
  <c r="H2487" i="28" a="1"/>
  <c r="H2487" i="28" s="1"/>
  <c r="G2487" i="28" a="1"/>
  <c r="G2487" i="28" s="1"/>
  <c r="F2487" i="28"/>
  <c r="E2487" i="28"/>
  <c r="J2486" i="28" a="1"/>
  <c r="J2486" i="28" s="1"/>
  <c r="I2486" i="28" a="1"/>
  <c r="I2486" i="28" s="1"/>
  <c r="K2486" i="28" s="1"/>
  <c r="H2486" i="28" a="1"/>
  <c r="H2486" i="28" s="1"/>
  <c r="G2486" i="28" a="1"/>
  <c r="G2486" i="28" s="1"/>
  <c r="F2486" i="28"/>
  <c r="E2486" i="28"/>
  <c r="J2485" i="28" a="1"/>
  <c r="J2485" i="28" s="1"/>
  <c r="I2485" i="28" a="1"/>
  <c r="I2485" i="28" s="1"/>
  <c r="K2485" i="28" s="1"/>
  <c r="H2485" i="28" a="1"/>
  <c r="H2485" i="28" s="1"/>
  <c r="G2485" i="28" a="1"/>
  <c r="G2485" i="28" s="1"/>
  <c r="F2485" i="28"/>
  <c r="E2485" i="28"/>
  <c r="J2484" i="28" a="1"/>
  <c r="J2484" i="28" s="1"/>
  <c r="I2484" i="28" a="1"/>
  <c r="I2484" i="28" s="1"/>
  <c r="K2484" i="28" s="1"/>
  <c r="H2484" i="28" a="1"/>
  <c r="H2484" i="28" s="1"/>
  <c r="G2484" i="28" a="1"/>
  <c r="G2484" i="28" s="1"/>
  <c r="F2484" i="28"/>
  <c r="E2484" i="28"/>
  <c r="J2483" i="28" a="1"/>
  <c r="J2483" i="28" s="1"/>
  <c r="I2483" i="28" a="1"/>
  <c r="I2483" i="28" s="1"/>
  <c r="K2483" i="28" s="1"/>
  <c r="H2483" i="28" a="1"/>
  <c r="H2483" i="28" s="1"/>
  <c r="G2483" i="28" a="1"/>
  <c r="G2483" i="28" s="1"/>
  <c r="F2483" i="28"/>
  <c r="E2483" i="28"/>
  <c r="J2482" i="28" a="1"/>
  <c r="J2482" i="28" s="1"/>
  <c r="I2482" i="28" a="1"/>
  <c r="I2482" i="28" s="1"/>
  <c r="K2482" i="28" s="1"/>
  <c r="H2482" i="28" a="1"/>
  <c r="H2482" i="28" s="1"/>
  <c r="G2482" i="28" a="1"/>
  <c r="G2482" i="28" s="1"/>
  <c r="F2482" i="28"/>
  <c r="E2482" i="28"/>
  <c r="J2481" i="28" a="1"/>
  <c r="J2481" i="28" s="1"/>
  <c r="I2481" i="28" a="1"/>
  <c r="I2481" i="28" s="1"/>
  <c r="K2481" i="28" s="1"/>
  <c r="H2481" i="28" a="1"/>
  <c r="H2481" i="28" s="1"/>
  <c r="G2481" i="28" a="1"/>
  <c r="G2481" i="28" s="1"/>
  <c r="F2481" i="28"/>
  <c r="E2481" i="28"/>
  <c r="J2480" i="28" a="1"/>
  <c r="J2480" i="28" s="1"/>
  <c r="I2480" i="28" a="1"/>
  <c r="I2480" i="28" s="1"/>
  <c r="K2480" i="28" s="1"/>
  <c r="H2480" i="28" a="1"/>
  <c r="H2480" i="28" s="1"/>
  <c r="G2480" i="28" a="1"/>
  <c r="G2480" i="28" s="1"/>
  <c r="F2480" i="28"/>
  <c r="E2480" i="28"/>
  <c r="J2479" i="28" a="1"/>
  <c r="J2479" i="28" s="1"/>
  <c r="I2479" i="28" a="1"/>
  <c r="I2479" i="28" s="1"/>
  <c r="K2479" i="28" s="1"/>
  <c r="H2479" i="28" a="1"/>
  <c r="H2479" i="28" s="1"/>
  <c r="G2479" i="28" a="1"/>
  <c r="G2479" i="28" s="1"/>
  <c r="F2479" i="28"/>
  <c r="E2479" i="28"/>
  <c r="J2478" i="28" a="1"/>
  <c r="J2478" i="28" s="1"/>
  <c r="I2478" i="28" a="1"/>
  <c r="I2478" i="28" s="1"/>
  <c r="K2478" i="28" s="1"/>
  <c r="H2478" i="28" a="1"/>
  <c r="H2478" i="28" s="1"/>
  <c r="G2478" i="28" a="1"/>
  <c r="G2478" i="28" s="1"/>
  <c r="F2478" i="28"/>
  <c r="E2478" i="28"/>
  <c r="J2477" i="28" a="1"/>
  <c r="J2477" i="28" s="1"/>
  <c r="I2477" i="28" a="1"/>
  <c r="I2477" i="28" s="1"/>
  <c r="K2477" i="28" s="1"/>
  <c r="H2477" i="28" a="1"/>
  <c r="H2477" i="28" s="1"/>
  <c r="G2477" i="28" a="1"/>
  <c r="G2477" i="28" s="1"/>
  <c r="F2477" i="28"/>
  <c r="E2477" i="28"/>
  <c r="J2476" i="28" a="1"/>
  <c r="J2476" i="28" s="1"/>
  <c r="I2476" i="28" a="1"/>
  <c r="I2476" i="28" s="1"/>
  <c r="K2476" i="28" s="1"/>
  <c r="H2476" i="28" a="1"/>
  <c r="H2476" i="28" s="1"/>
  <c r="G2476" i="28" a="1"/>
  <c r="G2476" i="28" s="1"/>
  <c r="F2476" i="28"/>
  <c r="E2476" i="28"/>
  <c r="J2475" i="28" a="1"/>
  <c r="J2475" i="28" s="1"/>
  <c r="I2475" i="28" a="1"/>
  <c r="I2475" i="28" s="1"/>
  <c r="K2475" i="28" s="1"/>
  <c r="H2475" i="28" a="1"/>
  <c r="H2475" i="28" s="1"/>
  <c r="G2475" i="28" a="1"/>
  <c r="G2475" i="28" s="1"/>
  <c r="F2475" i="28"/>
  <c r="E2475" i="28"/>
  <c r="J2474" i="28" a="1"/>
  <c r="J2474" i="28" s="1"/>
  <c r="I2474" i="28" a="1"/>
  <c r="I2474" i="28" s="1"/>
  <c r="K2474" i="28" s="1"/>
  <c r="H2474" i="28" a="1"/>
  <c r="H2474" i="28" s="1"/>
  <c r="G2474" i="28" a="1"/>
  <c r="G2474" i="28" s="1"/>
  <c r="F2474" i="28"/>
  <c r="E2474" i="28"/>
  <c r="J2473" i="28" a="1"/>
  <c r="J2473" i="28" s="1"/>
  <c r="I2473" i="28" a="1"/>
  <c r="I2473" i="28" s="1"/>
  <c r="K2473" i="28" s="1"/>
  <c r="H2473" i="28" a="1"/>
  <c r="H2473" i="28" s="1"/>
  <c r="G2473" i="28" a="1"/>
  <c r="G2473" i="28" s="1"/>
  <c r="F2473" i="28"/>
  <c r="E2473" i="28"/>
  <c r="J2472" i="28" a="1"/>
  <c r="J2472" i="28" s="1"/>
  <c r="I2472" i="28" a="1"/>
  <c r="I2472" i="28" s="1"/>
  <c r="K2472" i="28" s="1"/>
  <c r="H2472" i="28" a="1"/>
  <c r="H2472" i="28" s="1"/>
  <c r="G2472" i="28" a="1"/>
  <c r="G2472" i="28" s="1"/>
  <c r="F2472" i="28"/>
  <c r="E2472" i="28"/>
  <c r="J2471" i="28" a="1"/>
  <c r="J2471" i="28" s="1"/>
  <c r="I2471" i="28" a="1"/>
  <c r="I2471" i="28" s="1"/>
  <c r="K2471" i="28" s="1"/>
  <c r="H2471" i="28" a="1"/>
  <c r="H2471" i="28" s="1"/>
  <c r="G2471" i="28" a="1"/>
  <c r="G2471" i="28" s="1"/>
  <c r="F2471" i="28"/>
  <c r="E2471" i="28"/>
  <c r="J2470" i="28" a="1"/>
  <c r="J2470" i="28" s="1"/>
  <c r="I2470" i="28" a="1"/>
  <c r="I2470" i="28" s="1"/>
  <c r="K2470" i="28" s="1"/>
  <c r="H2470" i="28" a="1"/>
  <c r="H2470" i="28" s="1"/>
  <c r="G2470" i="28" a="1"/>
  <c r="G2470" i="28" s="1"/>
  <c r="F2470" i="28"/>
  <c r="E2470" i="28"/>
  <c r="J2469" i="28" a="1"/>
  <c r="J2469" i="28" s="1"/>
  <c r="I2469" i="28" a="1"/>
  <c r="I2469" i="28" s="1"/>
  <c r="K2469" i="28" s="1"/>
  <c r="H2469" i="28" a="1"/>
  <c r="H2469" i="28" s="1"/>
  <c r="G2469" i="28" a="1"/>
  <c r="G2469" i="28" s="1"/>
  <c r="F2469" i="28"/>
  <c r="E2469" i="28"/>
  <c r="J2468" i="28" a="1"/>
  <c r="J2468" i="28" s="1"/>
  <c r="I2468" i="28" a="1"/>
  <c r="I2468" i="28" s="1"/>
  <c r="K2468" i="28" s="1"/>
  <c r="H2468" i="28" a="1"/>
  <c r="H2468" i="28" s="1"/>
  <c r="G2468" i="28" a="1"/>
  <c r="G2468" i="28" s="1"/>
  <c r="F2468" i="28"/>
  <c r="E2468" i="28"/>
  <c r="J2467" i="28" a="1"/>
  <c r="J2467" i="28" s="1"/>
  <c r="I2467" i="28" a="1"/>
  <c r="I2467" i="28" s="1"/>
  <c r="K2467" i="28" s="1"/>
  <c r="H2467" i="28" a="1"/>
  <c r="H2467" i="28" s="1"/>
  <c r="G2467" i="28" a="1"/>
  <c r="G2467" i="28" s="1"/>
  <c r="F2467" i="28"/>
  <c r="E2467" i="28"/>
  <c r="J2466" i="28" a="1"/>
  <c r="J2466" i="28" s="1"/>
  <c r="I2466" i="28" a="1"/>
  <c r="I2466" i="28" s="1"/>
  <c r="K2466" i="28" s="1"/>
  <c r="H2466" i="28" a="1"/>
  <c r="H2466" i="28" s="1"/>
  <c r="G2466" i="28" a="1"/>
  <c r="G2466" i="28" s="1"/>
  <c r="F2466" i="28"/>
  <c r="E2466" i="28"/>
  <c r="J2465" i="28" a="1"/>
  <c r="J2465" i="28" s="1"/>
  <c r="I2465" i="28" a="1"/>
  <c r="I2465" i="28" s="1"/>
  <c r="K2465" i="28" s="1"/>
  <c r="H2465" i="28" a="1"/>
  <c r="H2465" i="28" s="1"/>
  <c r="G2465" i="28" a="1"/>
  <c r="G2465" i="28" s="1"/>
  <c r="F2465" i="28"/>
  <c r="E2465" i="28"/>
  <c r="J2464" i="28" a="1"/>
  <c r="J2464" i="28" s="1"/>
  <c r="I2464" i="28" a="1"/>
  <c r="I2464" i="28" s="1"/>
  <c r="K2464" i="28" s="1"/>
  <c r="H2464" i="28" a="1"/>
  <c r="H2464" i="28" s="1"/>
  <c r="G2464" i="28" a="1"/>
  <c r="G2464" i="28" s="1"/>
  <c r="F2464" i="28"/>
  <c r="E2464" i="28"/>
  <c r="J2463" i="28" a="1"/>
  <c r="J2463" i="28" s="1"/>
  <c r="I2463" i="28" a="1"/>
  <c r="I2463" i="28" s="1"/>
  <c r="K2463" i="28" s="1"/>
  <c r="H2463" i="28" a="1"/>
  <c r="H2463" i="28" s="1"/>
  <c r="G2463" i="28" a="1"/>
  <c r="G2463" i="28" s="1"/>
  <c r="F2463" i="28"/>
  <c r="E2463" i="28"/>
  <c r="J2462" i="28" a="1"/>
  <c r="J2462" i="28" s="1"/>
  <c r="I2462" i="28" a="1"/>
  <c r="I2462" i="28" s="1"/>
  <c r="K2462" i="28" s="1"/>
  <c r="H2462" i="28" a="1"/>
  <c r="H2462" i="28" s="1"/>
  <c r="G2462" i="28" a="1"/>
  <c r="G2462" i="28" s="1"/>
  <c r="F2462" i="28"/>
  <c r="E2462" i="28"/>
  <c r="J2461" i="28" a="1"/>
  <c r="J2461" i="28" s="1"/>
  <c r="I2461" i="28" a="1"/>
  <c r="I2461" i="28" s="1"/>
  <c r="K2461" i="28" s="1"/>
  <c r="H2461" i="28" a="1"/>
  <c r="H2461" i="28" s="1"/>
  <c r="G2461" i="28" a="1"/>
  <c r="G2461" i="28" s="1"/>
  <c r="F2461" i="28"/>
  <c r="E2461" i="28"/>
  <c r="J2460" i="28" a="1"/>
  <c r="J2460" i="28" s="1"/>
  <c r="I2460" i="28" a="1"/>
  <c r="I2460" i="28" s="1"/>
  <c r="K2460" i="28" s="1"/>
  <c r="H2460" i="28" a="1"/>
  <c r="H2460" i="28" s="1"/>
  <c r="G2460" i="28" a="1"/>
  <c r="G2460" i="28" s="1"/>
  <c r="F2460" i="28"/>
  <c r="E2460" i="28"/>
  <c r="J2459" i="28" a="1"/>
  <c r="J2459" i="28" s="1"/>
  <c r="I2459" i="28" a="1"/>
  <c r="I2459" i="28" s="1"/>
  <c r="K2459" i="28" s="1"/>
  <c r="H2459" i="28" a="1"/>
  <c r="H2459" i="28" s="1"/>
  <c r="G2459" i="28" a="1"/>
  <c r="G2459" i="28" s="1"/>
  <c r="F2459" i="28"/>
  <c r="E2459" i="28"/>
  <c r="J2458" i="28" a="1"/>
  <c r="J2458" i="28" s="1"/>
  <c r="I2458" i="28" a="1"/>
  <c r="I2458" i="28" s="1"/>
  <c r="K2458" i="28" s="1"/>
  <c r="H2458" i="28" a="1"/>
  <c r="H2458" i="28" s="1"/>
  <c r="G2458" i="28" a="1"/>
  <c r="G2458" i="28" s="1"/>
  <c r="F2458" i="28"/>
  <c r="E2458" i="28"/>
  <c r="J2457" i="28" a="1"/>
  <c r="J2457" i="28" s="1"/>
  <c r="I2457" i="28" a="1"/>
  <c r="I2457" i="28" s="1"/>
  <c r="K2457" i="28" s="1"/>
  <c r="H2457" i="28" a="1"/>
  <c r="H2457" i="28" s="1"/>
  <c r="G2457" i="28" a="1"/>
  <c r="G2457" i="28" s="1"/>
  <c r="F2457" i="28"/>
  <c r="E2457" i="28"/>
  <c r="J2456" i="28" a="1"/>
  <c r="J2456" i="28" s="1"/>
  <c r="I2456" i="28" a="1"/>
  <c r="I2456" i="28" s="1"/>
  <c r="K2456" i="28" s="1"/>
  <c r="H2456" i="28" a="1"/>
  <c r="H2456" i="28" s="1"/>
  <c r="G2456" i="28" a="1"/>
  <c r="G2456" i="28" s="1"/>
  <c r="F2456" i="28"/>
  <c r="E2456" i="28"/>
  <c r="J2455" i="28" a="1"/>
  <c r="J2455" i="28" s="1"/>
  <c r="I2455" i="28" a="1"/>
  <c r="I2455" i="28" s="1"/>
  <c r="K2455" i="28" s="1"/>
  <c r="H2455" i="28" a="1"/>
  <c r="H2455" i="28" s="1"/>
  <c r="G2455" i="28" a="1"/>
  <c r="G2455" i="28" s="1"/>
  <c r="F2455" i="28"/>
  <c r="E2455" i="28"/>
  <c r="J2454" i="28" a="1"/>
  <c r="J2454" i="28" s="1"/>
  <c r="I2454" i="28" a="1"/>
  <c r="I2454" i="28" s="1"/>
  <c r="K2454" i="28" s="1"/>
  <c r="H2454" i="28" a="1"/>
  <c r="H2454" i="28" s="1"/>
  <c r="G2454" i="28" a="1"/>
  <c r="G2454" i="28" s="1"/>
  <c r="F2454" i="28"/>
  <c r="E2454" i="28"/>
  <c r="J2453" i="28" a="1"/>
  <c r="J2453" i="28" s="1"/>
  <c r="I2453" i="28" a="1"/>
  <c r="I2453" i="28" s="1"/>
  <c r="K2453" i="28" s="1"/>
  <c r="H2453" i="28" a="1"/>
  <c r="H2453" i="28" s="1"/>
  <c r="G2453" i="28" a="1"/>
  <c r="G2453" i="28" s="1"/>
  <c r="F2453" i="28"/>
  <c r="E2453" i="28"/>
  <c r="J2452" i="28" a="1"/>
  <c r="J2452" i="28" s="1"/>
  <c r="I2452" i="28" a="1"/>
  <c r="I2452" i="28" s="1"/>
  <c r="K2452" i="28" s="1"/>
  <c r="H2452" i="28" a="1"/>
  <c r="H2452" i="28" s="1"/>
  <c r="G2452" i="28" a="1"/>
  <c r="G2452" i="28" s="1"/>
  <c r="F2452" i="28"/>
  <c r="E2452" i="28"/>
  <c r="J2451" i="28" a="1"/>
  <c r="J2451" i="28" s="1"/>
  <c r="I2451" i="28" a="1"/>
  <c r="I2451" i="28" s="1"/>
  <c r="K2451" i="28" s="1"/>
  <c r="H2451" i="28" a="1"/>
  <c r="H2451" i="28" s="1"/>
  <c r="G2451" i="28" a="1"/>
  <c r="G2451" i="28" s="1"/>
  <c r="F2451" i="28"/>
  <c r="E2451" i="28"/>
  <c r="J2450" i="28" a="1"/>
  <c r="J2450" i="28" s="1"/>
  <c r="I2450" i="28" a="1"/>
  <c r="I2450" i="28" s="1"/>
  <c r="K2450" i="28" s="1"/>
  <c r="H2450" i="28" a="1"/>
  <c r="H2450" i="28" s="1"/>
  <c r="G2450" i="28" a="1"/>
  <c r="G2450" i="28" s="1"/>
  <c r="F2450" i="28"/>
  <c r="E2450" i="28"/>
  <c r="J2449" i="28" a="1"/>
  <c r="J2449" i="28" s="1"/>
  <c r="I2449" i="28" a="1"/>
  <c r="I2449" i="28" s="1"/>
  <c r="K2449" i="28" s="1"/>
  <c r="H2449" i="28" a="1"/>
  <c r="H2449" i="28" s="1"/>
  <c r="G2449" i="28" a="1"/>
  <c r="G2449" i="28" s="1"/>
  <c r="F2449" i="28"/>
  <c r="E2449" i="28"/>
  <c r="J2448" i="28" a="1"/>
  <c r="J2448" i="28" s="1"/>
  <c r="I2448" i="28" a="1"/>
  <c r="I2448" i="28" s="1"/>
  <c r="K2448" i="28" s="1"/>
  <c r="H2448" i="28" a="1"/>
  <c r="H2448" i="28" s="1"/>
  <c r="G2448" i="28" a="1"/>
  <c r="G2448" i="28" s="1"/>
  <c r="F2448" i="28"/>
  <c r="E2448" i="28"/>
  <c r="J2447" i="28" a="1"/>
  <c r="J2447" i="28" s="1"/>
  <c r="I2447" i="28" a="1"/>
  <c r="I2447" i="28" s="1"/>
  <c r="K2447" i="28" s="1"/>
  <c r="H2447" i="28" a="1"/>
  <c r="H2447" i="28" s="1"/>
  <c r="G2447" i="28" a="1"/>
  <c r="G2447" i="28" s="1"/>
  <c r="F2447" i="28"/>
  <c r="E2447" i="28"/>
  <c r="J2446" i="28" a="1"/>
  <c r="J2446" i="28" s="1"/>
  <c r="I2446" i="28" a="1"/>
  <c r="I2446" i="28" s="1"/>
  <c r="K2446" i="28" s="1"/>
  <c r="H2446" i="28" a="1"/>
  <c r="H2446" i="28" s="1"/>
  <c r="G2446" i="28" a="1"/>
  <c r="G2446" i="28" s="1"/>
  <c r="F2446" i="28"/>
  <c r="E2446" i="28"/>
  <c r="J2445" i="28" a="1"/>
  <c r="J2445" i="28" s="1"/>
  <c r="I2445" i="28" a="1"/>
  <c r="I2445" i="28" s="1"/>
  <c r="K2445" i="28" s="1"/>
  <c r="H2445" i="28" a="1"/>
  <c r="H2445" i="28" s="1"/>
  <c r="G2445" i="28" a="1"/>
  <c r="G2445" i="28" s="1"/>
  <c r="F2445" i="28"/>
  <c r="E2445" i="28"/>
  <c r="J2444" i="28" a="1"/>
  <c r="J2444" i="28" s="1"/>
  <c r="I2444" i="28" a="1"/>
  <c r="I2444" i="28" s="1"/>
  <c r="K2444" i="28" s="1"/>
  <c r="H2444" i="28" a="1"/>
  <c r="H2444" i="28" s="1"/>
  <c r="G2444" i="28" a="1"/>
  <c r="G2444" i="28" s="1"/>
  <c r="F2444" i="28"/>
  <c r="E2444" i="28"/>
  <c r="J2443" i="28" a="1"/>
  <c r="J2443" i="28" s="1"/>
  <c r="I2443" i="28" a="1"/>
  <c r="I2443" i="28" s="1"/>
  <c r="K2443" i="28" s="1"/>
  <c r="H2443" i="28" a="1"/>
  <c r="H2443" i="28" s="1"/>
  <c r="G2443" i="28" a="1"/>
  <c r="G2443" i="28" s="1"/>
  <c r="F2443" i="28"/>
  <c r="E2443" i="28"/>
  <c r="J2442" i="28" a="1"/>
  <c r="J2442" i="28" s="1"/>
  <c r="I2442" i="28" a="1"/>
  <c r="I2442" i="28" s="1"/>
  <c r="K2442" i="28" s="1"/>
  <c r="H2442" i="28" a="1"/>
  <c r="H2442" i="28" s="1"/>
  <c r="G2442" i="28" a="1"/>
  <c r="G2442" i="28" s="1"/>
  <c r="F2442" i="28"/>
  <c r="E2442" i="28"/>
  <c r="J2441" i="28" a="1"/>
  <c r="J2441" i="28" s="1"/>
  <c r="I2441" i="28" a="1"/>
  <c r="I2441" i="28" s="1"/>
  <c r="K2441" i="28" s="1"/>
  <c r="H2441" i="28" a="1"/>
  <c r="H2441" i="28" s="1"/>
  <c r="G2441" i="28" a="1"/>
  <c r="G2441" i="28" s="1"/>
  <c r="F2441" i="28"/>
  <c r="E2441" i="28"/>
  <c r="J2440" i="28" a="1"/>
  <c r="J2440" i="28" s="1"/>
  <c r="I2440" i="28" a="1"/>
  <c r="I2440" i="28" s="1"/>
  <c r="K2440" i="28" s="1"/>
  <c r="H2440" i="28" a="1"/>
  <c r="H2440" i="28" s="1"/>
  <c r="G2440" i="28" a="1"/>
  <c r="G2440" i="28" s="1"/>
  <c r="F2440" i="28"/>
  <c r="E2440" i="28"/>
  <c r="J2439" i="28" a="1"/>
  <c r="J2439" i="28" s="1"/>
  <c r="I2439" i="28" a="1"/>
  <c r="I2439" i="28" s="1"/>
  <c r="K2439" i="28" s="1"/>
  <c r="H2439" i="28" a="1"/>
  <c r="H2439" i="28" s="1"/>
  <c r="G2439" i="28" a="1"/>
  <c r="G2439" i="28" s="1"/>
  <c r="F2439" i="28"/>
  <c r="E2439" i="28"/>
  <c r="J2438" i="28" a="1"/>
  <c r="J2438" i="28" s="1"/>
  <c r="I2438" i="28" a="1"/>
  <c r="I2438" i="28" s="1"/>
  <c r="K2438" i="28" s="1"/>
  <c r="H2438" i="28" a="1"/>
  <c r="H2438" i="28" s="1"/>
  <c r="G2438" i="28" a="1"/>
  <c r="G2438" i="28" s="1"/>
  <c r="F2438" i="28"/>
  <c r="E2438" i="28"/>
  <c r="J2437" i="28" a="1"/>
  <c r="J2437" i="28" s="1"/>
  <c r="I2437" i="28" a="1"/>
  <c r="I2437" i="28" s="1"/>
  <c r="K2437" i="28" s="1"/>
  <c r="H2437" i="28" a="1"/>
  <c r="H2437" i="28" s="1"/>
  <c r="G2437" i="28" a="1"/>
  <c r="G2437" i="28" s="1"/>
  <c r="F2437" i="28"/>
  <c r="E2437" i="28"/>
  <c r="J2436" i="28" a="1"/>
  <c r="J2436" i="28" s="1"/>
  <c r="I2436" i="28" a="1"/>
  <c r="I2436" i="28" s="1"/>
  <c r="K2436" i="28" s="1"/>
  <c r="H2436" i="28" a="1"/>
  <c r="H2436" i="28" s="1"/>
  <c r="G2436" i="28" a="1"/>
  <c r="G2436" i="28" s="1"/>
  <c r="F2436" i="28"/>
  <c r="E2436" i="28"/>
  <c r="J2435" i="28" a="1"/>
  <c r="J2435" i="28" s="1"/>
  <c r="I2435" i="28" a="1"/>
  <c r="I2435" i="28" s="1"/>
  <c r="K2435" i="28" s="1"/>
  <c r="H2435" i="28" a="1"/>
  <c r="H2435" i="28" s="1"/>
  <c r="G2435" i="28" a="1"/>
  <c r="G2435" i="28" s="1"/>
  <c r="F2435" i="28"/>
  <c r="E2435" i="28"/>
  <c r="J2434" i="28" a="1"/>
  <c r="J2434" i="28" s="1"/>
  <c r="I2434" i="28" a="1"/>
  <c r="I2434" i="28" s="1"/>
  <c r="K2434" i="28" s="1"/>
  <c r="H2434" i="28" a="1"/>
  <c r="H2434" i="28" s="1"/>
  <c r="G2434" i="28" a="1"/>
  <c r="G2434" i="28" s="1"/>
  <c r="F2434" i="28"/>
  <c r="E2434" i="28"/>
  <c r="J2433" i="28" a="1"/>
  <c r="J2433" i="28" s="1"/>
  <c r="I2433" i="28" a="1"/>
  <c r="I2433" i="28" s="1"/>
  <c r="K2433" i="28" s="1"/>
  <c r="H2433" i="28" a="1"/>
  <c r="H2433" i="28" s="1"/>
  <c r="G2433" i="28" a="1"/>
  <c r="G2433" i="28" s="1"/>
  <c r="F2433" i="28"/>
  <c r="E2433" i="28"/>
  <c r="J2432" i="28" a="1"/>
  <c r="J2432" i="28" s="1"/>
  <c r="I2432" i="28" a="1"/>
  <c r="I2432" i="28" s="1"/>
  <c r="K2432" i="28" s="1"/>
  <c r="H2432" i="28" a="1"/>
  <c r="H2432" i="28" s="1"/>
  <c r="G2432" i="28" a="1"/>
  <c r="G2432" i="28" s="1"/>
  <c r="F2432" i="28"/>
  <c r="E2432" i="28"/>
  <c r="J2431" i="28" a="1"/>
  <c r="J2431" i="28" s="1"/>
  <c r="I2431" i="28" a="1"/>
  <c r="I2431" i="28" s="1"/>
  <c r="K2431" i="28" s="1"/>
  <c r="H2431" i="28" a="1"/>
  <c r="H2431" i="28" s="1"/>
  <c r="G2431" i="28" a="1"/>
  <c r="G2431" i="28" s="1"/>
  <c r="F2431" i="28"/>
  <c r="E2431" i="28"/>
  <c r="J2430" i="28" a="1"/>
  <c r="J2430" i="28" s="1"/>
  <c r="I2430" i="28" a="1"/>
  <c r="I2430" i="28" s="1"/>
  <c r="K2430" i="28" s="1"/>
  <c r="H2430" i="28" a="1"/>
  <c r="H2430" i="28" s="1"/>
  <c r="G2430" i="28" a="1"/>
  <c r="G2430" i="28" s="1"/>
  <c r="F2430" i="28"/>
  <c r="E2430" i="28"/>
  <c r="J2429" i="28" a="1"/>
  <c r="J2429" i="28" s="1"/>
  <c r="I2429" i="28" a="1"/>
  <c r="I2429" i="28" s="1"/>
  <c r="K2429" i="28" s="1"/>
  <c r="H2429" i="28" a="1"/>
  <c r="H2429" i="28" s="1"/>
  <c r="G2429" i="28" a="1"/>
  <c r="G2429" i="28" s="1"/>
  <c r="F2429" i="28"/>
  <c r="E2429" i="28"/>
  <c r="J2428" i="28" a="1"/>
  <c r="J2428" i="28" s="1"/>
  <c r="I2428" i="28" a="1"/>
  <c r="I2428" i="28" s="1"/>
  <c r="K2428" i="28" s="1"/>
  <c r="H2428" i="28" a="1"/>
  <c r="H2428" i="28" s="1"/>
  <c r="G2428" i="28" a="1"/>
  <c r="G2428" i="28" s="1"/>
  <c r="F2428" i="28"/>
  <c r="E2428" i="28"/>
  <c r="J2427" i="28" a="1"/>
  <c r="J2427" i="28" s="1"/>
  <c r="I2427" i="28" a="1"/>
  <c r="I2427" i="28" s="1"/>
  <c r="K2427" i="28" s="1"/>
  <c r="H2427" i="28" a="1"/>
  <c r="H2427" i="28" s="1"/>
  <c r="G2427" i="28" a="1"/>
  <c r="G2427" i="28" s="1"/>
  <c r="F2427" i="28"/>
  <c r="E2427" i="28"/>
  <c r="J2426" i="28" a="1"/>
  <c r="J2426" i="28" s="1"/>
  <c r="I2426" i="28" a="1"/>
  <c r="I2426" i="28" s="1"/>
  <c r="K2426" i="28" s="1"/>
  <c r="H2426" i="28" a="1"/>
  <c r="H2426" i="28" s="1"/>
  <c r="G2426" i="28" a="1"/>
  <c r="G2426" i="28" s="1"/>
  <c r="F2426" i="28"/>
  <c r="E2426" i="28"/>
  <c r="J2425" i="28" a="1"/>
  <c r="J2425" i="28" s="1"/>
  <c r="I2425" i="28" a="1"/>
  <c r="I2425" i="28" s="1"/>
  <c r="K2425" i="28" s="1"/>
  <c r="H2425" i="28" a="1"/>
  <c r="H2425" i="28" s="1"/>
  <c r="G2425" i="28" a="1"/>
  <c r="G2425" i="28" s="1"/>
  <c r="F2425" i="28"/>
  <c r="E2425" i="28"/>
  <c r="J2424" i="28" a="1"/>
  <c r="J2424" i="28" s="1"/>
  <c r="I2424" i="28" a="1"/>
  <c r="I2424" i="28" s="1"/>
  <c r="K2424" i="28" s="1"/>
  <c r="H2424" i="28" a="1"/>
  <c r="H2424" i="28" s="1"/>
  <c r="G2424" i="28" a="1"/>
  <c r="G2424" i="28" s="1"/>
  <c r="F2424" i="28"/>
  <c r="E2424" i="28"/>
  <c r="J2423" i="28" a="1"/>
  <c r="J2423" i="28" s="1"/>
  <c r="I2423" i="28" a="1"/>
  <c r="I2423" i="28" s="1"/>
  <c r="K2423" i="28" s="1"/>
  <c r="H2423" i="28" a="1"/>
  <c r="H2423" i="28" s="1"/>
  <c r="G2423" i="28" a="1"/>
  <c r="G2423" i="28" s="1"/>
  <c r="F2423" i="28"/>
  <c r="E2423" i="28"/>
  <c r="J2422" i="28" a="1"/>
  <c r="J2422" i="28" s="1"/>
  <c r="I2422" i="28" a="1"/>
  <c r="I2422" i="28" s="1"/>
  <c r="K2422" i="28" s="1"/>
  <c r="H2422" i="28" a="1"/>
  <c r="H2422" i="28" s="1"/>
  <c r="G2422" i="28" a="1"/>
  <c r="G2422" i="28" s="1"/>
  <c r="F2422" i="28"/>
  <c r="E2422" i="28"/>
  <c r="J2421" i="28" a="1"/>
  <c r="J2421" i="28" s="1"/>
  <c r="I2421" i="28" a="1"/>
  <c r="I2421" i="28" s="1"/>
  <c r="K2421" i="28" s="1"/>
  <c r="H2421" i="28" a="1"/>
  <c r="H2421" i="28" s="1"/>
  <c r="G2421" i="28" a="1"/>
  <c r="G2421" i="28" s="1"/>
  <c r="F2421" i="28"/>
  <c r="E2421" i="28"/>
  <c r="J2420" i="28" a="1"/>
  <c r="J2420" i="28" s="1"/>
  <c r="I2420" i="28" a="1"/>
  <c r="I2420" i="28" s="1"/>
  <c r="K2420" i="28" s="1"/>
  <c r="H2420" i="28" a="1"/>
  <c r="H2420" i="28" s="1"/>
  <c r="G2420" i="28" a="1"/>
  <c r="G2420" i="28" s="1"/>
  <c r="F2420" i="28"/>
  <c r="E2420" i="28"/>
  <c r="J2419" i="28" a="1"/>
  <c r="J2419" i="28" s="1"/>
  <c r="I2419" i="28" a="1"/>
  <c r="I2419" i="28" s="1"/>
  <c r="K2419" i="28" s="1"/>
  <c r="H2419" i="28" a="1"/>
  <c r="H2419" i="28" s="1"/>
  <c r="G2419" i="28" a="1"/>
  <c r="G2419" i="28" s="1"/>
  <c r="F2419" i="28"/>
  <c r="E2419" i="28"/>
  <c r="J2418" i="28" a="1"/>
  <c r="J2418" i="28" s="1"/>
  <c r="I2418" i="28" a="1"/>
  <c r="I2418" i="28" s="1"/>
  <c r="K2418" i="28" s="1"/>
  <c r="H2418" i="28" a="1"/>
  <c r="H2418" i="28" s="1"/>
  <c r="G2418" i="28" a="1"/>
  <c r="G2418" i="28" s="1"/>
  <c r="F2418" i="28"/>
  <c r="E2418" i="28"/>
  <c r="J2417" i="28" a="1"/>
  <c r="J2417" i="28" s="1"/>
  <c r="I2417" i="28" a="1"/>
  <c r="I2417" i="28" s="1"/>
  <c r="K2417" i="28" s="1"/>
  <c r="H2417" i="28" a="1"/>
  <c r="H2417" i="28" s="1"/>
  <c r="G2417" i="28" a="1"/>
  <c r="G2417" i="28" s="1"/>
  <c r="F2417" i="28"/>
  <c r="E2417" i="28"/>
  <c r="J2416" i="28" a="1"/>
  <c r="J2416" i="28" s="1"/>
  <c r="I2416" i="28" a="1"/>
  <c r="I2416" i="28" s="1"/>
  <c r="K2416" i="28" s="1"/>
  <c r="H2416" i="28" a="1"/>
  <c r="H2416" i="28" s="1"/>
  <c r="G2416" i="28" a="1"/>
  <c r="G2416" i="28" s="1"/>
  <c r="F2416" i="28"/>
  <c r="E2416" i="28"/>
  <c r="J2415" i="28" a="1"/>
  <c r="J2415" i="28" s="1"/>
  <c r="I2415" i="28" a="1"/>
  <c r="I2415" i="28" s="1"/>
  <c r="K2415" i="28" s="1"/>
  <c r="H2415" i="28" a="1"/>
  <c r="H2415" i="28" s="1"/>
  <c r="G2415" i="28" a="1"/>
  <c r="G2415" i="28" s="1"/>
  <c r="F2415" i="28"/>
  <c r="E2415" i="28"/>
  <c r="J2414" i="28" a="1"/>
  <c r="J2414" i="28" s="1"/>
  <c r="I2414" i="28" a="1"/>
  <c r="I2414" i="28" s="1"/>
  <c r="K2414" i="28" s="1"/>
  <c r="H2414" i="28" a="1"/>
  <c r="H2414" i="28" s="1"/>
  <c r="G2414" i="28" a="1"/>
  <c r="G2414" i="28" s="1"/>
  <c r="F2414" i="28"/>
  <c r="E2414" i="28"/>
  <c r="J2413" i="28" a="1"/>
  <c r="J2413" i="28" s="1"/>
  <c r="I2413" i="28" a="1"/>
  <c r="I2413" i="28" s="1"/>
  <c r="K2413" i="28" s="1"/>
  <c r="H2413" i="28" a="1"/>
  <c r="H2413" i="28" s="1"/>
  <c r="G2413" i="28" a="1"/>
  <c r="G2413" i="28" s="1"/>
  <c r="F2413" i="28"/>
  <c r="E2413" i="28"/>
  <c r="J2412" i="28" a="1"/>
  <c r="J2412" i="28" s="1"/>
  <c r="I2412" i="28" a="1"/>
  <c r="I2412" i="28" s="1"/>
  <c r="K2412" i="28" s="1"/>
  <c r="H2412" i="28" a="1"/>
  <c r="H2412" i="28" s="1"/>
  <c r="G2412" i="28" a="1"/>
  <c r="G2412" i="28" s="1"/>
  <c r="F2412" i="28"/>
  <c r="E2412" i="28"/>
  <c r="J2411" i="28" a="1"/>
  <c r="J2411" i="28" s="1"/>
  <c r="I2411" i="28" a="1"/>
  <c r="I2411" i="28" s="1"/>
  <c r="K2411" i="28" s="1"/>
  <c r="H2411" i="28" a="1"/>
  <c r="H2411" i="28" s="1"/>
  <c r="G2411" i="28" a="1"/>
  <c r="G2411" i="28" s="1"/>
  <c r="F2411" i="28"/>
  <c r="E2411" i="28"/>
  <c r="J2410" i="28" a="1"/>
  <c r="J2410" i="28" s="1"/>
  <c r="I2410" i="28" a="1"/>
  <c r="I2410" i="28" s="1"/>
  <c r="K2410" i="28" s="1"/>
  <c r="H2410" i="28" a="1"/>
  <c r="H2410" i="28" s="1"/>
  <c r="G2410" i="28" a="1"/>
  <c r="G2410" i="28" s="1"/>
  <c r="F2410" i="28"/>
  <c r="E2410" i="28"/>
  <c r="J2409" i="28" a="1"/>
  <c r="J2409" i="28" s="1"/>
  <c r="I2409" i="28" a="1"/>
  <c r="I2409" i="28" s="1"/>
  <c r="K2409" i="28" s="1"/>
  <c r="H2409" i="28" a="1"/>
  <c r="H2409" i="28" s="1"/>
  <c r="G2409" i="28" a="1"/>
  <c r="G2409" i="28" s="1"/>
  <c r="F2409" i="28"/>
  <c r="E2409" i="28"/>
  <c r="J2408" i="28" a="1"/>
  <c r="J2408" i="28" s="1"/>
  <c r="I2408" i="28" a="1"/>
  <c r="I2408" i="28" s="1"/>
  <c r="K2408" i="28" s="1"/>
  <c r="H2408" i="28" a="1"/>
  <c r="H2408" i="28" s="1"/>
  <c r="G2408" i="28" a="1"/>
  <c r="G2408" i="28" s="1"/>
  <c r="F2408" i="28"/>
  <c r="E2408" i="28"/>
  <c r="J2407" i="28" a="1"/>
  <c r="J2407" i="28" s="1"/>
  <c r="I2407" i="28" a="1"/>
  <c r="I2407" i="28" s="1"/>
  <c r="K2407" i="28" s="1"/>
  <c r="H2407" i="28" a="1"/>
  <c r="H2407" i="28" s="1"/>
  <c r="G2407" i="28" a="1"/>
  <c r="G2407" i="28" s="1"/>
  <c r="F2407" i="28"/>
  <c r="E2407" i="28"/>
  <c r="J2406" i="28" a="1"/>
  <c r="J2406" i="28" s="1"/>
  <c r="I2406" i="28" a="1"/>
  <c r="I2406" i="28" s="1"/>
  <c r="K2406" i="28" s="1"/>
  <c r="H2406" i="28" a="1"/>
  <c r="H2406" i="28" s="1"/>
  <c r="G2406" i="28" a="1"/>
  <c r="G2406" i="28" s="1"/>
  <c r="F2406" i="28"/>
  <c r="E2406" i="28"/>
  <c r="J2405" i="28" a="1"/>
  <c r="J2405" i="28" s="1"/>
  <c r="I2405" i="28" a="1"/>
  <c r="I2405" i="28" s="1"/>
  <c r="K2405" i="28" s="1"/>
  <c r="H2405" i="28" a="1"/>
  <c r="H2405" i="28" s="1"/>
  <c r="G2405" i="28" a="1"/>
  <c r="G2405" i="28" s="1"/>
  <c r="F2405" i="28"/>
  <c r="E2405" i="28"/>
  <c r="J2404" i="28" a="1"/>
  <c r="J2404" i="28" s="1"/>
  <c r="I2404" i="28" a="1"/>
  <c r="I2404" i="28" s="1"/>
  <c r="K2404" i="28" s="1"/>
  <c r="H2404" i="28" a="1"/>
  <c r="H2404" i="28" s="1"/>
  <c r="G2404" i="28" a="1"/>
  <c r="G2404" i="28" s="1"/>
  <c r="F2404" i="28"/>
  <c r="E2404" i="28"/>
  <c r="J2403" i="28" a="1"/>
  <c r="J2403" i="28" s="1"/>
  <c r="I2403" i="28" a="1"/>
  <c r="I2403" i="28" s="1"/>
  <c r="K2403" i="28" s="1"/>
  <c r="H2403" i="28" a="1"/>
  <c r="H2403" i="28" s="1"/>
  <c r="G2403" i="28" a="1"/>
  <c r="G2403" i="28" s="1"/>
  <c r="F2403" i="28"/>
  <c r="E2403" i="28"/>
  <c r="J2402" i="28" a="1"/>
  <c r="J2402" i="28" s="1"/>
  <c r="I2402" i="28" a="1"/>
  <c r="I2402" i="28" s="1"/>
  <c r="K2402" i="28" s="1"/>
  <c r="H2402" i="28" a="1"/>
  <c r="H2402" i="28" s="1"/>
  <c r="G2402" i="28" a="1"/>
  <c r="G2402" i="28" s="1"/>
  <c r="F2402" i="28"/>
  <c r="E2402" i="28"/>
  <c r="J2401" i="28" a="1"/>
  <c r="J2401" i="28" s="1"/>
  <c r="I2401" i="28" a="1"/>
  <c r="I2401" i="28" s="1"/>
  <c r="K2401" i="28" s="1"/>
  <c r="H2401" i="28" a="1"/>
  <c r="H2401" i="28" s="1"/>
  <c r="G2401" i="28" a="1"/>
  <c r="G2401" i="28" s="1"/>
  <c r="F2401" i="28"/>
  <c r="E2401" i="28"/>
  <c r="J2400" i="28" a="1"/>
  <c r="J2400" i="28" s="1"/>
  <c r="I2400" i="28" a="1"/>
  <c r="I2400" i="28" s="1"/>
  <c r="K2400" i="28" s="1"/>
  <c r="H2400" i="28" a="1"/>
  <c r="H2400" i="28" s="1"/>
  <c r="G2400" i="28" a="1"/>
  <c r="G2400" i="28" s="1"/>
  <c r="F2400" i="28"/>
  <c r="E2400" i="28"/>
  <c r="J2399" i="28" a="1"/>
  <c r="J2399" i="28" s="1"/>
  <c r="I2399" i="28" a="1"/>
  <c r="I2399" i="28" s="1"/>
  <c r="K2399" i="28" s="1"/>
  <c r="H2399" i="28" a="1"/>
  <c r="H2399" i="28" s="1"/>
  <c r="G2399" i="28" a="1"/>
  <c r="G2399" i="28" s="1"/>
  <c r="F2399" i="28"/>
  <c r="E2399" i="28"/>
  <c r="J2398" i="28" a="1"/>
  <c r="J2398" i="28" s="1"/>
  <c r="I2398" i="28" a="1"/>
  <c r="I2398" i="28" s="1"/>
  <c r="K2398" i="28" s="1"/>
  <c r="H2398" i="28" a="1"/>
  <c r="H2398" i="28" s="1"/>
  <c r="G2398" i="28" a="1"/>
  <c r="G2398" i="28" s="1"/>
  <c r="F2398" i="28"/>
  <c r="E2398" i="28"/>
  <c r="J2397" i="28" a="1"/>
  <c r="J2397" i="28" s="1"/>
  <c r="I2397" i="28" a="1"/>
  <c r="I2397" i="28" s="1"/>
  <c r="K2397" i="28" s="1"/>
  <c r="H2397" i="28" a="1"/>
  <c r="H2397" i="28" s="1"/>
  <c r="G2397" i="28" a="1"/>
  <c r="G2397" i="28" s="1"/>
  <c r="F2397" i="28"/>
  <c r="E2397" i="28"/>
  <c r="J2396" i="28" a="1"/>
  <c r="J2396" i="28" s="1"/>
  <c r="I2396" i="28" a="1"/>
  <c r="I2396" i="28" s="1"/>
  <c r="K2396" i="28" s="1"/>
  <c r="H2396" i="28" a="1"/>
  <c r="H2396" i="28" s="1"/>
  <c r="G2396" i="28" a="1"/>
  <c r="G2396" i="28" s="1"/>
  <c r="F2396" i="28"/>
  <c r="E2396" i="28"/>
  <c r="J2395" i="28" a="1"/>
  <c r="J2395" i="28" s="1"/>
  <c r="I2395" i="28" a="1"/>
  <c r="I2395" i="28" s="1"/>
  <c r="K2395" i="28" s="1"/>
  <c r="H2395" i="28" a="1"/>
  <c r="H2395" i="28" s="1"/>
  <c r="G2395" i="28" a="1"/>
  <c r="G2395" i="28" s="1"/>
  <c r="F2395" i="28"/>
  <c r="E2395" i="28"/>
  <c r="J2394" i="28" a="1"/>
  <c r="J2394" i="28" s="1"/>
  <c r="I2394" i="28" a="1"/>
  <c r="I2394" i="28" s="1"/>
  <c r="K2394" i="28" s="1"/>
  <c r="H2394" i="28" a="1"/>
  <c r="H2394" i="28" s="1"/>
  <c r="G2394" i="28" a="1"/>
  <c r="G2394" i="28" s="1"/>
  <c r="F2394" i="28"/>
  <c r="E2394" i="28"/>
  <c r="J2393" i="28" a="1"/>
  <c r="J2393" i="28" s="1"/>
  <c r="I2393" i="28" a="1"/>
  <c r="I2393" i="28" s="1"/>
  <c r="K2393" i="28" s="1"/>
  <c r="H2393" i="28" a="1"/>
  <c r="H2393" i="28" s="1"/>
  <c r="G2393" i="28" a="1"/>
  <c r="G2393" i="28" s="1"/>
  <c r="F2393" i="28"/>
  <c r="E2393" i="28"/>
  <c r="J2392" i="28" a="1"/>
  <c r="J2392" i="28" s="1"/>
  <c r="I2392" i="28" a="1"/>
  <c r="I2392" i="28" s="1"/>
  <c r="K2392" i="28" s="1"/>
  <c r="H2392" i="28" a="1"/>
  <c r="H2392" i="28" s="1"/>
  <c r="G2392" i="28" a="1"/>
  <c r="G2392" i="28" s="1"/>
  <c r="F2392" i="28"/>
  <c r="E2392" i="28"/>
  <c r="J2391" i="28" a="1"/>
  <c r="J2391" i="28" s="1"/>
  <c r="I2391" i="28" a="1"/>
  <c r="I2391" i="28" s="1"/>
  <c r="K2391" i="28" s="1"/>
  <c r="H2391" i="28" a="1"/>
  <c r="H2391" i="28" s="1"/>
  <c r="G2391" i="28" a="1"/>
  <c r="G2391" i="28" s="1"/>
  <c r="F2391" i="28"/>
  <c r="E2391" i="28"/>
  <c r="J2390" i="28" a="1"/>
  <c r="J2390" i="28" s="1"/>
  <c r="I2390" i="28" a="1"/>
  <c r="I2390" i="28" s="1"/>
  <c r="K2390" i="28" s="1"/>
  <c r="H2390" i="28" a="1"/>
  <c r="H2390" i="28" s="1"/>
  <c r="G2390" i="28" a="1"/>
  <c r="G2390" i="28" s="1"/>
  <c r="F2390" i="28"/>
  <c r="E2390" i="28"/>
  <c r="J2389" i="28" a="1"/>
  <c r="J2389" i="28" s="1"/>
  <c r="I2389" i="28" a="1"/>
  <c r="I2389" i="28" s="1"/>
  <c r="K2389" i="28" s="1"/>
  <c r="H2389" i="28" a="1"/>
  <c r="H2389" i="28" s="1"/>
  <c r="G2389" i="28" a="1"/>
  <c r="G2389" i="28" s="1"/>
  <c r="F2389" i="28"/>
  <c r="E2389" i="28"/>
  <c r="J2388" i="28" a="1"/>
  <c r="J2388" i="28" s="1"/>
  <c r="I2388" i="28" a="1"/>
  <c r="I2388" i="28" s="1"/>
  <c r="K2388" i="28" s="1"/>
  <c r="H2388" i="28" a="1"/>
  <c r="H2388" i="28" s="1"/>
  <c r="G2388" i="28" a="1"/>
  <c r="G2388" i="28" s="1"/>
  <c r="F2388" i="28"/>
  <c r="E2388" i="28"/>
  <c r="J2387" i="28" a="1"/>
  <c r="J2387" i="28" s="1"/>
  <c r="I2387" i="28" a="1"/>
  <c r="I2387" i="28" s="1"/>
  <c r="K2387" i="28" s="1"/>
  <c r="H2387" i="28" a="1"/>
  <c r="H2387" i="28" s="1"/>
  <c r="G2387" i="28" a="1"/>
  <c r="G2387" i="28" s="1"/>
  <c r="F2387" i="28"/>
  <c r="E2387" i="28"/>
  <c r="J2386" i="28" a="1"/>
  <c r="J2386" i="28" s="1"/>
  <c r="I2386" i="28" a="1"/>
  <c r="I2386" i="28" s="1"/>
  <c r="K2386" i="28" s="1"/>
  <c r="H2386" i="28" a="1"/>
  <c r="H2386" i="28" s="1"/>
  <c r="G2386" i="28" a="1"/>
  <c r="G2386" i="28" s="1"/>
  <c r="F2386" i="28"/>
  <c r="E2386" i="28"/>
  <c r="J2385" i="28" a="1"/>
  <c r="J2385" i="28" s="1"/>
  <c r="I2385" i="28" a="1"/>
  <c r="I2385" i="28" s="1"/>
  <c r="K2385" i="28" s="1"/>
  <c r="H2385" i="28" a="1"/>
  <c r="H2385" i="28" s="1"/>
  <c r="G2385" i="28" a="1"/>
  <c r="G2385" i="28" s="1"/>
  <c r="F2385" i="28"/>
  <c r="E2385" i="28"/>
  <c r="J2384" i="28" a="1"/>
  <c r="J2384" i="28" s="1"/>
  <c r="I2384" i="28" a="1"/>
  <c r="I2384" i="28" s="1"/>
  <c r="K2384" i="28" s="1"/>
  <c r="H2384" i="28" a="1"/>
  <c r="H2384" i="28" s="1"/>
  <c r="G2384" i="28" a="1"/>
  <c r="G2384" i="28" s="1"/>
  <c r="F2384" i="28"/>
  <c r="E2384" i="28"/>
  <c r="J2383" i="28" a="1"/>
  <c r="J2383" i="28" s="1"/>
  <c r="I2383" i="28" a="1"/>
  <c r="I2383" i="28" s="1"/>
  <c r="K2383" i="28" s="1"/>
  <c r="H2383" i="28" a="1"/>
  <c r="H2383" i="28" s="1"/>
  <c r="G2383" i="28" a="1"/>
  <c r="G2383" i="28" s="1"/>
  <c r="F2383" i="28"/>
  <c r="E2383" i="28"/>
  <c r="J2382" i="28" a="1"/>
  <c r="J2382" i="28" s="1"/>
  <c r="I2382" i="28" a="1"/>
  <c r="I2382" i="28" s="1"/>
  <c r="K2382" i="28" s="1"/>
  <c r="H2382" i="28" a="1"/>
  <c r="H2382" i="28" s="1"/>
  <c r="G2382" i="28" a="1"/>
  <c r="G2382" i="28" s="1"/>
  <c r="F2382" i="28"/>
  <c r="E2382" i="28"/>
  <c r="J2381" i="28" a="1"/>
  <c r="J2381" i="28" s="1"/>
  <c r="I2381" i="28" a="1"/>
  <c r="I2381" i="28" s="1"/>
  <c r="K2381" i="28" s="1"/>
  <c r="H2381" i="28" a="1"/>
  <c r="H2381" i="28" s="1"/>
  <c r="G2381" i="28" a="1"/>
  <c r="G2381" i="28" s="1"/>
  <c r="F2381" i="28"/>
  <c r="E2381" i="28"/>
  <c r="J2380" i="28" a="1"/>
  <c r="J2380" i="28" s="1"/>
  <c r="I2380" i="28" a="1"/>
  <c r="I2380" i="28" s="1"/>
  <c r="K2380" i="28" s="1"/>
  <c r="H2380" i="28" a="1"/>
  <c r="H2380" i="28" s="1"/>
  <c r="G2380" i="28" a="1"/>
  <c r="G2380" i="28" s="1"/>
  <c r="F2380" i="28"/>
  <c r="E2380" i="28"/>
  <c r="J2379" i="28" a="1"/>
  <c r="J2379" i="28" s="1"/>
  <c r="I2379" i="28" a="1"/>
  <c r="I2379" i="28" s="1"/>
  <c r="K2379" i="28" s="1"/>
  <c r="H2379" i="28" a="1"/>
  <c r="H2379" i="28" s="1"/>
  <c r="G2379" i="28" a="1"/>
  <c r="G2379" i="28" s="1"/>
  <c r="F2379" i="28"/>
  <c r="E2379" i="28"/>
  <c r="J2378" i="28" a="1"/>
  <c r="J2378" i="28" s="1"/>
  <c r="I2378" i="28" a="1"/>
  <c r="I2378" i="28" s="1"/>
  <c r="K2378" i="28" s="1"/>
  <c r="H2378" i="28" a="1"/>
  <c r="H2378" i="28" s="1"/>
  <c r="G2378" i="28" a="1"/>
  <c r="G2378" i="28" s="1"/>
  <c r="F2378" i="28"/>
  <c r="E2378" i="28"/>
  <c r="J2377" i="28" a="1"/>
  <c r="J2377" i="28" s="1"/>
  <c r="I2377" i="28" a="1"/>
  <c r="I2377" i="28" s="1"/>
  <c r="K2377" i="28" s="1"/>
  <c r="H2377" i="28" a="1"/>
  <c r="H2377" i="28" s="1"/>
  <c r="G2377" i="28" a="1"/>
  <c r="G2377" i="28" s="1"/>
  <c r="F2377" i="28"/>
  <c r="E2377" i="28"/>
  <c r="J2376" i="28" a="1"/>
  <c r="J2376" i="28" s="1"/>
  <c r="I2376" i="28" a="1"/>
  <c r="I2376" i="28" s="1"/>
  <c r="K2376" i="28" s="1"/>
  <c r="H2376" i="28" a="1"/>
  <c r="H2376" i="28" s="1"/>
  <c r="G2376" i="28" a="1"/>
  <c r="G2376" i="28" s="1"/>
  <c r="F2376" i="28"/>
  <c r="E2376" i="28"/>
  <c r="J2375" i="28" a="1"/>
  <c r="J2375" i="28" s="1"/>
  <c r="I2375" i="28" a="1"/>
  <c r="I2375" i="28" s="1"/>
  <c r="K2375" i="28" s="1"/>
  <c r="H2375" i="28" a="1"/>
  <c r="H2375" i="28" s="1"/>
  <c r="G2375" i="28" a="1"/>
  <c r="G2375" i="28" s="1"/>
  <c r="F2375" i="28"/>
  <c r="E2375" i="28"/>
  <c r="J2374" i="28" a="1"/>
  <c r="J2374" i="28" s="1"/>
  <c r="I2374" i="28" a="1"/>
  <c r="I2374" i="28" s="1"/>
  <c r="K2374" i="28" s="1"/>
  <c r="H2374" i="28" a="1"/>
  <c r="H2374" i="28" s="1"/>
  <c r="G2374" i="28" a="1"/>
  <c r="G2374" i="28" s="1"/>
  <c r="F2374" i="28"/>
  <c r="E2374" i="28"/>
  <c r="J2373" i="28" a="1"/>
  <c r="J2373" i="28" s="1"/>
  <c r="I2373" i="28" a="1"/>
  <c r="I2373" i="28" s="1"/>
  <c r="K2373" i="28" s="1"/>
  <c r="H2373" i="28" a="1"/>
  <c r="H2373" i="28" s="1"/>
  <c r="G2373" i="28" a="1"/>
  <c r="G2373" i="28" s="1"/>
  <c r="F2373" i="28"/>
  <c r="E2373" i="28"/>
  <c r="J2372" i="28" a="1"/>
  <c r="J2372" i="28" s="1"/>
  <c r="I2372" i="28" a="1"/>
  <c r="I2372" i="28" s="1"/>
  <c r="K2372" i="28" s="1"/>
  <c r="H2372" i="28" a="1"/>
  <c r="H2372" i="28" s="1"/>
  <c r="G2372" i="28" a="1"/>
  <c r="G2372" i="28" s="1"/>
  <c r="F2372" i="28"/>
  <c r="E2372" i="28"/>
  <c r="J2371" i="28" a="1"/>
  <c r="J2371" i="28" s="1"/>
  <c r="I2371" i="28" a="1"/>
  <c r="I2371" i="28" s="1"/>
  <c r="K2371" i="28" s="1"/>
  <c r="H2371" i="28" a="1"/>
  <c r="H2371" i="28" s="1"/>
  <c r="G2371" i="28" a="1"/>
  <c r="G2371" i="28" s="1"/>
  <c r="F2371" i="28"/>
  <c r="E2371" i="28"/>
  <c r="J2370" i="28" a="1"/>
  <c r="J2370" i="28" s="1"/>
  <c r="I2370" i="28" a="1"/>
  <c r="I2370" i="28" s="1"/>
  <c r="K2370" i="28" s="1"/>
  <c r="H2370" i="28" a="1"/>
  <c r="H2370" i="28" s="1"/>
  <c r="G2370" i="28" a="1"/>
  <c r="G2370" i="28" s="1"/>
  <c r="F2370" i="28"/>
  <c r="E2370" i="28"/>
  <c r="J2369" i="28" a="1"/>
  <c r="J2369" i="28" s="1"/>
  <c r="I2369" i="28" a="1"/>
  <c r="I2369" i="28" s="1"/>
  <c r="K2369" i="28" s="1"/>
  <c r="H2369" i="28" a="1"/>
  <c r="H2369" i="28" s="1"/>
  <c r="G2369" i="28" a="1"/>
  <c r="G2369" i="28" s="1"/>
  <c r="F2369" i="28"/>
  <c r="E2369" i="28"/>
  <c r="J2368" i="28" a="1"/>
  <c r="J2368" i="28" s="1"/>
  <c r="I2368" i="28" a="1"/>
  <c r="I2368" i="28" s="1"/>
  <c r="K2368" i="28" s="1"/>
  <c r="H2368" i="28" a="1"/>
  <c r="H2368" i="28" s="1"/>
  <c r="G2368" i="28" a="1"/>
  <c r="G2368" i="28" s="1"/>
  <c r="F2368" i="28"/>
  <c r="E2368" i="28"/>
  <c r="J2367" i="28" a="1"/>
  <c r="J2367" i="28" s="1"/>
  <c r="I2367" i="28" a="1"/>
  <c r="I2367" i="28" s="1"/>
  <c r="K2367" i="28" s="1"/>
  <c r="H2367" i="28" a="1"/>
  <c r="H2367" i="28" s="1"/>
  <c r="G2367" i="28" a="1"/>
  <c r="G2367" i="28" s="1"/>
  <c r="F2367" i="28"/>
  <c r="E2367" i="28"/>
  <c r="J2366" i="28" a="1"/>
  <c r="J2366" i="28" s="1"/>
  <c r="I2366" i="28" a="1"/>
  <c r="I2366" i="28" s="1"/>
  <c r="K2366" i="28" s="1"/>
  <c r="H2366" i="28" a="1"/>
  <c r="H2366" i="28" s="1"/>
  <c r="G2366" i="28" a="1"/>
  <c r="G2366" i="28" s="1"/>
  <c r="F2366" i="28"/>
  <c r="E2366" i="28"/>
  <c r="J2365" i="28" a="1"/>
  <c r="J2365" i="28" s="1"/>
  <c r="I2365" i="28" a="1"/>
  <c r="I2365" i="28" s="1"/>
  <c r="K2365" i="28" s="1"/>
  <c r="H2365" i="28" a="1"/>
  <c r="H2365" i="28" s="1"/>
  <c r="G2365" i="28" a="1"/>
  <c r="G2365" i="28" s="1"/>
  <c r="F2365" i="28"/>
  <c r="E2365" i="28"/>
  <c r="J2364" i="28" a="1"/>
  <c r="J2364" i="28" s="1"/>
  <c r="I2364" i="28" a="1"/>
  <c r="I2364" i="28" s="1"/>
  <c r="K2364" i="28" s="1"/>
  <c r="H2364" i="28" a="1"/>
  <c r="H2364" i="28" s="1"/>
  <c r="G2364" i="28" a="1"/>
  <c r="G2364" i="28" s="1"/>
  <c r="F2364" i="28"/>
  <c r="E2364" i="28"/>
  <c r="J2363" i="28" a="1"/>
  <c r="J2363" i="28" s="1"/>
  <c r="I2363" i="28" a="1"/>
  <c r="I2363" i="28" s="1"/>
  <c r="K2363" i="28" s="1"/>
  <c r="H2363" i="28" a="1"/>
  <c r="H2363" i="28" s="1"/>
  <c r="G2363" i="28" a="1"/>
  <c r="G2363" i="28" s="1"/>
  <c r="F2363" i="28"/>
  <c r="E2363" i="28"/>
  <c r="J2362" i="28" a="1"/>
  <c r="J2362" i="28" s="1"/>
  <c r="I2362" i="28" a="1"/>
  <c r="I2362" i="28" s="1"/>
  <c r="K2362" i="28" s="1"/>
  <c r="H2362" i="28" a="1"/>
  <c r="H2362" i="28" s="1"/>
  <c r="G2362" i="28" a="1"/>
  <c r="G2362" i="28" s="1"/>
  <c r="F2362" i="28"/>
  <c r="E2362" i="28"/>
  <c r="J2361" i="28" a="1"/>
  <c r="J2361" i="28" s="1"/>
  <c r="I2361" i="28" a="1"/>
  <c r="I2361" i="28" s="1"/>
  <c r="K2361" i="28" s="1"/>
  <c r="H2361" i="28" a="1"/>
  <c r="H2361" i="28" s="1"/>
  <c r="G2361" i="28" a="1"/>
  <c r="G2361" i="28" s="1"/>
  <c r="F2361" i="28"/>
  <c r="E2361" i="28"/>
  <c r="J2360" i="28" a="1"/>
  <c r="J2360" i="28" s="1"/>
  <c r="I2360" i="28" a="1"/>
  <c r="I2360" i="28" s="1"/>
  <c r="K2360" i="28" s="1"/>
  <c r="H2360" i="28" a="1"/>
  <c r="H2360" i="28" s="1"/>
  <c r="G2360" i="28" a="1"/>
  <c r="G2360" i="28" s="1"/>
  <c r="F2360" i="28"/>
  <c r="E2360" i="28"/>
  <c r="J2359" i="28" a="1"/>
  <c r="J2359" i="28" s="1"/>
  <c r="I2359" i="28" a="1"/>
  <c r="I2359" i="28" s="1"/>
  <c r="K2359" i="28" s="1"/>
  <c r="H2359" i="28" a="1"/>
  <c r="H2359" i="28" s="1"/>
  <c r="G2359" i="28" a="1"/>
  <c r="G2359" i="28" s="1"/>
  <c r="F2359" i="28"/>
  <c r="E2359" i="28"/>
  <c r="J2358" i="28" a="1"/>
  <c r="J2358" i="28" s="1"/>
  <c r="I2358" i="28" a="1"/>
  <c r="I2358" i="28" s="1"/>
  <c r="K2358" i="28" s="1"/>
  <c r="H2358" i="28" a="1"/>
  <c r="H2358" i="28" s="1"/>
  <c r="G2358" i="28" a="1"/>
  <c r="G2358" i="28" s="1"/>
  <c r="F2358" i="28"/>
  <c r="E2358" i="28"/>
  <c r="J2357" i="28" a="1"/>
  <c r="J2357" i="28" s="1"/>
  <c r="I2357" i="28" a="1"/>
  <c r="I2357" i="28" s="1"/>
  <c r="K2357" i="28" s="1"/>
  <c r="H2357" i="28" a="1"/>
  <c r="H2357" i="28" s="1"/>
  <c r="G2357" i="28" a="1"/>
  <c r="G2357" i="28" s="1"/>
  <c r="F2357" i="28"/>
  <c r="E2357" i="28"/>
  <c r="J2356" i="28" a="1"/>
  <c r="J2356" i="28" s="1"/>
  <c r="I2356" i="28" a="1"/>
  <c r="I2356" i="28" s="1"/>
  <c r="K2356" i="28" s="1"/>
  <c r="H2356" i="28" a="1"/>
  <c r="H2356" i="28" s="1"/>
  <c r="G2356" i="28" a="1"/>
  <c r="G2356" i="28" s="1"/>
  <c r="F2356" i="28"/>
  <c r="E2356" i="28"/>
  <c r="J2355" i="28" a="1"/>
  <c r="J2355" i="28" s="1"/>
  <c r="I2355" i="28" a="1"/>
  <c r="I2355" i="28" s="1"/>
  <c r="K2355" i="28" s="1"/>
  <c r="H2355" i="28" a="1"/>
  <c r="H2355" i="28" s="1"/>
  <c r="G2355" i="28" a="1"/>
  <c r="G2355" i="28" s="1"/>
  <c r="F2355" i="28"/>
  <c r="E2355" i="28"/>
  <c r="J2354" i="28" a="1"/>
  <c r="J2354" i="28" s="1"/>
  <c r="I2354" i="28" a="1"/>
  <c r="I2354" i="28" s="1"/>
  <c r="K2354" i="28" s="1"/>
  <c r="H2354" i="28" a="1"/>
  <c r="H2354" i="28" s="1"/>
  <c r="G2354" i="28" a="1"/>
  <c r="G2354" i="28" s="1"/>
  <c r="F2354" i="28"/>
  <c r="E2354" i="28"/>
  <c r="J2353" i="28" a="1"/>
  <c r="J2353" i="28" s="1"/>
  <c r="I2353" i="28" a="1"/>
  <c r="I2353" i="28" s="1"/>
  <c r="K2353" i="28" s="1"/>
  <c r="H2353" i="28" a="1"/>
  <c r="H2353" i="28" s="1"/>
  <c r="G2353" i="28" a="1"/>
  <c r="G2353" i="28" s="1"/>
  <c r="F2353" i="28"/>
  <c r="E2353" i="28"/>
  <c r="J2352" i="28" a="1"/>
  <c r="J2352" i="28" s="1"/>
  <c r="I2352" i="28" a="1"/>
  <c r="I2352" i="28" s="1"/>
  <c r="K2352" i="28" s="1"/>
  <c r="H2352" i="28" a="1"/>
  <c r="H2352" i="28" s="1"/>
  <c r="G2352" i="28" a="1"/>
  <c r="G2352" i="28" s="1"/>
  <c r="F2352" i="28"/>
  <c r="E2352" i="28"/>
  <c r="J2351" i="28" a="1"/>
  <c r="J2351" i="28" s="1"/>
  <c r="I2351" i="28" a="1"/>
  <c r="I2351" i="28" s="1"/>
  <c r="K2351" i="28" s="1"/>
  <c r="H2351" i="28" a="1"/>
  <c r="H2351" i="28" s="1"/>
  <c r="G2351" i="28" a="1"/>
  <c r="G2351" i="28" s="1"/>
  <c r="F2351" i="28"/>
  <c r="E2351" i="28"/>
  <c r="J2350" i="28" a="1"/>
  <c r="J2350" i="28" s="1"/>
  <c r="I2350" i="28" a="1"/>
  <c r="I2350" i="28" s="1"/>
  <c r="K2350" i="28" s="1"/>
  <c r="H2350" i="28" a="1"/>
  <c r="H2350" i="28" s="1"/>
  <c r="G2350" i="28" a="1"/>
  <c r="G2350" i="28" s="1"/>
  <c r="F2350" i="28"/>
  <c r="E2350" i="28"/>
  <c r="J2349" i="28" a="1"/>
  <c r="J2349" i="28" s="1"/>
  <c r="I2349" i="28" a="1"/>
  <c r="I2349" i="28" s="1"/>
  <c r="K2349" i="28" s="1"/>
  <c r="H2349" i="28" a="1"/>
  <c r="H2349" i="28" s="1"/>
  <c r="G2349" i="28" a="1"/>
  <c r="G2349" i="28" s="1"/>
  <c r="F2349" i="28"/>
  <c r="E2349" i="28"/>
  <c r="J2348" i="28" a="1"/>
  <c r="J2348" i="28" s="1"/>
  <c r="I2348" i="28" a="1"/>
  <c r="I2348" i="28" s="1"/>
  <c r="K2348" i="28" s="1"/>
  <c r="H2348" i="28" a="1"/>
  <c r="H2348" i="28" s="1"/>
  <c r="G2348" i="28" a="1"/>
  <c r="G2348" i="28" s="1"/>
  <c r="F2348" i="28"/>
  <c r="E2348" i="28"/>
  <c r="J2347" i="28" a="1"/>
  <c r="J2347" i="28" s="1"/>
  <c r="I2347" i="28" a="1"/>
  <c r="I2347" i="28" s="1"/>
  <c r="K2347" i="28" s="1"/>
  <c r="H2347" i="28" a="1"/>
  <c r="H2347" i="28" s="1"/>
  <c r="G2347" i="28" a="1"/>
  <c r="G2347" i="28" s="1"/>
  <c r="F2347" i="28"/>
  <c r="E2347" i="28"/>
  <c r="J2346" i="28" a="1"/>
  <c r="J2346" i="28" s="1"/>
  <c r="I2346" i="28" a="1"/>
  <c r="I2346" i="28" s="1"/>
  <c r="K2346" i="28" s="1"/>
  <c r="H2346" i="28" a="1"/>
  <c r="H2346" i="28" s="1"/>
  <c r="G2346" i="28" a="1"/>
  <c r="G2346" i="28" s="1"/>
  <c r="F2346" i="28"/>
  <c r="E2346" i="28"/>
  <c r="J2345" i="28" a="1"/>
  <c r="J2345" i="28" s="1"/>
  <c r="I2345" i="28" a="1"/>
  <c r="I2345" i="28" s="1"/>
  <c r="K2345" i="28" s="1"/>
  <c r="H2345" i="28" a="1"/>
  <c r="H2345" i="28" s="1"/>
  <c r="G2345" i="28" a="1"/>
  <c r="G2345" i="28" s="1"/>
  <c r="F2345" i="28"/>
  <c r="E2345" i="28"/>
  <c r="J2344" i="28" a="1"/>
  <c r="J2344" i="28" s="1"/>
  <c r="I2344" i="28" a="1"/>
  <c r="I2344" i="28" s="1"/>
  <c r="K2344" i="28" s="1"/>
  <c r="H2344" i="28" a="1"/>
  <c r="H2344" i="28" s="1"/>
  <c r="G2344" i="28" a="1"/>
  <c r="G2344" i="28" s="1"/>
  <c r="F2344" i="28"/>
  <c r="E2344" i="28"/>
  <c r="J2343" i="28" a="1"/>
  <c r="J2343" i="28" s="1"/>
  <c r="I2343" i="28" a="1"/>
  <c r="I2343" i="28" s="1"/>
  <c r="K2343" i="28" s="1"/>
  <c r="H2343" i="28" a="1"/>
  <c r="H2343" i="28" s="1"/>
  <c r="G2343" i="28" a="1"/>
  <c r="G2343" i="28" s="1"/>
  <c r="F2343" i="28"/>
  <c r="E2343" i="28"/>
  <c r="J2342" i="28" a="1"/>
  <c r="J2342" i="28" s="1"/>
  <c r="I2342" i="28" a="1"/>
  <c r="I2342" i="28" s="1"/>
  <c r="K2342" i="28" s="1"/>
  <c r="H2342" i="28" a="1"/>
  <c r="H2342" i="28" s="1"/>
  <c r="G2342" i="28" a="1"/>
  <c r="G2342" i="28" s="1"/>
  <c r="F2342" i="28"/>
  <c r="E2342" i="28"/>
  <c r="J2341" i="28" a="1"/>
  <c r="J2341" i="28" s="1"/>
  <c r="I2341" i="28" a="1"/>
  <c r="I2341" i="28" s="1"/>
  <c r="K2341" i="28" s="1"/>
  <c r="H2341" i="28" a="1"/>
  <c r="H2341" i="28" s="1"/>
  <c r="G2341" i="28" a="1"/>
  <c r="G2341" i="28" s="1"/>
  <c r="F2341" i="28"/>
  <c r="E2341" i="28"/>
  <c r="J2340" i="28" a="1"/>
  <c r="J2340" i="28" s="1"/>
  <c r="I2340" i="28" a="1"/>
  <c r="I2340" i="28" s="1"/>
  <c r="K2340" i="28" s="1"/>
  <c r="H2340" i="28" a="1"/>
  <c r="H2340" i="28" s="1"/>
  <c r="G2340" i="28" a="1"/>
  <c r="G2340" i="28" s="1"/>
  <c r="F2340" i="28"/>
  <c r="E2340" i="28"/>
  <c r="J2339" i="28" a="1"/>
  <c r="J2339" i="28" s="1"/>
  <c r="I2339" i="28" a="1"/>
  <c r="I2339" i="28" s="1"/>
  <c r="K2339" i="28" s="1"/>
  <c r="H2339" i="28" a="1"/>
  <c r="H2339" i="28" s="1"/>
  <c r="G2339" i="28" a="1"/>
  <c r="G2339" i="28" s="1"/>
  <c r="F2339" i="28"/>
  <c r="E2339" i="28"/>
  <c r="J2338" i="28" a="1"/>
  <c r="J2338" i="28" s="1"/>
  <c r="I2338" i="28" a="1"/>
  <c r="I2338" i="28" s="1"/>
  <c r="K2338" i="28" s="1"/>
  <c r="H2338" i="28" a="1"/>
  <c r="H2338" i="28" s="1"/>
  <c r="G2338" i="28" a="1"/>
  <c r="G2338" i="28" s="1"/>
  <c r="F2338" i="28"/>
  <c r="E2338" i="28"/>
  <c r="J2337" i="28" a="1"/>
  <c r="J2337" i="28" s="1"/>
  <c r="I2337" i="28" a="1"/>
  <c r="I2337" i="28" s="1"/>
  <c r="K2337" i="28" s="1"/>
  <c r="H2337" i="28" a="1"/>
  <c r="H2337" i="28" s="1"/>
  <c r="G2337" i="28" a="1"/>
  <c r="G2337" i="28" s="1"/>
  <c r="F2337" i="28"/>
  <c r="E2337" i="28"/>
  <c r="J2336" i="28" a="1"/>
  <c r="J2336" i="28" s="1"/>
  <c r="I2336" i="28" a="1"/>
  <c r="I2336" i="28" s="1"/>
  <c r="K2336" i="28" s="1"/>
  <c r="H2336" i="28" a="1"/>
  <c r="H2336" i="28" s="1"/>
  <c r="G2336" i="28" a="1"/>
  <c r="G2336" i="28" s="1"/>
  <c r="F2336" i="28"/>
  <c r="E2336" i="28"/>
  <c r="J2335" i="28" a="1"/>
  <c r="J2335" i="28" s="1"/>
  <c r="I2335" i="28" a="1"/>
  <c r="I2335" i="28" s="1"/>
  <c r="K2335" i="28" s="1"/>
  <c r="H2335" i="28" a="1"/>
  <c r="H2335" i="28" s="1"/>
  <c r="G2335" i="28" a="1"/>
  <c r="G2335" i="28" s="1"/>
  <c r="F2335" i="28"/>
  <c r="E2335" i="28"/>
  <c r="J2334" i="28" a="1"/>
  <c r="J2334" i="28" s="1"/>
  <c r="I2334" i="28" a="1"/>
  <c r="I2334" i="28" s="1"/>
  <c r="K2334" i="28" s="1"/>
  <c r="H2334" i="28" a="1"/>
  <c r="H2334" i="28" s="1"/>
  <c r="G2334" i="28" a="1"/>
  <c r="G2334" i="28" s="1"/>
  <c r="F2334" i="28"/>
  <c r="E2334" i="28"/>
  <c r="J2333" i="28" a="1"/>
  <c r="J2333" i="28" s="1"/>
  <c r="I2333" i="28" a="1"/>
  <c r="I2333" i="28" s="1"/>
  <c r="K2333" i="28" s="1"/>
  <c r="H2333" i="28" a="1"/>
  <c r="H2333" i="28" s="1"/>
  <c r="G2333" i="28" a="1"/>
  <c r="G2333" i="28" s="1"/>
  <c r="F2333" i="28"/>
  <c r="E2333" i="28"/>
  <c r="J2332" i="28" a="1"/>
  <c r="J2332" i="28" s="1"/>
  <c r="I2332" i="28" a="1"/>
  <c r="I2332" i="28" s="1"/>
  <c r="K2332" i="28" s="1"/>
  <c r="H2332" i="28" a="1"/>
  <c r="H2332" i="28" s="1"/>
  <c r="G2332" i="28" a="1"/>
  <c r="G2332" i="28" s="1"/>
  <c r="F2332" i="28"/>
  <c r="E2332" i="28"/>
  <c r="J2331" i="28" a="1"/>
  <c r="J2331" i="28" s="1"/>
  <c r="I2331" i="28" a="1"/>
  <c r="I2331" i="28" s="1"/>
  <c r="K2331" i="28" s="1"/>
  <c r="H2331" i="28" a="1"/>
  <c r="H2331" i="28" s="1"/>
  <c r="G2331" i="28" a="1"/>
  <c r="G2331" i="28" s="1"/>
  <c r="F2331" i="28"/>
  <c r="E2331" i="28"/>
  <c r="J2330" i="28" a="1"/>
  <c r="J2330" i="28" s="1"/>
  <c r="I2330" i="28" a="1"/>
  <c r="I2330" i="28" s="1"/>
  <c r="K2330" i="28" s="1"/>
  <c r="H2330" i="28" a="1"/>
  <c r="H2330" i="28" s="1"/>
  <c r="G2330" i="28" a="1"/>
  <c r="G2330" i="28" s="1"/>
  <c r="F2330" i="28"/>
  <c r="E2330" i="28"/>
  <c r="J2329" i="28" a="1"/>
  <c r="J2329" i="28" s="1"/>
  <c r="I2329" i="28" a="1"/>
  <c r="I2329" i="28" s="1"/>
  <c r="K2329" i="28" s="1"/>
  <c r="H2329" i="28" a="1"/>
  <c r="H2329" i="28" s="1"/>
  <c r="G2329" i="28" a="1"/>
  <c r="G2329" i="28" s="1"/>
  <c r="F2329" i="28"/>
  <c r="E2329" i="28"/>
  <c r="J2328" i="28" a="1"/>
  <c r="J2328" i="28" s="1"/>
  <c r="I2328" i="28" a="1"/>
  <c r="I2328" i="28" s="1"/>
  <c r="K2328" i="28" s="1"/>
  <c r="H2328" i="28" a="1"/>
  <c r="H2328" i="28" s="1"/>
  <c r="G2328" i="28" a="1"/>
  <c r="G2328" i="28" s="1"/>
  <c r="F2328" i="28"/>
  <c r="E2328" i="28"/>
  <c r="J2327" i="28" a="1"/>
  <c r="J2327" i="28" s="1"/>
  <c r="I2327" i="28" a="1"/>
  <c r="I2327" i="28" s="1"/>
  <c r="K2327" i="28" s="1"/>
  <c r="H2327" i="28" a="1"/>
  <c r="H2327" i="28" s="1"/>
  <c r="G2327" i="28" a="1"/>
  <c r="G2327" i="28" s="1"/>
  <c r="F2327" i="28"/>
  <c r="E2327" i="28"/>
  <c r="J2326" i="28" a="1"/>
  <c r="J2326" i="28" s="1"/>
  <c r="I2326" i="28" a="1"/>
  <c r="I2326" i="28" s="1"/>
  <c r="K2326" i="28" s="1"/>
  <c r="H2326" i="28" a="1"/>
  <c r="H2326" i="28" s="1"/>
  <c r="G2326" i="28" a="1"/>
  <c r="G2326" i="28" s="1"/>
  <c r="F2326" i="28"/>
  <c r="E2326" i="28"/>
  <c r="J2325" i="28" a="1"/>
  <c r="J2325" i="28" s="1"/>
  <c r="I2325" i="28" a="1"/>
  <c r="I2325" i="28" s="1"/>
  <c r="K2325" i="28" s="1"/>
  <c r="H2325" i="28" a="1"/>
  <c r="H2325" i="28" s="1"/>
  <c r="G2325" i="28" a="1"/>
  <c r="G2325" i="28" s="1"/>
  <c r="F2325" i="28"/>
  <c r="E2325" i="28"/>
  <c r="J2324" i="28" a="1"/>
  <c r="J2324" i="28" s="1"/>
  <c r="I2324" i="28" a="1"/>
  <c r="I2324" i="28" s="1"/>
  <c r="K2324" i="28" s="1"/>
  <c r="H2324" i="28" a="1"/>
  <c r="H2324" i="28" s="1"/>
  <c r="G2324" i="28" a="1"/>
  <c r="G2324" i="28" s="1"/>
  <c r="F2324" i="28"/>
  <c r="E2324" i="28"/>
  <c r="J2323" i="28" a="1"/>
  <c r="J2323" i="28" s="1"/>
  <c r="I2323" i="28" a="1"/>
  <c r="I2323" i="28" s="1"/>
  <c r="K2323" i="28" s="1"/>
  <c r="H2323" i="28" a="1"/>
  <c r="H2323" i="28" s="1"/>
  <c r="G2323" i="28" a="1"/>
  <c r="G2323" i="28" s="1"/>
  <c r="F2323" i="28"/>
  <c r="E2323" i="28"/>
  <c r="J2322" i="28" a="1"/>
  <c r="J2322" i="28" s="1"/>
  <c r="I2322" i="28" a="1"/>
  <c r="I2322" i="28" s="1"/>
  <c r="K2322" i="28" s="1"/>
  <c r="H2322" i="28" a="1"/>
  <c r="H2322" i="28" s="1"/>
  <c r="G2322" i="28" a="1"/>
  <c r="G2322" i="28" s="1"/>
  <c r="F2322" i="28"/>
  <c r="E2322" i="28"/>
  <c r="J2321" i="28" a="1"/>
  <c r="J2321" i="28" s="1"/>
  <c r="I2321" i="28" a="1"/>
  <c r="I2321" i="28" s="1"/>
  <c r="K2321" i="28" s="1"/>
  <c r="H2321" i="28" a="1"/>
  <c r="H2321" i="28" s="1"/>
  <c r="G2321" i="28" a="1"/>
  <c r="G2321" i="28" s="1"/>
  <c r="F2321" i="28"/>
  <c r="E2321" i="28"/>
  <c r="J2320" i="28" a="1"/>
  <c r="J2320" i="28" s="1"/>
  <c r="I2320" i="28" a="1"/>
  <c r="I2320" i="28" s="1"/>
  <c r="K2320" i="28" s="1"/>
  <c r="H2320" i="28" a="1"/>
  <c r="H2320" i="28" s="1"/>
  <c r="G2320" i="28" a="1"/>
  <c r="G2320" i="28" s="1"/>
  <c r="F2320" i="28"/>
  <c r="E2320" i="28"/>
  <c r="J2319" i="28" a="1"/>
  <c r="J2319" i="28" s="1"/>
  <c r="I2319" i="28" a="1"/>
  <c r="I2319" i="28" s="1"/>
  <c r="K2319" i="28" s="1"/>
  <c r="H2319" i="28" a="1"/>
  <c r="H2319" i="28" s="1"/>
  <c r="G2319" i="28" a="1"/>
  <c r="G2319" i="28" s="1"/>
  <c r="F2319" i="28"/>
  <c r="E2319" i="28"/>
  <c r="J2318" i="28" a="1"/>
  <c r="J2318" i="28" s="1"/>
  <c r="I2318" i="28" a="1"/>
  <c r="I2318" i="28" s="1"/>
  <c r="K2318" i="28" s="1"/>
  <c r="H2318" i="28" a="1"/>
  <c r="H2318" i="28" s="1"/>
  <c r="G2318" i="28" a="1"/>
  <c r="G2318" i="28" s="1"/>
  <c r="F2318" i="28"/>
  <c r="E2318" i="28"/>
  <c r="J2317" i="28" a="1"/>
  <c r="J2317" i="28" s="1"/>
  <c r="I2317" i="28" a="1"/>
  <c r="I2317" i="28" s="1"/>
  <c r="K2317" i="28" s="1"/>
  <c r="H2317" i="28" a="1"/>
  <c r="H2317" i="28" s="1"/>
  <c r="G2317" i="28" a="1"/>
  <c r="G2317" i="28" s="1"/>
  <c r="F2317" i="28"/>
  <c r="E2317" i="28"/>
  <c r="J2316" i="28" a="1"/>
  <c r="J2316" i="28" s="1"/>
  <c r="I2316" i="28" a="1"/>
  <c r="I2316" i="28" s="1"/>
  <c r="K2316" i="28" s="1"/>
  <c r="H2316" i="28" a="1"/>
  <c r="H2316" i="28" s="1"/>
  <c r="G2316" i="28" a="1"/>
  <c r="G2316" i="28" s="1"/>
  <c r="F2316" i="28"/>
  <c r="E2316" i="28"/>
  <c r="J2315" i="28" a="1"/>
  <c r="J2315" i="28" s="1"/>
  <c r="I2315" i="28" a="1"/>
  <c r="I2315" i="28" s="1"/>
  <c r="K2315" i="28" s="1"/>
  <c r="H2315" i="28" a="1"/>
  <c r="H2315" i="28" s="1"/>
  <c r="G2315" i="28" a="1"/>
  <c r="G2315" i="28" s="1"/>
  <c r="F2315" i="28"/>
  <c r="E2315" i="28"/>
  <c r="J2314" i="28" a="1"/>
  <c r="J2314" i="28" s="1"/>
  <c r="I2314" i="28" a="1"/>
  <c r="I2314" i="28" s="1"/>
  <c r="K2314" i="28" s="1"/>
  <c r="H2314" i="28" a="1"/>
  <c r="H2314" i="28" s="1"/>
  <c r="G2314" i="28" a="1"/>
  <c r="G2314" i="28" s="1"/>
  <c r="F2314" i="28"/>
  <c r="E2314" i="28"/>
  <c r="J2313" i="28" a="1"/>
  <c r="J2313" i="28" s="1"/>
  <c r="I2313" i="28" a="1"/>
  <c r="I2313" i="28" s="1"/>
  <c r="K2313" i="28" s="1"/>
  <c r="H2313" i="28" a="1"/>
  <c r="H2313" i="28" s="1"/>
  <c r="G2313" i="28" a="1"/>
  <c r="G2313" i="28" s="1"/>
  <c r="F2313" i="28"/>
  <c r="E2313" i="28"/>
  <c r="J2312" i="28" a="1"/>
  <c r="J2312" i="28" s="1"/>
  <c r="I2312" i="28" a="1"/>
  <c r="I2312" i="28" s="1"/>
  <c r="K2312" i="28" s="1"/>
  <c r="H2312" i="28" a="1"/>
  <c r="H2312" i="28" s="1"/>
  <c r="G2312" i="28" a="1"/>
  <c r="G2312" i="28" s="1"/>
  <c r="F2312" i="28"/>
  <c r="E2312" i="28"/>
  <c r="J2311" i="28" a="1"/>
  <c r="J2311" i="28" s="1"/>
  <c r="I2311" i="28" a="1"/>
  <c r="I2311" i="28" s="1"/>
  <c r="K2311" i="28" s="1"/>
  <c r="H2311" i="28" a="1"/>
  <c r="H2311" i="28" s="1"/>
  <c r="G2311" i="28" a="1"/>
  <c r="G2311" i="28" s="1"/>
  <c r="F2311" i="28"/>
  <c r="E2311" i="28"/>
  <c r="J2310" i="28" a="1"/>
  <c r="J2310" i="28" s="1"/>
  <c r="I2310" i="28" a="1"/>
  <c r="I2310" i="28" s="1"/>
  <c r="K2310" i="28" s="1"/>
  <c r="H2310" i="28" a="1"/>
  <c r="H2310" i="28" s="1"/>
  <c r="G2310" i="28" a="1"/>
  <c r="G2310" i="28" s="1"/>
  <c r="F2310" i="28"/>
  <c r="E2310" i="28"/>
  <c r="J2309" i="28" a="1"/>
  <c r="J2309" i="28" s="1"/>
  <c r="I2309" i="28" a="1"/>
  <c r="I2309" i="28" s="1"/>
  <c r="K2309" i="28" s="1"/>
  <c r="H2309" i="28" a="1"/>
  <c r="H2309" i="28" s="1"/>
  <c r="G2309" i="28" a="1"/>
  <c r="G2309" i="28" s="1"/>
  <c r="F2309" i="28"/>
  <c r="E2309" i="28"/>
  <c r="J2308" i="28" a="1"/>
  <c r="J2308" i="28" s="1"/>
  <c r="I2308" i="28" a="1"/>
  <c r="I2308" i="28" s="1"/>
  <c r="K2308" i="28" s="1"/>
  <c r="H2308" i="28" a="1"/>
  <c r="H2308" i="28" s="1"/>
  <c r="G2308" i="28" a="1"/>
  <c r="G2308" i="28" s="1"/>
  <c r="F2308" i="28"/>
  <c r="E2308" i="28"/>
  <c r="J2307" i="28" a="1"/>
  <c r="J2307" i="28" s="1"/>
  <c r="I2307" i="28" a="1"/>
  <c r="I2307" i="28" s="1"/>
  <c r="K2307" i="28" s="1"/>
  <c r="H2307" i="28" a="1"/>
  <c r="H2307" i="28" s="1"/>
  <c r="G2307" i="28" a="1"/>
  <c r="G2307" i="28" s="1"/>
  <c r="F2307" i="28"/>
  <c r="E2307" i="28"/>
  <c r="J2306" i="28" a="1"/>
  <c r="J2306" i="28" s="1"/>
  <c r="I2306" i="28" a="1"/>
  <c r="I2306" i="28" s="1"/>
  <c r="K2306" i="28" s="1"/>
  <c r="H2306" i="28" a="1"/>
  <c r="H2306" i="28" s="1"/>
  <c r="G2306" i="28" a="1"/>
  <c r="G2306" i="28" s="1"/>
  <c r="F2306" i="28"/>
  <c r="E2306" i="28"/>
  <c r="J2305" i="28" a="1"/>
  <c r="J2305" i="28" s="1"/>
  <c r="I2305" i="28" a="1"/>
  <c r="I2305" i="28" s="1"/>
  <c r="K2305" i="28" s="1"/>
  <c r="H2305" i="28" a="1"/>
  <c r="H2305" i="28" s="1"/>
  <c r="G2305" i="28" a="1"/>
  <c r="G2305" i="28" s="1"/>
  <c r="F2305" i="28"/>
  <c r="E2305" i="28"/>
  <c r="J2304" i="28" a="1"/>
  <c r="J2304" i="28" s="1"/>
  <c r="I2304" i="28" a="1"/>
  <c r="I2304" i="28" s="1"/>
  <c r="K2304" i="28" s="1"/>
  <c r="H2304" i="28" a="1"/>
  <c r="H2304" i="28" s="1"/>
  <c r="G2304" i="28" a="1"/>
  <c r="G2304" i="28" s="1"/>
  <c r="F2304" i="28"/>
  <c r="E2304" i="28"/>
  <c r="J2303" i="28" a="1"/>
  <c r="J2303" i="28" s="1"/>
  <c r="I2303" i="28" a="1"/>
  <c r="I2303" i="28" s="1"/>
  <c r="K2303" i="28" s="1"/>
  <c r="H2303" i="28" a="1"/>
  <c r="H2303" i="28" s="1"/>
  <c r="G2303" i="28" a="1"/>
  <c r="G2303" i="28" s="1"/>
  <c r="F2303" i="28"/>
  <c r="E2303" i="28"/>
  <c r="J2302" i="28" a="1"/>
  <c r="J2302" i="28" s="1"/>
  <c r="I2302" i="28" a="1"/>
  <c r="I2302" i="28" s="1"/>
  <c r="K2302" i="28" s="1"/>
  <c r="H2302" i="28" a="1"/>
  <c r="H2302" i="28" s="1"/>
  <c r="G2302" i="28" a="1"/>
  <c r="G2302" i="28" s="1"/>
  <c r="F2302" i="28"/>
  <c r="E2302" i="28"/>
  <c r="J2301" i="28" a="1"/>
  <c r="J2301" i="28" s="1"/>
  <c r="I2301" i="28" a="1"/>
  <c r="I2301" i="28" s="1"/>
  <c r="K2301" i="28" s="1"/>
  <c r="H2301" i="28" a="1"/>
  <c r="H2301" i="28" s="1"/>
  <c r="G2301" i="28" a="1"/>
  <c r="G2301" i="28" s="1"/>
  <c r="F2301" i="28"/>
  <c r="E2301" i="28"/>
  <c r="J2300" i="28" a="1"/>
  <c r="J2300" i="28" s="1"/>
  <c r="I2300" i="28" a="1"/>
  <c r="I2300" i="28" s="1"/>
  <c r="K2300" i="28" s="1"/>
  <c r="H2300" i="28" a="1"/>
  <c r="H2300" i="28" s="1"/>
  <c r="G2300" i="28" a="1"/>
  <c r="G2300" i="28" s="1"/>
  <c r="F2300" i="28"/>
  <c r="E2300" i="28"/>
  <c r="J2299" i="28" a="1"/>
  <c r="J2299" i="28" s="1"/>
  <c r="I2299" i="28" a="1"/>
  <c r="I2299" i="28" s="1"/>
  <c r="K2299" i="28" s="1"/>
  <c r="H2299" i="28" a="1"/>
  <c r="H2299" i="28" s="1"/>
  <c r="G2299" i="28" a="1"/>
  <c r="G2299" i="28" s="1"/>
  <c r="F2299" i="28"/>
  <c r="E2299" i="28"/>
  <c r="J2298" i="28" a="1"/>
  <c r="J2298" i="28" s="1"/>
  <c r="I2298" i="28" a="1"/>
  <c r="I2298" i="28" s="1"/>
  <c r="K2298" i="28" s="1"/>
  <c r="H2298" i="28" a="1"/>
  <c r="H2298" i="28" s="1"/>
  <c r="G2298" i="28" a="1"/>
  <c r="G2298" i="28" s="1"/>
  <c r="F2298" i="28"/>
  <c r="E2298" i="28"/>
  <c r="J2297" i="28" a="1"/>
  <c r="J2297" i="28" s="1"/>
  <c r="I2297" i="28" a="1"/>
  <c r="I2297" i="28" s="1"/>
  <c r="K2297" i="28" s="1"/>
  <c r="H2297" i="28" a="1"/>
  <c r="H2297" i="28" s="1"/>
  <c r="G2297" i="28" a="1"/>
  <c r="G2297" i="28" s="1"/>
  <c r="F2297" i="28"/>
  <c r="E2297" i="28"/>
  <c r="J2296" i="28" a="1"/>
  <c r="J2296" i="28" s="1"/>
  <c r="I2296" i="28" a="1"/>
  <c r="I2296" i="28" s="1"/>
  <c r="K2296" i="28" s="1"/>
  <c r="H2296" i="28" a="1"/>
  <c r="H2296" i="28" s="1"/>
  <c r="G2296" i="28" a="1"/>
  <c r="G2296" i="28" s="1"/>
  <c r="F2296" i="28"/>
  <c r="E2296" i="28"/>
  <c r="J2295" i="28" a="1"/>
  <c r="J2295" i="28" s="1"/>
  <c r="I2295" i="28" a="1"/>
  <c r="I2295" i="28" s="1"/>
  <c r="K2295" i="28" s="1"/>
  <c r="H2295" i="28" a="1"/>
  <c r="H2295" i="28" s="1"/>
  <c r="G2295" i="28" a="1"/>
  <c r="G2295" i="28" s="1"/>
  <c r="F2295" i="28"/>
  <c r="E2295" i="28"/>
  <c r="J2294" i="28" a="1"/>
  <c r="J2294" i="28" s="1"/>
  <c r="I2294" i="28" a="1"/>
  <c r="I2294" i="28" s="1"/>
  <c r="K2294" i="28" s="1"/>
  <c r="H2294" i="28" a="1"/>
  <c r="H2294" i="28" s="1"/>
  <c r="G2294" i="28" a="1"/>
  <c r="G2294" i="28" s="1"/>
  <c r="F2294" i="28"/>
  <c r="E2294" i="28"/>
  <c r="J2293" i="28" a="1"/>
  <c r="J2293" i="28" s="1"/>
  <c r="I2293" i="28" a="1"/>
  <c r="I2293" i="28" s="1"/>
  <c r="K2293" i="28" s="1"/>
  <c r="H2293" i="28" a="1"/>
  <c r="H2293" i="28" s="1"/>
  <c r="G2293" i="28" a="1"/>
  <c r="G2293" i="28" s="1"/>
  <c r="F2293" i="28"/>
  <c r="E2293" i="28"/>
  <c r="J2292" i="28" a="1"/>
  <c r="J2292" i="28" s="1"/>
  <c r="I2292" i="28" a="1"/>
  <c r="I2292" i="28" s="1"/>
  <c r="K2292" i="28" s="1"/>
  <c r="H2292" i="28" a="1"/>
  <c r="H2292" i="28" s="1"/>
  <c r="G2292" i="28" a="1"/>
  <c r="G2292" i="28" s="1"/>
  <c r="F2292" i="28"/>
  <c r="E2292" i="28"/>
  <c r="J2291" i="28" a="1"/>
  <c r="J2291" i="28" s="1"/>
  <c r="I2291" i="28" a="1"/>
  <c r="I2291" i="28" s="1"/>
  <c r="K2291" i="28" s="1"/>
  <c r="H2291" i="28" a="1"/>
  <c r="H2291" i="28" s="1"/>
  <c r="G2291" i="28" a="1"/>
  <c r="G2291" i="28" s="1"/>
  <c r="F2291" i="28"/>
  <c r="E2291" i="28"/>
  <c r="J2290" i="28" a="1"/>
  <c r="J2290" i="28" s="1"/>
  <c r="I2290" i="28" a="1"/>
  <c r="I2290" i="28" s="1"/>
  <c r="K2290" i="28" s="1"/>
  <c r="H2290" i="28" a="1"/>
  <c r="H2290" i="28" s="1"/>
  <c r="G2290" i="28" a="1"/>
  <c r="G2290" i="28" s="1"/>
  <c r="F2290" i="28"/>
  <c r="E2290" i="28"/>
  <c r="J2289" i="28" a="1"/>
  <c r="J2289" i="28" s="1"/>
  <c r="I2289" i="28" a="1"/>
  <c r="I2289" i="28" s="1"/>
  <c r="K2289" i="28" s="1"/>
  <c r="H2289" i="28" a="1"/>
  <c r="H2289" i="28" s="1"/>
  <c r="G2289" i="28" a="1"/>
  <c r="G2289" i="28" s="1"/>
  <c r="F2289" i="28"/>
  <c r="E2289" i="28"/>
  <c r="J2288" i="28" a="1"/>
  <c r="J2288" i="28" s="1"/>
  <c r="I2288" i="28" a="1"/>
  <c r="I2288" i="28" s="1"/>
  <c r="K2288" i="28" s="1"/>
  <c r="H2288" i="28" a="1"/>
  <c r="H2288" i="28" s="1"/>
  <c r="G2288" i="28" a="1"/>
  <c r="G2288" i="28" s="1"/>
  <c r="F2288" i="28"/>
  <c r="E2288" i="28"/>
  <c r="J2287" i="28" a="1"/>
  <c r="J2287" i="28" s="1"/>
  <c r="I2287" i="28" a="1"/>
  <c r="I2287" i="28" s="1"/>
  <c r="K2287" i="28" s="1"/>
  <c r="H2287" i="28" a="1"/>
  <c r="H2287" i="28" s="1"/>
  <c r="G2287" i="28" a="1"/>
  <c r="G2287" i="28" s="1"/>
  <c r="F2287" i="28"/>
  <c r="E2287" i="28"/>
  <c r="J2286" i="28" a="1"/>
  <c r="J2286" i="28" s="1"/>
  <c r="I2286" i="28" a="1"/>
  <c r="I2286" i="28" s="1"/>
  <c r="K2286" i="28" s="1"/>
  <c r="H2286" i="28" a="1"/>
  <c r="H2286" i="28" s="1"/>
  <c r="G2286" i="28" a="1"/>
  <c r="G2286" i="28" s="1"/>
  <c r="F2286" i="28"/>
  <c r="E2286" i="28"/>
  <c r="J2285" i="28" a="1"/>
  <c r="J2285" i="28" s="1"/>
  <c r="I2285" i="28" a="1"/>
  <c r="I2285" i="28" s="1"/>
  <c r="K2285" i="28" s="1"/>
  <c r="H2285" i="28" a="1"/>
  <c r="H2285" i="28" s="1"/>
  <c r="G2285" i="28" a="1"/>
  <c r="G2285" i="28" s="1"/>
  <c r="F2285" i="28"/>
  <c r="E2285" i="28"/>
  <c r="J2284" i="28" a="1"/>
  <c r="J2284" i="28" s="1"/>
  <c r="I2284" i="28" a="1"/>
  <c r="I2284" i="28" s="1"/>
  <c r="K2284" i="28" s="1"/>
  <c r="H2284" i="28" a="1"/>
  <c r="H2284" i="28" s="1"/>
  <c r="G2284" i="28" a="1"/>
  <c r="G2284" i="28" s="1"/>
  <c r="F2284" i="28"/>
  <c r="E2284" i="28"/>
  <c r="J2283" i="28" a="1"/>
  <c r="J2283" i="28" s="1"/>
  <c r="I2283" i="28" a="1"/>
  <c r="I2283" i="28" s="1"/>
  <c r="K2283" i="28" s="1"/>
  <c r="H2283" i="28" a="1"/>
  <c r="H2283" i="28" s="1"/>
  <c r="G2283" i="28" a="1"/>
  <c r="G2283" i="28" s="1"/>
  <c r="F2283" i="28"/>
  <c r="E2283" i="28"/>
  <c r="J2282" i="28" a="1"/>
  <c r="J2282" i="28" s="1"/>
  <c r="I2282" i="28" a="1"/>
  <c r="I2282" i="28" s="1"/>
  <c r="K2282" i="28" s="1"/>
  <c r="H2282" i="28" a="1"/>
  <c r="H2282" i="28" s="1"/>
  <c r="G2282" i="28" a="1"/>
  <c r="G2282" i="28" s="1"/>
  <c r="F2282" i="28"/>
  <c r="E2282" i="28"/>
  <c r="J2281" i="28" a="1"/>
  <c r="J2281" i="28" s="1"/>
  <c r="I2281" i="28" a="1"/>
  <c r="I2281" i="28" s="1"/>
  <c r="K2281" i="28" s="1"/>
  <c r="H2281" i="28" a="1"/>
  <c r="H2281" i="28" s="1"/>
  <c r="G2281" i="28" a="1"/>
  <c r="G2281" i="28" s="1"/>
  <c r="F2281" i="28"/>
  <c r="E2281" i="28"/>
  <c r="J2280" i="28" a="1"/>
  <c r="J2280" i="28" s="1"/>
  <c r="I2280" i="28" a="1"/>
  <c r="I2280" i="28" s="1"/>
  <c r="K2280" i="28" s="1"/>
  <c r="H2280" i="28" a="1"/>
  <c r="H2280" i="28" s="1"/>
  <c r="G2280" i="28" a="1"/>
  <c r="G2280" i="28" s="1"/>
  <c r="F2280" i="28"/>
  <c r="E2280" i="28"/>
  <c r="J2279" i="28" a="1"/>
  <c r="J2279" i="28" s="1"/>
  <c r="I2279" i="28" a="1"/>
  <c r="I2279" i="28" s="1"/>
  <c r="K2279" i="28" s="1"/>
  <c r="H2279" i="28" a="1"/>
  <c r="H2279" i="28" s="1"/>
  <c r="G2279" i="28" a="1"/>
  <c r="G2279" i="28" s="1"/>
  <c r="F2279" i="28"/>
  <c r="E2279" i="28"/>
  <c r="J2278" i="28" a="1"/>
  <c r="J2278" i="28" s="1"/>
  <c r="I2278" i="28" a="1"/>
  <c r="I2278" i="28" s="1"/>
  <c r="K2278" i="28" s="1"/>
  <c r="H2278" i="28" a="1"/>
  <c r="H2278" i="28" s="1"/>
  <c r="G2278" i="28" a="1"/>
  <c r="G2278" i="28" s="1"/>
  <c r="F2278" i="28"/>
  <c r="E2278" i="28"/>
  <c r="J2277" i="28" a="1"/>
  <c r="J2277" i="28" s="1"/>
  <c r="I2277" i="28" a="1"/>
  <c r="I2277" i="28" s="1"/>
  <c r="K2277" i="28" s="1"/>
  <c r="H2277" i="28" a="1"/>
  <c r="H2277" i="28" s="1"/>
  <c r="G2277" i="28" a="1"/>
  <c r="G2277" i="28" s="1"/>
  <c r="F2277" i="28"/>
  <c r="E2277" i="28"/>
  <c r="J2276" i="28" a="1"/>
  <c r="J2276" i="28" s="1"/>
  <c r="I2276" i="28" a="1"/>
  <c r="I2276" i="28" s="1"/>
  <c r="K2276" i="28" s="1"/>
  <c r="H2276" i="28" a="1"/>
  <c r="H2276" i="28" s="1"/>
  <c r="G2276" i="28" a="1"/>
  <c r="G2276" i="28" s="1"/>
  <c r="F2276" i="28"/>
  <c r="E2276" i="28"/>
  <c r="J2275" i="28" a="1"/>
  <c r="J2275" i="28" s="1"/>
  <c r="I2275" i="28" a="1"/>
  <c r="I2275" i="28" s="1"/>
  <c r="K2275" i="28" s="1"/>
  <c r="H2275" i="28" a="1"/>
  <c r="H2275" i="28" s="1"/>
  <c r="G2275" i="28" a="1"/>
  <c r="G2275" i="28" s="1"/>
  <c r="F2275" i="28"/>
  <c r="E2275" i="28"/>
  <c r="J2274" i="28" a="1"/>
  <c r="J2274" i="28" s="1"/>
  <c r="I2274" i="28" a="1"/>
  <c r="I2274" i="28" s="1"/>
  <c r="K2274" i="28" s="1"/>
  <c r="H2274" i="28" a="1"/>
  <c r="H2274" i="28" s="1"/>
  <c r="G2274" i="28" a="1"/>
  <c r="G2274" i="28" s="1"/>
  <c r="F2274" i="28"/>
  <c r="E2274" i="28"/>
  <c r="J2273" i="28" a="1"/>
  <c r="J2273" i="28" s="1"/>
  <c r="I2273" i="28" a="1"/>
  <c r="I2273" i="28" s="1"/>
  <c r="K2273" i="28" s="1"/>
  <c r="H2273" i="28" a="1"/>
  <c r="H2273" i="28" s="1"/>
  <c r="G2273" i="28" a="1"/>
  <c r="G2273" i="28" s="1"/>
  <c r="F2273" i="28"/>
  <c r="E2273" i="28"/>
  <c r="J2272" i="28" a="1"/>
  <c r="J2272" i="28" s="1"/>
  <c r="I2272" i="28" a="1"/>
  <c r="I2272" i="28" s="1"/>
  <c r="K2272" i="28" s="1"/>
  <c r="H2272" i="28" a="1"/>
  <c r="H2272" i="28" s="1"/>
  <c r="G2272" i="28" a="1"/>
  <c r="G2272" i="28" s="1"/>
  <c r="F2272" i="28"/>
  <c r="E2272" i="28"/>
  <c r="J2271" i="28" a="1"/>
  <c r="J2271" i="28" s="1"/>
  <c r="I2271" i="28" a="1"/>
  <c r="I2271" i="28" s="1"/>
  <c r="K2271" i="28" s="1"/>
  <c r="H2271" i="28" a="1"/>
  <c r="H2271" i="28" s="1"/>
  <c r="G2271" i="28" a="1"/>
  <c r="G2271" i="28" s="1"/>
  <c r="F2271" i="28"/>
  <c r="E2271" i="28"/>
  <c r="J2270" i="28" a="1"/>
  <c r="J2270" i="28" s="1"/>
  <c r="I2270" i="28" a="1"/>
  <c r="I2270" i="28" s="1"/>
  <c r="K2270" i="28" s="1"/>
  <c r="H2270" i="28" a="1"/>
  <c r="H2270" i="28" s="1"/>
  <c r="G2270" i="28" a="1"/>
  <c r="G2270" i="28" s="1"/>
  <c r="F2270" i="28"/>
  <c r="E2270" i="28"/>
  <c r="J2269" i="28" a="1"/>
  <c r="J2269" i="28" s="1"/>
  <c r="I2269" i="28" a="1"/>
  <c r="I2269" i="28" s="1"/>
  <c r="K2269" i="28" s="1"/>
  <c r="H2269" i="28" a="1"/>
  <c r="H2269" i="28" s="1"/>
  <c r="G2269" i="28" a="1"/>
  <c r="G2269" i="28" s="1"/>
  <c r="F2269" i="28"/>
  <c r="E2269" i="28"/>
  <c r="J2268" i="28" a="1"/>
  <c r="J2268" i="28" s="1"/>
  <c r="I2268" i="28" a="1"/>
  <c r="I2268" i="28" s="1"/>
  <c r="K2268" i="28" s="1"/>
  <c r="H2268" i="28" a="1"/>
  <c r="H2268" i="28" s="1"/>
  <c r="G2268" i="28" a="1"/>
  <c r="G2268" i="28" s="1"/>
  <c r="F2268" i="28"/>
  <c r="E2268" i="28"/>
  <c r="J2267" i="28" a="1"/>
  <c r="J2267" i="28" s="1"/>
  <c r="I2267" i="28" a="1"/>
  <c r="I2267" i="28" s="1"/>
  <c r="K2267" i="28" s="1"/>
  <c r="H2267" i="28" a="1"/>
  <c r="H2267" i="28" s="1"/>
  <c r="G2267" i="28" a="1"/>
  <c r="G2267" i="28" s="1"/>
  <c r="F2267" i="28"/>
  <c r="E2267" i="28"/>
  <c r="J2266" i="28" a="1"/>
  <c r="J2266" i="28" s="1"/>
  <c r="I2266" i="28" a="1"/>
  <c r="I2266" i="28" s="1"/>
  <c r="K2266" i="28" s="1"/>
  <c r="H2266" i="28" a="1"/>
  <c r="H2266" i="28" s="1"/>
  <c r="G2266" i="28" a="1"/>
  <c r="G2266" i="28" s="1"/>
  <c r="F2266" i="28"/>
  <c r="E2266" i="28"/>
  <c r="J2265" i="28" a="1"/>
  <c r="J2265" i="28" s="1"/>
  <c r="I2265" i="28" a="1"/>
  <c r="I2265" i="28" s="1"/>
  <c r="K2265" i="28" s="1"/>
  <c r="H2265" i="28" a="1"/>
  <c r="H2265" i="28" s="1"/>
  <c r="G2265" i="28" a="1"/>
  <c r="G2265" i="28" s="1"/>
  <c r="F2265" i="28"/>
  <c r="E2265" i="28"/>
  <c r="J2264" i="28" a="1"/>
  <c r="J2264" i="28" s="1"/>
  <c r="I2264" i="28" a="1"/>
  <c r="I2264" i="28" s="1"/>
  <c r="K2264" i="28" s="1"/>
  <c r="H2264" i="28" a="1"/>
  <c r="H2264" i="28" s="1"/>
  <c r="G2264" i="28" a="1"/>
  <c r="G2264" i="28" s="1"/>
  <c r="F2264" i="28"/>
  <c r="E2264" i="28"/>
  <c r="J2263" i="28" a="1"/>
  <c r="J2263" i="28" s="1"/>
  <c r="I2263" i="28" a="1"/>
  <c r="I2263" i="28" s="1"/>
  <c r="K2263" i="28" s="1"/>
  <c r="H2263" i="28" a="1"/>
  <c r="H2263" i="28" s="1"/>
  <c r="G2263" i="28" a="1"/>
  <c r="G2263" i="28" s="1"/>
  <c r="F2263" i="28"/>
  <c r="E2263" i="28"/>
  <c r="J2262" i="28" a="1"/>
  <c r="J2262" i="28" s="1"/>
  <c r="I2262" i="28" a="1"/>
  <c r="I2262" i="28" s="1"/>
  <c r="K2262" i="28" s="1"/>
  <c r="H2262" i="28" a="1"/>
  <c r="H2262" i="28" s="1"/>
  <c r="G2262" i="28" a="1"/>
  <c r="G2262" i="28" s="1"/>
  <c r="F2262" i="28"/>
  <c r="E2262" i="28"/>
  <c r="J2261" i="28" a="1"/>
  <c r="J2261" i="28" s="1"/>
  <c r="I2261" i="28" a="1"/>
  <c r="I2261" i="28" s="1"/>
  <c r="K2261" i="28" s="1"/>
  <c r="H2261" i="28" a="1"/>
  <c r="H2261" i="28" s="1"/>
  <c r="G2261" i="28" a="1"/>
  <c r="G2261" i="28" s="1"/>
  <c r="F2261" i="28"/>
  <c r="E2261" i="28"/>
  <c r="J2260" i="28" a="1"/>
  <c r="J2260" i="28" s="1"/>
  <c r="I2260" i="28" a="1"/>
  <c r="I2260" i="28" s="1"/>
  <c r="K2260" i="28" s="1"/>
  <c r="H2260" i="28" a="1"/>
  <c r="H2260" i="28" s="1"/>
  <c r="G2260" i="28" a="1"/>
  <c r="G2260" i="28" s="1"/>
  <c r="F2260" i="28"/>
  <c r="E2260" i="28"/>
  <c r="J2259" i="28" a="1"/>
  <c r="J2259" i="28" s="1"/>
  <c r="I2259" i="28" a="1"/>
  <c r="I2259" i="28" s="1"/>
  <c r="K2259" i="28" s="1"/>
  <c r="H2259" i="28" a="1"/>
  <c r="H2259" i="28" s="1"/>
  <c r="G2259" i="28" a="1"/>
  <c r="G2259" i="28" s="1"/>
  <c r="F2259" i="28"/>
  <c r="E2259" i="28"/>
  <c r="J2258" i="28" a="1"/>
  <c r="J2258" i="28" s="1"/>
  <c r="I2258" i="28" a="1"/>
  <c r="I2258" i="28" s="1"/>
  <c r="K2258" i="28" s="1"/>
  <c r="H2258" i="28" a="1"/>
  <c r="H2258" i="28" s="1"/>
  <c r="G2258" i="28" a="1"/>
  <c r="G2258" i="28" s="1"/>
  <c r="F2258" i="28"/>
  <c r="E2258" i="28"/>
  <c r="J2257" i="28" a="1"/>
  <c r="J2257" i="28" s="1"/>
  <c r="I2257" i="28" a="1"/>
  <c r="I2257" i="28" s="1"/>
  <c r="K2257" i="28" s="1"/>
  <c r="H2257" i="28" a="1"/>
  <c r="H2257" i="28" s="1"/>
  <c r="G2257" i="28" a="1"/>
  <c r="G2257" i="28" s="1"/>
  <c r="F2257" i="28"/>
  <c r="E2257" i="28"/>
  <c r="J2256" i="28" a="1"/>
  <c r="J2256" i="28" s="1"/>
  <c r="I2256" i="28" a="1"/>
  <c r="I2256" i="28" s="1"/>
  <c r="K2256" i="28" s="1"/>
  <c r="H2256" i="28" a="1"/>
  <c r="H2256" i="28" s="1"/>
  <c r="G2256" i="28" a="1"/>
  <c r="G2256" i="28" s="1"/>
  <c r="F2256" i="28"/>
  <c r="E2256" i="28"/>
  <c r="J2255" i="28" a="1"/>
  <c r="J2255" i="28" s="1"/>
  <c r="I2255" i="28" a="1"/>
  <c r="I2255" i="28" s="1"/>
  <c r="K2255" i="28" s="1"/>
  <c r="H2255" i="28" a="1"/>
  <c r="H2255" i="28" s="1"/>
  <c r="G2255" i="28" a="1"/>
  <c r="G2255" i="28" s="1"/>
  <c r="F2255" i="28"/>
  <c r="E2255" i="28"/>
  <c r="J2254" i="28" a="1"/>
  <c r="J2254" i="28" s="1"/>
  <c r="I2254" i="28" a="1"/>
  <c r="I2254" i="28" s="1"/>
  <c r="K2254" i="28" s="1"/>
  <c r="H2254" i="28" a="1"/>
  <c r="H2254" i="28" s="1"/>
  <c r="G2254" i="28" a="1"/>
  <c r="G2254" i="28" s="1"/>
  <c r="F2254" i="28"/>
  <c r="E2254" i="28"/>
  <c r="J2253" i="28" a="1"/>
  <c r="J2253" i="28" s="1"/>
  <c r="I2253" i="28" a="1"/>
  <c r="I2253" i="28" s="1"/>
  <c r="K2253" i="28" s="1"/>
  <c r="H2253" i="28" a="1"/>
  <c r="H2253" i="28" s="1"/>
  <c r="G2253" i="28" a="1"/>
  <c r="G2253" i="28" s="1"/>
  <c r="F2253" i="28"/>
  <c r="E2253" i="28"/>
  <c r="J2252" i="28" a="1"/>
  <c r="J2252" i="28" s="1"/>
  <c r="I2252" i="28" a="1"/>
  <c r="I2252" i="28" s="1"/>
  <c r="K2252" i="28" s="1"/>
  <c r="H2252" i="28" a="1"/>
  <c r="H2252" i="28" s="1"/>
  <c r="G2252" i="28" a="1"/>
  <c r="G2252" i="28" s="1"/>
  <c r="F2252" i="28"/>
  <c r="E2252" i="28"/>
  <c r="J2251" i="28" a="1"/>
  <c r="J2251" i="28" s="1"/>
  <c r="I2251" i="28" a="1"/>
  <c r="I2251" i="28" s="1"/>
  <c r="K2251" i="28" s="1"/>
  <c r="H2251" i="28" a="1"/>
  <c r="H2251" i="28" s="1"/>
  <c r="G2251" i="28" a="1"/>
  <c r="G2251" i="28" s="1"/>
  <c r="F2251" i="28"/>
  <c r="E2251" i="28"/>
  <c r="J2250" i="28" a="1"/>
  <c r="J2250" i="28" s="1"/>
  <c r="I2250" i="28" a="1"/>
  <c r="I2250" i="28" s="1"/>
  <c r="K2250" i="28" s="1"/>
  <c r="H2250" i="28" a="1"/>
  <c r="H2250" i="28" s="1"/>
  <c r="G2250" i="28" a="1"/>
  <c r="G2250" i="28" s="1"/>
  <c r="F2250" i="28"/>
  <c r="E2250" i="28"/>
  <c r="J2249" i="28" a="1"/>
  <c r="J2249" i="28" s="1"/>
  <c r="I2249" i="28" a="1"/>
  <c r="I2249" i="28" s="1"/>
  <c r="K2249" i="28" s="1"/>
  <c r="H2249" i="28" a="1"/>
  <c r="H2249" i="28" s="1"/>
  <c r="G2249" i="28" a="1"/>
  <c r="G2249" i="28" s="1"/>
  <c r="F2249" i="28"/>
  <c r="E2249" i="28"/>
  <c r="J2248" i="28" a="1"/>
  <c r="J2248" i="28" s="1"/>
  <c r="I2248" i="28" a="1"/>
  <c r="I2248" i="28" s="1"/>
  <c r="K2248" i="28" s="1"/>
  <c r="H2248" i="28" a="1"/>
  <c r="H2248" i="28" s="1"/>
  <c r="G2248" i="28" a="1"/>
  <c r="G2248" i="28" s="1"/>
  <c r="F2248" i="28"/>
  <c r="E2248" i="28"/>
  <c r="J2247" i="28" a="1"/>
  <c r="J2247" i="28" s="1"/>
  <c r="I2247" i="28" a="1"/>
  <c r="I2247" i="28" s="1"/>
  <c r="K2247" i="28" s="1"/>
  <c r="H2247" i="28" a="1"/>
  <c r="H2247" i="28" s="1"/>
  <c r="G2247" i="28" a="1"/>
  <c r="G2247" i="28" s="1"/>
  <c r="F2247" i="28"/>
  <c r="E2247" i="28"/>
  <c r="J2246" i="28" a="1"/>
  <c r="J2246" i="28" s="1"/>
  <c r="I2246" i="28" a="1"/>
  <c r="I2246" i="28" s="1"/>
  <c r="K2246" i="28" s="1"/>
  <c r="H2246" i="28" a="1"/>
  <c r="H2246" i="28" s="1"/>
  <c r="G2246" i="28" a="1"/>
  <c r="G2246" i="28" s="1"/>
  <c r="F2246" i="28"/>
  <c r="E2246" i="28"/>
  <c r="J2245" i="28" a="1"/>
  <c r="J2245" i="28" s="1"/>
  <c r="I2245" i="28" a="1"/>
  <c r="I2245" i="28" s="1"/>
  <c r="K2245" i="28" s="1"/>
  <c r="H2245" i="28" a="1"/>
  <c r="H2245" i="28" s="1"/>
  <c r="G2245" i="28" a="1"/>
  <c r="G2245" i="28" s="1"/>
  <c r="F2245" i="28"/>
  <c r="E2245" i="28"/>
  <c r="J2244" i="28" a="1"/>
  <c r="J2244" i="28" s="1"/>
  <c r="I2244" i="28" a="1"/>
  <c r="I2244" i="28" s="1"/>
  <c r="K2244" i="28" s="1"/>
  <c r="H2244" i="28" a="1"/>
  <c r="H2244" i="28" s="1"/>
  <c r="G2244" i="28" a="1"/>
  <c r="G2244" i="28" s="1"/>
  <c r="F2244" i="28"/>
  <c r="E2244" i="28"/>
  <c r="J2243" i="28" a="1"/>
  <c r="J2243" i="28" s="1"/>
  <c r="I2243" i="28" a="1"/>
  <c r="I2243" i="28" s="1"/>
  <c r="K2243" i="28" s="1"/>
  <c r="H2243" i="28" a="1"/>
  <c r="H2243" i="28" s="1"/>
  <c r="G2243" i="28" a="1"/>
  <c r="G2243" i="28" s="1"/>
  <c r="F2243" i="28"/>
  <c r="E2243" i="28"/>
  <c r="J2242" i="28" a="1"/>
  <c r="J2242" i="28" s="1"/>
  <c r="I2242" i="28" a="1"/>
  <c r="I2242" i="28" s="1"/>
  <c r="K2242" i="28" s="1"/>
  <c r="H2242" i="28" a="1"/>
  <c r="H2242" i="28" s="1"/>
  <c r="G2242" i="28" a="1"/>
  <c r="G2242" i="28" s="1"/>
  <c r="F2242" i="28"/>
  <c r="E2242" i="28"/>
  <c r="J2241" i="28" a="1"/>
  <c r="J2241" i="28" s="1"/>
  <c r="I2241" i="28" a="1"/>
  <c r="I2241" i="28" s="1"/>
  <c r="K2241" i="28" s="1"/>
  <c r="H2241" i="28" a="1"/>
  <c r="H2241" i="28" s="1"/>
  <c r="G2241" i="28" a="1"/>
  <c r="G2241" i="28" s="1"/>
  <c r="F2241" i="28"/>
  <c r="E2241" i="28"/>
  <c r="J2240" i="28" a="1"/>
  <c r="J2240" i="28" s="1"/>
  <c r="I2240" i="28" a="1"/>
  <c r="I2240" i="28" s="1"/>
  <c r="K2240" i="28" s="1"/>
  <c r="H2240" i="28" a="1"/>
  <c r="H2240" i="28" s="1"/>
  <c r="G2240" i="28" a="1"/>
  <c r="G2240" i="28" s="1"/>
  <c r="F2240" i="28"/>
  <c r="E2240" i="28"/>
  <c r="J2239" i="28" a="1"/>
  <c r="J2239" i="28" s="1"/>
  <c r="I2239" i="28" a="1"/>
  <c r="I2239" i="28" s="1"/>
  <c r="K2239" i="28" s="1"/>
  <c r="H2239" i="28" a="1"/>
  <c r="H2239" i="28" s="1"/>
  <c r="G2239" i="28" a="1"/>
  <c r="G2239" i="28" s="1"/>
  <c r="F2239" i="28"/>
  <c r="E2239" i="28"/>
  <c r="J2238" i="28" a="1"/>
  <c r="J2238" i="28" s="1"/>
  <c r="I2238" i="28" a="1"/>
  <c r="I2238" i="28" s="1"/>
  <c r="K2238" i="28" s="1"/>
  <c r="H2238" i="28" a="1"/>
  <c r="H2238" i="28" s="1"/>
  <c r="G2238" i="28" a="1"/>
  <c r="G2238" i="28" s="1"/>
  <c r="F2238" i="28"/>
  <c r="E2238" i="28"/>
  <c r="J2237" i="28" a="1"/>
  <c r="J2237" i="28" s="1"/>
  <c r="I2237" i="28" a="1"/>
  <c r="I2237" i="28" s="1"/>
  <c r="K2237" i="28" s="1"/>
  <c r="H2237" i="28" a="1"/>
  <c r="H2237" i="28" s="1"/>
  <c r="G2237" i="28" a="1"/>
  <c r="G2237" i="28" s="1"/>
  <c r="F2237" i="28"/>
  <c r="E2237" i="28"/>
  <c r="J2236" i="28" a="1"/>
  <c r="J2236" i="28" s="1"/>
  <c r="I2236" i="28" a="1"/>
  <c r="I2236" i="28" s="1"/>
  <c r="K2236" i="28" s="1"/>
  <c r="H2236" i="28" a="1"/>
  <c r="H2236" i="28" s="1"/>
  <c r="G2236" i="28" a="1"/>
  <c r="G2236" i="28" s="1"/>
  <c r="F2236" i="28"/>
  <c r="E2236" i="28"/>
  <c r="J2235" i="28" a="1"/>
  <c r="J2235" i="28" s="1"/>
  <c r="I2235" i="28" a="1"/>
  <c r="I2235" i="28" s="1"/>
  <c r="K2235" i="28" s="1"/>
  <c r="H2235" i="28" a="1"/>
  <c r="H2235" i="28" s="1"/>
  <c r="G2235" i="28" a="1"/>
  <c r="G2235" i="28" s="1"/>
  <c r="F2235" i="28"/>
  <c r="E2235" i="28"/>
  <c r="J2234" i="28" a="1"/>
  <c r="J2234" i="28" s="1"/>
  <c r="I2234" i="28" a="1"/>
  <c r="I2234" i="28" s="1"/>
  <c r="K2234" i="28" s="1"/>
  <c r="H2234" i="28" a="1"/>
  <c r="H2234" i="28" s="1"/>
  <c r="G2234" i="28" a="1"/>
  <c r="G2234" i="28" s="1"/>
  <c r="E2234" i="28"/>
  <c r="J2233" i="28" a="1"/>
  <c r="J2233" i="28" s="1"/>
  <c r="I2233" i="28" a="1"/>
  <c r="I2233" i="28" s="1"/>
  <c r="K2233" i="28" s="1"/>
  <c r="H2233" i="28" a="1"/>
  <c r="H2233" i="28" s="1"/>
  <c r="G2233" i="28" a="1"/>
  <c r="G2233" i="28" s="1"/>
  <c r="F2233" i="28"/>
  <c r="E2233" i="28"/>
  <c r="J2232" i="28" a="1"/>
  <c r="J2232" i="28" s="1"/>
  <c r="I2232" i="28" a="1"/>
  <c r="I2232" i="28" s="1"/>
  <c r="K2232" i="28" s="1"/>
  <c r="H2232" i="28" a="1"/>
  <c r="H2232" i="28" s="1"/>
  <c r="G2232" i="28" a="1"/>
  <c r="G2232" i="28" s="1"/>
  <c r="F2232" i="28"/>
  <c r="E2232" i="28"/>
  <c r="J2231" i="28" a="1"/>
  <c r="J2231" i="28" s="1"/>
  <c r="I2231" i="28" a="1"/>
  <c r="I2231" i="28" s="1"/>
  <c r="K2231" i="28" s="1"/>
  <c r="H2231" i="28" a="1"/>
  <c r="H2231" i="28" s="1"/>
  <c r="G2231" i="28" a="1"/>
  <c r="G2231" i="28" s="1"/>
  <c r="F2231" i="28"/>
  <c r="E2231" i="28"/>
  <c r="J2230" i="28" a="1"/>
  <c r="J2230" i="28" s="1"/>
  <c r="I2230" i="28" a="1"/>
  <c r="I2230" i="28" s="1"/>
  <c r="K2230" i="28" s="1"/>
  <c r="H2230" i="28" a="1"/>
  <c r="H2230" i="28" s="1"/>
  <c r="G2230" i="28" a="1"/>
  <c r="G2230" i="28" s="1"/>
  <c r="F2230" i="28"/>
  <c r="E2230" i="28"/>
  <c r="J2229" i="28" a="1"/>
  <c r="J2229" i="28" s="1"/>
  <c r="I2229" i="28" a="1"/>
  <c r="I2229" i="28" s="1"/>
  <c r="K2229" i="28" s="1"/>
  <c r="H2229" i="28" a="1"/>
  <c r="H2229" i="28" s="1"/>
  <c r="G2229" i="28" a="1"/>
  <c r="G2229" i="28" s="1"/>
  <c r="F2229" i="28"/>
  <c r="E2229" i="28"/>
  <c r="J2228" i="28" a="1"/>
  <c r="J2228" i="28" s="1"/>
  <c r="I2228" i="28" a="1"/>
  <c r="I2228" i="28" s="1"/>
  <c r="K2228" i="28" s="1"/>
  <c r="H2228" i="28" a="1"/>
  <c r="H2228" i="28" s="1"/>
  <c r="G2228" i="28" a="1"/>
  <c r="G2228" i="28" s="1"/>
  <c r="F2228" i="28"/>
  <c r="E2228" i="28"/>
  <c r="J2227" i="28" a="1"/>
  <c r="J2227" i="28" s="1"/>
  <c r="I2227" i="28" a="1"/>
  <c r="I2227" i="28" s="1"/>
  <c r="K2227" i="28" s="1"/>
  <c r="H2227" i="28" a="1"/>
  <c r="H2227" i="28" s="1"/>
  <c r="G2227" i="28" a="1"/>
  <c r="G2227" i="28" s="1"/>
  <c r="F2227" i="28"/>
  <c r="E2227" i="28"/>
  <c r="J2226" i="28" a="1"/>
  <c r="J2226" i="28" s="1"/>
  <c r="I2226" i="28" a="1"/>
  <c r="I2226" i="28" s="1"/>
  <c r="K2226" i="28" s="1"/>
  <c r="H2226" i="28" a="1"/>
  <c r="H2226" i="28" s="1"/>
  <c r="G2226" i="28" a="1"/>
  <c r="G2226" i="28" s="1"/>
  <c r="F2226" i="28"/>
  <c r="E2226" i="28"/>
  <c r="J2225" i="28" a="1"/>
  <c r="J2225" i="28" s="1"/>
  <c r="I2225" i="28" a="1"/>
  <c r="I2225" i="28" s="1"/>
  <c r="K2225" i="28" s="1"/>
  <c r="H2225" i="28" a="1"/>
  <c r="H2225" i="28" s="1"/>
  <c r="G2225" i="28" a="1"/>
  <c r="G2225" i="28" s="1"/>
  <c r="F2225" i="28"/>
  <c r="E2225" i="28"/>
  <c r="J2224" i="28" a="1"/>
  <c r="J2224" i="28" s="1"/>
  <c r="I2224" i="28" a="1"/>
  <c r="I2224" i="28" s="1"/>
  <c r="K2224" i="28" s="1"/>
  <c r="H2224" i="28" a="1"/>
  <c r="H2224" i="28" s="1"/>
  <c r="G2224" i="28" a="1"/>
  <c r="G2224" i="28" s="1"/>
  <c r="F2224" i="28"/>
  <c r="E2224" i="28"/>
  <c r="J2223" i="28" a="1"/>
  <c r="J2223" i="28" s="1"/>
  <c r="I2223" i="28" a="1"/>
  <c r="I2223" i="28" s="1"/>
  <c r="K2223" i="28" s="1"/>
  <c r="H2223" i="28" a="1"/>
  <c r="H2223" i="28" s="1"/>
  <c r="G2223" i="28" a="1"/>
  <c r="G2223" i="28" s="1"/>
  <c r="F2223" i="28"/>
  <c r="E2223" i="28"/>
  <c r="J2222" i="28" a="1"/>
  <c r="J2222" i="28" s="1"/>
  <c r="I2222" i="28" a="1"/>
  <c r="I2222" i="28" s="1"/>
  <c r="K2222" i="28" s="1"/>
  <c r="H2222" i="28" a="1"/>
  <c r="H2222" i="28" s="1"/>
  <c r="G2222" i="28" a="1"/>
  <c r="G2222" i="28" s="1"/>
  <c r="F2222" i="28"/>
  <c r="E2222" i="28"/>
  <c r="J2221" i="28" a="1"/>
  <c r="J2221" i="28" s="1"/>
  <c r="I2221" i="28" a="1"/>
  <c r="I2221" i="28" s="1"/>
  <c r="K2221" i="28" s="1"/>
  <c r="H2221" i="28" a="1"/>
  <c r="H2221" i="28" s="1"/>
  <c r="G2221" i="28" a="1"/>
  <c r="G2221" i="28" s="1"/>
  <c r="F2221" i="28"/>
  <c r="E2221" i="28"/>
  <c r="J2220" i="28" a="1"/>
  <c r="J2220" i="28" s="1"/>
  <c r="I2220" i="28" a="1"/>
  <c r="I2220" i="28" s="1"/>
  <c r="K2220" i="28" s="1"/>
  <c r="H2220" i="28" a="1"/>
  <c r="H2220" i="28" s="1"/>
  <c r="G2220" i="28" a="1"/>
  <c r="G2220" i="28" s="1"/>
  <c r="F2220" i="28"/>
  <c r="E2220" i="28"/>
  <c r="J2219" i="28" a="1"/>
  <c r="J2219" i="28" s="1"/>
  <c r="I2219" i="28" a="1"/>
  <c r="I2219" i="28" s="1"/>
  <c r="K2219" i="28" s="1"/>
  <c r="H2219" i="28" a="1"/>
  <c r="H2219" i="28" s="1"/>
  <c r="G2219" i="28" a="1"/>
  <c r="G2219" i="28" s="1"/>
  <c r="F2219" i="28"/>
  <c r="E2219" i="28"/>
  <c r="J2218" i="28" a="1"/>
  <c r="J2218" i="28" s="1"/>
  <c r="I2218" i="28" a="1"/>
  <c r="I2218" i="28" s="1"/>
  <c r="K2218" i="28" s="1"/>
  <c r="H2218" i="28" a="1"/>
  <c r="H2218" i="28" s="1"/>
  <c r="G2218" i="28" a="1"/>
  <c r="G2218" i="28" s="1"/>
  <c r="F2218" i="28"/>
  <c r="E2218" i="28"/>
  <c r="J2217" i="28" a="1"/>
  <c r="J2217" i="28" s="1"/>
  <c r="I2217" i="28" a="1"/>
  <c r="I2217" i="28" s="1"/>
  <c r="K2217" i="28" s="1"/>
  <c r="H2217" i="28" a="1"/>
  <c r="H2217" i="28" s="1"/>
  <c r="G2217" i="28" a="1"/>
  <c r="G2217" i="28" s="1"/>
  <c r="F2217" i="28"/>
  <c r="E2217" i="28"/>
  <c r="J2216" i="28" a="1"/>
  <c r="J2216" i="28" s="1"/>
  <c r="I2216" i="28" a="1"/>
  <c r="I2216" i="28" s="1"/>
  <c r="K2216" i="28" s="1"/>
  <c r="H2216" i="28" a="1"/>
  <c r="H2216" i="28" s="1"/>
  <c r="G2216" i="28" a="1"/>
  <c r="G2216" i="28" s="1"/>
  <c r="F2216" i="28"/>
  <c r="E2216" i="28"/>
  <c r="J2215" i="28" a="1"/>
  <c r="J2215" i="28" s="1"/>
  <c r="I2215" i="28" a="1"/>
  <c r="I2215" i="28" s="1"/>
  <c r="K2215" i="28" s="1"/>
  <c r="H2215" i="28" a="1"/>
  <c r="H2215" i="28" s="1"/>
  <c r="G2215" i="28" a="1"/>
  <c r="G2215" i="28" s="1"/>
  <c r="F2215" i="28"/>
  <c r="E2215" i="28"/>
  <c r="J2214" i="28" a="1"/>
  <c r="J2214" i="28" s="1"/>
  <c r="I2214" i="28" a="1"/>
  <c r="I2214" i="28" s="1"/>
  <c r="K2214" i="28" s="1"/>
  <c r="H2214" i="28" a="1"/>
  <c r="H2214" i="28" s="1"/>
  <c r="G2214" i="28" a="1"/>
  <c r="G2214" i="28" s="1"/>
  <c r="F2214" i="28"/>
  <c r="E2214" i="28"/>
  <c r="J2213" i="28" a="1"/>
  <c r="J2213" i="28" s="1"/>
  <c r="I2213" i="28" a="1"/>
  <c r="I2213" i="28" s="1"/>
  <c r="K2213" i="28" s="1"/>
  <c r="H2213" i="28" a="1"/>
  <c r="H2213" i="28" s="1"/>
  <c r="G2213" i="28" a="1"/>
  <c r="G2213" i="28" s="1"/>
  <c r="F2213" i="28"/>
  <c r="E2213" i="28"/>
  <c r="J2212" i="28" a="1"/>
  <c r="J2212" i="28" s="1"/>
  <c r="I2212" i="28" a="1"/>
  <c r="I2212" i="28" s="1"/>
  <c r="K2212" i="28" s="1"/>
  <c r="H2212" i="28" a="1"/>
  <c r="H2212" i="28" s="1"/>
  <c r="G2212" i="28" a="1"/>
  <c r="G2212" i="28" s="1"/>
  <c r="F2212" i="28"/>
  <c r="E2212" i="28"/>
  <c r="J2211" i="28" a="1"/>
  <c r="J2211" i="28" s="1"/>
  <c r="I2211" i="28" a="1"/>
  <c r="I2211" i="28" s="1"/>
  <c r="K2211" i="28" s="1"/>
  <c r="H2211" i="28" a="1"/>
  <c r="H2211" i="28" s="1"/>
  <c r="G2211" i="28" a="1"/>
  <c r="G2211" i="28" s="1"/>
  <c r="F2211" i="28"/>
  <c r="E2211" i="28"/>
  <c r="J2210" i="28" a="1"/>
  <c r="J2210" i="28" s="1"/>
  <c r="I2210" i="28" a="1"/>
  <c r="I2210" i="28" s="1"/>
  <c r="K2210" i="28" s="1"/>
  <c r="H2210" i="28" a="1"/>
  <c r="H2210" i="28" s="1"/>
  <c r="G2210" i="28" a="1"/>
  <c r="G2210" i="28" s="1"/>
  <c r="F2210" i="28"/>
  <c r="E2210" i="28"/>
  <c r="J2209" i="28" a="1"/>
  <c r="J2209" i="28" s="1"/>
  <c r="I2209" i="28" a="1"/>
  <c r="I2209" i="28" s="1"/>
  <c r="K2209" i="28" s="1"/>
  <c r="H2209" i="28" a="1"/>
  <c r="H2209" i="28" s="1"/>
  <c r="G2209" i="28" a="1"/>
  <c r="G2209" i="28" s="1"/>
  <c r="F2209" i="28"/>
  <c r="E2209" i="28"/>
  <c r="J2208" i="28" a="1"/>
  <c r="J2208" i="28" s="1"/>
  <c r="I2208" i="28" a="1"/>
  <c r="I2208" i="28" s="1"/>
  <c r="K2208" i="28" s="1"/>
  <c r="H2208" i="28" a="1"/>
  <c r="H2208" i="28" s="1"/>
  <c r="G2208" i="28" a="1"/>
  <c r="G2208" i="28" s="1"/>
  <c r="F2208" i="28"/>
  <c r="E2208" i="28"/>
  <c r="J2207" i="28" a="1"/>
  <c r="J2207" i="28" s="1"/>
  <c r="I2207" i="28" a="1"/>
  <c r="I2207" i="28" s="1"/>
  <c r="K2207" i="28" s="1"/>
  <c r="H2207" i="28" a="1"/>
  <c r="H2207" i="28" s="1"/>
  <c r="G2207" i="28" a="1"/>
  <c r="G2207" i="28" s="1"/>
  <c r="F2207" i="28"/>
  <c r="E2207" i="28"/>
  <c r="J2206" i="28" a="1"/>
  <c r="J2206" i="28" s="1"/>
  <c r="I2206" i="28" a="1"/>
  <c r="I2206" i="28" s="1"/>
  <c r="K2206" i="28" s="1"/>
  <c r="H2206" i="28" a="1"/>
  <c r="H2206" i="28" s="1"/>
  <c r="G2206" i="28" a="1"/>
  <c r="G2206" i="28" s="1"/>
  <c r="F2206" i="28"/>
  <c r="E2206" i="28"/>
  <c r="J2205" i="28" a="1"/>
  <c r="J2205" i="28" s="1"/>
  <c r="I2205" i="28" a="1"/>
  <c r="I2205" i="28" s="1"/>
  <c r="K2205" i="28" s="1"/>
  <c r="H2205" i="28" a="1"/>
  <c r="H2205" i="28" s="1"/>
  <c r="G2205" i="28" a="1"/>
  <c r="G2205" i="28" s="1"/>
  <c r="F2205" i="28"/>
  <c r="E2205" i="28"/>
  <c r="J2204" i="28" a="1"/>
  <c r="J2204" i="28" s="1"/>
  <c r="I2204" i="28" a="1"/>
  <c r="I2204" i="28" s="1"/>
  <c r="K2204" i="28" s="1"/>
  <c r="H2204" i="28" a="1"/>
  <c r="H2204" i="28" s="1"/>
  <c r="G2204" i="28" a="1"/>
  <c r="G2204" i="28" s="1"/>
  <c r="F2204" i="28"/>
  <c r="E2204" i="28"/>
  <c r="J2203" i="28" a="1"/>
  <c r="J2203" i="28" s="1"/>
  <c r="I2203" i="28" a="1"/>
  <c r="I2203" i="28" s="1"/>
  <c r="K2203" i="28" s="1"/>
  <c r="H2203" i="28" a="1"/>
  <c r="H2203" i="28" s="1"/>
  <c r="G2203" i="28" a="1"/>
  <c r="G2203" i="28" s="1"/>
  <c r="F2203" i="28"/>
  <c r="E2203" i="28"/>
  <c r="J2202" i="28" a="1"/>
  <c r="J2202" i="28" s="1"/>
  <c r="I2202" i="28" a="1"/>
  <c r="I2202" i="28" s="1"/>
  <c r="K2202" i="28" s="1"/>
  <c r="H2202" i="28" a="1"/>
  <c r="H2202" i="28" s="1"/>
  <c r="G2202" i="28" a="1"/>
  <c r="G2202" i="28" s="1"/>
  <c r="F2202" i="28"/>
  <c r="E2202" i="28"/>
  <c r="J2201" i="28" a="1"/>
  <c r="J2201" i="28" s="1"/>
  <c r="I2201" i="28" a="1"/>
  <c r="I2201" i="28" s="1"/>
  <c r="K2201" i="28" s="1"/>
  <c r="H2201" i="28" a="1"/>
  <c r="H2201" i="28" s="1"/>
  <c r="G2201" i="28" a="1"/>
  <c r="G2201" i="28" s="1"/>
  <c r="F2201" i="28"/>
  <c r="E2201" i="28"/>
  <c r="J2200" i="28" a="1"/>
  <c r="J2200" i="28" s="1"/>
  <c r="I2200" i="28" a="1"/>
  <c r="I2200" i="28" s="1"/>
  <c r="K2200" i="28" s="1"/>
  <c r="H2200" i="28" a="1"/>
  <c r="H2200" i="28" s="1"/>
  <c r="G2200" i="28" a="1"/>
  <c r="G2200" i="28" s="1"/>
  <c r="F2200" i="28"/>
  <c r="E2200" i="28"/>
  <c r="J2199" i="28" a="1"/>
  <c r="J2199" i="28" s="1"/>
  <c r="I2199" i="28" a="1"/>
  <c r="I2199" i="28" s="1"/>
  <c r="K2199" i="28" s="1"/>
  <c r="H2199" i="28" a="1"/>
  <c r="H2199" i="28" s="1"/>
  <c r="G2199" i="28" a="1"/>
  <c r="G2199" i="28" s="1"/>
  <c r="F2199" i="28"/>
  <c r="E2199" i="28"/>
  <c r="J2198" i="28" a="1"/>
  <c r="J2198" i="28" s="1"/>
  <c r="I2198" i="28" a="1"/>
  <c r="I2198" i="28" s="1"/>
  <c r="K2198" i="28" s="1"/>
  <c r="H2198" i="28" a="1"/>
  <c r="H2198" i="28" s="1"/>
  <c r="G2198" i="28" a="1"/>
  <c r="G2198" i="28" s="1"/>
  <c r="F2198" i="28"/>
  <c r="E2198" i="28"/>
  <c r="J2197" i="28" a="1"/>
  <c r="J2197" i="28" s="1"/>
  <c r="I2197" i="28" a="1"/>
  <c r="I2197" i="28" s="1"/>
  <c r="K2197" i="28" s="1"/>
  <c r="H2197" i="28" a="1"/>
  <c r="H2197" i="28" s="1"/>
  <c r="G2197" i="28" a="1"/>
  <c r="G2197" i="28" s="1"/>
  <c r="F2197" i="28"/>
  <c r="E2197" i="28"/>
  <c r="J2196" i="28" a="1"/>
  <c r="J2196" i="28" s="1"/>
  <c r="I2196" i="28" a="1"/>
  <c r="I2196" i="28" s="1"/>
  <c r="K2196" i="28" s="1"/>
  <c r="H2196" i="28" a="1"/>
  <c r="H2196" i="28" s="1"/>
  <c r="G2196" i="28" a="1"/>
  <c r="G2196" i="28" s="1"/>
  <c r="F2196" i="28"/>
  <c r="E2196" i="28"/>
  <c r="J2195" i="28" a="1"/>
  <c r="J2195" i="28" s="1"/>
  <c r="I2195" i="28" a="1"/>
  <c r="I2195" i="28" s="1"/>
  <c r="K2195" i="28" s="1"/>
  <c r="H2195" i="28" a="1"/>
  <c r="H2195" i="28" s="1"/>
  <c r="G2195" i="28" a="1"/>
  <c r="G2195" i="28" s="1"/>
  <c r="F2195" i="28"/>
  <c r="E2195" i="28"/>
  <c r="J2194" i="28" a="1"/>
  <c r="J2194" i="28" s="1"/>
  <c r="I2194" i="28" a="1"/>
  <c r="I2194" i="28" s="1"/>
  <c r="K2194" i="28" s="1"/>
  <c r="H2194" i="28" a="1"/>
  <c r="H2194" i="28" s="1"/>
  <c r="G2194" i="28" a="1"/>
  <c r="G2194" i="28" s="1"/>
  <c r="F2194" i="28"/>
  <c r="E2194" i="28"/>
  <c r="J2193" i="28" a="1"/>
  <c r="J2193" i="28" s="1"/>
  <c r="I2193" i="28" a="1"/>
  <c r="I2193" i="28" s="1"/>
  <c r="K2193" i="28" s="1"/>
  <c r="H2193" i="28" a="1"/>
  <c r="H2193" i="28" s="1"/>
  <c r="G2193" i="28" a="1"/>
  <c r="G2193" i="28" s="1"/>
  <c r="F2193" i="28"/>
  <c r="E2193" i="28"/>
  <c r="J2192" i="28" a="1"/>
  <c r="J2192" i="28" s="1"/>
  <c r="I2192" i="28" a="1"/>
  <c r="I2192" i="28" s="1"/>
  <c r="K2192" i="28" s="1"/>
  <c r="H2192" i="28" a="1"/>
  <c r="H2192" i="28" s="1"/>
  <c r="G2192" i="28" a="1"/>
  <c r="G2192" i="28" s="1"/>
  <c r="F2192" i="28"/>
  <c r="E2192" i="28"/>
  <c r="J2191" i="28" a="1"/>
  <c r="J2191" i="28" s="1"/>
  <c r="I2191" i="28" a="1"/>
  <c r="I2191" i="28" s="1"/>
  <c r="K2191" i="28" s="1"/>
  <c r="H2191" i="28" a="1"/>
  <c r="H2191" i="28" s="1"/>
  <c r="G2191" i="28" a="1"/>
  <c r="G2191" i="28" s="1"/>
  <c r="F2191" i="28"/>
  <c r="E2191" i="28"/>
  <c r="J2190" i="28" a="1"/>
  <c r="J2190" i="28" s="1"/>
  <c r="I2190" i="28" a="1"/>
  <c r="I2190" i="28" s="1"/>
  <c r="K2190" i="28" s="1"/>
  <c r="H2190" i="28" a="1"/>
  <c r="H2190" i="28" s="1"/>
  <c r="G2190" i="28" a="1"/>
  <c r="G2190" i="28" s="1"/>
  <c r="F2190" i="28"/>
  <c r="E2190" i="28"/>
  <c r="J2189" i="28" a="1"/>
  <c r="J2189" i="28" s="1"/>
  <c r="I2189" i="28" a="1"/>
  <c r="I2189" i="28" s="1"/>
  <c r="K2189" i="28" s="1"/>
  <c r="H2189" i="28" a="1"/>
  <c r="H2189" i="28" s="1"/>
  <c r="G2189" i="28" a="1"/>
  <c r="G2189" i="28" s="1"/>
  <c r="F2189" i="28"/>
  <c r="E2189" i="28"/>
  <c r="J2188" i="28" a="1"/>
  <c r="J2188" i="28" s="1"/>
  <c r="I2188" i="28" a="1"/>
  <c r="I2188" i="28" s="1"/>
  <c r="K2188" i="28" s="1"/>
  <c r="H2188" i="28" a="1"/>
  <c r="H2188" i="28" s="1"/>
  <c r="G2188" i="28" a="1"/>
  <c r="G2188" i="28" s="1"/>
  <c r="F2188" i="28"/>
  <c r="E2188" i="28"/>
  <c r="J2187" i="28" a="1"/>
  <c r="J2187" i="28" s="1"/>
  <c r="I2187" i="28" a="1"/>
  <c r="I2187" i="28" s="1"/>
  <c r="K2187" i="28" s="1"/>
  <c r="H2187" i="28" a="1"/>
  <c r="H2187" i="28" s="1"/>
  <c r="G2187" i="28" a="1"/>
  <c r="G2187" i="28" s="1"/>
  <c r="F2187" i="28"/>
  <c r="E2187" i="28"/>
  <c r="J2186" i="28" a="1"/>
  <c r="J2186" i="28" s="1"/>
  <c r="I2186" i="28" a="1"/>
  <c r="I2186" i="28" s="1"/>
  <c r="K2186" i="28" s="1"/>
  <c r="H2186" i="28" a="1"/>
  <c r="H2186" i="28" s="1"/>
  <c r="G2186" i="28" a="1"/>
  <c r="G2186" i="28" s="1"/>
  <c r="F2186" i="28"/>
  <c r="E2186" i="28"/>
  <c r="J2185" i="28" a="1"/>
  <c r="J2185" i="28" s="1"/>
  <c r="I2185" i="28" a="1"/>
  <c r="I2185" i="28" s="1"/>
  <c r="K2185" i="28" s="1"/>
  <c r="H2185" i="28" a="1"/>
  <c r="H2185" i="28" s="1"/>
  <c r="G2185" i="28" a="1"/>
  <c r="G2185" i="28" s="1"/>
  <c r="F2185" i="28"/>
  <c r="E2185" i="28"/>
  <c r="J2184" i="28" a="1"/>
  <c r="J2184" i="28" s="1"/>
  <c r="I2184" i="28" a="1"/>
  <c r="I2184" i="28" s="1"/>
  <c r="K2184" i="28" s="1"/>
  <c r="H2184" i="28" a="1"/>
  <c r="H2184" i="28" s="1"/>
  <c r="G2184" i="28" a="1"/>
  <c r="G2184" i="28" s="1"/>
  <c r="F2184" i="28"/>
  <c r="E2184" i="28"/>
  <c r="J2183" i="28" a="1"/>
  <c r="J2183" i="28" s="1"/>
  <c r="I2183" i="28" a="1"/>
  <c r="I2183" i="28" s="1"/>
  <c r="K2183" i="28" s="1"/>
  <c r="H2183" i="28" a="1"/>
  <c r="H2183" i="28" s="1"/>
  <c r="G2183" i="28" a="1"/>
  <c r="G2183" i="28" s="1"/>
  <c r="F2183" i="28"/>
  <c r="E2183" i="28"/>
  <c r="J2182" i="28" a="1"/>
  <c r="J2182" i="28" s="1"/>
  <c r="I2182" i="28" a="1"/>
  <c r="I2182" i="28" s="1"/>
  <c r="K2182" i="28" s="1"/>
  <c r="H2182" i="28" a="1"/>
  <c r="H2182" i="28" s="1"/>
  <c r="G2182" i="28" a="1"/>
  <c r="G2182" i="28" s="1"/>
  <c r="F2182" i="28"/>
  <c r="E2182" i="28"/>
  <c r="J2181" i="28" a="1"/>
  <c r="J2181" i="28" s="1"/>
  <c r="I2181" i="28" a="1"/>
  <c r="I2181" i="28" s="1"/>
  <c r="K2181" i="28" s="1"/>
  <c r="H2181" i="28" a="1"/>
  <c r="H2181" i="28" s="1"/>
  <c r="G2181" i="28" a="1"/>
  <c r="G2181" i="28" s="1"/>
  <c r="F2181" i="28"/>
  <c r="E2181" i="28"/>
  <c r="J2180" i="28" a="1"/>
  <c r="J2180" i="28" s="1"/>
  <c r="I2180" i="28" a="1"/>
  <c r="I2180" i="28" s="1"/>
  <c r="K2180" i="28" s="1"/>
  <c r="H2180" i="28" a="1"/>
  <c r="H2180" i="28" s="1"/>
  <c r="G2180" i="28" a="1"/>
  <c r="G2180" i="28" s="1"/>
  <c r="F2180" i="28"/>
  <c r="E2180" i="28"/>
  <c r="J2179" i="28" a="1"/>
  <c r="J2179" i="28" s="1"/>
  <c r="I2179" i="28" a="1"/>
  <c r="I2179" i="28" s="1"/>
  <c r="K2179" i="28" s="1"/>
  <c r="H2179" i="28" a="1"/>
  <c r="H2179" i="28" s="1"/>
  <c r="G2179" i="28" a="1"/>
  <c r="G2179" i="28" s="1"/>
  <c r="F2179" i="28"/>
  <c r="E2179" i="28"/>
  <c r="J2178" i="28" a="1"/>
  <c r="J2178" i="28" s="1"/>
  <c r="I2178" i="28" a="1"/>
  <c r="I2178" i="28" s="1"/>
  <c r="K2178" i="28" s="1"/>
  <c r="H2178" i="28" a="1"/>
  <c r="H2178" i="28" s="1"/>
  <c r="G2178" i="28" a="1"/>
  <c r="G2178" i="28" s="1"/>
  <c r="F2178" i="28"/>
  <c r="E2178" i="28"/>
  <c r="J2177" i="28" a="1"/>
  <c r="J2177" i="28" s="1"/>
  <c r="I2177" i="28" a="1"/>
  <c r="I2177" i="28" s="1"/>
  <c r="K2177" i="28" s="1"/>
  <c r="H2177" i="28" a="1"/>
  <c r="H2177" i="28" s="1"/>
  <c r="G2177" i="28" a="1"/>
  <c r="G2177" i="28" s="1"/>
  <c r="F2177" i="28"/>
  <c r="E2177" i="28"/>
  <c r="J2176" i="28" a="1"/>
  <c r="J2176" i="28" s="1"/>
  <c r="I2176" i="28" a="1"/>
  <c r="I2176" i="28" s="1"/>
  <c r="K2176" i="28" s="1"/>
  <c r="H2176" i="28" a="1"/>
  <c r="H2176" i="28" s="1"/>
  <c r="G2176" i="28" a="1"/>
  <c r="G2176" i="28" s="1"/>
  <c r="F2176" i="28"/>
  <c r="E2176" i="28"/>
  <c r="J2175" i="28" a="1"/>
  <c r="J2175" i="28" s="1"/>
  <c r="I2175" i="28" a="1"/>
  <c r="I2175" i="28" s="1"/>
  <c r="K2175" i="28" s="1"/>
  <c r="H2175" i="28" a="1"/>
  <c r="H2175" i="28" s="1"/>
  <c r="G2175" i="28" a="1"/>
  <c r="G2175" i="28" s="1"/>
  <c r="F2175" i="28"/>
  <c r="E2175" i="28"/>
  <c r="J2174" i="28" a="1"/>
  <c r="J2174" i="28" s="1"/>
  <c r="I2174" i="28" a="1"/>
  <c r="I2174" i="28" s="1"/>
  <c r="K2174" i="28" s="1"/>
  <c r="H2174" i="28" a="1"/>
  <c r="H2174" i="28" s="1"/>
  <c r="G2174" i="28" a="1"/>
  <c r="G2174" i="28" s="1"/>
  <c r="F2174" i="28"/>
  <c r="E2174" i="28"/>
  <c r="J2173" i="28" a="1"/>
  <c r="J2173" i="28" s="1"/>
  <c r="I2173" i="28" a="1"/>
  <c r="I2173" i="28" s="1"/>
  <c r="K2173" i="28" s="1"/>
  <c r="H2173" i="28" a="1"/>
  <c r="H2173" i="28" s="1"/>
  <c r="G2173" i="28" a="1"/>
  <c r="G2173" i="28" s="1"/>
  <c r="F2173" i="28"/>
  <c r="E2173" i="28"/>
  <c r="J2172" i="28" a="1"/>
  <c r="J2172" i="28" s="1"/>
  <c r="I2172" i="28" a="1"/>
  <c r="I2172" i="28" s="1"/>
  <c r="K2172" i="28" s="1"/>
  <c r="H2172" i="28" a="1"/>
  <c r="H2172" i="28" s="1"/>
  <c r="G2172" i="28" a="1"/>
  <c r="G2172" i="28" s="1"/>
  <c r="F2172" i="28"/>
  <c r="E2172" i="28"/>
  <c r="J2171" i="28" a="1"/>
  <c r="J2171" i="28" s="1"/>
  <c r="I2171" i="28" a="1"/>
  <c r="I2171" i="28" s="1"/>
  <c r="K2171" i="28" s="1"/>
  <c r="H2171" i="28" a="1"/>
  <c r="H2171" i="28" s="1"/>
  <c r="G2171" i="28" a="1"/>
  <c r="G2171" i="28" s="1"/>
  <c r="F2171" i="28"/>
  <c r="E2171" i="28"/>
  <c r="J2170" i="28" a="1"/>
  <c r="J2170" i="28" s="1"/>
  <c r="I2170" i="28" a="1"/>
  <c r="I2170" i="28" s="1"/>
  <c r="K2170" i="28" s="1"/>
  <c r="H2170" i="28" a="1"/>
  <c r="H2170" i="28" s="1"/>
  <c r="G2170" i="28" a="1"/>
  <c r="G2170" i="28" s="1"/>
  <c r="F2170" i="28"/>
  <c r="E2170" i="28"/>
  <c r="J2169" i="28" a="1"/>
  <c r="J2169" i="28" s="1"/>
  <c r="I2169" i="28" a="1"/>
  <c r="I2169" i="28" s="1"/>
  <c r="K2169" i="28" s="1"/>
  <c r="H2169" i="28" a="1"/>
  <c r="H2169" i="28" s="1"/>
  <c r="G2169" i="28" a="1"/>
  <c r="G2169" i="28" s="1"/>
  <c r="F2169" i="28"/>
  <c r="E2169" i="28"/>
  <c r="J2168" i="28" a="1"/>
  <c r="J2168" i="28" s="1"/>
  <c r="I2168" i="28" a="1"/>
  <c r="I2168" i="28" s="1"/>
  <c r="K2168" i="28" s="1"/>
  <c r="H2168" i="28" a="1"/>
  <c r="H2168" i="28" s="1"/>
  <c r="G2168" i="28" a="1"/>
  <c r="G2168" i="28" s="1"/>
  <c r="F2168" i="28"/>
  <c r="E2168" i="28"/>
  <c r="J2167" i="28" a="1"/>
  <c r="J2167" i="28" s="1"/>
  <c r="I2167" i="28" a="1"/>
  <c r="I2167" i="28" s="1"/>
  <c r="K2167" i="28" s="1"/>
  <c r="H2167" i="28" a="1"/>
  <c r="H2167" i="28" s="1"/>
  <c r="G2167" i="28" a="1"/>
  <c r="G2167" i="28" s="1"/>
  <c r="F2167" i="28"/>
  <c r="E2167" i="28"/>
  <c r="J2166" i="28" a="1"/>
  <c r="J2166" i="28" s="1"/>
  <c r="I2166" i="28" a="1"/>
  <c r="I2166" i="28" s="1"/>
  <c r="K2166" i="28" s="1"/>
  <c r="H2166" i="28" a="1"/>
  <c r="H2166" i="28" s="1"/>
  <c r="G2166" i="28" a="1"/>
  <c r="G2166" i="28" s="1"/>
  <c r="F2166" i="28"/>
  <c r="E2166" i="28"/>
  <c r="J2165" i="28" a="1"/>
  <c r="J2165" i="28" s="1"/>
  <c r="I2165" i="28" a="1"/>
  <c r="I2165" i="28" s="1"/>
  <c r="K2165" i="28" s="1"/>
  <c r="H2165" i="28" a="1"/>
  <c r="H2165" i="28" s="1"/>
  <c r="G2165" i="28" a="1"/>
  <c r="G2165" i="28" s="1"/>
  <c r="F2165" i="28"/>
  <c r="E2165" i="28"/>
  <c r="J2164" i="28" a="1"/>
  <c r="J2164" i="28" s="1"/>
  <c r="I2164" i="28" a="1"/>
  <c r="I2164" i="28" s="1"/>
  <c r="K2164" i="28" s="1"/>
  <c r="H2164" i="28" a="1"/>
  <c r="H2164" i="28" s="1"/>
  <c r="G2164" i="28" a="1"/>
  <c r="G2164" i="28" s="1"/>
  <c r="F2164" i="28"/>
  <c r="E2164" i="28"/>
  <c r="J2163" i="28" a="1"/>
  <c r="J2163" i="28" s="1"/>
  <c r="I2163" i="28" a="1"/>
  <c r="I2163" i="28" s="1"/>
  <c r="K2163" i="28" s="1"/>
  <c r="H2163" i="28" a="1"/>
  <c r="H2163" i="28" s="1"/>
  <c r="G2163" i="28" a="1"/>
  <c r="G2163" i="28" s="1"/>
  <c r="F2163" i="28"/>
  <c r="E2163" i="28"/>
  <c r="J2162" i="28" a="1"/>
  <c r="J2162" i="28" s="1"/>
  <c r="I2162" i="28" a="1"/>
  <c r="I2162" i="28" s="1"/>
  <c r="K2162" i="28" s="1"/>
  <c r="H2162" i="28" a="1"/>
  <c r="H2162" i="28" s="1"/>
  <c r="G2162" i="28" a="1"/>
  <c r="G2162" i="28" s="1"/>
  <c r="F2162" i="28"/>
  <c r="E2162" i="28"/>
  <c r="J2161" i="28" a="1"/>
  <c r="J2161" i="28" s="1"/>
  <c r="I2161" i="28" a="1"/>
  <c r="I2161" i="28" s="1"/>
  <c r="K2161" i="28" s="1"/>
  <c r="H2161" i="28" a="1"/>
  <c r="H2161" i="28" s="1"/>
  <c r="G2161" i="28" a="1"/>
  <c r="G2161" i="28" s="1"/>
  <c r="F2161" i="28"/>
  <c r="E2161" i="28"/>
  <c r="J2160" i="28" a="1"/>
  <c r="J2160" i="28" s="1"/>
  <c r="I2160" i="28" a="1"/>
  <c r="I2160" i="28" s="1"/>
  <c r="K2160" i="28" s="1"/>
  <c r="H2160" i="28" a="1"/>
  <c r="H2160" i="28" s="1"/>
  <c r="G2160" i="28" a="1"/>
  <c r="G2160" i="28" s="1"/>
  <c r="F2160" i="28"/>
  <c r="E2160" i="28"/>
  <c r="J2159" i="28" a="1"/>
  <c r="J2159" i="28" s="1"/>
  <c r="I2159" i="28" a="1"/>
  <c r="I2159" i="28" s="1"/>
  <c r="K2159" i="28" s="1"/>
  <c r="H2159" i="28" a="1"/>
  <c r="H2159" i="28" s="1"/>
  <c r="G2159" i="28" a="1"/>
  <c r="G2159" i="28" s="1"/>
  <c r="F2159" i="28"/>
  <c r="E2159" i="28"/>
  <c r="J2158" i="28" a="1"/>
  <c r="J2158" i="28" s="1"/>
  <c r="I2158" i="28" a="1"/>
  <c r="I2158" i="28" s="1"/>
  <c r="K2158" i="28" s="1"/>
  <c r="H2158" i="28" a="1"/>
  <c r="H2158" i="28" s="1"/>
  <c r="G2158" i="28" a="1"/>
  <c r="G2158" i="28" s="1"/>
  <c r="F2158" i="28"/>
  <c r="E2158" i="28"/>
  <c r="J2157" i="28" a="1"/>
  <c r="J2157" i="28" s="1"/>
  <c r="I2157" i="28" a="1"/>
  <c r="I2157" i="28" s="1"/>
  <c r="K2157" i="28" s="1"/>
  <c r="H2157" i="28" a="1"/>
  <c r="H2157" i="28" s="1"/>
  <c r="G2157" i="28" a="1"/>
  <c r="G2157" i="28" s="1"/>
  <c r="F2157" i="28"/>
  <c r="E2157" i="28"/>
  <c r="J2156" i="28" a="1"/>
  <c r="J2156" i="28" s="1"/>
  <c r="I2156" i="28" a="1"/>
  <c r="I2156" i="28" s="1"/>
  <c r="K2156" i="28" s="1"/>
  <c r="H2156" i="28" a="1"/>
  <c r="H2156" i="28" s="1"/>
  <c r="G2156" i="28" a="1"/>
  <c r="G2156" i="28" s="1"/>
  <c r="F2156" i="28"/>
  <c r="E2156" i="28"/>
  <c r="J2155" i="28" a="1"/>
  <c r="J2155" i="28" s="1"/>
  <c r="I2155" i="28" a="1"/>
  <c r="I2155" i="28" s="1"/>
  <c r="K2155" i="28" s="1"/>
  <c r="H2155" i="28" a="1"/>
  <c r="H2155" i="28" s="1"/>
  <c r="G2155" i="28" a="1"/>
  <c r="G2155" i="28" s="1"/>
  <c r="F2155" i="28"/>
  <c r="E2155" i="28"/>
  <c r="J2154" i="28" a="1"/>
  <c r="J2154" i="28" s="1"/>
  <c r="I2154" i="28" a="1"/>
  <c r="I2154" i="28" s="1"/>
  <c r="K2154" i="28" s="1"/>
  <c r="H2154" i="28" a="1"/>
  <c r="H2154" i="28" s="1"/>
  <c r="G2154" i="28" a="1"/>
  <c r="G2154" i="28" s="1"/>
  <c r="F2154" i="28"/>
  <c r="E2154" i="28"/>
  <c r="J2153" i="28" a="1"/>
  <c r="J2153" i="28" s="1"/>
  <c r="I2153" i="28" a="1"/>
  <c r="I2153" i="28" s="1"/>
  <c r="K2153" i="28" s="1"/>
  <c r="H2153" i="28" a="1"/>
  <c r="H2153" i="28" s="1"/>
  <c r="G2153" i="28" a="1"/>
  <c r="G2153" i="28" s="1"/>
  <c r="F2153" i="28"/>
  <c r="E2153" i="28"/>
  <c r="J2152" i="28" a="1"/>
  <c r="J2152" i="28" s="1"/>
  <c r="I2152" i="28" a="1"/>
  <c r="I2152" i="28" s="1"/>
  <c r="K2152" i="28" s="1"/>
  <c r="H2152" i="28" a="1"/>
  <c r="H2152" i="28" s="1"/>
  <c r="G2152" i="28" a="1"/>
  <c r="G2152" i="28" s="1"/>
  <c r="F2152" i="28"/>
  <c r="E2152" i="28"/>
  <c r="J2151" i="28" a="1"/>
  <c r="J2151" i="28" s="1"/>
  <c r="I2151" i="28" a="1"/>
  <c r="I2151" i="28" s="1"/>
  <c r="K2151" i="28" s="1"/>
  <c r="H2151" i="28" a="1"/>
  <c r="H2151" i="28" s="1"/>
  <c r="G2151" i="28" a="1"/>
  <c r="G2151" i="28" s="1"/>
  <c r="F2151" i="28"/>
  <c r="E2151" i="28"/>
  <c r="J2150" i="28" a="1"/>
  <c r="J2150" i="28" s="1"/>
  <c r="I2150" i="28" a="1"/>
  <c r="I2150" i="28" s="1"/>
  <c r="K2150" i="28" s="1"/>
  <c r="H2150" i="28" a="1"/>
  <c r="H2150" i="28" s="1"/>
  <c r="G2150" i="28" a="1"/>
  <c r="G2150" i="28" s="1"/>
  <c r="F2150" i="28"/>
  <c r="E2150" i="28"/>
  <c r="J2149" i="28" a="1"/>
  <c r="J2149" i="28" s="1"/>
  <c r="I2149" i="28" a="1"/>
  <c r="I2149" i="28" s="1"/>
  <c r="K2149" i="28" s="1"/>
  <c r="H2149" i="28" a="1"/>
  <c r="H2149" i="28" s="1"/>
  <c r="G2149" i="28" a="1"/>
  <c r="G2149" i="28" s="1"/>
  <c r="F2149" i="28"/>
  <c r="E2149" i="28"/>
  <c r="J2148" i="28" a="1"/>
  <c r="J2148" i="28" s="1"/>
  <c r="I2148" i="28" a="1"/>
  <c r="I2148" i="28" s="1"/>
  <c r="K2148" i="28" s="1"/>
  <c r="H2148" i="28" a="1"/>
  <c r="H2148" i="28" s="1"/>
  <c r="G2148" i="28" a="1"/>
  <c r="G2148" i="28" s="1"/>
  <c r="F2148" i="28"/>
  <c r="E2148" i="28"/>
  <c r="J2147" i="28" a="1"/>
  <c r="J2147" i="28" s="1"/>
  <c r="I2147" i="28" a="1"/>
  <c r="I2147" i="28" s="1"/>
  <c r="K2147" i="28" s="1"/>
  <c r="H2147" i="28" a="1"/>
  <c r="H2147" i="28" s="1"/>
  <c r="G2147" i="28" a="1"/>
  <c r="G2147" i="28" s="1"/>
  <c r="F2147" i="28"/>
  <c r="E2147" i="28"/>
  <c r="J2146" i="28" a="1"/>
  <c r="J2146" i="28" s="1"/>
  <c r="I2146" i="28" a="1"/>
  <c r="I2146" i="28" s="1"/>
  <c r="K2146" i="28" s="1"/>
  <c r="H2146" i="28" a="1"/>
  <c r="H2146" i="28" s="1"/>
  <c r="G2146" i="28" a="1"/>
  <c r="G2146" i="28" s="1"/>
  <c r="F2146" i="28"/>
  <c r="E2146" i="28"/>
  <c r="J2145" i="28" a="1"/>
  <c r="J2145" i="28" s="1"/>
  <c r="I2145" i="28" a="1"/>
  <c r="I2145" i="28" s="1"/>
  <c r="K2145" i="28" s="1"/>
  <c r="H2145" i="28" a="1"/>
  <c r="H2145" i="28" s="1"/>
  <c r="G2145" i="28" a="1"/>
  <c r="G2145" i="28" s="1"/>
  <c r="F2145" i="28"/>
  <c r="E2145" i="28"/>
  <c r="J2144" i="28" a="1"/>
  <c r="J2144" i="28" s="1"/>
  <c r="I2144" i="28" a="1"/>
  <c r="I2144" i="28" s="1"/>
  <c r="K2144" i="28" s="1"/>
  <c r="H2144" i="28" a="1"/>
  <c r="H2144" i="28" s="1"/>
  <c r="G2144" i="28" a="1"/>
  <c r="G2144" i="28" s="1"/>
  <c r="F2144" i="28"/>
  <c r="E2144" i="28"/>
  <c r="J2143" i="28" a="1"/>
  <c r="J2143" i="28" s="1"/>
  <c r="I2143" i="28" a="1"/>
  <c r="I2143" i="28" s="1"/>
  <c r="K2143" i="28" s="1"/>
  <c r="H2143" i="28" a="1"/>
  <c r="H2143" i="28" s="1"/>
  <c r="G2143" i="28" a="1"/>
  <c r="G2143" i="28" s="1"/>
  <c r="F2143" i="28"/>
  <c r="E2143" i="28"/>
  <c r="J2142" i="28" a="1"/>
  <c r="J2142" i="28" s="1"/>
  <c r="I2142" i="28" a="1"/>
  <c r="I2142" i="28" s="1"/>
  <c r="K2142" i="28" s="1"/>
  <c r="H2142" i="28" a="1"/>
  <c r="H2142" i="28" s="1"/>
  <c r="G2142" i="28" a="1"/>
  <c r="G2142" i="28" s="1"/>
  <c r="F2142" i="28"/>
  <c r="E2142" i="28"/>
  <c r="J2141" i="28" a="1"/>
  <c r="J2141" i="28" s="1"/>
  <c r="I2141" i="28" a="1"/>
  <c r="I2141" i="28" s="1"/>
  <c r="K2141" i="28" s="1"/>
  <c r="H2141" i="28" a="1"/>
  <c r="H2141" i="28" s="1"/>
  <c r="G2141" i="28" a="1"/>
  <c r="G2141" i="28" s="1"/>
  <c r="F2141" i="28"/>
  <c r="E2141" i="28"/>
  <c r="J2140" i="28" a="1"/>
  <c r="J2140" i="28" s="1"/>
  <c r="I2140" i="28" a="1"/>
  <c r="I2140" i="28" s="1"/>
  <c r="K2140" i="28" s="1"/>
  <c r="H2140" i="28" a="1"/>
  <c r="H2140" i="28" s="1"/>
  <c r="G2140" i="28" a="1"/>
  <c r="G2140" i="28" s="1"/>
  <c r="F2140" i="28"/>
  <c r="E2140" i="28"/>
  <c r="J2139" i="28" a="1"/>
  <c r="J2139" i="28" s="1"/>
  <c r="I2139" i="28" a="1"/>
  <c r="I2139" i="28" s="1"/>
  <c r="K2139" i="28" s="1"/>
  <c r="H2139" i="28" a="1"/>
  <c r="H2139" i="28" s="1"/>
  <c r="G2139" i="28" a="1"/>
  <c r="G2139" i="28" s="1"/>
  <c r="F2139" i="28"/>
  <c r="E2139" i="28"/>
  <c r="J2138" i="28" a="1"/>
  <c r="J2138" i="28" s="1"/>
  <c r="I2138" i="28" a="1"/>
  <c r="I2138" i="28" s="1"/>
  <c r="K2138" i="28" s="1"/>
  <c r="H2138" i="28" a="1"/>
  <c r="H2138" i="28" s="1"/>
  <c r="G2138" i="28" a="1"/>
  <c r="G2138" i="28" s="1"/>
  <c r="F2138" i="28"/>
  <c r="E2138" i="28"/>
  <c r="J2137" i="28" a="1"/>
  <c r="J2137" i="28" s="1"/>
  <c r="I2137" i="28" a="1"/>
  <c r="I2137" i="28" s="1"/>
  <c r="K2137" i="28" s="1"/>
  <c r="H2137" i="28" a="1"/>
  <c r="H2137" i="28" s="1"/>
  <c r="G2137" i="28" a="1"/>
  <c r="G2137" i="28" s="1"/>
  <c r="F2137" i="28"/>
  <c r="E2137" i="28"/>
  <c r="J2136" i="28" a="1"/>
  <c r="J2136" i="28" s="1"/>
  <c r="I2136" i="28" a="1"/>
  <c r="I2136" i="28" s="1"/>
  <c r="K2136" i="28" s="1"/>
  <c r="H2136" i="28" a="1"/>
  <c r="H2136" i="28" s="1"/>
  <c r="G2136" i="28" a="1"/>
  <c r="G2136" i="28" s="1"/>
  <c r="F2136" i="28"/>
  <c r="E2136" i="28"/>
  <c r="J2135" i="28" a="1"/>
  <c r="J2135" i="28" s="1"/>
  <c r="I2135" i="28" a="1"/>
  <c r="I2135" i="28" s="1"/>
  <c r="K2135" i="28" s="1"/>
  <c r="H2135" i="28" a="1"/>
  <c r="H2135" i="28" s="1"/>
  <c r="G2135" i="28" a="1"/>
  <c r="G2135" i="28" s="1"/>
  <c r="F2135" i="28"/>
  <c r="E2135" i="28"/>
  <c r="J2134" i="28" a="1"/>
  <c r="J2134" i="28" s="1"/>
  <c r="I2134" i="28" a="1"/>
  <c r="I2134" i="28" s="1"/>
  <c r="K2134" i="28" s="1"/>
  <c r="H2134" i="28" a="1"/>
  <c r="H2134" i="28" s="1"/>
  <c r="G2134" i="28" a="1"/>
  <c r="G2134" i="28" s="1"/>
  <c r="F2134" i="28"/>
  <c r="E2134" i="28"/>
  <c r="J2133" i="28" a="1"/>
  <c r="J2133" i="28" s="1"/>
  <c r="I2133" i="28" a="1"/>
  <c r="I2133" i="28" s="1"/>
  <c r="K2133" i="28" s="1"/>
  <c r="H2133" i="28" a="1"/>
  <c r="H2133" i="28" s="1"/>
  <c r="G2133" i="28" a="1"/>
  <c r="G2133" i="28" s="1"/>
  <c r="F2133" i="28"/>
  <c r="E2133" i="28"/>
  <c r="J2132" i="28" a="1"/>
  <c r="J2132" i="28" s="1"/>
  <c r="I2132" i="28" a="1"/>
  <c r="I2132" i="28" s="1"/>
  <c r="K2132" i="28" s="1"/>
  <c r="H2132" i="28" a="1"/>
  <c r="H2132" i="28" s="1"/>
  <c r="G2132" i="28" a="1"/>
  <c r="G2132" i="28" s="1"/>
  <c r="F2132" i="28"/>
  <c r="E2132" i="28"/>
  <c r="J2131" i="28" a="1"/>
  <c r="J2131" i="28" s="1"/>
  <c r="I2131" i="28" a="1"/>
  <c r="I2131" i="28" s="1"/>
  <c r="K2131" i="28" s="1"/>
  <c r="H2131" i="28" a="1"/>
  <c r="H2131" i="28" s="1"/>
  <c r="G2131" i="28" a="1"/>
  <c r="G2131" i="28" s="1"/>
  <c r="F2131" i="28"/>
  <c r="E2131" i="28"/>
  <c r="J2130" i="28" a="1"/>
  <c r="J2130" i="28" s="1"/>
  <c r="I2130" i="28" a="1"/>
  <c r="I2130" i="28" s="1"/>
  <c r="K2130" i="28" s="1"/>
  <c r="H2130" i="28" a="1"/>
  <c r="H2130" i="28" s="1"/>
  <c r="G2130" i="28" a="1"/>
  <c r="G2130" i="28" s="1"/>
  <c r="F2130" i="28"/>
  <c r="E2130" i="28"/>
  <c r="J2129" i="28" a="1"/>
  <c r="J2129" i="28" s="1"/>
  <c r="I2129" i="28" a="1"/>
  <c r="I2129" i="28" s="1"/>
  <c r="K2129" i="28" s="1"/>
  <c r="H2129" i="28" a="1"/>
  <c r="H2129" i="28" s="1"/>
  <c r="G2129" i="28" a="1"/>
  <c r="G2129" i="28" s="1"/>
  <c r="F2129" i="28"/>
  <c r="E2129" i="28"/>
  <c r="J2128" i="28" a="1"/>
  <c r="J2128" i="28" s="1"/>
  <c r="I2128" i="28" a="1"/>
  <c r="I2128" i="28" s="1"/>
  <c r="K2128" i="28" s="1"/>
  <c r="H2128" i="28" a="1"/>
  <c r="H2128" i="28" s="1"/>
  <c r="G2128" i="28" a="1"/>
  <c r="G2128" i="28" s="1"/>
  <c r="F2128" i="28"/>
  <c r="E2128" i="28"/>
  <c r="J2127" i="28" a="1"/>
  <c r="J2127" i="28" s="1"/>
  <c r="I2127" i="28" a="1"/>
  <c r="I2127" i="28" s="1"/>
  <c r="K2127" i="28" s="1"/>
  <c r="H2127" i="28" a="1"/>
  <c r="H2127" i="28" s="1"/>
  <c r="G2127" i="28" a="1"/>
  <c r="G2127" i="28" s="1"/>
  <c r="F2127" i="28"/>
  <c r="E2127" i="28"/>
  <c r="J2126" i="28" a="1"/>
  <c r="J2126" i="28" s="1"/>
  <c r="I2126" i="28" a="1"/>
  <c r="I2126" i="28" s="1"/>
  <c r="K2126" i="28" s="1"/>
  <c r="H2126" i="28" a="1"/>
  <c r="H2126" i="28" s="1"/>
  <c r="G2126" i="28" a="1"/>
  <c r="G2126" i="28" s="1"/>
  <c r="F2126" i="28"/>
  <c r="E2126" i="28"/>
  <c r="J2125" i="28" a="1"/>
  <c r="J2125" i="28" s="1"/>
  <c r="I2125" i="28" a="1"/>
  <c r="I2125" i="28" s="1"/>
  <c r="K2125" i="28" s="1"/>
  <c r="H2125" i="28" a="1"/>
  <c r="H2125" i="28" s="1"/>
  <c r="G2125" i="28" a="1"/>
  <c r="G2125" i="28" s="1"/>
  <c r="F2125" i="28"/>
  <c r="E2125" i="28"/>
  <c r="J2124" i="28" a="1"/>
  <c r="J2124" i="28" s="1"/>
  <c r="I2124" i="28" a="1"/>
  <c r="I2124" i="28" s="1"/>
  <c r="K2124" i="28" s="1"/>
  <c r="H2124" i="28" a="1"/>
  <c r="H2124" i="28" s="1"/>
  <c r="G2124" i="28" a="1"/>
  <c r="G2124" i="28" s="1"/>
  <c r="F2124" i="28"/>
  <c r="E2124" i="28"/>
  <c r="J2123" i="28" a="1"/>
  <c r="J2123" i="28" s="1"/>
  <c r="I2123" i="28" a="1"/>
  <c r="I2123" i="28" s="1"/>
  <c r="K2123" i="28" s="1"/>
  <c r="H2123" i="28" a="1"/>
  <c r="H2123" i="28" s="1"/>
  <c r="G2123" i="28" a="1"/>
  <c r="G2123" i="28" s="1"/>
  <c r="F2123" i="28"/>
  <c r="E2123" i="28"/>
  <c r="J2122" i="28" a="1"/>
  <c r="J2122" i="28" s="1"/>
  <c r="I2122" i="28" a="1"/>
  <c r="I2122" i="28" s="1"/>
  <c r="K2122" i="28" s="1"/>
  <c r="H2122" i="28" a="1"/>
  <c r="H2122" i="28" s="1"/>
  <c r="G2122" i="28" a="1"/>
  <c r="G2122" i="28" s="1"/>
  <c r="F2122" i="28"/>
  <c r="E2122" i="28"/>
  <c r="J2121" i="28" a="1"/>
  <c r="J2121" i="28" s="1"/>
  <c r="I2121" i="28" a="1"/>
  <c r="I2121" i="28" s="1"/>
  <c r="K2121" i="28" s="1"/>
  <c r="H2121" i="28" a="1"/>
  <c r="H2121" i="28" s="1"/>
  <c r="G2121" i="28" a="1"/>
  <c r="G2121" i="28" s="1"/>
  <c r="F2121" i="28"/>
  <c r="E2121" i="28"/>
  <c r="J2120" i="28" a="1"/>
  <c r="J2120" i="28" s="1"/>
  <c r="I2120" i="28" a="1"/>
  <c r="I2120" i="28" s="1"/>
  <c r="K2120" i="28" s="1"/>
  <c r="H2120" i="28" a="1"/>
  <c r="H2120" i="28" s="1"/>
  <c r="G2120" i="28" a="1"/>
  <c r="G2120" i="28" s="1"/>
  <c r="F2120" i="28"/>
  <c r="E2120" i="28"/>
  <c r="J2119" i="28" a="1"/>
  <c r="J2119" i="28" s="1"/>
  <c r="I2119" i="28" a="1"/>
  <c r="I2119" i="28" s="1"/>
  <c r="K2119" i="28" s="1"/>
  <c r="H2119" i="28" a="1"/>
  <c r="H2119" i="28" s="1"/>
  <c r="G2119" i="28" a="1"/>
  <c r="G2119" i="28" s="1"/>
  <c r="F2119" i="28"/>
  <c r="E2119" i="28"/>
  <c r="J2118" i="28" a="1"/>
  <c r="J2118" i="28" s="1"/>
  <c r="I2118" i="28" a="1"/>
  <c r="I2118" i="28" s="1"/>
  <c r="K2118" i="28" s="1"/>
  <c r="H2118" i="28" a="1"/>
  <c r="H2118" i="28" s="1"/>
  <c r="G2118" i="28" a="1"/>
  <c r="G2118" i="28" s="1"/>
  <c r="F2118" i="28"/>
  <c r="E2118" i="28"/>
  <c r="J2117" i="28" a="1"/>
  <c r="J2117" i="28" s="1"/>
  <c r="I2117" i="28" a="1"/>
  <c r="I2117" i="28" s="1"/>
  <c r="K2117" i="28" s="1"/>
  <c r="H2117" i="28" a="1"/>
  <c r="H2117" i="28" s="1"/>
  <c r="G2117" i="28" a="1"/>
  <c r="G2117" i="28" s="1"/>
  <c r="F2117" i="28"/>
  <c r="E2117" i="28"/>
  <c r="J2116" i="28" a="1"/>
  <c r="J2116" i="28" s="1"/>
  <c r="I2116" i="28" a="1"/>
  <c r="I2116" i="28" s="1"/>
  <c r="K2116" i="28" s="1"/>
  <c r="H2116" i="28" a="1"/>
  <c r="H2116" i="28" s="1"/>
  <c r="G2116" i="28" a="1"/>
  <c r="G2116" i="28" s="1"/>
  <c r="F2116" i="28"/>
  <c r="E2116" i="28"/>
  <c r="J2115" i="28" a="1"/>
  <c r="J2115" i="28" s="1"/>
  <c r="I2115" i="28" a="1"/>
  <c r="I2115" i="28" s="1"/>
  <c r="K2115" i="28" s="1"/>
  <c r="H2115" i="28" a="1"/>
  <c r="H2115" i="28" s="1"/>
  <c r="G2115" i="28" a="1"/>
  <c r="G2115" i="28" s="1"/>
  <c r="F2115" i="28"/>
  <c r="E2115" i="28"/>
  <c r="J2114" i="28" a="1"/>
  <c r="J2114" i="28" s="1"/>
  <c r="I2114" i="28" a="1"/>
  <c r="I2114" i="28" s="1"/>
  <c r="K2114" i="28" s="1"/>
  <c r="H2114" i="28" a="1"/>
  <c r="H2114" i="28" s="1"/>
  <c r="G2114" i="28" a="1"/>
  <c r="G2114" i="28" s="1"/>
  <c r="F2114" i="28"/>
  <c r="E2114" i="28"/>
  <c r="J2113" i="28" a="1"/>
  <c r="J2113" i="28" s="1"/>
  <c r="I2113" i="28" a="1"/>
  <c r="I2113" i="28" s="1"/>
  <c r="K2113" i="28" s="1"/>
  <c r="H2113" i="28" a="1"/>
  <c r="H2113" i="28" s="1"/>
  <c r="G2113" i="28" a="1"/>
  <c r="G2113" i="28" s="1"/>
  <c r="F2113" i="28"/>
  <c r="E2113" i="28"/>
  <c r="J2112" i="28" a="1"/>
  <c r="J2112" i="28" s="1"/>
  <c r="I2112" i="28" a="1"/>
  <c r="I2112" i="28" s="1"/>
  <c r="K2112" i="28" s="1"/>
  <c r="H2112" i="28" a="1"/>
  <c r="H2112" i="28" s="1"/>
  <c r="G2112" i="28" a="1"/>
  <c r="G2112" i="28" s="1"/>
  <c r="F2112" i="28"/>
  <c r="E2112" i="28"/>
  <c r="J2111" i="28" a="1"/>
  <c r="J2111" i="28" s="1"/>
  <c r="I2111" i="28" a="1"/>
  <c r="I2111" i="28" s="1"/>
  <c r="K2111" i="28" s="1"/>
  <c r="H2111" i="28" a="1"/>
  <c r="H2111" i="28" s="1"/>
  <c r="G2111" i="28" a="1"/>
  <c r="G2111" i="28" s="1"/>
  <c r="F2111" i="28"/>
  <c r="E2111" i="28"/>
  <c r="J2110" i="28" a="1"/>
  <c r="J2110" i="28" s="1"/>
  <c r="I2110" i="28" a="1"/>
  <c r="I2110" i="28" s="1"/>
  <c r="K2110" i="28" s="1"/>
  <c r="H2110" i="28" a="1"/>
  <c r="H2110" i="28" s="1"/>
  <c r="G2110" i="28" a="1"/>
  <c r="G2110" i="28" s="1"/>
  <c r="F2110" i="28"/>
  <c r="E2110" i="28"/>
  <c r="J2109" i="28" a="1"/>
  <c r="J2109" i="28" s="1"/>
  <c r="I2109" i="28" a="1"/>
  <c r="I2109" i="28" s="1"/>
  <c r="K2109" i="28" s="1"/>
  <c r="H2109" i="28" a="1"/>
  <c r="H2109" i="28" s="1"/>
  <c r="G2109" i="28" a="1"/>
  <c r="G2109" i="28" s="1"/>
  <c r="F2109" i="28"/>
  <c r="E2109" i="28"/>
  <c r="J2108" i="28" a="1"/>
  <c r="J2108" i="28" s="1"/>
  <c r="I2108" i="28" a="1"/>
  <c r="I2108" i="28" s="1"/>
  <c r="K2108" i="28" s="1"/>
  <c r="H2108" i="28" a="1"/>
  <c r="H2108" i="28" s="1"/>
  <c r="G2108" i="28" a="1"/>
  <c r="G2108" i="28" s="1"/>
  <c r="F2108" i="28"/>
  <c r="E2108" i="28"/>
  <c r="J2107" i="28" a="1"/>
  <c r="J2107" i="28" s="1"/>
  <c r="I2107" i="28" a="1"/>
  <c r="I2107" i="28" s="1"/>
  <c r="K2107" i="28" s="1"/>
  <c r="H2107" i="28" a="1"/>
  <c r="H2107" i="28" s="1"/>
  <c r="G2107" i="28" a="1"/>
  <c r="G2107" i="28" s="1"/>
  <c r="F2107" i="28"/>
  <c r="E2107" i="28"/>
  <c r="J2106" i="28" a="1"/>
  <c r="J2106" i="28" s="1"/>
  <c r="I2106" i="28" a="1"/>
  <c r="I2106" i="28" s="1"/>
  <c r="K2106" i="28" s="1"/>
  <c r="H2106" i="28" a="1"/>
  <c r="H2106" i="28" s="1"/>
  <c r="G2106" i="28" a="1"/>
  <c r="G2106" i="28" s="1"/>
  <c r="F2106" i="28"/>
  <c r="E2106" i="28"/>
  <c r="J2105" i="28" a="1"/>
  <c r="J2105" i="28" s="1"/>
  <c r="I2105" i="28" a="1"/>
  <c r="I2105" i="28" s="1"/>
  <c r="K2105" i="28" s="1"/>
  <c r="H2105" i="28" a="1"/>
  <c r="H2105" i="28" s="1"/>
  <c r="G2105" i="28" a="1"/>
  <c r="G2105" i="28" s="1"/>
  <c r="F2105" i="28"/>
  <c r="E2105" i="28"/>
  <c r="J2104" i="28" a="1"/>
  <c r="J2104" i="28" s="1"/>
  <c r="I2104" i="28" a="1"/>
  <c r="I2104" i="28" s="1"/>
  <c r="K2104" i="28" s="1"/>
  <c r="H2104" i="28" a="1"/>
  <c r="H2104" i="28" s="1"/>
  <c r="G2104" i="28" a="1"/>
  <c r="G2104" i="28" s="1"/>
  <c r="F2104" i="28"/>
  <c r="E2104" i="28"/>
  <c r="J2103" i="28" a="1"/>
  <c r="J2103" i="28" s="1"/>
  <c r="I2103" i="28" a="1"/>
  <c r="I2103" i="28" s="1"/>
  <c r="K2103" i="28" s="1"/>
  <c r="H2103" i="28" a="1"/>
  <c r="H2103" i="28" s="1"/>
  <c r="G2103" i="28" a="1"/>
  <c r="G2103" i="28" s="1"/>
  <c r="F2103" i="28"/>
  <c r="E2103" i="28"/>
  <c r="J2102" i="28" a="1"/>
  <c r="J2102" i="28" s="1"/>
  <c r="I2102" i="28" a="1"/>
  <c r="I2102" i="28" s="1"/>
  <c r="K2102" i="28" s="1"/>
  <c r="H2102" i="28" a="1"/>
  <c r="H2102" i="28" s="1"/>
  <c r="G2102" i="28" a="1"/>
  <c r="G2102" i="28" s="1"/>
  <c r="F2102" i="28"/>
  <c r="E2102" i="28"/>
  <c r="J2101" i="28" a="1"/>
  <c r="J2101" i="28" s="1"/>
  <c r="I2101" i="28" a="1"/>
  <c r="I2101" i="28" s="1"/>
  <c r="K2101" i="28" s="1"/>
  <c r="H2101" i="28" a="1"/>
  <c r="H2101" i="28" s="1"/>
  <c r="G2101" i="28" a="1"/>
  <c r="G2101" i="28" s="1"/>
  <c r="F2101" i="28"/>
  <c r="E2101" i="28"/>
  <c r="J2100" i="28" a="1"/>
  <c r="J2100" i="28" s="1"/>
  <c r="I2100" i="28" a="1"/>
  <c r="I2100" i="28" s="1"/>
  <c r="K2100" i="28" s="1"/>
  <c r="H2100" i="28" a="1"/>
  <c r="H2100" i="28" s="1"/>
  <c r="G2100" i="28" a="1"/>
  <c r="G2100" i="28" s="1"/>
  <c r="F2100" i="28"/>
  <c r="E2100" i="28"/>
  <c r="J2099" i="28" a="1"/>
  <c r="J2099" i="28" s="1"/>
  <c r="I2099" i="28" a="1"/>
  <c r="I2099" i="28" s="1"/>
  <c r="K2099" i="28" s="1"/>
  <c r="H2099" i="28" a="1"/>
  <c r="H2099" i="28" s="1"/>
  <c r="G2099" i="28" a="1"/>
  <c r="G2099" i="28" s="1"/>
  <c r="F2099" i="28"/>
  <c r="E2099" i="28"/>
  <c r="J2098" i="28" a="1"/>
  <c r="J2098" i="28" s="1"/>
  <c r="I2098" i="28" a="1"/>
  <c r="I2098" i="28" s="1"/>
  <c r="K2098" i="28" s="1"/>
  <c r="H2098" i="28" a="1"/>
  <c r="H2098" i="28" s="1"/>
  <c r="G2098" i="28" a="1"/>
  <c r="G2098" i="28" s="1"/>
  <c r="F2098" i="28"/>
  <c r="E2098" i="28"/>
  <c r="J2097" i="28" a="1"/>
  <c r="J2097" i="28" s="1"/>
  <c r="I2097" i="28" a="1"/>
  <c r="I2097" i="28" s="1"/>
  <c r="K2097" i="28" s="1"/>
  <c r="H2097" i="28" a="1"/>
  <c r="H2097" i="28" s="1"/>
  <c r="G2097" i="28" a="1"/>
  <c r="G2097" i="28" s="1"/>
  <c r="F2097" i="28"/>
  <c r="E2097" i="28"/>
  <c r="J2096" i="28" a="1"/>
  <c r="J2096" i="28" s="1"/>
  <c r="I2096" i="28" a="1"/>
  <c r="I2096" i="28" s="1"/>
  <c r="K2096" i="28" s="1"/>
  <c r="H2096" i="28" a="1"/>
  <c r="H2096" i="28" s="1"/>
  <c r="G2096" i="28" a="1"/>
  <c r="G2096" i="28" s="1"/>
  <c r="F2096" i="28"/>
  <c r="E2096" i="28"/>
  <c r="J2095" i="28" a="1"/>
  <c r="J2095" i="28" s="1"/>
  <c r="I2095" i="28" a="1"/>
  <c r="I2095" i="28" s="1"/>
  <c r="K2095" i="28" s="1"/>
  <c r="H2095" i="28" a="1"/>
  <c r="H2095" i="28" s="1"/>
  <c r="G2095" i="28" a="1"/>
  <c r="G2095" i="28" s="1"/>
  <c r="F2095" i="28"/>
  <c r="E2095" i="28"/>
  <c r="J2094" i="28" a="1"/>
  <c r="J2094" i="28" s="1"/>
  <c r="I2094" i="28" a="1"/>
  <c r="I2094" i="28" s="1"/>
  <c r="K2094" i="28" s="1"/>
  <c r="H2094" i="28" a="1"/>
  <c r="H2094" i="28" s="1"/>
  <c r="G2094" i="28" a="1"/>
  <c r="G2094" i="28" s="1"/>
  <c r="F2094" i="28"/>
  <c r="E2094" i="28"/>
  <c r="J2093" i="28" a="1"/>
  <c r="J2093" i="28" s="1"/>
  <c r="I2093" i="28" a="1"/>
  <c r="I2093" i="28" s="1"/>
  <c r="K2093" i="28" s="1"/>
  <c r="H2093" i="28" a="1"/>
  <c r="H2093" i="28" s="1"/>
  <c r="G2093" i="28" a="1"/>
  <c r="G2093" i="28" s="1"/>
  <c r="F2093" i="28"/>
  <c r="E2093" i="28"/>
  <c r="J2092" i="28" a="1"/>
  <c r="J2092" i="28" s="1"/>
  <c r="I2092" i="28" a="1"/>
  <c r="I2092" i="28" s="1"/>
  <c r="K2092" i="28" s="1"/>
  <c r="H2092" i="28" a="1"/>
  <c r="H2092" i="28" s="1"/>
  <c r="G2092" i="28" a="1"/>
  <c r="G2092" i="28" s="1"/>
  <c r="F2092" i="28"/>
  <c r="E2092" i="28"/>
  <c r="J2091" i="28" a="1"/>
  <c r="J2091" i="28" s="1"/>
  <c r="I2091" i="28" a="1"/>
  <c r="I2091" i="28" s="1"/>
  <c r="K2091" i="28" s="1"/>
  <c r="H2091" i="28" a="1"/>
  <c r="H2091" i="28" s="1"/>
  <c r="G2091" i="28" a="1"/>
  <c r="G2091" i="28" s="1"/>
  <c r="F2091" i="28"/>
  <c r="E2091" i="28"/>
  <c r="J2090" i="28" a="1"/>
  <c r="J2090" i="28" s="1"/>
  <c r="I2090" i="28" a="1"/>
  <c r="I2090" i="28" s="1"/>
  <c r="K2090" i="28" s="1"/>
  <c r="H2090" i="28" a="1"/>
  <c r="H2090" i="28" s="1"/>
  <c r="G2090" i="28" a="1"/>
  <c r="G2090" i="28" s="1"/>
  <c r="F2090" i="28"/>
  <c r="E2090" i="28"/>
  <c r="J2089" i="28" a="1"/>
  <c r="J2089" i="28" s="1"/>
  <c r="I2089" i="28" a="1"/>
  <c r="I2089" i="28" s="1"/>
  <c r="K2089" i="28" s="1"/>
  <c r="H2089" i="28" a="1"/>
  <c r="H2089" i="28" s="1"/>
  <c r="G2089" i="28" a="1"/>
  <c r="G2089" i="28" s="1"/>
  <c r="F2089" i="28"/>
  <c r="E2089" i="28"/>
  <c r="J2088" i="28" a="1"/>
  <c r="J2088" i="28" s="1"/>
  <c r="I2088" i="28" a="1"/>
  <c r="I2088" i="28" s="1"/>
  <c r="K2088" i="28" s="1"/>
  <c r="H2088" i="28" a="1"/>
  <c r="H2088" i="28" s="1"/>
  <c r="G2088" i="28" a="1"/>
  <c r="G2088" i="28" s="1"/>
  <c r="F2088" i="28"/>
  <c r="E2088" i="28"/>
  <c r="J2087" i="28" a="1"/>
  <c r="J2087" i="28" s="1"/>
  <c r="I2087" i="28" a="1"/>
  <c r="I2087" i="28" s="1"/>
  <c r="K2087" i="28" s="1"/>
  <c r="H2087" i="28" a="1"/>
  <c r="H2087" i="28" s="1"/>
  <c r="G2087" i="28" a="1"/>
  <c r="G2087" i="28" s="1"/>
  <c r="F2087" i="28"/>
  <c r="E2087" i="28"/>
  <c r="J2086" i="28" a="1"/>
  <c r="J2086" i="28" s="1"/>
  <c r="I2086" i="28" a="1"/>
  <c r="I2086" i="28" s="1"/>
  <c r="K2086" i="28" s="1"/>
  <c r="H2086" i="28" a="1"/>
  <c r="H2086" i="28" s="1"/>
  <c r="G2086" i="28" a="1"/>
  <c r="G2086" i="28" s="1"/>
  <c r="F2086" i="28"/>
  <c r="E2086" i="28"/>
  <c r="J2085" i="28" a="1"/>
  <c r="J2085" i="28" s="1"/>
  <c r="I2085" i="28" a="1"/>
  <c r="I2085" i="28" s="1"/>
  <c r="K2085" i="28" s="1"/>
  <c r="H2085" i="28" a="1"/>
  <c r="H2085" i="28" s="1"/>
  <c r="G2085" i="28" a="1"/>
  <c r="G2085" i="28" s="1"/>
  <c r="F2085" i="28"/>
  <c r="E2085" i="28"/>
  <c r="J2084" i="28" a="1"/>
  <c r="J2084" i="28" s="1"/>
  <c r="I2084" i="28" a="1"/>
  <c r="I2084" i="28" s="1"/>
  <c r="K2084" i="28" s="1"/>
  <c r="H2084" i="28" a="1"/>
  <c r="H2084" i="28" s="1"/>
  <c r="G2084" i="28" a="1"/>
  <c r="G2084" i="28" s="1"/>
  <c r="F2084" i="28"/>
  <c r="E2084" i="28"/>
  <c r="J2083" i="28" a="1"/>
  <c r="J2083" i="28" s="1"/>
  <c r="I2083" i="28" a="1"/>
  <c r="I2083" i="28" s="1"/>
  <c r="K2083" i="28" s="1"/>
  <c r="H2083" i="28" a="1"/>
  <c r="H2083" i="28" s="1"/>
  <c r="G2083" i="28" a="1"/>
  <c r="G2083" i="28" s="1"/>
  <c r="F2083" i="28"/>
  <c r="E2083" i="28"/>
  <c r="J2082" i="28" a="1"/>
  <c r="J2082" i="28" s="1"/>
  <c r="I2082" i="28" a="1"/>
  <c r="I2082" i="28" s="1"/>
  <c r="K2082" i="28" s="1"/>
  <c r="H2082" i="28" a="1"/>
  <c r="H2082" i="28" s="1"/>
  <c r="G2082" i="28" a="1"/>
  <c r="G2082" i="28" s="1"/>
  <c r="F2082" i="28"/>
  <c r="E2082" i="28"/>
  <c r="J2081" i="28" a="1"/>
  <c r="J2081" i="28" s="1"/>
  <c r="I2081" i="28" a="1"/>
  <c r="I2081" i="28" s="1"/>
  <c r="K2081" i="28" s="1"/>
  <c r="H2081" i="28" a="1"/>
  <c r="H2081" i="28" s="1"/>
  <c r="G2081" i="28" a="1"/>
  <c r="G2081" i="28" s="1"/>
  <c r="F2081" i="28"/>
  <c r="E2081" i="28"/>
  <c r="J2080" i="28" a="1"/>
  <c r="J2080" i="28" s="1"/>
  <c r="I2080" i="28" a="1"/>
  <c r="I2080" i="28" s="1"/>
  <c r="K2080" i="28" s="1"/>
  <c r="H2080" i="28" a="1"/>
  <c r="H2080" i="28" s="1"/>
  <c r="G2080" i="28" a="1"/>
  <c r="G2080" i="28" s="1"/>
  <c r="F2080" i="28"/>
  <c r="E2080" i="28"/>
  <c r="J2079" i="28" a="1"/>
  <c r="J2079" i="28" s="1"/>
  <c r="I2079" i="28" a="1"/>
  <c r="I2079" i="28" s="1"/>
  <c r="K2079" i="28" s="1"/>
  <c r="H2079" i="28" a="1"/>
  <c r="H2079" i="28" s="1"/>
  <c r="G2079" i="28" a="1"/>
  <c r="G2079" i="28" s="1"/>
  <c r="F2079" i="28"/>
  <c r="E2079" i="28"/>
  <c r="J2078" i="28" a="1"/>
  <c r="J2078" i="28" s="1"/>
  <c r="I2078" i="28" a="1"/>
  <c r="I2078" i="28" s="1"/>
  <c r="K2078" i="28" s="1"/>
  <c r="H2078" i="28" a="1"/>
  <c r="H2078" i="28" s="1"/>
  <c r="G2078" i="28" a="1"/>
  <c r="G2078" i="28" s="1"/>
  <c r="F2078" i="28"/>
  <c r="E2078" i="28"/>
  <c r="J2077" i="28" a="1"/>
  <c r="J2077" i="28" s="1"/>
  <c r="I2077" i="28" a="1"/>
  <c r="I2077" i="28" s="1"/>
  <c r="K2077" i="28" s="1"/>
  <c r="H2077" i="28" a="1"/>
  <c r="H2077" i="28" s="1"/>
  <c r="G2077" i="28" a="1"/>
  <c r="G2077" i="28" s="1"/>
  <c r="F2077" i="28"/>
  <c r="E2077" i="28"/>
  <c r="J2076" i="28" a="1"/>
  <c r="J2076" i="28" s="1"/>
  <c r="I2076" i="28" a="1"/>
  <c r="I2076" i="28" s="1"/>
  <c r="K2076" i="28" s="1"/>
  <c r="H2076" i="28" a="1"/>
  <c r="H2076" i="28" s="1"/>
  <c r="G2076" i="28" a="1"/>
  <c r="G2076" i="28" s="1"/>
  <c r="F2076" i="28"/>
  <c r="E2076" i="28"/>
  <c r="J2075" i="28" a="1"/>
  <c r="J2075" i="28" s="1"/>
  <c r="I2075" i="28" a="1"/>
  <c r="I2075" i="28" s="1"/>
  <c r="K2075" i="28" s="1"/>
  <c r="H2075" i="28" a="1"/>
  <c r="H2075" i="28" s="1"/>
  <c r="G2075" i="28" a="1"/>
  <c r="G2075" i="28" s="1"/>
  <c r="F2075" i="28"/>
  <c r="E2075" i="28"/>
  <c r="J2074" i="28" a="1"/>
  <c r="J2074" i="28" s="1"/>
  <c r="I2074" i="28" a="1"/>
  <c r="I2074" i="28" s="1"/>
  <c r="K2074" i="28" s="1"/>
  <c r="H2074" i="28" a="1"/>
  <c r="H2074" i="28" s="1"/>
  <c r="G2074" i="28" a="1"/>
  <c r="G2074" i="28" s="1"/>
  <c r="F2074" i="28"/>
  <c r="E2074" i="28"/>
  <c r="J2073" i="28" a="1"/>
  <c r="J2073" i="28" s="1"/>
  <c r="I2073" i="28" a="1"/>
  <c r="I2073" i="28" s="1"/>
  <c r="K2073" i="28" s="1"/>
  <c r="H2073" i="28" a="1"/>
  <c r="H2073" i="28" s="1"/>
  <c r="G2073" i="28" a="1"/>
  <c r="G2073" i="28" s="1"/>
  <c r="F2073" i="28"/>
  <c r="E2073" i="28"/>
  <c r="J2072" i="28" a="1"/>
  <c r="J2072" i="28" s="1"/>
  <c r="I2072" i="28" a="1"/>
  <c r="I2072" i="28" s="1"/>
  <c r="K2072" i="28" s="1"/>
  <c r="H2072" i="28" a="1"/>
  <c r="H2072" i="28" s="1"/>
  <c r="G2072" i="28" a="1"/>
  <c r="G2072" i="28" s="1"/>
  <c r="F2072" i="28"/>
  <c r="E2072" i="28"/>
  <c r="J2071" i="28" a="1"/>
  <c r="J2071" i="28" s="1"/>
  <c r="I2071" i="28" a="1"/>
  <c r="I2071" i="28" s="1"/>
  <c r="K2071" i="28" s="1"/>
  <c r="H2071" i="28" a="1"/>
  <c r="H2071" i="28" s="1"/>
  <c r="G2071" i="28" a="1"/>
  <c r="G2071" i="28" s="1"/>
  <c r="F2071" i="28"/>
  <c r="E2071" i="28"/>
  <c r="J2070" i="28" a="1"/>
  <c r="J2070" i="28" s="1"/>
  <c r="I2070" i="28" a="1"/>
  <c r="I2070" i="28" s="1"/>
  <c r="K2070" i="28" s="1"/>
  <c r="H2070" i="28" a="1"/>
  <c r="H2070" i="28" s="1"/>
  <c r="G2070" i="28" a="1"/>
  <c r="G2070" i="28" s="1"/>
  <c r="F2070" i="28"/>
  <c r="E2070" i="28"/>
  <c r="J2069" i="28" a="1"/>
  <c r="J2069" i="28" s="1"/>
  <c r="I2069" i="28" a="1"/>
  <c r="I2069" i="28" s="1"/>
  <c r="K2069" i="28" s="1"/>
  <c r="H2069" i="28" a="1"/>
  <c r="H2069" i="28" s="1"/>
  <c r="G2069" i="28" a="1"/>
  <c r="G2069" i="28" s="1"/>
  <c r="F2069" i="28"/>
  <c r="E2069" i="28"/>
  <c r="J2068" i="28" a="1"/>
  <c r="J2068" i="28" s="1"/>
  <c r="I2068" i="28" a="1"/>
  <c r="I2068" i="28" s="1"/>
  <c r="K2068" i="28" s="1"/>
  <c r="H2068" i="28" a="1"/>
  <c r="H2068" i="28" s="1"/>
  <c r="G2068" i="28" a="1"/>
  <c r="G2068" i="28" s="1"/>
  <c r="F2068" i="28"/>
  <c r="E2068" i="28"/>
  <c r="J2067" i="28" a="1"/>
  <c r="J2067" i="28" s="1"/>
  <c r="I2067" i="28" a="1"/>
  <c r="I2067" i="28" s="1"/>
  <c r="K2067" i="28" s="1"/>
  <c r="H2067" i="28" a="1"/>
  <c r="H2067" i="28" s="1"/>
  <c r="G2067" i="28" a="1"/>
  <c r="G2067" i="28" s="1"/>
  <c r="F2067" i="28"/>
  <c r="E2067" i="28"/>
  <c r="J2066" i="28" a="1"/>
  <c r="J2066" i="28" s="1"/>
  <c r="I2066" i="28" a="1"/>
  <c r="I2066" i="28" s="1"/>
  <c r="K2066" i="28" s="1"/>
  <c r="H2066" i="28" a="1"/>
  <c r="H2066" i="28" s="1"/>
  <c r="G2066" i="28" a="1"/>
  <c r="G2066" i="28" s="1"/>
  <c r="F2066" i="28"/>
  <c r="E2066" i="28"/>
  <c r="J2065" i="28" a="1"/>
  <c r="J2065" i="28" s="1"/>
  <c r="I2065" i="28" a="1"/>
  <c r="I2065" i="28" s="1"/>
  <c r="K2065" i="28" s="1"/>
  <c r="H2065" i="28" a="1"/>
  <c r="H2065" i="28" s="1"/>
  <c r="G2065" i="28" a="1"/>
  <c r="G2065" i="28" s="1"/>
  <c r="F2065" i="28"/>
  <c r="E2065" i="28"/>
  <c r="J2064" i="28" a="1"/>
  <c r="J2064" i="28" s="1"/>
  <c r="I2064" i="28" a="1"/>
  <c r="I2064" i="28" s="1"/>
  <c r="K2064" i="28" s="1"/>
  <c r="H2064" i="28" a="1"/>
  <c r="H2064" i="28" s="1"/>
  <c r="G2064" i="28" a="1"/>
  <c r="G2064" i="28" s="1"/>
  <c r="F2064" i="28"/>
  <c r="E2064" i="28"/>
  <c r="J2063" i="28" a="1"/>
  <c r="J2063" i="28" s="1"/>
  <c r="I2063" i="28" a="1"/>
  <c r="I2063" i="28" s="1"/>
  <c r="K2063" i="28" s="1"/>
  <c r="H2063" i="28" a="1"/>
  <c r="H2063" i="28" s="1"/>
  <c r="G2063" i="28" a="1"/>
  <c r="G2063" i="28" s="1"/>
  <c r="F2063" i="28"/>
  <c r="E2063" i="28"/>
  <c r="J2062" i="28" a="1"/>
  <c r="J2062" i="28" s="1"/>
  <c r="I2062" i="28" a="1"/>
  <c r="I2062" i="28" s="1"/>
  <c r="K2062" i="28" s="1"/>
  <c r="H2062" i="28" a="1"/>
  <c r="H2062" i="28" s="1"/>
  <c r="G2062" i="28" a="1"/>
  <c r="G2062" i="28" s="1"/>
  <c r="F2062" i="28"/>
  <c r="E2062" i="28"/>
  <c r="J2061" i="28" a="1"/>
  <c r="J2061" i="28" s="1"/>
  <c r="I2061" i="28" a="1"/>
  <c r="I2061" i="28" s="1"/>
  <c r="K2061" i="28" s="1"/>
  <c r="H2061" i="28" a="1"/>
  <c r="H2061" i="28" s="1"/>
  <c r="G2061" i="28" a="1"/>
  <c r="G2061" i="28" s="1"/>
  <c r="F2061" i="28"/>
  <c r="E2061" i="28"/>
  <c r="J2060" i="28" a="1"/>
  <c r="J2060" i="28" s="1"/>
  <c r="I2060" i="28" a="1"/>
  <c r="I2060" i="28" s="1"/>
  <c r="K2060" i="28" s="1"/>
  <c r="H2060" i="28" a="1"/>
  <c r="H2060" i="28" s="1"/>
  <c r="G2060" i="28" a="1"/>
  <c r="G2060" i="28" s="1"/>
  <c r="F2060" i="28"/>
  <c r="E2060" i="28"/>
  <c r="J2059" i="28" a="1"/>
  <c r="J2059" i="28" s="1"/>
  <c r="I2059" i="28" a="1"/>
  <c r="I2059" i="28" s="1"/>
  <c r="K2059" i="28" s="1"/>
  <c r="H2059" i="28" a="1"/>
  <c r="H2059" i="28" s="1"/>
  <c r="G2059" i="28" a="1"/>
  <c r="G2059" i="28" s="1"/>
  <c r="F2059" i="28"/>
  <c r="E2059" i="28"/>
  <c r="J2058" i="28" a="1"/>
  <c r="J2058" i="28" s="1"/>
  <c r="I2058" i="28" a="1"/>
  <c r="I2058" i="28" s="1"/>
  <c r="K2058" i="28" s="1"/>
  <c r="H2058" i="28" a="1"/>
  <c r="H2058" i="28" s="1"/>
  <c r="G2058" i="28" a="1"/>
  <c r="G2058" i="28" s="1"/>
  <c r="F2058" i="28"/>
  <c r="E2058" i="28"/>
  <c r="J2057" i="28" a="1"/>
  <c r="J2057" i="28" s="1"/>
  <c r="I2057" i="28" a="1"/>
  <c r="I2057" i="28" s="1"/>
  <c r="K2057" i="28" s="1"/>
  <c r="H2057" i="28" a="1"/>
  <c r="H2057" i="28" s="1"/>
  <c r="G2057" i="28" a="1"/>
  <c r="G2057" i="28" s="1"/>
  <c r="F2057" i="28"/>
  <c r="E2057" i="28"/>
  <c r="J2056" i="28" a="1"/>
  <c r="J2056" i="28" s="1"/>
  <c r="I2056" i="28" a="1"/>
  <c r="I2056" i="28" s="1"/>
  <c r="K2056" i="28" s="1"/>
  <c r="H2056" i="28" a="1"/>
  <c r="H2056" i="28" s="1"/>
  <c r="G2056" i="28" a="1"/>
  <c r="G2056" i="28" s="1"/>
  <c r="F2056" i="28"/>
  <c r="E2056" i="28"/>
  <c r="J2055" i="28" a="1"/>
  <c r="J2055" i="28" s="1"/>
  <c r="I2055" i="28" a="1"/>
  <c r="I2055" i="28" s="1"/>
  <c r="K2055" i="28" s="1"/>
  <c r="H2055" i="28" a="1"/>
  <c r="H2055" i="28" s="1"/>
  <c r="G2055" i="28" a="1"/>
  <c r="G2055" i="28" s="1"/>
  <c r="F2055" i="28"/>
  <c r="E2055" i="28"/>
  <c r="J2054" i="28" a="1"/>
  <c r="J2054" i="28" s="1"/>
  <c r="I2054" i="28" a="1"/>
  <c r="I2054" i="28" s="1"/>
  <c r="K2054" i="28" s="1"/>
  <c r="H2054" i="28" a="1"/>
  <c r="H2054" i="28" s="1"/>
  <c r="G2054" i="28" a="1"/>
  <c r="G2054" i="28" s="1"/>
  <c r="F2054" i="28"/>
  <c r="E2054" i="28"/>
  <c r="J2053" i="28" a="1"/>
  <c r="J2053" i="28" s="1"/>
  <c r="I2053" i="28" a="1"/>
  <c r="I2053" i="28" s="1"/>
  <c r="K2053" i="28" s="1"/>
  <c r="H2053" i="28" a="1"/>
  <c r="H2053" i="28" s="1"/>
  <c r="G2053" i="28" a="1"/>
  <c r="G2053" i="28" s="1"/>
  <c r="F2053" i="28"/>
  <c r="E2053" i="28"/>
  <c r="J2052" i="28" a="1"/>
  <c r="J2052" i="28" s="1"/>
  <c r="I2052" i="28" a="1"/>
  <c r="I2052" i="28" s="1"/>
  <c r="K2052" i="28" s="1"/>
  <c r="H2052" i="28" a="1"/>
  <c r="H2052" i="28" s="1"/>
  <c r="G2052" i="28" a="1"/>
  <c r="G2052" i="28" s="1"/>
  <c r="F2052" i="28"/>
  <c r="E2052" i="28"/>
  <c r="J2051" i="28" a="1"/>
  <c r="J2051" i="28" s="1"/>
  <c r="I2051" i="28" a="1"/>
  <c r="I2051" i="28" s="1"/>
  <c r="K2051" i="28" s="1"/>
  <c r="H2051" i="28" a="1"/>
  <c r="H2051" i="28" s="1"/>
  <c r="G2051" i="28" a="1"/>
  <c r="G2051" i="28" s="1"/>
  <c r="F2051" i="28"/>
  <c r="E2051" i="28"/>
  <c r="J2050" i="28" a="1"/>
  <c r="J2050" i="28" s="1"/>
  <c r="I2050" i="28" a="1"/>
  <c r="I2050" i="28" s="1"/>
  <c r="K2050" i="28" s="1"/>
  <c r="H2050" i="28" a="1"/>
  <c r="H2050" i="28" s="1"/>
  <c r="G2050" i="28" a="1"/>
  <c r="G2050" i="28" s="1"/>
  <c r="F2050" i="28"/>
  <c r="E2050" i="28"/>
  <c r="J2049" i="28" a="1"/>
  <c r="J2049" i="28" s="1"/>
  <c r="I2049" i="28" a="1"/>
  <c r="I2049" i="28" s="1"/>
  <c r="K2049" i="28" s="1"/>
  <c r="H2049" i="28" a="1"/>
  <c r="H2049" i="28" s="1"/>
  <c r="G2049" i="28" a="1"/>
  <c r="G2049" i="28" s="1"/>
  <c r="F2049" i="28"/>
  <c r="E2049" i="28"/>
  <c r="J2048" i="28" a="1"/>
  <c r="J2048" i="28" s="1"/>
  <c r="I2048" i="28" a="1"/>
  <c r="I2048" i="28" s="1"/>
  <c r="K2048" i="28" s="1"/>
  <c r="H2048" i="28" a="1"/>
  <c r="H2048" i="28" s="1"/>
  <c r="G2048" i="28" a="1"/>
  <c r="G2048" i="28" s="1"/>
  <c r="F2048" i="28"/>
  <c r="E2048" i="28"/>
  <c r="J2047" i="28" a="1"/>
  <c r="J2047" i="28" s="1"/>
  <c r="I2047" i="28" a="1"/>
  <c r="I2047" i="28" s="1"/>
  <c r="K2047" i="28" s="1"/>
  <c r="H2047" i="28" a="1"/>
  <c r="H2047" i="28" s="1"/>
  <c r="G2047" i="28" a="1"/>
  <c r="G2047" i="28" s="1"/>
  <c r="F2047" i="28"/>
  <c r="E2047" i="28"/>
  <c r="J2046" i="28" a="1"/>
  <c r="J2046" i="28" s="1"/>
  <c r="I2046" i="28" a="1"/>
  <c r="I2046" i="28" s="1"/>
  <c r="K2046" i="28" s="1"/>
  <c r="H2046" i="28" a="1"/>
  <c r="H2046" i="28" s="1"/>
  <c r="G2046" i="28" a="1"/>
  <c r="G2046" i="28" s="1"/>
  <c r="F2046" i="28"/>
  <c r="E2046" i="28"/>
  <c r="J2045" i="28" a="1"/>
  <c r="J2045" i="28" s="1"/>
  <c r="I2045" i="28" a="1"/>
  <c r="I2045" i="28" s="1"/>
  <c r="K2045" i="28" s="1"/>
  <c r="H2045" i="28" a="1"/>
  <c r="H2045" i="28" s="1"/>
  <c r="G2045" i="28" a="1"/>
  <c r="G2045" i="28" s="1"/>
  <c r="F2045" i="28"/>
  <c r="E2045" i="28"/>
  <c r="J2044" i="28" a="1"/>
  <c r="J2044" i="28" s="1"/>
  <c r="I2044" i="28" a="1"/>
  <c r="I2044" i="28" s="1"/>
  <c r="K2044" i="28" s="1"/>
  <c r="H2044" i="28" a="1"/>
  <c r="H2044" i="28" s="1"/>
  <c r="G2044" i="28" a="1"/>
  <c r="G2044" i="28" s="1"/>
  <c r="F2044" i="28"/>
  <c r="E2044" i="28"/>
  <c r="J2043" i="28" a="1"/>
  <c r="J2043" i="28" s="1"/>
  <c r="I2043" i="28" a="1"/>
  <c r="I2043" i="28" s="1"/>
  <c r="K2043" i="28" s="1"/>
  <c r="H2043" i="28" a="1"/>
  <c r="H2043" i="28" s="1"/>
  <c r="G2043" i="28" a="1"/>
  <c r="G2043" i="28" s="1"/>
  <c r="F2043" i="28"/>
  <c r="E2043" i="28"/>
  <c r="J2042" i="28" a="1"/>
  <c r="J2042" i="28" s="1"/>
  <c r="I2042" i="28" a="1"/>
  <c r="I2042" i="28" s="1"/>
  <c r="K2042" i="28" s="1"/>
  <c r="H2042" i="28" a="1"/>
  <c r="H2042" i="28" s="1"/>
  <c r="G2042" i="28" a="1"/>
  <c r="G2042" i="28" s="1"/>
  <c r="F2042" i="28"/>
  <c r="E2042" i="28"/>
  <c r="J2041" i="28" a="1"/>
  <c r="J2041" i="28" s="1"/>
  <c r="I2041" i="28" a="1"/>
  <c r="I2041" i="28" s="1"/>
  <c r="K2041" i="28" s="1"/>
  <c r="H2041" i="28" a="1"/>
  <c r="H2041" i="28" s="1"/>
  <c r="G2041" i="28" a="1"/>
  <c r="G2041" i="28" s="1"/>
  <c r="F2041" i="28"/>
  <c r="E2041" i="28"/>
  <c r="J2040" i="28" a="1"/>
  <c r="J2040" i="28" s="1"/>
  <c r="I2040" i="28" a="1"/>
  <c r="I2040" i="28" s="1"/>
  <c r="K2040" i="28" s="1"/>
  <c r="H2040" i="28" a="1"/>
  <c r="H2040" i="28" s="1"/>
  <c r="G2040" i="28" a="1"/>
  <c r="G2040" i="28" s="1"/>
  <c r="F2040" i="28"/>
  <c r="E2040" i="28"/>
  <c r="J2039" i="28" a="1"/>
  <c r="J2039" i="28" s="1"/>
  <c r="I2039" i="28" a="1"/>
  <c r="I2039" i="28" s="1"/>
  <c r="K2039" i="28" s="1"/>
  <c r="H2039" i="28" a="1"/>
  <c r="H2039" i="28" s="1"/>
  <c r="G2039" i="28" a="1"/>
  <c r="G2039" i="28" s="1"/>
  <c r="F2039" i="28"/>
  <c r="E2039" i="28"/>
  <c r="J2038" i="28" a="1"/>
  <c r="J2038" i="28" s="1"/>
  <c r="I2038" i="28" a="1"/>
  <c r="I2038" i="28" s="1"/>
  <c r="K2038" i="28" s="1"/>
  <c r="H2038" i="28" a="1"/>
  <c r="H2038" i="28" s="1"/>
  <c r="G2038" i="28" a="1"/>
  <c r="G2038" i="28" s="1"/>
  <c r="F2038" i="28"/>
  <c r="E2038" i="28"/>
  <c r="J2037" i="28" a="1"/>
  <c r="J2037" i="28" s="1"/>
  <c r="I2037" i="28" a="1"/>
  <c r="I2037" i="28" s="1"/>
  <c r="K2037" i="28" s="1"/>
  <c r="H2037" i="28" a="1"/>
  <c r="H2037" i="28" s="1"/>
  <c r="G2037" i="28" a="1"/>
  <c r="G2037" i="28" s="1"/>
  <c r="F2037" i="28"/>
  <c r="E2037" i="28"/>
  <c r="J2036" i="28" a="1"/>
  <c r="J2036" i="28" s="1"/>
  <c r="I2036" i="28" a="1"/>
  <c r="I2036" i="28" s="1"/>
  <c r="K2036" i="28" s="1"/>
  <c r="H2036" i="28" a="1"/>
  <c r="H2036" i="28" s="1"/>
  <c r="G2036" i="28" a="1"/>
  <c r="G2036" i="28" s="1"/>
  <c r="F2036" i="28"/>
  <c r="E2036" i="28"/>
  <c r="J2035" i="28" a="1"/>
  <c r="J2035" i="28" s="1"/>
  <c r="I2035" i="28" a="1"/>
  <c r="I2035" i="28" s="1"/>
  <c r="K2035" i="28" s="1"/>
  <c r="H2035" i="28" a="1"/>
  <c r="H2035" i="28" s="1"/>
  <c r="G2035" i="28" a="1"/>
  <c r="G2035" i="28" s="1"/>
  <c r="F2035" i="28"/>
  <c r="E2035" i="28"/>
  <c r="J2034" i="28" a="1"/>
  <c r="J2034" i="28" s="1"/>
  <c r="I2034" i="28" a="1"/>
  <c r="I2034" i="28" s="1"/>
  <c r="K2034" i="28" s="1"/>
  <c r="H2034" i="28" a="1"/>
  <c r="H2034" i="28" s="1"/>
  <c r="G2034" i="28" a="1"/>
  <c r="G2034" i="28" s="1"/>
  <c r="F2034" i="28"/>
  <c r="E2034" i="28"/>
  <c r="J2033" i="28" a="1"/>
  <c r="J2033" i="28" s="1"/>
  <c r="I2033" i="28" a="1"/>
  <c r="I2033" i="28" s="1"/>
  <c r="K2033" i="28" s="1"/>
  <c r="H2033" i="28" a="1"/>
  <c r="H2033" i="28" s="1"/>
  <c r="G2033" i="28" a="1"/>
  <c r="G2033" i="28" s="1"/>
  <c r="F2033" i="28"/>
  <c r="E2033" i="28"/>
  <c r="J2032" i="28" a="1"/>
  <c r="J2032" i="28" s="1"/>
  <c r="I2032" i="28" a="1"/>
  <c r="I2032" i="28" s="1"/>
  <c r="K2032" i="28" s="1"/>
  <c r="H2032" i="28" a="1"/>
  <c r="H2032" i="28" s="1"/>
  <c r="G2032" i="28" a="1"/>
  <c r="G2032" i="28" s="1"/>
  <c r="F2032" i="28"/>
  <c r="E2032" i="28"/>
  <c r="J2031" i="28" a="1"/>
  <c r="J2031" i="28" s="1"/>
  <c r="I2031" i="28" a="1"/>
  <c r="I2031" i="28" s="1"/>
  <c r="K2031" i="28" s="1"/>
  <c r="H2031" i="28" a="1"/>
  <c r="H2031" i="28" s="1"/>
  <c r="G2031" i="28" a="1"/>
  <c r="G2031" i="28" s="1"/>
  <c r="F2031" i="28"/>
  <c r="E2031" i="28"/>
  <c r="J2030" i="28" a="1"/>
  <c r="J2030" i="28" s="1"/>
  <c r="I2030" i="28" a="1"/>
  <c r="I2030" i="28" s="1"/>
  <c r="K2030" i="28" s="1"/>
  <c r="H2030" i="28" a="1"/>
  <c r="H2030" i="28" s="1"/>
  <c r="G2030" i="28" a="1"/>
  <c r="G2030" i="28" s="1"/>
  <c r="F2030" i="28"/>
  <c r="E2030" i="28"/>
  <c r="J2029" i="28" a="1"/>
  <c r="J2029" i="28" s="1"/>
  <c r="I2029" i="28" a="1"/>
  <c r="I2029" i="28" s="1"/>
  <c r="K2029" i="28" s="1"/>
  <c r="H2029" i="28" a="1"/>
  <c r="H2029" i="28" s="1"/>
  <c r="G2029" i="28" a="1"/>
  <c r="G2029" i="28" s="1"/>
  <c r="F2029" i="28"/>
  <c r="E2029" i="28"/>
  <c r="J2028" i="28" a="1"/>
  <c r="J2028" i="28" s="1"/>
  <c r="I2028" i="28" a="1"/>
  <c r="I2028" i="28" s="1"/>
  <c r="K2028" i="28" s="1"/>
  <c r="H2028" i="28" a="1"/>
  <c r="H2028" i="28" s="1"/>
  <c r="G2028" i="28" a="1"/>
  <c r="G2028" i="28" s="1"/>
  <c r="F2028" i="28"/>
  <c r="E2028" i="28"/>
  <c r="J2027" i="28" a="1"/>
  <c r="J2027" i="28" s="1"/>
  <c r="I2027" i="28" a="1"/>
  <c r="I2027" i="28" s="1"/>
  <c r="K2027" i="28" s="1"/>
  <c r="H2027" i="28" a="1"/>
  <c r="H2027" i="28" s="1"/>
  <c r="G2027" i="28" a="1"/>
  <c r="G2027" i="28" s="1"/>
  <c r="F2027" i="28"/>
  <c r="E2027" i="28"/>
  <c r="J2026" i="28" a="1"/>
  <c r="J2026" i="28" s="1"/>
  <c r="I2026" i="28" a="1"/>
  <c r="I2026" i="28" s="1"/>
  <c r="K2026" i="28" s="1"/>
  <c r="H2026" i="28" a="1"/>
  <c r="H2026" i="28" s="1"/>
  <c r="G2026" i="28" a="1"/>
  <c r="G2026" i="28" s="1"/>
  <c r="F2026" i="28"/>
  <c r="E2026" i="28"/>
  <c r="J2025" i="28" a="1"/>
  <c r="J2025" i="28" s="1"/>
  <c r="I2025" i="28" a="1"/>
  <c r="I2025" i="28" s="1"/>
  <c r="K2025" i="28" s="1"/>
  <c r="H2025" i="28" a="1"/>
  <c r="H2025" i="28" s="1"/>
  <c r="G2025" i="28" a="1"/>
  <c r="G2025" i="28" s="1"/>
  <c r="F2025" i="28"/>
  <c r="E2025" i="28"/>
  <c r="J2024" i="28" a="1"/>
  <c r="J2024" i="28" s="1"/>
  <c r="I2024" i="28" a="1"/>
  <c r="I2024" i="28" s="1"/>
  <c r="K2024" i="28" s="1"/>
  <c r="H2024" i="28" a="1"/>
  <c r="H2024" i="28" s="1"/>
  <c r="G2024" i="28" a="1"/>
  <c r="G2024" i="28" s="1"/>
  <c r="F2024" i="28"/>
  <c r="E2024" i="28"/>
  <c r="J2023" i="28" a="1"/>
  <c r="J2023" i="28" s="1"/>
  <c r="I2023" i="28" a="1"/>
  <c r="I2023" i="28" s="1"/>
  <c r="K2023" i="28" s="1"/>
  <c r="H2023" i="28" a="1"/>
  <c r="H2023" i="28" s="1"/>
  <c r="G2023" i="28" a="1"/>
  <c r="G2023" i="28" s="1"/>
  <c r="F2023" i="28"/>
  <c r="E2023" i="28"/>
  <c r="J2022" i="28" a="1"/>
  <c r="J2022" i="28" s="1"/>
  <c r="I2022" i="28" a="1"/>
  <c r="I2022" i="28" s="1"/>
  <c r="K2022" i="28" s="1"/>
  <c r="H2022" i="28" a="1"/>
  <c r="H2022" i="28" s="1"/>
  <c r="G2022" i="28" a="1"/>
  <c r="G2022" i="28" s="1"/>
  <c r="F2022" i="28"/>
  <c r="E2022" i="28"/>
  <c r="J2021" i="28" a="1"/>
  <c r="J2021" i="28" s="1"/>
  <c r="I2021" i="28" a="1"/>
  <c r="I2021" i="28" s="1"/>
  <c r="K2021" i="28" s="1"/>
  <c r="H2021" i="28" a="1"/>
  <c r="H2021" i="28" s="1"/>
  <c r="G2021" i="28" a="1"/>
  <c r="G2021" i="28" s="1"/>
  <c r="F2021" i="28"/>
  <c r="E2021" i="28"/>
  <c r="J2020" i="28" a="1"/>
  <c r="J2020" i="28" s="1"/>
  <c r="I2020" i="28" a="1"/>
  <c r="I2020" i="28" s="1"/>
  <c r="K2020" i="28" s="1"/>
  <c r="H2020" i="28" a="1"/>
  <c r="H2020" i="28" s="1"/>
  <c r="G2020" i="28" a="1"/>
  <c r="G2020" i="28" s="1"/>
  <c r="F2020" i="28"/>
  <c r="E2020" i="28"/>
  <c r="J2019" i="28" a="1"/>
  <c r="J2019" i="28" s="1"/>
  <c r="I2019" i="28" a="1"/>
  <c r="I2019" i="28" s="1"/>
  <c r="K2019" i="28" s="1"/>
  <c r="H2019" i="28" a="1"/>
  <c r="H2019" i="28" s="1"/>
  <c r="G2019" i="28" a="1"/>
  <c r="G2019" i="28" s="1"/>
  <c r="F2019" i="28"/>
  <c r="E2019" i="28"/>
  <c r="J2018" i="28" a="1"/>
  <c r="J2018" i="28" s="1"/>
  <c r="I2018" i="28" a="1"/>
  <c r="I2018" i="28" s="1"/>
  <c r="K2018" i="28" s="1"/>
  <c r="H2018" i="28" a="1"/>
  <c r="H2018" i="28" s="1"/>
  <c r="G2018" i="28" a="1"/>
  <c r="G2018" i="28" s="1"/>
  <c r="F2018" i="28"/>
  <c r="E2018" i="28"/>
  <c r="J2017" i="28" a="1"/>
  <c r="J2017" i="28" s="1"/>
  <c r="I2017" i="28" a="1"/>
  <c r="I2017" i="28" s="1"/>
  <c r="K2017" i="28" s="1"/>
  <c r="H2017" i="28" a="1"/>
  <c r="H2017" i="28" s="1"/>
  <c r="G2017" i="28" a="1"/>
  <c r="G2017" i="28" s="1"/>
  <c r="F2017" i="28"/>
  <c r="E2017" i="28"/>
  <c r="J2016" i="28" a="1"/>
  <c r="J2016" i="28" s="1"/>
  <c r="I2016" i="28" a="1"/>
  <c r="I2016" i="28" s="1"/>
  <c r="K2016" i="28" s="1"/>
  <c r="H2016" i="28" a="1"/>
  <c r="H2016" i="28" s="1"/>
  <c r="G2016" i="28" a="1"/>
  <c r="G2016" i="28" s="1"/>
  <c r="F2016" i="28"/>
  <c r="E2016" i="28"/>
  <c r="J2015" i="28" a="1"/>
  <c r="J2015" i="28" s="1"/>
  <c r="I2015" i="28" a="1"/>
  <c r="I2015" i="28" s="1"/>
  <c r="K2015" i="28" s="1"/>
  <c r="H2015" i="28" a="1"/>
  <c r="H2015" i="28" s="1"/>
  <c r="G2015" i="28" a="1"/>
  <c r="G2015" i="28" s="1"/>
  <c r="F2015" i="28"/>
  <c r="E2015" i="28"/>
  <c r="J2014" i="28" a="1"/>
  <c r="J2014" i="28" s="1"/>
  <c r="I2014" i="28" a="1"/>
  <c r="I2014" i="28" s="1"/>
  <c r="K2014" i="28" s="1"/>
  <c r="H2014" i="28" a="1"/>
  <c r="H2014" i="28" s="1"/>
  <c r="G2014" i="28" a="1"/>
  <c r="G2014" i="28" s="1"/>
  <c r="F2014" i="28"/>
  <c r="E2014" i="28"/>
  <c r="J2013" i="28" a="1"/>
  <c r="J2013" i="28" s="1"/>
  <c r="I2013" i="28" a="1"/>
  <c r="I2013" i="28" s="1"/>
  <c r="K2013" i="28" s="1"/>
  <c r="H2013" i="28" a="1"/>
  <c r="H2013" i="28" s="1"/>
  <c r="G2013" i="28" a="1"/>
  <c r="G2013" i="28" s="1"/>
  <c r="F2013" i="28"/>
  <c r="E2013" i="28"/>
  <c r="J2012" i="28" a="1"/>
  <c r="J2012" i="28" s="1"/>
  <c r="I2012" i="28" a="1"/>
  <c r="I2012" i="28" s="1"/>
  <c r="K2012" i="28" s="1"/>
  <c r="H2012" i="28" a="1"/>
  <c r="H2012" i="28" s="1"/>
  <c r="G2012" i="28" a="1"/>
  <c r="G2012" i="28" s="1"/>
  <c r="F2012" i="28"/>
  <c r="E2012" i="28"/>
  <c r="J2011" i="28" a="1"/>
  <c r="J2011" i="28" s="1"/>
  <c r="I2011" i="28" a="1"/>
  <c r="I2011" i="28" s="1"/>
  <c r="K2011" i="28" s="1"/>
  <c r="H2011" i="28" a="1"/>
  <c r="H2011" i="28" s="1"/>
  <c r="G2011" i="28" a="1"/>
  <c r="G2011" i="28" s="1"/>
  <c r="F2011" i="28"/>
  <c r="E2011" i="28"/>
  <c r="J2010" i="28" a="1"/>
  <c r="J2010" i="28" s="1"/>
  <c r="I2010" i="28" a="1"/>
  <c r="I2010" i="28" s="1"/>
  <c r="K2010" i="28" s="1"/>
  <c r="H2010" i="28" a="1"/>
  <c r="H2010" i="28" s="1"/>
  <c r="G2010" i="28" a="1"/>
  <c r="G2010" i="28" s="1"/>
  <c r="F2010" i="28"/>
  <c r="E2010" i="28"/>
  <c r="J2009" i="28" a="1"/>
  <c r="J2009" i="28" s="1"/>
  <c r="I2009" i="28" a="1"/>
  <c r="I2009" i="28" s="1"/>
  <c r="K2009" i="28" s="1"/>
  <c r="H2009" i="28" a="1"/>
  <c r="H2009" i="28" s="1"/>
  <c r="G2009" i="28" a="1"/>
  <c r="G2009" i="28" s="1"/>
  <c r="F2009" i="28"/>
  <c r="E2009" i="28"/>
  <c r="J2008" i="28" a="1"/>
  <c r="J2008" i="28" s="1"/>
  <c r="I2008" i="28" a="1"/>
  <c r="I2008" i="28" s="1"/>
  <c r="K2008" i="28" s="1"/>
  <c r="H2008" i="28" a="1"/>
  <c r="H2008" i="28" s="1"/>
  <c r="G2008" i="28" a="1"/>
  <c r="G2008" i="28" s="1"/>
  <c r="F2008" i="28"/>
  <c r="E2008" i="28"/>
  <c r="J2007" i="28" a="1"/>
  <c r="J2007" i="28" s="1"/>
  <c r="I2007" i="28" a="1"/>
  <c r="I2007" i="28" s="1"/>
  <c r="K2007" i="28" s="1"/>
  <c r="H2007" i="28" a="1"/>
  <c r="H2007" i="28" s="1"/>
  <c r="G2007" i="28" a="1"/>
  <c r="G2007" i="28" s="1"/>
  <c r="F2007" i="28"/>
  <c r="E2007" i="28"/>
  <c r="J2006" i="28" a="1"/>
  <c r="J2006" i="28" s="1"/>
  <c r="I2006" i="28" a="1"/>
  <c r="I2006" i="28" s="1"/>
  <c r="K2006" i="28" s="1"/>
  <c r="H2006" i="28" a="1"/>
  <c r="H2006" i="28" s="1"/>
  <c r="G2006" i="28" a="1"/>
  <c r="G2006" i="28" s="1"/>
  <c r="F2006" i="28"/>
  <c r="E2006" i="28"/>
  <c r="J2005" i="28" a="1"/>
  <c r="J2005" i="28" s="1"/>
  <c r="I2005" i="28" a="1"/>
  <c r="I2005" i="28" s="1"/>
  <c r="K2005" i="28" s="1"/>
  <c r="H2005" i="28" a="1"/>
  <c r="H2005" i="28" s="1"/>
  <c r="G2005" i="28" a="1"/>
  <c r="G2005" i="28" s="1"/>
  <c r="F2005" i="28"/>
  <c r="E2005" i="28"/>
  <c r="J2004" i="28" a="1"/>
  <c r="J2004" i="28" s="1"/>
  <c r="I2004" i="28" a="1"/>
  <c r="I2004" i="28" s="1"/>
  <c r="K2004" i="28" s="1"/>
  <c r="H2004" i="28" a="1"/>
  <c r="H2004" i="28" s="1"/>
  <c r="G2004" i="28" a="1"/>
  <c r="G2004" i="28" s="1"/>
  <c r="F2004" i="28"/>
  <c r="E2004" i="28"/>
  <c r="J2003" i="28" a="1"/>
  <c r="J2003" i="28" s="1"/>
  <c r="I2003" i="28" a="1"/>
  <c r="I2003" i="28" s="1"/>
  <c r="K2003" i="28" s="1"/>
  <c r="H2003" i="28" a="1"/>
  <c r="H2003" i="28" s="1"/>
  <c r="G2003" i="28" a="1"/>
  <c r="G2003" i="28" s="1"/>
  <c r="F2003" i="28"/>
  <c r="E2003" i="28"/>
  <c r="J2002" i="28" a="1"/>
  <c r="J2002" i="28" s="1"/>
  <c r="I2002" i="28" a="1"/>
  <c r="I2002" i="28" s="1"/>
  <c r="K2002" i="28" s="1"/>
  <c r="H2002" i="28" a="1"/>
  <c r="H2002" i="28" s="1"/>
  <c r="G2002" i="28" a="1"/>
  <c r="G2002" i="28" s="1"/>
  <c r="F2002" i="28"/>
  <c r="E2002" i="28"/>
  <c r="J2001" i="28" a="1"/>
  <c r="J2001" i="28" s="1"/>
  <c r="I2001" i="28" a="1"/>
  <c r="I2001" i="28" s="1"/>
  <c r="K2001" i="28" s="1"/>
  <c r="H2001" i="28" a="1"/>
  <c r="H2001" i="28" s="1"/>
  <c r="G2001" i="28" a="1"/>
  <c r="G2001" i="28" s="1"/>
  <c r="F2001" i="28"/>
  <c r="E2001" i="28"/>
  <c r="J2000" i="28" a="1"/>
  <c r="J2000" i="28" s="1"/>
  <c r="I2000" i="28" a="1"/>
  <c r="I2000" i="28" s="1"/>
  <c r="K2000" i="28" s="1"/>
  <c r="H2000" i="28" a="1"/>
  <c r="H2000" i="28" s="1"/>
  <c r="G2000" i="28" a="1"/>
  <c r="G2000" i="28" s="1"/>
  <c r="F2000" i="28"/>
  <c r="E2000" i="28"/>
  <c r="J1999" i="28" a="1"/>
  <c r="J1999" i="28" s="1"/>
  <c r="I1999" i="28" a="1"/>
  <c r="I1999" i="28" s="1"/>
  <c r="K1999" i="28" s="1"/>
  <c r="H1999" i="28" a="1"/>
  <c r="H1999" i="28" s="1"/>
  <c r="G1999" i="28" a="1"/>
  <c r="G1999" i="28" s="1"/>
  <c r="F1999" i="28"/>
  <c r="E1999" i="28"/>
  <c r="J1998" i="28" a="1"/>
  <c r="J1998" i="28" s="1"/>
  <c r="I1998" i="28" a="1"/>
  <c r="I1998" i="28" s="1"/>
  <c r="K1998" i="28" s="1"/>
  <c r="H1998" i="28" a="1"/>
  <c r="H1998" i="28" s="1"/>
  <c r="G1998" i="28" a="1"/>
  <c r="G1998" i="28" s="1"/>
  <c r="F1998" i="28"/>
  <c r="E1998" i="28"/>
  <c r="J1997" i="28" a="1"/>
  <c r="J1997" i="28" s="1"/>
  <c r="I1997" i="28" a="1"/>
  <c r="I1997" i="28" s="1"/>
  <c r="K1997" i="28" s="1"/>
  <c r="H1997" i="28" a="1"/>
  <c r="H1997" i="28" s="1"/>
  <c r="G1997" i="28" a="1"/>
  <c r="G1997" i="28" s="1"/>
  <c r="F1997" i="28"/>
  <c r="E1997" i="28"/>
  <c r="J1996" i="28" a="1"/>
  <c r="J1996" i="28" s="1"/>
  <c r="I1996" i="28" a="1"/>
  <c r="I1996" i="28" s="1"/>
  <c r="K1996" i="28" s="1"/>
  <c r="H1996" i="28" a="1"/>
  <c r="H1996" i="28" s="1"/>
  <c r="G1996" i="28" a="1"/>
  <c r="G1996" i="28" s="1"/>
  <c r="F1996" i="28"/>
  <c r="E1996" i="28"/>
  <c r="J1995" i="28" a="1"/>
  <c r="J1995" i="28" s="1"/>
  <c r="I1995" i="28" a="1"/>
  <c r="I1995" i="28" s="1"/>
  <c r="K1995" i="28" s="1"/>
  <c r="H1995" i="28" a="1"/>
  <c r="H1995" i="28" s="1"/>
  <c r="G1995" i="28" a="1"/>
  <c r="G1995" i="28" s="1"/>
  <c r="F1995" i="28"/>
  <c r="E1995" i="28"/>
  <c r="J1994" i="28" a="1"/>
  <c r="J1994" i="28" s="1"/>
  <c r="I1994" i="28" a="1"/>
  <c r="I1994" i="28" s="1"/>
  <c r="K1994" i="28" s="1"/>
  <c r="H1994" i="28" a="1"/>
  <c r="H1994" i="28" s="1"/>
  <c r="G1994" i="28" a="1"/>
  <c r="G1994" i="28" s="1"/>
  <c r="F1994" i="28"/>
  <c r="E1994" i="28"/>
  <c r="J1993" i="28" a="1"/>
  <c r="J1993" i="28" s="1"/>
  <c r="I1993" i="28" a="1"/>
  <c r="I1993" i="28" s="1"/>
  <c r="K1993" i="28" s="1"/>
  <c r="H1993" i="28" a="1"/>
  <c r="H1993" i="28" s="1"/>
  <c r="G1993" i="28" a="1"/>
  <c r="G1993" i="28" s="1"/>
  <c r="F1993" i="28"/>
  <c r="E1993" i="28"/>
  <c r="J1992" i="28" a="1"/>
  <c r="J1992" i="28" s="1"/>
  <c r="I1992" i="28" a="1"/>
  <c r="I1992" i="28" s="1"/>
  <c r="K1992" i="28" s="1"/>
  <c r="H1992" i="28" a="1"/>
  <c r="H1992" i="28" s="1"/>
  <c r="G1992" i="28" a="1"/>
  <c r="G1992" i="28" s="1"/>
  <c r="F1992" i="28"/>
  <c r="E1992" i="28"/>
  <c r="J1991" i="28" a="1"/>
  <c r="J1991" i="28" s="1"/>
  <c r="I1991" i="28" a="1"/>
  <c r="I1991" i="28" s="1"/>
  <c r="K1991" i="28" s="1"/>
  <c r="H1991" i="28" a="1"/>
  <c r="H1991" i="28" s="1"/>
  <c r="G1991" i="28" a="1"/>
  <c r="G1991" i="28" s="1"/>
  <c r="F1991" i="28"/>
  <c r="E1991" i="28"/>
  <c r="J1990" i="28" a="1"/>
  <c r="J1990" i="28" s="1"/>
  <c r="I1990" i="28" a="1"/>
  <c r="I1990" i="28" s="1"/>
  <c r="K1990" i="28" s="1"/>
  <c r="H1990" i="28" a="1"/>
  <c r="H1990" i="28" s="1"/>
  <c r="G1990" i="28" a="1"/>
  <c r="G1990" i="28" s="1"/>
  <c r="F1990" i="28"/>
  <c r="E1990" i="28"/>
  <c r="J1989" i="28" a="1"/>
  <c r="J1989" i="28" s="1"/>
  <c r="I1989" i="28" a="1"/>
  <c r="I1989" i="28" s="1"/>
  <c r="K1989" i="28" s="1"/>
  <c r="H1989" i="28" a="1"/>
  <c r="H1989" i="28" s="1"/>
  <c r="G1989" i="28" a="1"/>
  <c r="G1989" i="28" s="1"/>
  <c r="F1989" i="28"/>
  <c r="E1989" i="28"/>
  <c r="J1988" i="28" a="1"/>
  <c r="J1988" i="28" s="1"/>
  <c r="I1988" i="28" a="1"/>
  <c r="I1988" i="28" s="1"/>
  <c r="K1988" i="28" s="1"/>
  <c r="H1988" i="28" a="1"/>
  <c r="H1988" i="28" s="1"/>
  <c r="G1988" i="28" a="1"/>
  <c r="G1988" i="28" s="1"/>
  <c r="F1988" i="28"/>
  <c r="E1988" i="28"/>
  <c r="J1987" i="28" a="1"/>
  <c r="J1987" i="28" s="1"/>
  <c r="I1987" i="28" a="1"/>
  <c r="I1987" i="28" s="1"/>
  <c r="K1987" i="28" s="1"/>
  <c r="H1987" i="28" a="1"/>
  <c r="H1987" i="28" s="1"/>
  <c r="G1987" i="28" a="1"/>
  <c r="G1987" i="28" s="1"/>
  <c r="F1987" i="28"/>
  <c r="E1987" i="28"/>
  <c r="J1986" i="28" a="1"/>
  <c r="J1986" i="28" s="1"/>
  <c r="I1986" i="28" a="1"/>
  <c r="I1986" i="28" s="1"/>
  <c r="K1986" i="28" s="1"/>
  <c r="H1986" i="28" a="1"/>
  <c r="H1986" i="28" s="1"/>
  <c r="G1986" i="28" a="1"/>
  <c r="G1986" i="28" s="1"/>
  <c r="F1986" i="28"/>
  <c r="E1986" i="28"/>
  <c r="J1985" i="28" a="1"/>
  <c r="J1985" i="28" s="1"/>
  <c r="I1985" i="28" a="1"/>
  <c r="I1985" i="28" s="1"/>
  <c r="K1985" i="28" s="1"/>
  <c r="H1985" i="28" a="1"/>
  <c r="H1985" i="28" s="1"/>
  <c r="G1985" i="28" a="1"/>
  <c r="G1985" i="28" s="1"/>
  <c r="F1985" i="28"/>
  <c r="E1985" i="28"/>
  <c r="J1984" i="28" a="1"/>
  <c r="J1984" i="28" s="1"/>
  <c r="I1984" i="28" a="1"/>
  <c r="I1984" i="28" s="1"/>
  <c r="K1984" i="28" s="1"/>
  <c r="H1984" i="28" a="1"/>
  <c r="H1984" i="28" s="1"/>
  <c r="G1984" i="28" a="1"/>
  <c r="G1984" i="28" s="1"/>
  <c r="F1984" i="28"/>
  <c r="E1984" i="28"/>
  <c r="J1983" i="28" a="1"/>
  <c r="J1983" i="28" s="1"/>
  <c r="I1983" i="28" a="1"/>
  <c r="I1983" i="28" s="1"/>
  <c r="K1983" i="28" s="1"/>
  <c r="H1983" i="28" a="1"/>
  <c r="H1983" i="28" s="1"/>
  <c r="G1983" i="28" a="1"/>
  <c r="G1983" i="28" s="1"/>
  <c r="F1983" i="28"/>
  <c r="E1983" i="28"/>
  <c r="J1982" i="28" a="1"/>
  <c r="J1982" i="28" s="1"/>
  <c r="I1982" i="28" a="1"/>
  <c r="I1982" i="28" s="1"/>
  <c r="K1982" i="28" s="1"/>
  <c r="H1982" i="28" a="1"/>
  <c r="H1982" i="28" s="1"/>
  <c r="G1982" i="28" a="1"/>
  <c r="G1982" i="28" s="1"/>
  <c r="F1982" i="28"/>
  <c r="E1982" i="28"/>
  <c r="J1981" i="28" a="1"/>
  <c r="J1981" i="28" s="1"/>
  <c r="I1981" i="28" a="1"/>
  <c r="I1981" i="28" s="1"/>
  <c r="K1981" i="28" s="1"/>
  <c r="H1981" i="28" a="1"/>
  <c r="H1981" i="28" s="1"/>
  <c r="G1981" i="28" a="1"/>
  <c r="G1981" i="28" s="1"/>
  <c r="F1981" i="28"/>
  <c r="E1981" i="28"/>
  <c r="J1980" i="28" a="1"/>
  <c r="J1980" i="28" s="1"/>
  <c r="I1980" i="28" a="1"/>
  <c r="I1980" i="28" s="1"/>
  <c r="K1980" i="28" s="1"/>
  <c r="H1980" i="28" a="1"/>
  <c r="H1980" i="28" s="1"/>
  <c r="G1980" i="28" a="1"/>
  <c r="G1980" i="28" s="1"/>
  <c r="F1980" i="28"/>
  <c r="E1980" i="28"/>
  <c r="J1979" i="28" a="1"/>
  <c r="J1979" i="28" s="1"/>
  <c r="I1979" i="28" a="1"/>
  <c r="I1979" i="28" s="1"/>
  <c r="K1979" i="28" s="1"/>
  <c r="H1979" i="28" a="1"/>
  <c r="H1979" i="28" s="1"/>
  <c r="G1979" i="28" a="1"/>
  <c r="G1979" i="28" s="1"/>
  <c r="F1979" i="28"/>
  <c r="E1979" i="28"/>
  <c r="J1978" i="28" a="1"/>
  <c r="J1978" i="28" s="1"/>
  <c r="I1978" i="28" a="1"/>
  <c r="I1978" i="28" s="1"/>
  <c r="K1978" i="28" s="1"/>
  <c r="H1978" i="28" a="1"/>
  <c r="H1978" i="28" s="1"/>
  <c r="G1978" i="28" a="1"/>
  <c r="G1978" i="28" s="1"/>
  <c r="F1978" i="28"/>
  <c r="E1978" i="28"/>
  <c r="J1977" i="28" a="1"/>
  <c r="J1977" i="28" s="1"/>
  <c r="I1977" i="28" a="1"/>
  <c r="I1977" i="28" s="1"/>
  <c r="K1977" i="28" s="1"/>
  <c r="H1977" i="28" a="1"/>
  <c r="H1977" i="28" s="1"/>
  <c r="G1977" i="28" a="1"/>
  <c r="G1977" i="28" s="1"/>
  <c r="F1977" i="28"/>
  <c r="E1977" i="28"/>
  <c r="J1976" i="28" a="1"/>
  <c r="J1976" i="28" s="1"/>
  <c r="I1976" i="28" a="1"/>
  <c r="I1976" i="28" s="1"/>
  <c r="K1976" i="28" s="1"/>
  <c r="H1976" i="28" a="1"/>
  <c r="H1976" i="28" s="1"/>
  <c r="G1976" i="28" a="1"/>
  <c r="G1976" i="28" s="1"/>
  <c r="F1976" i="28"/>
  <c r="E1976" i="28"/>
  <c r="J1975" i="28" a="1"/>
  <c r="J1975" i="28" s="1"/>
  <c r="I1975" i="28" a="1"/>
  <c r="I1975" i="28" s="1"/>
  <c r="K1975" i="28" s="1"/>
  <c r="H1975" i="28" a="1"/>
  <c r="H1975" i="28" s="1"/>
  <c r="G1975" i="28" a="1"/>
  <c r="G1975" i="28" s="1"/>
  <c r="F1975" i="28"/>
  <c r="E1975" i="28"/>
  <c r="J1974" i="28" a="1"/>
  <c r="J1974" i="28" s="1"/>
  <c r="I1974" i="28" a="1"/>
  <c r="I1974" i="28" s="1"/>
  <c r="K1974" i="28" s="1"/>
  <c r="H1974" i="28" a="1"/>
  <c r="H1974" i="28" s="1"/>
  <c r="G1974" i="28" a="1"/>
  <c r="G1974" i="28" s="1"/>
  <c r="F1974" i="28"/>
  <c r="E1974" i="28"/>
  <c r="J1973" i="28" a="1"/>
  <c r="J1973" i="28" s="1"/>
  <c r="I1973" i="28" a="1"/>
  <c r="I1973" i="28" s="1"/>
  <c r="K1973" i="28" s="1"/>
  <c r="H1973" i="28" a="1"/>
  <c r="H1973" i="28" s="1"/>
  <c r="G1973" i="28" a="1"/>
  <c r="G1973" i="28" s="1"/>
  <c r="F1973" i="28"/>
  <c r="E1973" i="28"/>
  <c r="J1972" i="28" a="1"/>
  <c r="J1972" i="28" s="1"/>
  <c r="I1972" i="28" a="1"/>
  <c r="I1972" i="28" s="1"/>
  <c r="K1972" i="28" s="1"/>
  <c r="H1972" i="28" a="1"/>
  <c r="H1972" i="28" s="1"/>
  <c r="G1972" i="28" a="1"/>
  <c r="G1972" i="28" s="1"/>
  <c r="F1972" i="28"/>
  <c r="E1972" i="28"/>
  <c r="J1971" i="28" a="1"/>
  <c r="J1971" i="28" s="1"/>
  <c r="I1971" i="28" a="1"/>
  <c r="I1971" i="28" s="1"/>
  <c r="K1971" i="28" s="1"/>
  <c r="H1971" i="28" a="1"/>
  <c r="H1971" i="28" s="1"/>
  <c r="G1971" i="28" a="1"/>
  <c r="G1971" i="28" s="1"/>
  <c r="F1971" i="28"/>
  <c r="E1971" i="28"/>
  <c r="J1970" i="28" a="1"/>
  <c r="J1970" i="28" s="1"/>
  <c r="I1970" i="28" a="1"/>
  <c r="I1970" i="28" s="1"/>
  <c r="K1970" i="28" s="1"/>
  <c r="H1970" i="28" a="1"/>
  <c r="H1970" i="28" s="1"/>
  <c r="G1970" i="28" a="1"/>
  <c r="G1970" i="28" s="1"/>
  <c r="F1970" i="28"/>
  <c r="E1970" i="28"/>
  <c r="J1969" i="28" a="1"/>
  <c r="J1969" i="28" s="1"/>
  <c r="I1969" i="28" a="1"/>
  <c r="I1969" i="28" s="1"/>
  <c r="K1969" i="28" s="1"/>
  <c r="H1969" i="28" a="1"/>
  <c r="H1969" i="28" s="1"/>
  <c r="G1969" i="28" a="1"/>
  <c r="G1969" i="28" s="1"/>
  <c r="F1969" i="28"/>
  <c r="E1969" i="28"/>
  <c r="J1968" i="28" a="1"/>
  <c r="J1968" i="28" s="1"/>
  <c r="I1968" i="28" a="1"/>
  <c r="I1968" i="28" s="1"/>
  <c r="K1968" i="28" s="1"/>
  <c r="H1968" i="28" a="1"/>
  <c r="H1968" i="28" s="1"/>
  <c r="G1968" i="28" a="1"/>
  <c r="G1968" i="28" s="1"/>
  <c r="F1968" i="28"/>
  <c r="E1968" i="28"/>
  <c r="J1967" i="28" a="1"/>
  <c r="J1967" i="28" s="1"/>
  <c r="I1967" i="28" a="1"/>
  <c r="I1967" i="28" s="1"/>
  <c r="K1967" i="28" s="1"/>
  <c r="H1967" i="28" a="1"/>
  <c r="H1967" i="28" s="1"/>
  <c r="G1967" i="28" a="1"/>
  <c r="G1967" i="28" s="1"/>
  <c r="F1967" i="28"/>
  <c r="E1967" i="28"/>
  <c r="J1966" i="28" a="1"/>
  <c r="J1966" i="28" s="1"/>
  <c r="I1966" i="28" a="1"/>
  <c r="I1966" i="28" s="1"/>
  <c r="K1966" i="28" s="1"/>
  <c r="H1966" i="28" a="1"/>
  <c r="H1966" i="28" s="1"/>
  <c r="G1966" i="28" a="1"/>
  <c r="G1966" i="28" s="1"/>
  <c r="F1966" i="28"/>
  <c r="E1966" i="28"/>
  <c r="J1965" i="28" a="1"/>
  <c r="J1965" i="28" s="1"/>
  <c r="I1965" i="28" a="1"/>
  <c r="I1965" i="28" s="1"/>
  <c r="K1965" i="28" s="1"/>
  <c r="H1965" i="28" a="1"/>
  <c r="H1965" i="28" s="1"/>
  <c r="G1965" i="28" a="1"/>
  <c r="G1965" i="28" s="1"/>
  <c r="F1965" i="28"/>
  <c r="E1965" i="28"/>
  <c r="J1964" i="28" a="1"/>
  <c r="J1964" i="28" s="1"/>
  <c r="I1964" i="28" a="1"/>
  <c r="I1964" i="28" s="1"/>
  <c r="K1964" i="28" s="1"/>
  <c r="H1964" i="28" a="1"/>
  <c r="H1964" i="28" s="1"/>
  <c r="G1964" i="28" a="1"/>
  <c r="G1964" i="28" s="1"/>
  <c r="F1964" i="28"/>
  <c r="E1964" i="28"/>
  <c r="J1963" i="28" a="1"/>
  <c r="J1963" i="28" s="1"/>
  <c r="I1963" i="28" a="1"/>
  <c r="I1963" i="28" s="1"/>
  <c r="K1963" i="28" s="1"/>
  <c r="H1963" i="28" a="1"/>
  <c r="H1963" i="28" s="1"/>
  <c r="G1963" i="28" a="1"/>
  <c r="G1963" i="28" s="1"/>
  <c r="F1963" i="28"/>
  <c r="E1963" i="28"/>
  <c r="J1962" i="28" a="1"/>
  <c r="J1962" i="28" s="1"/>
  <c r="I1962" i="28" a="1"/>
  <c r="I1962" i="28" s="1"/>
  <c r="K1962" i="28" s="1"/>
  <c r="H1962" i="28" a="1"/>
  <c r="H1962" i="28" s="1"/>
  <c r="G1962" i="28" a="1"/>
  <c r="G1962" i="28" s="1"/>
  <c r="F1962" i="28"/>
  <c r="E1962" i="28"/>
  <c r="J1961" i="28" a="1"/>
  <c r="J1961" i="28" s="1"/>
  <c r="I1961" i="28" a="1"/>
  <c r="I1961" i="28" s="1"/>
  <c r="K1961" i="28" s="1"/>
  <c r="H1961" i="28" a="1"/>
  <c r="H1961" i="28" s="1"/>
  <c r="G1961" i="28" a="1"/>
  <c r="G1961" i="28" s="1"/>
  <c r="F1961" i="28"/>
  <c r="E1961" i="28"/>
  <c r="J1960" i="28" a="1"/>
  <c r="J1960" i="28" s="1"/>
  <c r="I1960" i="28" a="1"/>
  <c r="I1960" i="28" s="1"/>
  <c r="K1960" i="28" s="1"/>
  <c r="H1960" i="28" a="1"/>
  <c r="H1960" i="28" s="1"/>
  <c r="G1960" i="28" a="1"/>
  <c r="G1960" i="28" s="1"/>
  <c r="F1960" i="28"/>
  <c r="E1960" i="28"/>
  <c r="J1959" i="28" a="1"/>
  <c r="J1959" i="28" s="1"/>
  <c r="I1959" i="28" a="1"/>
  <c r="I1959" i="28" s="1"/>
  <c r="K1959" i="28" s="1"/>
  <c r="H1959" i="28" a="1"/>
  <c r="H1959" i="28" s="1"/>
  <c r="G1959" i="28" a="1"/>
  <c r="G1959" i="28" s="1"/>
  <c r="F1959" i="28"/>
  <c r="E1959" i="28"/>
  <c r="J1958" i="28" a="1"/>
  <c r="J1958" i="28" s="1"/>
  <c r="I1958" i="28" a="1"/>
  <c r="I1958" i="28" s="1"/>
  <c r="K1958" i="28" s="1"/>
  <c r="H1958" i="28" a="1"/>
  <c r="H1958" i="28" s="1"/>
  <c r="G1958" i="28" a="1"/>
  <c r="G1958" i="28" s="1"/>
  <c r="F1958" i="28"/>
  <c r="E1958" i="28"/>
  <c r="J1957" i="28" a="1"/>
  <c r="J1957" i="28" s="1"/>
  <c r="I1957" i="28" a="1"/>
  <c r="I1957" i="28" s="1"/>
  <c r="K1957" i="28" s="1"/>
  <c r="H1957" i="28" a="1"/>
  <c r="H1957" i="28" s="1"/>
  <c r="G1957" i="28" a="1"/>
  <c r="G1957" i="28" s="1"/>
  <c r="F1957" i="28"/>
  <c r="E1957" i="28"/>
  <c r="J1956" i="28" a="1"/>
  <c r="J1956" i="28" s="1"/>
  <c r="I1956" i="28" a="1"/>
  <c r="I1956" i="28" s="1"/>
  <c r="K1956" i="28" s="1"/>
  <c r="H1956" i="28" a="1"/>
  <c r="H1956" i="28" s="1"/>
  <c r="G1956" i="28" a="1"/>
  <c r="G1956" i="28" s="1"/>
  <c r="F1956" i="28"/>
  <c r="E1956" i="28"/>
  <c r="J1955" i="28" a="1"/>
  <c r="J1955" i="28" s="1"/>
  <c r="I1955" i="28" a="1"/>
  <c r="I1955" i="28" s="1"/>
  <c r="K1955" i="28" s="1"/>
  <c r="H1955" i="28" a="1"/>
  <c r="H1955" i="28" s="1"/>
  <c r="G1955" i="28" a="1"/>
  <c r="G1955" i="28" s="1"/>
  <c r="F1955" i="28"/>
  <c r="E1955" i="28"/>
  <c r="J1954" i="28" a="1"/>
  <c r="J1954" i="28" s="1"/>
  <c r="I1954" i="28" a="1"/>
  <c r="I1954" i="28" s="1"/>
  <c r="K1954" i="28" s="1"/>
  <c r="H1954" i="28" a="1"/>
  <c r="H1954" i="28" s="1"/>
  <c r="G1954" i="28" a="1"/>
  <c r="G1954" i="28" s="1"/>
  <c r="E1954" i="28"/>
  <c r="J1953" i="28" a="1"/>
  <c r="J1953" i="28" s="1"/>
  <c r="I1953" i="28" a="1"/>
  <c r="I1953" i="28" s="1"/>
  <c r="K1953" i="28" s="1"/>
  <c r="H1953" i="28" a="1"/>
  <c r="H1953" i="28" s="1"/>
  <c r="G1953" i="28" a="1"/>
  <c r="G1953" i="28" s="1"/>
  <c r="E1953" i="28"/>
  <c r="J1952" i="28" a="1"/>
  <c r="J1952" i="28" s="1"/>
  <c r="I1952" i="28" a="1"/>
  <c r="I1952" i="28" s="1"/>
  <c r="K1952" i="28" s="1"/>
  <c r="H1952" i="28" a="1"/>
  <c r="H1952" i="28" s="1"/>
  <c r="G1952" i="28" a="1"/>
  <c r="G1952" i="28" s="1"/>
  <c r="E1952" i="28"/>
  <c r="J1951" i="28" a="1"/>
  <c r="J1951" i="28" s="1"/>
  <c r="I1951" i="28" a="1"/>
  <c r="I1951" i="28" s="1"/>
  <c r="K1951" i="28" s="1"/>
  <c r="H1951" i="28" a="1"/>
  <c r="H1951" i="28" s="1"/>
  <c r="G1951" i="28" a="1"/>
  <c r="G1951" i="28" s="1"/>
  <c r="E1951" i="28"/>
  <c r="J1950" i="28" a="1"/>
  <c r="J1950" i="28" s="1"/>
  <c r="I1950" i="28" a="1"/>
  <c r="I1950" i="28" s="1"/>
  <c r="K1950" i="28" s="1"/>
  <c r="H1950" i="28" a="1"/>
  <c r="H1950" i="28" s="1"/>
  <c r="G1950" i="28" a="1"/>
  <c r="G1950" i="28" s="1"/>
  <c r="E1950" i="28"/>
  <c r="J1949" i="28" a="1"/>
  <c r="J1949" i="28" s="1"/>
  <c r="I1949" i="28" a="1"/>
  <c r="I1949" i="28" s="1"/>
  <c r="K1949" i="28" s="1"/>
  <c r="H1949" i="28" a="1"/>
  <c r="H1949" i="28" s="1"/>
  <c r="G1949" i="28" a="1"/>
  <c r="G1949" i="28" s="1"/>
  <c r="E1949" i="28"/>
  <c r="J1948" i="28" a="1"/>
  <c r="J1948" i="28" s="1"/>
  <c r="I1948" i="28" a="1"/>
  <c r="I1948" i="28" s="1"/>
  <c r="K1948" i="28" s="1"/>
  <c r="H1948" i="28" a="1"/>
  <c r="H1948" i="28" s="1"/>
  <c r="G1948" i="28" a="1"/>
  <c r="G1948" i="28" s="1"/>
  <c r="F1948" i="28"/>
  <c r="J1947" i="28" a="1"/>
  <c r="J1947" i="28" s="1"/>
  <c r="I1947" i="28" a="1"/>
  <c r="I1947" i="28" s="1"/>
  <c r="K1947" i="28" s="1"/>
  <c r="H1947" i="28" a="1"/>
  <c r="H1947" i="28" s="1"/>
  <c r="G1947" i="28" a="1"/>
  <c r="G1947" i="28" s="1"/>
  <c r="E1947" i="28"/>
  <c r="J1946" i="28" a="1"/>
  <c r="J1946" i="28" s="1"/>
  <c r="I1946" i="28" a="1"/>
  <c r="I1946" i="28" s="1"/>
  <c r="K1946" i="28" s="1"/>
  <c r="H1946" i="28" a="1"/>
  <c r="H1946" i="28" s="1"/>
  <c r="G1946" i="28" a="1"/>
  <c r="G1946" i="28" s="1"/>
  <c r="E1946" i="28"/>
  <c r="J1945" i="28" a="1"/>
  <c r="J1945" i="28" s="1"/>
  <c r="I1945" i="28" a="1"/>
  <c r="I1945" i="28" s="1"/>
  <c r="K1945" i="28" s="1"/>
  <c r="H1945" i="28" a="1"/>
  <c r="H1945" i="28" s="1"/>
  <c r="G1945" i="28" a="1"/>
  <c r="G1945" i="28" s="1"/>
  <c r="E1945" i="28"/>
  <c r="J1944" i="28" a="1"/>
  <c r="J1944" i="28" s="1"/>
  <c r="I1944" i="28" a="1"/>
  <c r="I1944" i="28" s="1"/>
  <c r="K1944" i="28" s="1"/>
  <c r="H1944" i="28" a="1"/>
  <c r="H1944" i="28" s="1"/>
  <c r="G1944" i="28" a="1"/>
  <c r="G1944" i="28" s="1"/>
  <c r="E1944" i="28"/>
  <c r="J1943" i="28" a="1"/>
  <c r="J1943" i="28" s="1"/>
  <c r="I1943" i="28" a="1"/>
  <c r="I1943" i="28" s="1"/>
  <c r="K1943" i="28" s="1"/>
  <c r="H1943" i="28" a="1"/>
  <c r="H1943" i="28" s="1"/>
  <c r="G1943" i="28" a="1"/>
  <c r="G1943" i="28" s="1"/>
  <c r="E1943" i="28"/>
  <c r="J1942" i="28" a="1"/>
  <c r="J1942" i="28" s="1"/>
  <c r="I1942" i="28" a="1"/>
  <c r="I1942" i="28" s="1"/>
  <c r="K1942" i="28" s="1"/>
  <c r="H1942" i="28" a="1"/>
  <c r="H1942" i="28" s="1"/>
  <c r="G1942" i="28" a="1"/>
  <c r="G1942" i="28" s="1"/>
  <c r="E1942" i="28"/>
  <c r="J1941" i="28" a="1"/>
  <c r="J1941" i="28" s="1"/>
  <c r="I1941" i="28" a="1"/>
  <c r="I1941" i="28" s="1"/>
  <c r="K1941" i="28" s="1"/>
  <c r="H1941" i="28" a="1"/>
  <c r="H1941" i="28" s="1"/>
  <c r="G1941" i="28" a="1"/>
  <c r="G1941" i="28" s="1"/>
  <c r="E1941" i="28"/>
  <c r="J1940" i="28" a="1"/>
  <c r="J1940" i="28" s="1"/>
  <c r="I1940" i="28" a="1"/>
  <c r="I1940" i="28" s="1"/>
  <c r="K1940" i="28" s="1"/>
  <c r="H1940" i="28" a="1"/>
  <c r="H1940" i="28" s="1"/>
  <c r="G1940" i="28" a="1"/>
  <c r="G1940" i="28" s="1"/>
  <c r="E1940" i="28"/>
  <c r="J1939" i="28" a="1"/>
  <c r="J1939" i="28" s="1"/>
  <c r="I1939" i="28" a="1"/>
  <c r="I1939" i="28" s="1"/>
  <c r="K1939" i="28" s="1"/>
  <c r="H1939" i="28" a="1"/>
  <c r="H1939" i="28" s="1"/>
  <c r="G1939" i="28" a="1"/>
  <c r="G1939" i="28" s="1"/>
  <c r="E1939" i="28"/>
  <c r="J1938" i="28" a="1"/>
  <c r="J1938" i="28" s="1"/>
  <c r="I1938" i="28" a="1"/>
  <c r="I1938" i="28" s="1"/>
  <c r="K1938" i="28" s="1"/>
  <c r="H1938" i="28" a="1"/>
  <c r="H1938" i="28" s="1"/>
  <c r="G1938" i="28" a="1"/>
  <c r="G1938" i="28" s="1"/>
  <c r="F1938" i="28"/>
  <c r="J1937" i="28" a="1"/>
  <c r="J1937" i="28" s="1"/>
  <c r="I1937" i="28" a="1"/>
  <c r="I1937" i="28" s="1"/>
  <c r="K1937" i="28" s="1"/>
  <c r="H1937" i="28" a="1"/>
  <c r="H1937" i="28" s="1"/>
  <c r="G1937" i="28" a="1"/>
  <c r="G1937" i="28" s="1"/>
  <c r="E1937" i="28"/>
  <c r="J1936" i="28" a="1"/>
  <c r="J1936" i="28" s="1"/>
  <c r="I1936" i="28" a="1"/>
  <c r="I1936" i="28" s="1"/>
  <c r="K1936" i="28" s="1"/>
  <c r="H1936" i="28" a="1"/>
  <c r="H1936" i="28" s="1"/>
  <c r="G1936" i="28" a="1"/>
  <c r="G1936" i="28" s="1"/>
  <c r="E1936" i="28"/>
  <c r="J1935" i="28" a="1"/>
  <c r="J1935" i="28" s="1"/>
  <c r="I1935" i="28" a="1"/>
  <c r="I1935" i="28" s="1"/>
  <c r="K1935" i="28" s="1"/>
  <c r="H1935" i="28" a="1"/>
  <c r="H1935" i="28" s="1"/>
  <c r="G1935" i="28" a="1"/>
  <c r="G1935" i="28" s="1"/>
  <c r="E1935" i="28"/>
  <c r="J1934" i="28" a="1"/>
  <c r="J1934" i="28" s="1"/>
  <c r="I1934" i="28" a="1"/>
  <c r="I1934" i="28" s="1"/>
  <c r="K1934" i="28" s="1"/>
  <c r="H1934" i="28" a="1"/>
  <c r="H1934" i="28" s="1"/>
  <c r="G1934" i="28" a="1"/>
  <c r="G1934" i="28" s="1"/>
  <c r="E1934" i="28"/>
  <c r="J1933" i="28" a="1"/>
  <c r="J1933" i="28" s="1"/>
  <c r="I1933" i="28" a="1"/>
  <c r="I1933" i="28" s="1"/>
  <c r="K1933" i="28" s="1"/>
  <c r="H1933" i="28" a="1"/>
  <c r="H1933" i="28" s="1"/>
  <c r="G1933" i="28" a="1"/>
  <c r="G1933" i="28" s="1"/>
  <c r="E1933" i="28"/>
  <c r="J1932" i="28" a="1"/>
  <c r="J1932" i="28" s="1"/>
  <c r="I1932" i="28" a="1"/>
  <c r="I1932" i="28" s="1"/>
  <c r="K1932" i="28" s="1"/>
  <c r="H1932" i="28" a="1"/>
  <c r="H1932" i="28" s="1"/>
  <c r="G1932" i="28" a="1"/>
  <c r="G1932" i="28" s="1"/>
  <c r="E1932" i="28"/>
  <c r="J1931" i="28" a="1"/>
  <c r="J1931" i="28" s="1"/>
  <c r="I1931" i="28" a="1"/>
  <c r="I1931" i="28" s="1"/>
  <c r="K1931" i="28" s="1"/>
  <c r="H1931" i="28" a="1"/>
  <c r="H1931" i="28" s="1"/>
  <c r="G1931" i="28" a="1"/>
  <c r="G1931" i="28" s="1"/>
  <c r="E1931" i="28"/>
  <c r="J1930" i="28" a="1"/>
  <c r="J1930" i="28" s="1"/>
  <c r="I1930" i="28" a="1"/>
  <c r="I1930" i="28" s="1"/>
  <c r="K1930" i="28" s="1"/>
  <c r="H1930" i="28" a="1"/>
  <c r="H1930" i="28" s="1"/>
  <c r="G1930" i="28" a="1"/>
  <c r="G1930" i="28" s="1"/>
  <c r="E1930" i="28"/>
  <c r="J1929" i="28" a="1"/>
  <c r="J1929" i="28" s="1"/>
  <c r="I1929" i="28" a="1"/>
  <c r="I1929" i="28" s="1"/>
  <c r="K1929" i="28" s="1"/>
  <c r="H1929" i="28" a="1"/>
  <c r="H1929" i="28" s="1"/>
  <c r="G1929" i="28" a="1"/>
  <c r="G1929" i="28" s="1"/>
  <c r="E1929" i="28"/>
  <c r="J1928" i="28" a="1"/>
  <c r="J1928" i="28" s="1"/>
  <c r="I1928" i="28" a="1"/>
  <c r="I1928" i="28" s="1"/>
  <c r="K1928" i="28" s="1"/>
  <c r="H1928" i="28" a="1"/>
  <c r="H1928" i="28" s="1"/>
  <c r="G1928" i="28" a="1"/>
  <c r="G1928" i="28" s="1"/>
  <c r="E1928" i="28"/>
  <c r="J1927" i="28" a="1"/>
  <c r="J1927" i="28" s="1"/>
  <c r="I1927" i="28" a="1"/>
  <c r="I1927" i="28" s="1"/>
  <c r="K1927" i="28" s="1"/>
  <c r="H1927" i="28" a="1"/>
  <c r="H1927" i="28" s="1"/>
  <c r="G1927" i="28" a="1"/>
  <c r="G1927" i="28" s="1"/>
  <c r="E1927" i="28"/>
  <c r="J1926" i="28" a="1"/>
  <c r="J1926" i="28" s="1"/>
  <c r="I1926" i="28" a="1"/>
  <c r="I1926" i="28" s="1"/>
  <c r="K1926" i="28" s="1"/>
  <c r="H1926" i="28" a="1"/>
  <c r="H1926" i="28" s="1"/>
  <c r="G1926" i="28" a="1"/>
  <c r="G1926" i="28" s="1"/>
  <c r="E1926" i="28"/>
  <c r="J1925" i="28" a="1"/>
  <c r="J1925" i="28" s="1"/>
  <c r="I1925" i="28" a="1"/>
  <c r="I1925" i="28" s="1"/>
  <c r="K1925" i="28" s="1"/>
  <c r="H1925" i="28" a="1"/>
  <c r="H1925" i="28" s="1"/>
  <c r="G1925" i="28" a="1"/>
  <c r="G1925" i="28" s="1"/>
  <c r="E1925" i="28"/>
  <c r="J1924" i="28" a="1"/>
  <c r="J1924" i="28" s="1"/>
  <c r="I1924" i="28" a="1"/>
  <c r="I1924" i="28" s="1"/>
  <c r="K1924" i="28" s="1"/>
  <c r="H1924" i="28" a="1"/>
  <c r="H1924" i="28" s="1"/>
  <c r="G1924" i="28" a="1"/>
  <c r="G1924" i="28" s="1"/>
  <c r="F1924" i="28"/>
  <c r="J1923" i="28" a="1"/>
  <c r="J1923" i="28" s="1"/>
  <c r="I1923" i="28" a="1"/>
  <c r="I1923" i="28" s="1"/>
  <c r="K1923" i="28" s="1"/>
  <c r="H1923" i="28" a="1"/>
  <c r="H1923" i="28" s="1"/>
  <c r="G1923" i="28" a="1"/>
  <c r="G1923" i="28" s="1"/>
  <c r="E1923" i="28"/>
  <c r="J1922" i="28" a="1"/>
  <c r="J1922" i="28" s="1"/>
  <c r="I1922" i="28" a="1"/>
  <c r="I1922" i="28" s="1"/>
  <c r="K1922" i="28" s="1"/>
  <c r="H1922" i="28" a="1"/>
  <c r="H1922" i="28" s="1"/>
  <c r="G1922" i="28" a="1"/>
  <c r="G1922" i="28" s="1"/>
  <c r="E1922" i="28"/>
  <c r="J1921" i="28" a="1"/>
  <c r="J1921" i="28" s="1"/>
  <c r="I1921" i="28" a="1"/>
  <c r="I1921" i="28" s="1"/>
  <c r="K1921" i="28" s="1"/>
  <c r="H1921" i="28" a="1"/>
  <c r="H1921" i="28" s="1"/>
  <c r="G1921" i="28" a="1"/>
  <c r="G1921" i="28" s="1"/>
  <c r="E1921" i="28"/>
  <c r="J1920" i="28" a="1"/>
  <c r="J1920" i="28" s="1"/>
  <c r="I1920" i="28" a="1"/>
  <c r="I1920" i="28" s="1"/>
  <c r="K1920" i="28" s="1"/>
  <c r="H1920" i="28" a="1"/>
  <c r="H1920" i="28" s="1"/>
  <c r="G1920" i="28" a="1"/>
  <c r="G1920" i="28" s="1"/>
  <c r="E1920" i="28"/>
  <c r="J1919" i="28" a="1"/>
  <c r="J1919" i="28" s="1"/>
  <c r="I1919" i="28" a="1"/>
  <c r="I1919" i="28" s="1"/>
  <c r="K1919" i="28" s="1"/>
  <c r="H1919" i="28" a="1"/>
  <c r="H1919" i="28" s="1"/>
  <c r="G1919" i="28" a="1"/>
  <c r="G1919" i="28" s="1"/>
  <c r="F1919" i="28"/>
  <c r="J1918" i="28" a="1"/>
  <c r="J1918" i="28" s="1"/>
  <c r="I1918" i="28" a="1"/>
  <c r="I1918" i="28" s="1"/>
  <c r="K1918" i="28" s="1"/>
  <c r="H1918" i="28" a="1"/>
  <c r="H1918" i="28" s="1"/>
  <c r="G1918" i="28" a="1"/>
  <c r="G1918" i="28" s="1"/>
  <c r="E1918" i="28"/>
  <c r="J1917" i="28" a="1"/>
  <c r="J1917" i="28" s="1"/>
  <c r="I1917" i="28" a="1"/>
  <c r="I1917" i="28" s="1"/>
  <c r="K1917" i="28" s="1"/>
  <c r="H1917" i="28" a="1"/>
  <c r="H1917" i="28" s="1"/>
  <c r="G1917" i="28" a="1"/>
  <c r="G1917" i="28" s="1"/>
  <c r="E1917" i="28"/>
  <c r="J1916" i="28" a="1"/>
  <c r="J1916" i="28" s="1"/>
  <c r="I1916" i="28" a="1"/>
  <c r="I1916" i="28" s="1"/>
  <c r="K1916" i="28" s="1"/>
  <c r="H1916" i="28" a="1"/>
  <c r="H1916" i="28" s="1"/>
  <c r="G1916" i="28" a="1"/>
  <c r="G1916" i="28" s="1"/>
  <c r="E1916" i="28"/>
  <c r="J1915" i="28" a="1"/>
  <c r="J1915" i="28" s="1"/>
  <c r="I1915" i="28" a="1"/>
  <c r="I1915" i="28" s="1"/>
  <c r="K1915" i="28" s="1"/>
  <c r="H1915" i="28" a="1"/>
  <c r="H1915" i="28" s="1"/>
  <c r="G1915" i="28" a="1"/>
  <c r="G1915" i="28" s="1"/>
  <c r="E1915" i="28"/>
  <c r="J1914" i="28" a="1"/>
  <c r="J1914" i="28" s="1"/>
  <c r="I1914" i="28" a="1"/>
  <c r="I1914" i="28" s="1"/>
  <c r="K1914" i="28" s="1"/>
  <c r="H1914" i="28" a="1"/>
  <c r="H1914" i="28" s="1"/>
  <c r="G1914" i="28" a="1"/>
  <c r="G1914" i="28" s="1"/>
  <c r="E1914" i="28"/>
  <c r="J1913" i="28" a="1"/>
  <c r="J1913" i="28" s="1"/>
  <c r="I1913" i="28" a="1"/>
  <c r="I1913" i="28" s="1"/>
  <c r="K1913" i="28" s="1"/>
  <c r="H1913" i="28" a="1"/>
  <c r="H1913" i="28" s="1"/>
  <c r="G1913" i="28" a="1"/>
  <c r="G1913" i="28" s="1"/>
  <c r="E1913" i="28"/>
  <c r="J1912" i="28" a="1"/>
  <c r="J1912" i="28" s="1"/>
  <c r="I1912" i="28" a="1"/>
  <c r="I1912" i="28" s="1"/>
  <c r="K1912" i="28" s="1"/>
  <c r="H1912" i="28" a="1"/>
  <c r="H1912" i="28" s="1"/>
  <c r="G1912" i="28" a="1"/>
  <c r="G1912" i="28" s="1"/>
  <c r="E1912" i="28"/>
  <c r="J1911" i="28" a="1"/>
  <c r="J1911" i="28" s="1"/>
  <c r="I1911" i="28" a="1"/>
  <c r="I1911" i="28" s="1"/>
  <c r="K1911" i="28" s="1"/>
  <c r="H1911" i="28" a="1"/>
  <c r="H1911" i="28" s="1"/>
  <c r="G1911" i="28" a="1"/>
  <c r="G1911" i="28" s="1"/>
  <c r="E1911" i="28"/>
  <c r="J1910" i="28" a="1"/>
  <c r="J1910" i="28" s="1"/>
  <c r="I1910" i="28" a="1"/>
  <c r="I1910" i="28" s="1"/>
  <c r="K1910" i="28" s="1"/>
  <c r="H1910" i="28" a="1"/>
  <c r="H1910" i="28" s="1"/>
  <c r="G1910" i="28" a="1"/>
  <c r="G1910" i="28" s="1"/>
  <c r="E1910" i="28"/>
  <c r="J1909" i="28" a="1"/>
  <c r="J1909" i="28" s="1"/>
  <c r="I1909" i="28" a="1"/>
  <c r="I1909" i="28" s="1"/>
  <c r="K1909" i="28" s="1"/>
  <c r="H1909" i="28" a="1"/>
  <c r="H1909" i="28" s="1"/>
  <c r="G1909" i="28" a="1"/>
  <c r="G1909" i="28" s="1"/>
  <c r="E1909" i="28"/>
  <c r="J1908" i="28" a="1"/>
  <c r="J1908" i="28" s="1"/>
  <c r="I1908" i="28" a="1"/>
  <c r="I1908" i="28" s="1"/>
  <c r="K1908" i="28" s="1"/>
  <c r="H1908" i="28" a="1"/>
  <c r="H1908" i="28" s="1"/>
  <c r="G1908" i="28" a="1"/>
  <c r="G1908" i="28" s="1"/>
  <c r="E1908" i="28"/>
  <c r="J1907" i="28" a="1"/>
  <c r="J1907" i="28" s="1"/>
  <c r="I1907" i="28" a="1"/>
  <c r="I1907" i="28" s="1"/>
  <c r="K1907" i="28" s="1"/>
  <c r="H1907" i="28" a="1"/>
  <c r="H1907" i="28" s="1"/>
  <c r="G1907" i="28" a="1"/>
  <c r="G1907" i="28" s="1"/>
  <c r="E1907" i="28"/>
  <c r="J1906" i="28" a="1"/>
  <c r="J1906" i="28" s="1"/>
  <c r="I1906" i="28" a="1"/>
  <c r="I1906" i="28" s="1"/>
  <c r="K1906" i="28" s="1"/>
  <c r="H1906" i="28" a="1"/>
  <c r="H1906" i="28" s="1"/>
  <c r="G1906" i="28" a="1"/>
  <c r="G1906" i="28" s="1"/>
  <c r="E1906" i="28"/>
  <c r="J1905" i="28" a="1"/>
  <c r="J1905" i="28" s="1"/>
  <c r="I1905" i="28" a="1"/>
  <c r="I1905" i="28" s="1"/>
  <c r="K1905" i="28" s="1"/>
  <c r="H1905" i="28" a="1"/>
  <c r="H1905" i="28" s="1"/>
  <c r="G1905" i="28" a="1"/>
  <c r="G1905" i="28" s="1"/>
  <c r="E1905" i="28"/>
  <c r="J1904" i="28" a="1"/>
  <c r="J1904" i="28" s="1"/>
  <c r="I1904" i="28" a="1"/>
  <c r="I1904" i="28" s="1"/>
  <c r="K1904" i="28" s="1"/>
  <c r="H1904" i="28" a="1"/>
  <c r="H1904" i="28" s="1"/>
  <c r="G1904" i="28" a="1"/>
  <c r="G1904" i="28" s="1"/>
  <c r="F1904" i="28"/>
  <c r="J1903" i="28" a="1"/>
  <c r="J1903" i="28" s="1"/>
  <c r="I1903" i="28" a="1"/>
  <c r="I1903" i="28" s="1"/>
  <c r="K1903" i="28" s="1"/>
  <c r="H1903" i="28" a="1"/>
  <c r="H1903" i="28" s="1"/>
  <c r="G1903" i="28" a="1"/>
  <c r="G1903" i="28" s="1"/>
  <c r="E1903" i="28"/>
  <c r="J1902" i="28" a="1"/>
  <c r="J1902" i="28" s="1"/>
  <c r="I1902" i="28" a="1"/>
  <c r="I1902" i="28" s="1"/>
  <c r="K1902" i="28" s="1"/>
  <c r="H1902" i="28" a="1"/>
  <c r="H1902" i="28" s="1"/>
  <c r="G1902" i="28" a="1"/>
  <c r="G1902" i="28" s="1"/>
  <c r="F1902" i="28"/>
  <c r="J1901" i="28" a="1"/>
  <c r="J1901" i="28" s="1"/>
  <c r="I1901" i="28" a="1"/>
  <c r="I1901" i="28" s="1"/>
  <c r="K1901" i="28" s="1"/>
  <c r="H1901" i="28" a="1"/>
  <c r="H1901" i="28" s="1"/>
  <c r="G1901" i="28" a="1"/>
  <c r="G1901" i="28" s="1"/>
  <c r="E1901" i="28"/>
  <c r="J1900" i="28" a="1"/>
  <c r="J1900" i="28" s="1"/>
  <c r="I1900" i="28" a="1"/>
  <c r="I1900" i="28" s="1"/>
  <c r="K1900" i="28" s="1"/>
  <c r="H1900" i="28" a="1"/>
  <c r="H1900" i="28" s="1"/>
  <c r="G1900" i="28" a="1"/>
  <c r="G1900" i="28" s="1"/>
  <c r="E1900" i="28"/>
  <c r="J1899" i="28" a="1"/>
  <c r="J1899" i="28" s="1"/>
  <c r="I1899" i="28" a="1"/>
  <c r="I1899" i="28" s="1"/>
  <c r="K1899" i="28" s="1"/>
  <c r="H1899" i="28" a="1"/>
  <c r="H1899" i="28" s="1"/>
  <c r="G1899" i="28" a="1"/>
  <c r="G1899" i="28" s="1"/>
  <c r="E1899" i="28"/>
  <c r="J1898" i="28" a="1"/>
  <c r="J1898" i="28" s="1"/>
  <c r="I1898" i="28" a="1"/>
  <c r="I1898" i="28" s="1"/>
  <c r="K1898" i="28" s="1"/>
  <c r="H1898" i="28" a="1"/>
  <c r="H1898" i="28" s="1"/>
  <c r="G1898" i="28" a="1"/>
  <c r="G1898" i="28" s="1"/>
  <c r="E1898" i="28"/>
  <c r="J1897" i="28" a="1"/>
  <c r="J1897" i="28" s="1"/>
  <c r="I1897" i="28" a="1"/>
  <c r="I1897" i="28" s="1"/>
  <c r="K1897" i="28" s="1"/>
  <c r="H1897" i="28" a="1"/>
  <c r="H1897" i="28" s="1"/>
  <c r="G1897" i="28" a="1"/>
  <c r="G1897" i="28" s="1"/>
  <c r="E1897" i="28"/>
  <c r="J1896" i="28" a="1"/>
  <c r="J1896" i="28" s="1"/>
  <c r="I1896" i="28" a="1"/>
  <c r="I1896" i="28" s="1"/>
  <c r="K1896" i="28" s="1"/>
  <c r="H1896" i="28" a="1"/>
  <c r="H1896" i="28" s="1"/>
  <c r="G1896" i="28" a="1"/>
  <c r="G1896" i="28" s="1"/>
  <c r="E1896" i="28"/>
  <c r="J1895" i="28" a="1"/>
  <c r="J1895" i="28" s="1"/>
  <c r="I1895" i="28" a="1"/>
  <c r="I1895" i="28" s="1"/>
  <c r="K1895" i="28" s="1"/>
  <c r="H1895" i="28" a="1"/>
  <c r="H1895" i="28" s="1"/>
  <c r="G1895" i="28" a="1"/>
  <c r="G1895" i="28" s="1"/>
  <c r="E1895" i="28"/>
  <c r="J1894" i="28" a="1"/>
  <c r="J1894" i="28" s="1"/>
  <c r="I1894" i="28" a="1"/>
  <c r="I1894" i="28" s="1"/>
  <c r="K1894" i="28" s="1"/>
  <c r="H1894" i="28" a="1"/>
  <c r="H1894" i="28" s="1"/>
  <c r="G1894" i="28" a="1"/>
  <c r="G1894" i="28" s="1"/>
  <c r="E1894" i="28"/>
  <c r="J1893" i="28" a="1"/>
  <c r="J1893" i="28" s="1"/>
  <c r="I1893" i="28" a="1"/>
  <c r="I1893" i="28" s="1"/>
  <c r="K1893" i="28" s="1"/>
  <c r="H1893" i="28" a="1"/>
  <c r="H1893" i="28" s="1"/>
  <c r="G1893" i="28" a="1"/>
  <c r="G1893" i="28" s="1"/>
  <c r="E1893" i="28"/>
  <c r="J1892" i="28" a="1"/>
  <c r="J1892" i="28" s="1"/>
  <c r="I1892" i="28" a="1"/>
  <c r="I1892" i="28" s="1"/>
  <c r="K1892" i="28" s="1"/>
  <c r="H1892" i="28" a="1"/>
  <c r="H1892" i="28" s="1"/>
  <c r="G1892" i="28" a="1"/>
  <c r="G1892" i="28" s="1"/>
  <c r="E1892" i="28"/>
  <c r="J1891" i="28" a="1"/>
  <c r="J1891" i="28" s="1"/>
  <c r="I1891" i="28" a="1"/>
  <c r="I1891" i="28" s="1"/>
  <c r="K1891" i="28" s="1"/>
  <c r="H1891" i="28" a="1"/>
  <c r="H1891" i="28" s="1"/>
  <c r="G1891" i="28" a="1"/>
  <c r="G1891" i="28" s="1"/>
  <c r="E1891" i="28"/>
  <c r="J1890" i="28" a="1"/>
  <c r="J1890" i="28" s="1"/>
  <c r="I1890" i="28" a="1"/>
  <c r="I1890" i="28" s="1"/>
  <c r="K1890" i="28" s="1"/>
  <c r="H1890" i="28" a="1"/>
  <c r="H1890" i="28" s="1"/>
  <c r="G1890" i="28" a="1"/>
  <c r="G1890" i="28" s="1"/>
  <c r="E1890" i="28"/>
  <c r="J1889" i="28" a="1"/>
  <c r="J1889" i="28" s="1"/>
  <c r="I1889" i="28" a="1"/>
  <c r="I1889" i="28" s="1"/>
  <c r="K1889" i="28" s="1"/>
  <c r="H1889" i="28" a="1"/>
  <c r="H1889" i="28" s="1"/>
  <c r="G1889" i="28" a="1"/>
  <c r="G1889" i="28" s="1"/>
  <c r="E1889" i="28"/>
  <c r="J1888" i="28" a="1"/>
  <c r="J1888" i="28" s="1"/>
  <c r="I1888" i="28" a="1"/>
  <c r="I1888" i="28" s="1"/>
  <c r="K1888" i="28" s="1"/>
  <c r="H1888" i="28" a="1"/>
  <c r="H1888" i="28" s="1"/>
  <c r="G1888" i="28" a="1"/>
  <c r="G1888" i="28" s="1"/>
  <c r="E1888" i="28"/>
  <c r="J1887" i="28" a="1"/>
  <c r="J1887" i="28" s="1"/>
  <c r="I1887" i="28" a="1"/>
  <c r="I1887" i="28" s="1"/>
  <c r="K1887" i="28" s="1"/>
  <c r="H1887" i="28" a="1"/>
  <c r="H1887" i="28" s="1"/>
  <c r="G1887" i="28" a="1"/>
  <c r="G1887" i="28" s="1"/>
  <c r="E1887" i="28"/>
  <c r="J1886" i="28" a="1"/>
  <c r="J1886" i="28" s="1"/>
  <c r="I1886" i="28" a="1"/>
  <c r="I1886" i="28" s="1"/>
  <c r="K1886" i="28" s="1"/>
  <c r="H1886" i="28" a="1"/>
  <c r="H1886" i="28" s="1"/>
  <c r="G1886" i="28" a="1"/>
  <c r="G1886" i="28" s="1"/>
  <c r="E1886" i="28"/>
  <c r="J1885" i="28" a="1"/>
  <c r="J1885" i="28" s="1"/>
  <c r="I1885" i="28" a="1"/>
  <c r="I1885" i="28" s="1"/>
  <c r="K1885" i="28" s="1"/>
  <c r="H1885" i="28" a="1"/>
  <c r="H1885" i="28" s="1"/>
  <c r="G1885" i="28" a="1"/>
  <c r="G1885" i="28" s="1"/>
  <c r="E1885" i="28"/>
  <c r="J1884" i="28" a="1"/>
  <c r="J1884" i="28" s="1"/>
  <c r="I1884" i="28" a="1"/>
  <c r="I1884" i="28" s="1"/>
  <c r="K1884" i="28" s="1"/>
  <c r="H1884" i="28" a="1"/>
  <c r="H1884" i="28" s="1"/>
  <c r="G1884" i="28" a="1"/>
  <c r="G1884" i="28" s="1"/>
  <c r="E1884" i="28"/>
  <c r="J1883" i="28" a="1"/>
  <c r="J1883" i="28" s="1"/>
  <c r="I1883" i="28" a="1"/>
  <c r="I1883" i="28" s="1"/>
  <c r="K1883" i="28" s="1"/>
  <c r="H1883" i="28" a="1"/>
  <c r="H1883" i="28" s="1"/>
  <c r="G1883" i="28" a="1"/>
  <c r="G1883" i="28" s="1"/>
  <c r="E1883" i="28"/>
  <c r="J1882" i="28" a="1"/>
  <c r="J1882" i="28" s="1"/>
  <c r="I1882" i="28" a="1"/>
  <c r="I1882" i="28" s="1"/>
  <c r="K1882" i="28" s="1"/>
  <c r="H1882" i="28" a="1"/>
  <c r="H1882" i="28" s="1"/>
  <c r="G1882" i="28" a="1"/>
  <c r="G1882" i="28" s="1"/>
  <c r="E1882" i="28"/>
  <c r="J1881" i="28" a="1"/>
  <c r="J1881" i="28" s="1"/>
  <c r="I1881" i="28" a="1"/>
  <c r="I1881" i="28" s="1"/>
  <c r="K1881" i="28" s="1"/>
  <c r="H1881" i="28" a="1"/>
  <c r="H1881" i="28" s="1"/>
  <c r="G1881" i="28" a="1"/>
  <c r="G1881" i="28" s="1"/>
  <c r="E1881" i="28"/>
  <c r="J1880" i="28" a="1"/>
  <c r="J1880" i="28" s="1"/>
  <c r="I1880" i="28" a="1"/>
  <c r="I1880" i="28" s="1"/>
  <c r="K1880" i="28" s="1"/>
  <c r="H1880" i="28" a="1"/>
  <c r="H1880" i="28" s="1"/>
  <c r="G1880" i="28" a="1"/>
  <c r="G1880" i="28" s="1"/>
  <c r="E1880" i="28"/>
  <c r="J1879" i="28" a="1"/>
  <c r="J1879" i="28" s="1"/>
  <c r="I1879" i="28" a="1"/>
  <c r="I1879" i="28" s="1"/>
  <c r="K1879" i="28" s="1"/>
  <c r="H1879" i="28" a="1"/>
  <c r="H1879" i="28" s="1"/>
  <c r="G1879" i="28" a="1"/>
  <c r="G1879" i="28" s="1"/>
  <c r="F1879" i="28"/>
  <c r="J1878" i="28" a="1"/>
  <c r="J1878" i="28" s="1"/>
  <c r="I1878" i="28" a="1"/>
  <c r="I1878" i="28" s="1"/>
  <c r="K1878" i="28" s="1"/>
  <c r="H1878" i="28" a="1"/>
  <c r="H1878" i="28" s="1"/>
  <c r="G1878" i="28" a="1"/>
  <c r="G1878" i="28" s="1"/>
  <c r="E1878" i="28"/>
  <c r="J1877" i="28" a="1"/>
  <c r="J1877" i="28" s="1"/>
  <c r="I1877" i="28" a="1"/>
  <c r="I1877" i="28" s="1"/>
  <c r="K1877" i="28" s="1"/>
  <c r="H1877" i="28" a="1"/>
  <c r="H1877" i="28" s="1"/>
  <c r="G1877" i="28" a="1"/>
  <c r="G1877" i="28" s="1"/>
  <c r="E1877" i="28"/>
  <c r="J1876" i="28" a="1"/>
  <c r="J1876" i="28" s="1"/>
  <c r="I1876" i="28" a="1"/>
  <c r="I1876" i="28" s="1"/>
  <c r="K1876" i="28" s="1"/>
  <c r="H1876" i="28" a="1"/>
  <c r="H1876" i="28" s="1"/>
  <c r="G1876" i="28" a="1"/>
  <c r="G1876" i="28" s="1"/>
  <c r="E1876" i="28"/>
  <c r="J1875" i="28" a="1"/>
  <c r="J1875" i="28" s="1"/>
  <c r="I1875" i="28" a="1"/>
  <c r="I1875" i="28" s="1"/>
  <c r="K1875" i="28" s="1"/>
  <c r="H1875" i="28" a="1"/>
  <c r="H1875" i="28" s="1"/>
  <c r="G1875" i="28" a="1"/>
  <c r="G1875" i="28" s="1"/>
  <c r="E1875" i="28"/>
  <c r="J1874" i="28" a="1"/>
  <c r="J1874" i="28" s="1"/>
  <c r="I1874" i="28" a="1"/>
  <c r="I1874" i="28" s="1"/>
  <c r="K1874" i="28" s="1"/>
  <c r="H1874" i="28" a="1"/>
  <c r="H1874" i="28" s="1"/>
  <c r="G1874" i="28" a="1"/>
  <c r="G1874" i="28" s="1"/>
  <c r="E1874" i="28"/>
  <c r="J1873" i="28" a="1"/>
  <c r="J1873" i="28" s="1"/>
  <c r="I1873" i="28" a="1"/>
  <c r="I1873" i="28" s="1"/>
  <c r="K1873" i="28" s="1"/>
  <c r="H1873" i="28" a="1"/>
  <c r="H1873" i="28" s="1"/>
  <c r="G1873" i="28" a="1"/>
  <c r="G1873" i="28" s="1"/>
  <c r="E1873" i="28"/>
  <c r="J1872" i="28" a="1"/>
  <c r="J1872" i="28" s="1"/>
  <c r="I1872" i="28" a="1"/>
  <c r="I1872" i="28" s="1"/>
  <c r="K1872" i="28" s="1"/>
  <c r="H1872" i="28" a="1"/>
  <c r="H1872" i="28" s="1"/>
  <c r="G1872" i="28" a="1"/>
  <c r="G1872" i="28" s="1"/>
  <c r="E1872" i="28"/>
  <c r="J1871" i="28" a="1"/>
  <c r="J1871" i="28" s="1"/>
  <c r="I1871" i="28" a="1"/>
  <c r="I1871" i="28" s="1"/>
  <c r="K1871" i="28" s="1"/>
  <c r="H1871" i="28" a="1"/>
  <c r="H1871" i="28" s="1"/>
  <c r="G1871" i="28" a="1"/>
  <c r="G1871" i="28" s="1"/>
  <c r="E1871" i="28"/>
  <c r="J1870" i="28" a="1"/>
  <c r="J1870" i="28" s="1"/>
  <c r="I1870" i="28" a="1"/>
  <c r="I1870" i="28" s="1"/>
  <c r="K1870" i="28" s="1"/>
  <c r="H1870" i="28" a="1"/>
  <c r="H1870" i="28" s="1"/>
  <c r="G1870" i="28" a="1"/>
  <c r="G1870" i="28" s="1"/>
  <c r="E1870" i="28"/>
  <c r="J1869" i="28" a="1"/>
  <c r="J1869" i="28" s="1"/>
  <c r="I1869" i="28" a="1"/>
  <c r="I1869" i="28" s="1"/>
  <c r="K1869" i="28" s="1"/>
  <c r="H1869" i="28" a="1"/>
  <c r="H1869" i="28" s="1"/>
  <c r="G1869" i="28" a="1"/>
  <c r="G1869" i="28" s="1"/>
  <c r="E1869" i="28"/>
  <c r="J1868" i="28" a="1"/>
  <c r="J1868" i="28" s="1"/>
  <c r="I1868" i="28" a="1"/>
  <c r="I1868" i="28" s="1"/>
  <c r="K1868" i="28" s="1"/>
  <c r="H1868" i="28" a="1"/>
  <c r="H1868" i="28" s="1"/>
  <c r="G1868" i="28" a="1"/>
  <c r="G1868" i="28" s="1"/>
  <c r="E1868" i="28"/>
  <c r="J1867" i="28" a="1"/>
  <c r="J1867" i="28" s="1"/>
  <c r="I1867" i="28" a="1"/>
  <c r="I1867" i="28" s="1"/>
  <c r="K1867" i="28" s="1"/>
  <c r="H1867" i="28" a="1"/>
  <c r="H1867" i="28" s="1"/>
  <c r="G1867" i="28" a="1"/>
  <c r="G1867" i="28" s="1"/>
  <c r="E1867" i="28"/>
  <c r="J1866" i="28" a="1"/>
  <c r="J1866" i="28" s="1"/>
  <c r="I1866" i="28" a="1"/>
  <c r="I1866" i="28" s="1"/>
  <c r="K1866" i="28" s="1"/>
  <c r="H1866" i="28" a="1"/>
  <c r="H1866" i="28" s="1"/>
  <c r="G1866" i="28" a="1"/>
  <c r="G1866" i="28" s="1"/>
  <c r="E1866" i="28"/>
  <c r="J1865" i="28" a="1"/>
  <c r="J1865" i="28" s="1"/>
  <c r="I1865" i="28" a="1"/>
  <c r="I1865" i="28" s="1"/>
  <c r="K1865" i="28" s="1"/>
  <c r="H1865" i="28" a="1"/>
  <c r="H1865" i="28" s="1"/>
  <c r="G1865" i="28" a="1"/>
  <c r="G1865" i="28" s="1"/>
  <c r="E1865" i="28"/>
  <c r="J1864" i="28" a="1"/>
  <c r="J1864" i="28" s="1"/>
  <c r="I1864" i="28" a="1"/>
  <c r="I1864" i="28" s="1"/>
  <c r="K1864" i="28" s="1"/>
  <c r="H1864" i="28" a="1"/>
  <c r="H1864" i="28" s="1"/>
  <c r="G1864" i="28" a="1"/>
  <c r="G1864" i="28" s="1"/>
  <c r="E1864" i="28"/>
  <c r="J1863" i="28" a="1"/>
  <c r="J1863" i="28" s="1"/>
  <c r="I1863" i="28" a="1"/>
  <c r="I1863" i="28" s="1"/>
  <c r="K1863" i="28" s="1"/>
  <c r="H1863" i="28" a="1"/>
  <c r="H1863" i="28" s="1"/>
  <c r="G1863" i="28" a="1"/>
  <c r="G1863" i="28" s="1"/>
  <c r="E1863" i="28"/>
  <c r="J1862" i="28" a="1"/>
  <c r="J1862" i="28" s="1"/>
  <c r="I1862" i="28" a="1"/>
  <c r="I1862" i="28" s="1"/>
  <c r="K1862" i="28" s="1"/>
  <c r="H1862" i="28" a="1"/>
  <c r="H1862" i="28" s="1"/>
  <c r="G1862" i="28" a="1"/>
  <c r="G1862" i="28" s="1"/>
  <c r="E1862" i="28"/>
  <c r="J1861" i="28" a="1"/>
  <c r="J1861" i="28" s="1"/>
  <c r="I1861" i="28" a="1"/>
  <c r="I1861" i="28" s="1"/>
  <c r="K1861" i="28" s="1"/>
  <c r="H1861" i="28" a="1"/>
  <c r="H1861" i="28" s="1"/>
  <c r="G1861" i="28" a="1"/>
  <c r="G1861" i="28" s="1"/>
  <c r="E1861" i="28"/>
  <c r="J1860" i="28" a="1"/>
  <c r="J1860" i="28" s="1"/>
  <c r="I1860" i="28" a="1"/>
  <c r="I1860" i="28" s="1"/>
  <c r="K1860" i="28" s="1"/>
  <c r="H1860" i="28" a="1"/>
  <c r="H1860" i="28" s="1"/>
  <c r="G1860" i="28" a="1"/>
  <c r="G1860" i="28" s="1"/>
  <c r="E1860" i="28"/>
  <c r="J1859" i="28" a="1"/>
  <c r="J1859" i="28" s="1"/>
  <c r="I1859" i="28" a="1"/>
  <c r="I1859" i="28" s="1"/>
  <c r="K1859" i="28" s="1"/>
  <c r="H1859" i="28" a="1"/>
  <c r="H1859" i="28" s="1"/>
  <c r="G1859" i="28" a="1"/>
  <c r="G1859" i="28" s="1"/>
  <c r="E1859" i="28"/>
  <c r="J1858" i="28" a="1"/>
  <c r="J1858" i="28" s="1"/>
  <c r="I1858" i="28" a="1"/>
  <c r="I1858" i="28" s="1"/>
  <c r="K1858" i="28" s="1"/>
  <c r="H1858" i="28" a="1"/>
  <c r="H1858" i="28" s="1"/>
  <c r="G1858" i="28" a="1"/>
  <c r="G1858" i="28" s="1"/>
  <c r="E1858" i="28"/>
  <c r="J1857" i="28" a="1"/>
  <c r="J1857" i="28" s="1"/>
  <c r="I1857" i="28" a="1"/>
  <c r="I1857" i="28" s="1"/>
  <c r="K1857" i="28" s="1"/>
  <c r="H1857" i="28" a="1"/>
  <c r="H1857" i="28" s="1"/>
  <c r="G1857" i="28" a="1"/>
  <c r="G1857" i="28" s="1"/>
  <c r="J1856" i="28" a="1"/>
  <c r="J1856" i="28" s="1"/>
  <c r="I1856" i="28" a="1"/>
  <c r="I1856" i="28" s="1"/>
  <c r="K1856" i="28" s="1"/>
  <c r="H1856" i="28" a="1"/>
  <c r="H1856" i="28" s="1"/>
  <c r="G1856" i="28" a="1"/>
  <c r="G1856" i="28" s="1"/>
  <c r="F1856" i="28"/>
  <c r="J1855" i="28" a="1"/>
  <c r="J1855" i="28" s="1"/>
  <c r="I1855" i="28" a="1"/>
  <c r="I1855" i="28" s="1"/>
  <c r="K1855" i="28" s="1"/>
  <c r="H1855" i="28" a="1"/>
  <c r="H1855" i="28" s="1"/>
  <c r="G1855" i="28" a="1"/>
  <c r="G1855" i="28" s="1"/>
  <c r="E1855" i="28"/>
  <c r="J1854" i="28" a="1"/>
  <c r="J1854" i="28" s="1"/>
  <c r="I1854" i="28" a="1"/>
  <c r="I1854" i="28" s="1"/>
  <c r="K1854" i="28" s="1"/>
  <c r="H1854" i="28" a="1"/>
  <c r="H1854" i="28" s="1"/>
  <c r="G1854" i="28" a="1"/>
  <c r="G1854" i="28" s="1"/>
  <c r="E1854" i="28"/>
  <c r="J1853" i="28" a="1"/>
  <c r="J1853" i="28" s="1"/>
  <c r="I1853" i="28" a="1"/>
  <c r="I1853" i="28" s="1"/>
  <c r="K1853" i="28" s="1"/>
  <c r="H1853" i="28" a="1"/>
  <c r="H1853" i="28" s="1"/>
  <c r="G1853" i="28" a="1"/>
  <c r="G1853" i="28" s="1"/>
  <c r="E1853" i="28"/>
  <c r="J1852" i="28" a="1"/>
  <c r="J1852" i="28" s="1"/>
  <c r="I1852" i="28" a="1"/>
  <c r="I1852" i="28" s="1"/>
  <c r="K1852" i="28" s="1"/>
  <c r="H1852" i="28" a="1"/>
  <c r="H1852" i="28" s="1"/>
  <c r="G1852" i="28" a="1"/>
  <c r="G1852" i="28" s="1"/>
  <c r="E1852" i="28"/>
  <c r="J1851" i="28" a="1"/>
  <c r="J1851" i="28" s="1"/>
  <c r="I1851" i="28" a="1"/>
  <c r="I1851" i="28" s="1"/>
  <c r="K1851" i="28" s="1"/>
  <c r="H1851" i="28" a="1"/>
  <c r="H1851" i="28" s="1"/>
  <c r="G1851" i="28" a="1"/>
  <c r="G1851" i="28" s="1"/>
  <c r="F1851" i="28"/>
  <c r="J1850" i="28" a="1"/>
  <c r="J1850" i="28" s="1"/>
  <c r="I1850" i="28" a="1"/>
  <c r="I1850" i="28" s="1"/>
  <c r="K1850" i="28" s="1"/>
  <c r="H1850" i="28" a="1"/>
  <c r="H1850" i="28" s="1"/>
  <c r="G1850" i="28" a="1"/>
  <c r="G1850" i="28" s="1"/>
  <c r="E1850" i="28"/>
  <c r="J1849" i="28" a="1"/>
  <c r="J1849" i="28" s="1"/>
  <c r="I1849" i="28" a="1"/>
  <c r="I1849" i="28" s="1"/>
  <c r="K1849" i="28" s="1"/>
  <c r="H1849" i="28" a="1"/>
  <c r="H1849" i="28" s="1"/>
  <c r="G1849" i="28" a="1"/>
  <c r="G1849" i="28" s="1"/>
  <c r="E1849" i="28"/>
  <c r="J1848" i="28" a="1"/>
  <c r="J1848" i="28" s="1"/>
  <c r="I1848" i="28" a="1"/>
  <c r="I1848" i="28" s="1"/>
  <c r="K1848" i="28" s="1"/>
  <c r="H1848" i="28" a="1"/>
  <c r="H1848" i="28" s="1"/>
  <c r="G1848" i="28" a="1"/>
  <c r="G1848" i="28" s="1"/>
  <c r="E1848" i="28"/>
  <c r="J1847" i="28" a="1"/>
  <c r="J1847" i="28" s="1"/>
  <c r="I1847" i="28" a="1"/>
  <c r="I1847" i="28" s="1"/>
  <c r="K1847" i="28" s="1"/>
  <c r="H1847" i="28" a="1"/>
  <c r="H1847" i="28" s="1"/>
  <c r="G1847" i="28" a="1"/>
  <c r="G1847" i="28" s="1"/>
  <c r="E1847" i="28"/>
  <c r="J1846" i="28" a="1"/>
  <c r="J1846" i="28" s="1"/>
  <c r="I1846" i="28" a="1"/>
  <c r="I1846" i="28" s="1"/>
  <c r="K1846" i="28" s="1"/>
  <c r="H1846" i="28" a="1"/>
  <c r="H1846" i="28" s="1"/>
  <c r="G1846" i="28" a="1"/>
  <c r="G1846" i="28" s="1"/>
  <c r="F1846" i="28"/>
  <c r="J1845" i="28" a="1"/>
  <c r="J1845" i="28" s="1"/>
  <c r="I1845" i="28" a="1"/>
  <c r="I1845" i="28" s="1"/>
  <c r="K1845" i="28" s="1"/>
  <c r="H1845" i="28" a="1"/>
  <c r="H1845" i="28" s="1"/>
  <c r="G1845" i="28" a="1"/>
  <c r="G1845" i="28" s="1"/>
  <c r="E1845" i="28"/>
  <c r="J1844" i="28" a="1"/>
  <c r="J1844" i="28" s="1"/>
  <c r="I1844" i="28" a="1"/>
  <c r="I1844" i="28" s="1"/>
  <c r="K1844" i="28" s="1"/>
  <c r="H1844" i="28" a="1"/>
  <c r="H1844" i="28" s="1"/>
  <c r="G1844" i="28" a="1"/>
  <c r="G1844" i="28" s="1"/>
  <c r="E1844" i="28"/>
  <c r="J1843" i="28" a="1"/>
  <c r="J1843" i="28" s="1"/>
  <c r="I1843" i="28" a="1"/>
  <c r="I1843" i="28" s="1"/>
  <c r="K1843" i="28" s="1"/>
  <c r="H1843" i="28" a="1"/>
  <c r="H1843" i="28" s="1"/>
  <c r="G1843" i="28" a="1"/>
  <c r="G1843" i="28" s="1"/>
  <c r="E1843" i="28"/>
  <c r="J1842" i="28" a="1"/>
  <c r="J1842" i="28" s="1"/>
  <c r="I1842" i="28" a="1"/>
  <c r="I1842" i="28" s="1"/>
  <c r="K1842" i="28" s="1"/>
  <c r="H1842" i="28" a="1"/>
  <c r="H1842" i="28" s="1"/>
  <c r="G1842" i="28" a="1"/>
  <c r="G1842" i="28" s="1"/>
  <c r="F1842" i="28"/>
  <c r="J1841" i="28" a="1"/>
  <c r="J1841" i="28" s="1"/>
  <c r="I1841" i="28" a="1"/>
  <c r="I1841" i="28" s="1"/>
  <c r="K1841" i="28" s="1"/>
  <c r="H1841" i="28" a="1"/>
  <c r="H1841" i="28" s="1"/>
  <c r="G1841" i="28" a="1"/>
  <c r="G1841" i="28" s="1"/>
  <c r="E1841" i="28"/>
  <c r="J1840" i="28" a="1"/>
  <c r="J1840" i="28" s="1"/>
  <c r="I1840" i="28" a="1"/>
  <c r="I1840" i="28" s="1"/>
  <c r="K1840" i="28" s="1"/>
  <c r="H1840" i="28" a="1"/>
  <c r="H1840" i="28" s="1"/>
  <c r="G1840" i="28" a="1"/>
  <c r="G1840" i="28" s="1"/>
  <c r="E1840" i="28"/>
  <c r="J1839" i="28" a="1"/>
  <c r="J1839" i="28" s="1"/>
  <c r="I1839" i="28" a="1"/>
  <c r="I1839" i="28" s="1"/>
  <c r="K1839" i="28" s="1"/>
  <c r="H1839" i="28" a="1"/>
  <c r="H1839" i="28" s="1"/>
  <c r="G1839" i="28" a="1"/>
  <c r="G1839" i="28" s="1"/>
  <c r="J1838" i="28" a="1"/>
  <c r="J1838" i="28" s="1"/>
  <c r="I1838" i="28" a="1"/>
  <c r="I1838" i="28" s="1"/>
  <c r="K1838" i="28" s="1"/>
  <c r="H1838" i="28" a="1"/>
  <c r="H1838" i="28" s="1"/>
  <c r="G1838" i="28" a="1"/>
  <c r="G1838" i="28" s="1"/>
  <c r="E1838" i="28"/>
  <c r="J1837" i="28" a="1"/>
  <c r="J1837" i="28" s="1"/>
  <c r="I1837" i="28" a="1"/>
  <c r="I1837" i="28" s="1"/>
  <c r="K1837" i="28" s="1"/>
  <c r="H1837" i="28" a="1"/>
  <c r="H1837" i="28" s="1"/>
  <c r="G1837" i="28" a="1"/>
  <c r="G1837" i="28" s="1"/>
  <c r="E1837" i="28"/>
  <c r="J1836" i="28" a="1"/>
  <c r="J1836" i="28" s="1"/>
  <c r="I1836" i="28" a="1"/>
  <c r="I1836" i="28" s="1"/>
  <c r="K1836" i="28" s="1"/>
  <c r="H1836" i="28" a="1"/>
  <c r="H1836" i="28" s="1"/>
  <c r="G1836" i="28" a="1"/>
  <c r="G1836" i="28" s="1"/>
  <c r="E1836" i="28"/>
  <c r="J1835" i="28" a="1"/>
  <c r="J1835" i="28" s="1"/>
  <c r="I1835" i="28" a="1"/>
  <c r="I1835" i="28" s="1"/>
  <c r="K1835" i="28" s="1"/>
  <c r="H1835" i="28" a="1"/>
  <c r="H1835" i="28" s="1"/>
  <c r="G1835" i="28" a="1"/>
  <c r="G1835" i="28" s="1"/>
  <c r="E1835" i="28"/>
  <c r="J1834" i="28" a="1"/>
  <c r="J1834" i="28" s="1"/>
  <c r="I1834" i="28" a="1"/>
  <c r="I1834" i="28" s="1"/>
  <c r="K1834" i="28" s="1"/>
  <c r="H1834" i="28" a="1"/>
  <c r="H1834" i="28" s="1"/>
  <c r="G1834" i="28" a="1"/>
  <c r="G1834" i="28" s="1"/>
  <c r="E1834" i="28"/>
  <c r="J1833" i="28" a="1"/>
  <c r="J1833" i="28" s="1"/>
  <c r="I1833" i="28" a="1"/>
  <c r="I1833" i="28" s="1"/>
  <c r="K1833" i="28" s="1"/>
  <c r="H1833" i="28" a="1"/>
  <c r="H1833" i="28" s="1"/>
  <c r="G1833" i="28" a="1"/>
  <c r="G1833" i="28" s="1"/>
  <c r="F1833" i="28"/>
  <c r="E1833" i="28"/>
  <c r="J1832" i="28" a="1"/>
  <c r="J1832" i="28" s="1"/>
  <c r="I1832" i="28" a="1"/>
  <c r="I1832" i="28" s="1"/>
  <c r="K1832" i="28" s="1"/>
  <c r="H1832" i="28" a="1"/>
  <c r="H1832" i="28" s="1"/>
  <c r="G1832" i="28" a="1"/>
  <c r="G1832" i="28" s="1"/>
  <c r="F1832" i="28"/>
  <c r="E1832" i="28"/>
  <c r="J1831" i="28" a="1"/>
  <c r="J1831" i="28" s="1"/>
  <c r="I1831" i="28" a="1"/>
  <c r="I1831" i="28" s="1"/>
  <c r="K1831" i="28" s="1"/>
  <c r="H1831" i="28" a="1"/>
  <c r="H1831" i="28" s="1"/>
  <c r="G1831" i="28" a="1"/>
  <c r="G1831" i="28" s="1"/>
  <c r="F1831" i="28"/>
  <c r="E1831" i="28"/>
  <c r="J1830" i="28" a="1"/>
  <c r="J1830" i="28" s="1"/>
  <c r="I1830" i="28" a="1"/>
  <c r="I1830" i="28" s="1"/>
  <c r="K1830" i="28" s="1"/>
  <c r="H1830" i="28" a="1"/>
  <c r="H1830" i="28" s="1"/>
  <c r="G1830" i="28" a="1"/>
  <c r="G1830" i="28" s="1"/>
  <c r="F1830" i="28"/>
  <c r="E1830" i="28"/>
  <c r="J1829" i="28" a="1"/>
  <c r="J1829" i="28" s="1"/>
  <c r="I1829" i="28" a="1"/>
  <c r="I1829" i="28" s="1"/>
  <c r="K1829" i="28" s="1"/>
  <c r="H1829" i="28" a="1"/>
  <c r="H1829" i="28" s="1"/>
  <c r="G1829" i="28" a="1"/>
  <c r="G1829" i="28" s="1"/>
  <c r="F1829" i="28"/>
  <c r="E1829" i="28"/>
  <c r="J1828" i="28" a="1"/>
  <c r="J1828" i="28" s="1"/>
  <c r="I1828" i="28" a="1"/>
  <c r="I1828" i="28" s="1"/>
  <c r="K1828" i="28" s="1"/>
  <c r="H1828" i="28" a="1"/>
  <c r="H1828" i="28" s="1"/>
  <c r="G1828" i="28" a="1"/>
  <c r="G1828" i="28" s="1"/>
  <c r="F1828" i="28"/>
  <c r="E1828" i="28"/>
  <c r="J1827" i="28" a="1"/>
  <c r="J1827" i="28" s="1"/>
  <c r="I1827" i="28" a="1"/>
  <c r="I1827" i="28" s="1"/>
  <c r="K1827" i="28" s="1"/>
  <c r="H1827" i="28" a="1"/>
  <c r="H1827" i="28" s="1"/>
  <c r="G1827" i="28" a="1"/>
  <c r="G1827" i="28" s="1"/>
  <c r="F1827" i="28"/>
  <c r="E1827" i="28"/>
  <c r="J1826" i="28" a="1"/>
  <c r="J1826" i="28" s="1"/>
  <c r="I1826" i="28" a="1"/>
  <c r="I1826" i="28" s="1"/>
  <c r="K1826" i="28" s="1"/>
  <c r="H1826" i="28" a="1"/>
  <c r="H1826" i="28" s="1"/>
  <c r="G1826" i="28" a="1"/>
  <c r="G1826" i="28" s="1"/>
  <c r="F1826" i="28"/>
  <c r="E1826" i="28"/>
  <c r="J1825" i="28" a="1"/>
  <c r="J1825" i="28" s="1"/>
  <c r="I1825" i="28" a="1"/>
  <c r="I1825" i="28" s="1"/>
  <c r="K1825" i="28" s="1"/>
  <c r="H1825" i="28" a="1"/>
  <c r="H1825" i="28" s="1"/>
  <c r="G1825" i="28" a="1"/>
  <c r="G1825" i="28" s="1"/>
  <c r="F1825" i="28"/>
  <c r="E1825" i="28"/>
  <c r="J1824" i="28" a="1"/>
  <c r="J1824" i="28" s="1"/>
  <c r="I1824" i="28" a="1"/>
  <c r="I1824" i="28" s="1"/>
  <c r="K1824" i="28" s="1"/>
  <c r="H1824" i="28" a="1"/>
  <c r="H1824" i="28" s="1"/>
  <c r="G1824" i="28" a="1"/>
  <c r="G1824" i="28" s="1"/>
  <c r="F1824" i="28"/>
  <c r="E1824" i="28"/>
  <c r="J1823" i="28" a="1"/>
  <c r="J1823" i="28" s="1"/>
  <c r="I1823" i="28" a="1"/>
  <c r="I1823" i="28" s="1"/>
  <c r="K1823" i="28" s="1"/>
  <c r="H1823" i="28" a="1"/>
  <c r="H1823" i="28" s="1"/>
  <c r="G1823" i="28" a="1"/>
  <c r="G1823" i="28" s="1"/>
  <c r="F1823" i="28"/>
  <c r="E1823" i="28"/>
  <c r="J1822" i="28" a="1"/>
  <c r="J1822" i="28" s="1"/>
  <c r="I1822" i="28" a="1"/>
  <c r="I1822" i="28" s="1"/>
  <c r="K1822" i="28" s="1"/>
  <c r="H1822" i="28" a="1"/>
  <c r="H1822" i="28" s="1"/>
  <c r="G1822" i="28" a="1"/>
  <c r="G1822" i="28" s="1"/>
  <c r="F1822" i="28"/>
  <c r="E1822" i="28"/>
  <c r="J1821" i="28" a="1"/>
  <c r="J1821" i="28" s="1"/>
  <c r="I1821" i="28" a="1"/>
  <c r="I1821" i="28" s="1"/>
  <c r="K1821" i="28" s="1"/>
  <c r="H1821" i="28" a="1"/>
  <c r="H1821" i="28" s="1"/>
  <c r="G1821" i="28" a="1"/>
  <c r="G1821" i="28" s="1"/>
  <c r="F1821" i="28"/>
  <c r="E1821" i="28"/>
  <c r="J1820" i="28" a="1"/>
  <c r="J1820" i="28" s="1"/>
  <c r="I1820" i="28" a="1"/>
  <c r="I1820" i="28" s="1"/>
  <c r="K1820" i="28" s="1"/>
  <c r="H1820" i="28" a="1"/>
  <c r="H1820" i="28" s="1"/>
  <c r="G1820" i="28" a="1"/>
  <c r="G1820" i="28" s="1"/>
  <c r="F1820" i="28"/>
  <c r="E1820" i="28"/>
  <c r="J1819" i="28" a="1"/>
  <c r="J1819" i="28" s="1"/>
  <c r="I1819" i="28" a="1"/>
  <c r="I1819" i="28" s="1"/>
  <c r="K1819" i="28" s="1"/>
  <c r="H1819" i="28" a="1"/>
  <c r="H1819" i="28" s="1"/>
  <c r="G1819" i="28" a="1"/>
  <c r="G1819" i="28" s="1"/>
  <c r="F1819" i="28"/>
  <c r="E1819" i="28"/>
  <c r="J1818" i="28" a="1"/>
  <c r="J1818" i="28" s="1"/>
  <c r="I1818" i="28" a="1"/>
  <c r="I1818" i="28" s="1"/>
  <c r="K1818" i="28" s="1"/>
  <c r="H1818" i="28" a="1"/>
  <c r="H1818" i="28" s="1"/>
  <c r="G1818" i="28" a="1"/>
  <c r="G1818" i="28" s="1"/>
  <c r="F1818" i="28"/>
  <c r="E1818" i="28"/>
  <c r="J1817" i="28" a="1"/>
  <c r="J1817" i="28" s="1"/>
  <c r="I1817" i="28" a="1"/>
  <c r="I1817" i="28" s="1"/>
  <c r="K1817" i="28" s="1"/>
  <c r="H1817" i="28" a="1"/>
  <c r="H1817" i="28" s="1"/>
  <c r="G1817" i="28" a="1"/>
  <c r="G1817" i="28" s="1"/>
  <c r="F1817" i="28"/>
  <c r="E1817" i="28"/>
  <c r="J1816" i="28" a="1"/>
  <c r="J1816" i="28" s="1"/>
  <c r="I1816" i="28" a="1"/>
  <c r="I1816" i="28" s="1"/>
  <c r="K1816" i="28" s="1"/>
  <c r="H1816" i="28" a="1"/>
  <c r="H1816" i="28" s="1"/>
  <c r="G1816" i="28" a="1"/>
  <c r="G1816" i="28" s="1"/>
  <c r="F1816" i="28"/>
  <c r="E1816" i="28"/>
  <c r="J1815" i="28" a="1"/>
  <c r="J1815" i="28" s="1"/>
  <c r="I1815" i="28" a="1"/>
  <c r="I1815" i="28" s="1"/>
  <c r="K1815" i="28" s="1"/>
  <c r="H1815" i="28" a="1"/>
  <c r="H1815" i="28" s="1"/>
  <c r="G1815" i="28" a="1"/>
  <c r="G1815" i="28" s="1"/>
  <c r="F1815" i="28"/>
  <c r="E1815" i="28"/>
  <c r="J1814" i="28" a="1"/>
  <c r="J1814" i="28" s="1"/>
  <c r="I1814" i="28" a="1"/>
  <c r="I1814" i="28" s="1"/>
  <c r="K1814" i="28" s="1"/>
  <c r="H1814" i="28" a="1"/>
  <c r="H1814" i="28" s="1"/>
  <c r="G1814" i="28" a="1"/>
  <c r="G1814" i="28" s="1"/>
  <c r="F1814" i="28"/>
  <c r="E1814" i="28"/>
  <c r="J1813" i="28" a="1"/>
  <c r="J1813" i="28" s="1"/>
  <c r="I1813" i="28" a="1"/>
  <c r="I1813" i="28" s="1"/>
  <c r="K1813" i="28" s="1"/>
  <c r="H1813" i="28" a="1"/>
  <c r="H1813" i="28" s="1"/>
  <c r="G1813" i="28" a="1"/>
  <c r="G1813" i="28" s="1"/>
  <c r="F1813" i="28"/>
  <c r="E1813" i="28"/>
  <c r="J1812" i="28" a="1"/>
  <c r="J1812" i="28" s="1"/>
  <c r="I1812" i="28" a="1"/>
  <c r="I1812" i="28" s="1"/>
  <c r="K1812" i="28" s="1"/>
  <c r="H1812" i="28" a="1"/>
  <c r="H1812" i="28" s="1"/>
  <c r="G1812" i="28" a="1"/>
  <c r="G1812" i="28" s="1"/>
  <c r="F1812" i="28"/>
  <c r="E1812" i="28"/>
  <c r="J1811" i="28" a="1"/>
  <c r="J1811" i="28" s="1"/>
  <c r="I1811" i="28" a="1"/>
  <c r="I1811" i="28" s="1"/>
  <c r="K1811" i="28" s="1"/>
  <c r="H1811" i="28" a="1"/>
  <c r="H1811" i="28" s="1"/>
  <c r="G1811" i="28" a="1"/>
  <c r="G1811" i="28" s="1"/>
  <c r="F1811" i="28"/>
  <c r="E1811" i="28"/>
  <c r="J1810" i="28" a="1"/>
  <c r="J1810" i="28" s="1"/>
  <c r="I1810" i="28" a="1"/>
  <c r="I1810" i="28" s="1"/>
  <c r="K1810" i="28" s="1"/>
  <c r="H1810" i="28" a="1"/>
  <c r="H1810" i="28" s="1"/>
  <c r="G1810" i="28" a="1"/>
  <c r="G1810" i="28" s="1"/>
  <c r="F1810" i="28"/>
  <c r="E1810" i="28"/>
  <c r="J1809" i="28" a="1"/>
  <c r="J1809" i="28" s="1"/>
  <c r="I1809" i="28" a="1"/>
  <c r="I1809" i="28" s="1"/>
  <c r="K1809" i="28" s="1"/>
  <c r="H1809" i="28" a="1"/>
  <c r="H1809" i="28" s="1"/>
  <c r="G1809" i="28" a="1"/>
  <c r="G1809" i="28" s="1"/>
  <c r="F1809" i="28"/>
  <c r="E1809" i="28"/>
  <c r="J1808" i="28" a="1"/>
  <c r="J1808" i="28" s="1"/>
  <c r="I1808" i="28" a="1"/>
  <c r="I1808" i="28" s="1"/>
  <c r="K1808" i="28" s="1"/>
  <c r="H1808" i="28" a="1"/>
  <c r="H1808" i="28" s="1"/>
  <c r="G1808" i="28" a="1"/>
  <c r="G1808" i="28" s="1"/>
  <c r="F1808" i="28"/>
  <c r="E1808" i="28"/>
  <c r="J1807" i="28" a="1"/>
  <c r="J1807" i="28" s="1"/>
  <c r="I1807" i="28" a="1"/>
  <c r="I1807" i="28" s="1"/>
  <c r="K1807" i="28" s="1"/>
  <c r="H1807" i="28" a="1"/>
  <c r="H1807" i="28" s="1"/>
  <c r="G1807" i="28" a="1"/>
  <c r="G1807" i="28" s="1"/>
  <c r="F1807" i="28"/>
  <c r="E1807" i="28"/>
  <c r="J1806" i="28" a="1"/>
  <c r="J1806" i="28" s="1"/>
  <c r="I1806" i="28" a="1"/>
  <c r="I1806" i="28" s="1"/>
  <c r="K1806" i="28" s="1"/>
  <c r="H1806" i="28" a="1"/>
  <c r="H1806" i="28" s="1"/>
  <c r="G1806" i="28" a="1"/>
  <c r="G1806" i="28" s="1"/>
  <c r="F1806" i="28"/>
  <c r="E1806" i="28"/>
  <c r="J1805" i="28" a="1"/>
  <c r="J1805" i="28" s="1"/>
  <c r="I1805" i="28" a="1"/>
  <c r="I1805" i="28" s="1"/>
  <c r="K1805" i="28" s="1"/>
  <c r="H1805" i="28" a="1"/>
  <c r="H1805" i="28" s="1"/>
  <c r="G1805" i="28" a="1"/>
  <c r="G1805" i="28" s="1"/>
  <c r="F1805" i="28"/>
  <c r="E1805" i="28"/>
  <c r="J1804" i="28" a="1"/>
  <c r="J1804" i="28" s="1"/>
  <c r="I1804" i="28" a="1"/>
  <c r="I1804" i="28" s="1"/>
  <c r="K1804" i="28" s="1"/>
  <c r="H1804" i="28" a="1"/>
  <c r="H1804" i="28" s="1"/>
  <c r="G1804" i="28" a="1"/>
  <c r="G1804" i="28" s="1"/>
  <c r="F1804" i="28"/>
  <c r="E1804" i="28"/>
  <c r="J1803" i="28" a="1"/>
  <c r="J1803" i="28" s="1"/>
  <c r="I1803" i="28" a="1"/>
  <c r="I1803" i="28" s="1"/>
  <c r="K1803" i="28" s="1"/>
  <c r="H1803" i="28" a="1"/>
  <c r="H1803" i="28" s="1"/>
  <c r="G1803" i="28" a="1"/>
  <c r="G1803" i="28" s="1"/>
  <c r="F1803" i="28"/>
  <c r="E1803" i="28"/>
  <c r="J1802" i="28" a="1"/>
  <c r="J1802" i="28" s="1"/>
  <c r="I1802" i="28" a="1"/>
  <c r="I1802" i="28" s="1"/>
  <c r="K1802" i="28" s="1"/>
  <c r="H1802" i="28" a="1"/>
  <c r="H1802" i="28" s="1"/>
  <c r="G1802" i="28" a="1"/>
  <c r="G1802" i="28" s="1"/>
  <c r="F1802" i="28"/>
  <c r="E1802" i="28"/>
  <c r="J1801" i="28" a="1"/>
  <c r="J1801" i="28" s="1"/>
  <c r="I1801" i="28" a="1"/>
  <c r="I1801" i="28" s="1"/>
  <c r="K1801" i="28" s="1"/>
  <c r="H1801" i="28" a="1"/>
  <c r="H1801" i="28" s="1"/>
  <c r="G1801" i="28" a="1"/>
  <c r="G1801" i="28" s="1"/>
  <c r="F1801" i="28"/>
  <c r="E1801" i="28"/>
  <c r="J1800" i="28" a="1"/>
  <c r="J1800" i="28" s="1"/>
  <c r="I1800" i="28" a="1"/>
  <c r="I1800" i="28" s="1"/>
  <c r="K1800" i="28" s="1"/>
  <c r="H1800" i="28" a="1"/>
  <c r="H1800" i="28" s="1"/>
  <c r="G1800" i="28" a="1"/>
  <c r="G1800" i="28" s="1"/>
  <c r="F1800" i="28"/>
  <c r="E1800" i="28"/>
  <c r="J1799" i="28" a="1"/>
  <c r="J1799" i="28" s="1"/>
  <c r="I1799" i="28" a="1"/>
  <c r="I1799" i="28" s="1"/>
  <c r="K1799" i="28" s="1"/>
  <c r="H1799" i="28" a="1"/>
  <c r="H1799" i="28" s="1"/>
  <c r="G1799" i="28" a="1"/>
  <c r="G1799" i="28" s="1"/>
  <c r="F1799" i="28"/>
  <c r="E1799" i="28"/>
  <c r="J1798" i="28" a="1"/>
  <c r="J1798" i="28" s="1"/>
  <c r="I1798" i="28" a="1"/>
  <c r="I1798" i="28" s="1"/>
  <c r="K1798" i="28" s="1"/>
  <c r="H1798" i="28" a="1"/>
  <c r="H1798" i="28" s="1"/>
  <c r="G1798" i="28" a="1"/>
  <c r="G1798" i="28" s="1"/>
  <c r="F1798" i="28"/>
  <c r="E1798" i="28"/>
  <c r="J1797" i="28" a="1"/>
  <c r="J1797" i="28" s="1"/>
  <c r="I1797" i="28" a="1"/>
  <c r="I1797" i="28" s="1"/>
  <c r="K1797" i="28" s="1"/>
  <c r="H1797" i="28" a="1"/>
  <c r="H1797" i="28" s="1"/>
  <c r="G1797" i="28" a="1"/>
  <c r="G1797" i="28" s="1"/>
  <c r="F1797" i="28"/>
  <c r="E1797" i="28"/>
  <c r="J1796" i="28" a="1"/>
  <c r="J1796" i="28" s="1"/>
  <c r="I1796" i="28" a="1"/>
  <c r="I1796" i="28" s="1"/>
  <c r="K1796" i="28" s="1"/>
  <c r="H1796" i="28" a="1"/>
  <c r="H1796" i="28" s="1"/>
  <c r="G1796" i="28" a="1"/>
  <c r="G1796" i="28" s="1"/>
  <c r="F1796" i="28"/>
  <c r="E1796" i="28"/>
  <c r="J1795" i="28" a="1"/>
  <c r="J1795" i="28" s="1"/>
  <c r="I1795" i="28" a="1"/>
  <c r="I1795" i="28" s="1"/>
  <c r="K1795" i="28" s="1"/>
  <c r="H1795" i="28" a="1"/>
  <c r="H1795" i="28" s="1"/>
  <c r="G1795" i="28" a="1"/>
  <c r="G1795" i="28" s="1"/>
  <c r="F1795" i="28"/>
  <c r="E1795" i="28"/>
  <c r="J1794" i="28" a="1"/>
  <c r="J1794" i="28" s="1"/>
  <c r="I1794" i="28" a="1"/>
  <c r="I1794" i="28" s="1"/>
  <c r="K1794" i="28" s="1"/>
  <c r="H1794" i="28" a="1"/>
  <c r="H1794" i="28" s="1"/>
  <c r="G1794" i="28" a="1"/>
  <c r="G1794" i="28" s="1"/>
  <c r="F1794" i="28"/>
  <c r="E1794" i="28"/>
  <c r="J1793" i="28" a="1"/>
  <c r="J1793" i="28" s="1"/>
  <c r="I1793" i="28" a="1"/>
  <c r="I1793" i="28" s="1"/>
  <c r="K1793" i="28" s="1"/>
  <c r="H1793" i="28" a="1"/>
  <c r="H1793" i="28" s="1"/>
  <c r="G1793" i="28" a="1"/>
  <c r="G1793" i="28" s="1"/>
  <c r="F1793" i="28"/>
  <c r="E1793" i="28"/>
  <c r="J1792" i="28" a="1"/>
  <c r="J1792" i="28" s="1"/>
  <c r="I1792" i="28" a="1"/>
  <c r="I1792" i="28" s="1"/>
  <c r="K1792" i="28" s="1"/>
  <c r="H1792" i="28" a="1"/>
  <c r="H1792" i="28" s="1"/>
  <c r="G1792" i="28" a="1"/>
  <c r="G1792" i="28" s="1"/>
  <c r="F1792" i="28"/>
  <c r="E1792" i="28"/>
  <c r="J1791" i="28" a="1"/>
  <c r="J1791" i="28" s="1"/>
  <c r="I1791" i="28" a="1"/>
  <c r="I1791" i="28" s="1"/>
  <c r="K1791" i="28" s="1"/>
  <c r="H1791" i="28" a="1"/>
  <c r="H1791" i="28" s="1"/>
  <c r="G1791" i="28" a="1"/>
  <c r="G1791" i="28" s="1"/>
  <c r="F1791" i="28"/>
  <c r="E1791" i="28"/>
  <c r="J1790" i="28" a="1"/>
  <c r="J1790" i="28" s="1"/>
  <c r="I1790" i="28" a="1"/>
  <c r="I1790" i="28" s="1"/>
  <c r="K1790" i="28" s="1"/>
  <c r="H1790" i="28" a="1"/>
  <c r="H1790" i="28" s="1"/>
  <c r="G1790" i="28" a="1"/>
  <c r="G1790" i="28" s="1"/>
  <c r="F1790" i="28"/>
  <c r="E1790" i="28"/>
  <c r="J1789" i="28" a="1"/>
  <c r="J1789" i="28" s="1"/>
  <c r="I1789" i="28" a="1"/>
  <c r="I1789" i="28" s="1"/>
  <c r="K1789" i="28" s="1"/>
  <c r="H1789" i="28" a="1"/>
  <c r="H1789" i="28" s="1"/>
  <c r="G1789" i="28" a="1"/>
  <c r="G1789" i="28" s="1"/>
  <c r="F1789" i="28"/>
  <c r="E1789" i="28"/>
  <c r="J1788" i="28" a="1"/>
  <c r="J1788" i="28" s="1"/>
  <c r="I1788" i="28" a="1"/>
  <c r="I1788" i="28" s="1"/>
  <c r="K1788" i="28" s="1"/>
  <c r="H1788" i="28" a="1"/>
  <c r="H1788" i="28" s="1"/>
  <c r="G1788" i="28" a="1"/>
  <c r="G1788" i="28" s="1"/>
  <c r="F1788" i="28"/>
  <c r="E1788" i="28"/>
  <c r="J1787" i="28" a="1"/>
  <c r="J1787" i="28" s="1"/>
  <c r="I1787" i="28" a="1"/>
  <c r="I1787" i="28" s="1"/>
  <c r="K1787" i="28" s="1"/>
  <c r="H1787" i="28" a="1"/>
  <c r="H1787" i="28" s="1"/>
  <c r="G1787" i="28" a="1"/>
  <c r="G1787" i="28" s="1"/>
  <c r="F1787" i="28"/>
  <c r="E1787" i="28"/>
  <c r="J1786" i="28" a="1"/>
  <c r="J1786" i="28" s="1"/>
  <c r="I1786" i="28" a="1"/>
  <c r="I1786" i="28" s="1"/>
  <c r="K1786" i="28" s="1"/>
  <c r="H1786" i="28" a="1"/>
  <c r="H1786" i="28" s="1"/>
  <c r="G1786" i="28" a="1"/>
  <c r="G1786" i="28" s="1"/>
  <c r="F1786" i="28"/>
  <c r="E1786" i="28"/>
  <c r="J1785" i="28" a="1"/>
  <c r="J1785" i="28" s="1"/>
  <c r="I1785" i="28" a="1"/>
  <c r="I1785" i="28" s="1"/>
  <c r="K1785" i="28" s="1"/>
  <c r="H1785" i="28" a="1"/>
  <c r="H1785" i="28" s="1"/>
  <c r="G1785" i="28" a="1"/>
  <c r="G1785" i="28" s="1"/>
  <c r="F1785" i="28"/>
  <c r="E1785" i="28"/>
  <c r="J1784" i="28" a="1"/>
  <c r="J1784" i="28" s="1"/>
  <c r="I1784" i="28" a="1"/>
  <c r="I1784" i="28" s="1"/>
  <c r="K1784" i="28" s="1"/>
  <c r="H1784" i="28" a="1"/>
  <c r="H1784" i="28" s="1"/>
  <c r="G1784" i="28" a="1"/>
  <c r="G1784" i="28" s="1"/>
  <c r="F1784" i="28"/>
  <c r="E1784" i="28"/>
  <c r="J1783" i="28" a="1"/>
  <c r="J1783" i="28" s="1"/>
  <c r="I1783" i="28" a="1"/>
  <c r="I1783" i="28" s="1"/>
  <c r="K1783" i="28" s="1"/>
  <c r="H1783" i="28" a="1"/>
  <c r="H1783" i="28" s="1"/>
  <c r="G1783" i="28" a="1"/>
  <c r="G1783" i="28" s="1"/>
  <c r="F1783" i="28"/>
  <c r="E1783" i="28"/>
  <c r="J1782" i="28" a="1"/>
  <c r="J1782" i="28" s="1"/>
  <c r="I1782" i="28" a="1"/>
  <c r="I1782" i="28" s="1"/>
  <c r="K1782" i="28" s="1"/>
  <c r="H1782" i="28" a="1"/>
  <c r="H1782" i="28" s="1"/>
  <c r="G1782" i="28" a="1"/>
  <c r="G1782" i="28" s="1"/>
  <c r="F1782" i="28"/>
  <c r="E1782" i="28"/>
  <c r="J1781" i="28" a="1"/>
  <c r="J1781" i="28" s="1"/>
  <c r="I1781" i="28" a="1"/>
  <c r="I1781" i="28" s="1"/>
  <c r="K1781" i="28" s="1"/>
  <c r="H1781" i="28" a="1"/>
  <c r="H1781" i="28" s="1"/>
  <c r="G1781" i="28" a="1"/>
  <c r="G1781" i="28" s="1"/>
  <c r="F1781" i="28"/>
  <c r="E1781" i="28"/>
  <c r="J1780" i="28" a="1"/>
  <c r="J1780" i="28" s="1"/>
  <c r="I1780" i="28" a="1"/>
  <c r="I1780" i="28" s="1"/>
  <c r="K1780" i="28" s="1"/>
  <c r="H1780" i="28" a="1"/>
  <c r="H1780" i="28" s="1"/>
  <c r="G1780" i="28" a="1"/>
  <c r="G1780" i="28" s="1"/>
  <c r="F1780" i="28"/>
  <c r="E1780" i="28"/>
  <c r="J1779" i="28" a="1"/>
  <c r="J1779" i="28" s="1"/>
  <c r="I1779" i="28" a="1"/>
  <c r="I1779" i="28" s="1"/>
  <c r="K1779" i="28" s="1"/>
  <c r="H1779" i="28" a="1"/>
  <c r="H1779" i="28" s="1"/>
  <c r="G1779" i="28" a="1"/>
  <c r="G1779" i="28" s="1"/>
  <c r="F1779" i="28"/>
  <c r="E1779" i="28"/>
  <c r="J1778" i="28" a="1"/>
  <c r="J1778" i="28" s="1"/>
  <c r="I1778" i="28" a="1"/>
  <c r="I1778" i="28" s="1"/>
  <c r="K1778" i="28" s="1"/>
  <c r="H1778" i="28" a="1"/>
  <c r="H1778" i="28" s="1"/>
  <c r="G1778" i="28" a="1"/>
  <c r="G1778" i="28" s="1"/>
  <c r="F1778" i="28"/>
  <c r="E1778" i="28"/>
  <c r="J1777" i="28" a="1"/>
  <c r="J1777" i="28" s="1"/>
  <c r="I1777" i="28" a="1"/>
  <c r="I1777" i="28" s="1"/>
  <c r="K1777" i="28" s="1"/>
  <c r="H1777" i="28" a="1"/>
  <c r="H1777" i="28" s="1"/>
  <c r="G1777" i="28" a="1"/>
  <c r="G1777" i="28" s="1"/>
  <c r="F1777" i="28"/>
  <c r="E1777" i="28"/>
  <c r="J1776" i="28" a="1"/>
  <c r="J1776" i="28" s="1"/>
  <c r="I1776" i="28" a="1"/>
  <c r="I1776" i="28" s="1"/>
  <c r="K1776" i="28" s="1"/>
  <c r="H1776" i="28" a="1"/>
  <c r="H1776" i="28" s="1"/>
  <c r="G1776" i="28" a="1"/>
  <c r="G1776" i="28" s="1"/>
  <c r="F1776" i="28"/>
  <c r="E1776" i="28"/>
  <c r="J1775" i="28" a="1"/>
  <c r="J1775" i="28" s="1"/>
  <c r="I1775" i="28" a="1"/>
  <c r="I1775" i="28" s="1"/>
  <c r="K1775" i="28" s="1"/>
  <c r="H1775" i="28" a="1"/>
  <c r="H1775" i="28" s="1"/>
  <c r="G1775" i="28" a="1"/>
  <c r="G1775" i="28" s="1"/>
  <c r="F1775" i="28"/>
  <c r="E1775" i="28"/>
  <c r="J1774" i="28" a="1"/>
  <c r="J1774" i="28" s="1"/>
  <c r="I1774" i="28" a="1"/>
  <c r="I1774" i="28" s="1"/>
  <c r="K1774" i="28" s="1"/>
  <c r="H1774" i="28" a="1"/>
  <c r="H1774" i="28" s="1"/>
  <c r="G1774" i="28" a="1"/>
  <c r="G1774" i="28" s="1"/>
  <c r="F1774" i="28"/>
  <c r="E1774" i="28"/>
  <c r="J1773" i="28" a="1"/>
  <c r="J1773" i="28" s="1"/>
  <c r="I1773" i="28" a="1"/>
  <c r="I1773" i="28" s="1"/>
  <c r="K1773" i="28" s="1"/>
  <c r="H1773" i="28" a="1"/>
  <c r="H1773" i="28" s="1"/>
  <c r="G1773" i="28" a="1"/>
  <c r="G1773" i="28" s="1"/>
  <c r="F1773" i="28"/>
  <c r="E1773" i="28"/>
  <c r="J1772" i="28" a="1"/>
  <c r="J1772" i="28" s="1"/>
  <c r="I1772" i="28" a="1"/>
  <c r="I1772" i="28" s="1"/>
  <c r="K1772" i="28" s="1"/>
  <c r="H1772" i="28" a="1"/>
  <c r="H1772" i="28" s="1"/>
  <c r="G1772" i="28" a="1"/>
  <c r="G1772" i="28" s="1"/>
  <c r="F1772" i="28"/>
  <c r="E1772" i="28"/>
  <c r="J1771" i="28" a="1"/>
  <c r="J1771" i="28" s="1"/>
  <c r="I1771" i="28" a="1"/>
  <c r="I1771" i="28" s="1"/>
  <c r="K1771" i="28" s="1"/>
  <c r="H1771" i="28" a="1"/>
  <c r="H1771" i="28" s="1"/>
  <c r="G1771" i="28" a="1"/>
  <c r="G1771" i="28" s="1"/>
  <c r="F1771" i="28"/>
  <c r="E1771" i="28"/>
  <c r="J1770" i="28" a="1"/>
  <c r="J1770" i="28" s="1"/>
  <c r="I1770" i="28" a="1"/>
  <c r="I1770" i="28" s="1"/>
  <c r="K1770" i="28" s="1"/>
  <c r="H1770" i="28" a="1"/>
  <c r="H1770" i="28" s="1"/>
  <c r="G1770" i="28" a="1"/>
  <c r="G1770" i="28" s="1"/>
  <c r="F1770" i="28"/>
  <c r="E1770" i="28"/>
  <c r="J1769" i="28" a="1"/>
  <c r="J1769" i="28" s="1"/>
  <c r="I1769" i="28" a="1"/>
  <c r="I1769" i="28" s="1"/>
  <c r="K1769" i="28" s="1"/>
  <c r="H1769" i="28" a="1"/>
  <c r="H1769" i="28" s="1"/>
  <c r="G1769" i="28" a="1"/>
  <c r="G1769" i="28" s="1"/>
  <c r="F1769" i="28"/>
  <c r="E1769" i="28"/>
  <c r="J1768" i="28" a="1"/>
  <c r="J1768" i="28" s="1"/>
  <c r="I1768" i="28" a="1"/>
  <c r="I1768" i="28" s="1"/>
  <c r="K1768" i="28" s="1"/>
  <c r="H1768" i="28" a="1"/>
  <c r="H1768" i="28" s="1"/>
  <c r="G1768" i="28" a="1"/>
  <c r="G1768" i="28" s="1"/>
  <c r="F1768" i="28"/>
  <c r="E1768" i="28"/>
  <c r="J1767" i="28" a="1"/>
  <c r="J1767" i="28" s="1"/>
  <c r="I1767" i="28" a="1"/>
  <c r="I1767" i="28" s="1"/>
  <c r="K1767" i="28" s="1"/>
  <c r="H1767" i="28" a="1"/>
  <c r="H1767" i="28" s="1"/>
  <c r="G1767" i="28" a="1"/>
  <c r="G1767" i="28" s="1"/>
  <c r="F1767" i="28"/>
  <c r="E1767" i="28"/>
  <c r="J1766" i="28" a="1"/>
  <c r="J1766" i="28" s="1"/>
  <c r="I1766" i="28" a="1"/>
  <c r="I1766" i="28" s="1"/>
  <c r="K1766" i="28" s="1"/>
  <c r="H1766" i="28" a="1"/>
  <c r="H1766" i="28" s="1"/>
  <c r="G1766" i="28" a="1"/>
  <c r="G1766" i="28" s="1"/>
  <c r="F1766" i="28"/>
  <c r="E1766" i="28"/>
  <c r="J1765" i="28" a="1"/>
  <c r="J1765" i="28" s="1"/>
  <c r="I1765" i="28" a="1"/>
  <c r="I1765" i="28" s="1"/>
  <c r="K1765" i="28" s="1"/>
  <c r="H1765" i="28" a="1"/>
  <c r="H1765" i="28" s="1"/>
  <c r="G1765" i="28" a="1"/>
  <c r="G1765" i="28" s="1"/>
  <c r="F1765" i="28"/>
  <c r="E1765" i="28"/>
  <c r="J1764" i="28" a="1"/>
  <c r="J1764" i="28" s="1"/>
  <c r="I1764" i="28" a="1"/>
  <c r="I1764" i="28" s="1"/>
  <c r="K1764" i="28" s="1"/>
  <c r="H1764" i="28" a="1"/>
  <c r="H1764" i="28" s="1"/>
  <c r="G1764" i="28" a="1"/>
  <c r="G1764" i="28" s="1"/>
  <c r="F1764" i="28"/>
  <c r="E1764" i="28"/>
  <c r="J1763" i="28" a="1"/>
  <c r="J1763" i="28" s="1"/>
  <c r="I1763" i="28" a="1"/>
  <c r="I1763" i="28" s="1"/>
  <c r="K1763" i="28" s="1"/>
  <c r="H1763" i="28" a="1"/>
  <c r="H1763" i="28" s="1"/>
  <c r="G1763" i="28" a="1"/>
  <c r="G1763" i="28" s="1"/>
  <c r="F1763" i="28"/>
  <c r="E1763" i="28"/>
  <c r="J1762" i="28" a="1"/>
  <c r="J1762" i="28" s="1"/>
  <c r="I1762" i="28" a="1"/>
  <c r="I1762" i="28" s="1"/>
  <c r="K1762" i="28" s="1"/>
  <c r="H1762" i="28" a="1"/>
  <c r="H1762" i="28" s="1"/>
  <c r="G1762" i="28" a="1"/>
  <c r="G1762" i="28" s="1"/>
  <c r="F1762" i="28"/>
  <c r="E1762" i="28"/>
  <c r="J1761" i="28" a="1"/>
  <c r="J1761" i="28" s="1"/>
  <c r="I1761" i="28" a="1"/>
  <c r="I1761" i="28" s="1"/>
  <c r="K1761" i="28" s="1"/>
  <c r="H1761" i="28" a="1"/>
  <c r="H1761" i="28" s="1"/>
  <c r="G1761" i="28" a="1"/>
  <c r="G1761" i="28" s="1"/>
  <c r="F1761" i="28"/>
  <c r="E1761" i="28"/>
  <c r="J1760" i="28" a="1"/>
  <c r="J1760" i="28" s="1"/>
  <c r="I1760" i="28" a="1"/>
  <c r="I1760" i="28" s="1"/>
  <c r="K1760" i="28" s="1"/>
  <c r="H1760" i="28" a="1"/>
  <c r="H1760" i="28" s="1"/>
  <c r="G1760" i="28" a="1"/>
  <c r="G1760" i="28" s="1"/>
  <c r="F1760" i="28"/>
  <c r="E1760" i="28"/>
  <c r="J1759" i="28" a="1"/>
  <c r="J1759" i="28" s="1"/>
  <c r="I1759" i="28" a="1"/>
  <c r="I1759" i="28" s="1"/>
  <c r="K1759" i="28" s="1"/>
  <c r="H1759" i="28" a="1"/>
  <c r="H1759" i="28" s="1"/>
  <c r="G1759" i="28" a="1"/>
  <c r="G1759" i="28" s="1"/>
  <c r="F1759" i="28"/>
  <c r="E1759" i="28"/>
  <c r="J1758" i="28" a="1"/>
  <c r="J1758" i="28" s="1"/>
  <c r="I1758" i="28" a="1"/>
  <c r="I1758" i="28" s="1"/>
  <c r="K1758" i="28" s="1"/>
  <c r="H1758" i="28" a="1"/>
  <c r="H1758" i="28" s="1"/>
  <c r="G1758" i="28" a="1"/>
  <c r="G1758" i="28" s="1"/>
  <c r="F1758" i="28"/>
  <c r="E1758" i="28"/>
  <c r="J1757" i="28" a="1"/>
  <c r="J1757" i="28" s="1"/>
  <c r="I1757" i="28" a="1"/>
  <c r="I1757" i="28" s="1"/>
  <c r="K1757" i="28" s="1"/>
  <c r="H1757" i="28" a="1"/>
  <c r="H1757" i="28" s="1"/>
  <c r="G1757" i="28" a="1"/>
  <c r="G1757" i="28" s="1"/>
  <c r="F1757" i="28"/>
  <c r="E1757" i="28"/>
  <c r="J1756" i="28" a="1"/>
  <c r="J1756" i="28" s="1"/>
  <c r="I1756" i="28" a="1"/>
  <c r="I1756" i="28" s="1"/>
  <c r="K1756" i="28" s="1"/>
  <c r="H1756" i="28" a="1"/>
  <c r="H1756" i="28" s="1"/>
  <c r="G1756" i="28" a="1"/>
  <c r="G1756" i="28" s="1"/>
  <c r="F1756" i="28"/>
  <c r="E1756" i="28"/>
  <c r="J1755" i="28" a="1"/>
  <c r="J1755" i="28" s="1"/>
  <c r="I1755" i="28" a="1"/>
  <c r="I1755" i="28" s="1"/>
  <c r="K1755" i="28" s="1"/>
  <c r="H1755" i="28" a="1"/>
  <c r="H1755" i="28" s="1"/>
  <c r="G1755" i="28" a="1"/>
  <c r="G1755" i="28" s="1"/>
  <c r="F1755" i="28"/>
  <c r="E1755" i="28"/>
  <c r="J1754" i="28" a="1"/>
  <c r="J1754" i="28" s="1"/>
  <c r="I1754" i="28" a="1"/>
  <c r="I1754" i="28" s="1"/>
  <c r="K1754" i="28" s="1"/>
  <c r="H1754" i="28" a="1"/>
  <c r="H1754" i="28" s="1"/>
  <c r="G1754" i="28" a="1"/>
  <c r="G1754" i="28" s="1"/>
  <c r="F1754" i="28"/>
  <c r="E1754" i="28"/>
  <c r="J1753" i="28" a="1"/>
  <c r="J1753" i="28" s="1"/>
  <c r="I1753" i="28" a="1"/>
  <c r="I1753" i="28" s="1"/>
  <c r="K1753" i="28" s="1"/>
  <c r="H1753" i="28" a="1"/>
  <c r="H1753" i="28" s="1"/>
  <c r="G1753" i="28" a="1"/>
  <c r="G1753" i="28" s="1"/>
  <c r="F1753" i="28"/>
  <c r="E1753" i="28"/>
  <c r="J1752" i="28" a="1"/>
  <c r="J1752" i="28" s="1"/>
  <c r="I1752" i="28" a="1"/>
  <c r="I1752" i="28" s="1"/>
  <c r="K1752" i="28" s="1"/>
  <c r="H1752" i="28" a="1"/>
  <c r="H1752" i="28" s="1"/>
  <c r="G1752" i="28" a="1"/>
  <c r="G1752" i="28" s="1"/>
  <c r="F1752" i="28"/>
  <c r="E1752" i="28"/>
  <c r="J1751" i="28" a="1"/>
  <c r="J1751" i="28" s="1"/>
  <c r="I1751" i="28" a="1"/>
  <c r="I1751" i="28" s="1"/>
  <c r="K1751" i="28" s="1"/>
  <c r="H1751" i="28" a="1"/>
  <c r="H1751" i="28" s="1"/>
  <c r="G1751" i="28" a="1"/>
  <c r="G1751" i="28" s="1"/>
  <c r="F1751" i="28"/>
  <c r="E1751" i="28"/>
  <c r="J1750" i="28" a="1"/>
  <c r="J1750" i="28" s="1"/>
  <c r="I1750" i="28" a="1"/>
  <c r="I1750" i="28" s="1"/>
  <c r="K1750" i="28" s="1"/>
  <c r="H1750" i="28" a="1"/>
  <c r="H1750" i="28" s="1"/>
  <c r="G1750" i="28" a="1"/>
  <c r="G1750" i="28" s="1"/>
  <c r="F1750" i="28"/>
  <c r="E1750" i="28"/>
  <c r="J1749" i="28" a="1"/>
  <c r="J1749" i="28" s="1"/>
  <c r="I1749" i="28" a="1"/>
  <c r="I1749" i="28" s="1"/>
  <c r="K1749" i="28" s="1"/>
  <c r="H1749" i="28" a="1"/>
  <c r="H1749" i="28" s="1"/>
  <c r="G1749" i="28" a="1"/>
  <c r="G1749" i="28" s="1"/>
  <c r="F1749" i="28"/>
  <c r="E1749" i="28"/>
  <c r="J1748" i="28" a="1"/>
  <c r="J1748" i="28" s="1"/>
  <c r="I1748" i="28" a="1"/>
  <c r="I1748" i="28" s="1"/>
  <c r="K1748" i="28" s="1"/>
  <c r="H1748" i="28" a="1"/>
  <c r="H1748" i="28" s="1"/>
  <c r="G1748" i="28" a="1"/>
  <c r="G1748" i="28" s="1"/>
  <c r="F1748" i="28"/>
  <c r="E1748" i="28"/>
  <c r="J1747" i="28" a="1"/>
  <c r="J1747" i="28" s="1"/>
  <c r="I1747" i="28" a="1"/>
  <c r="I1747" i="28" s="1"/>
  <c r="K1747" i="28" s="1"/>
  <c r="H1747" i="28" a="1"/>
  <c r="H1747" i="28" s="1"/>
  <c r="G1747" i="28" a="1"/>
  <c r="G1747" i="28" s="1"/>
  <c r="F1747" i="28"/>
  <c r="E1747" i="28"/>
  <c r="J1746" i="28" a="1"/>
  <c r="J1746" i="28" s="1"/>
  <c r="I1746" i="28" a="1"/>
  <c r="I1746" i="28" s="1"/>
  <c r="K1746" i="28" s="1"/>
  <c r="H1746" i="28" a="1"/>
  <c r="H1746" i="28" s="1"/>
  <c r="G1746" i="28" a="1"/>
  <c r="G1746" i="28" s="1"/>
  <c r="F1746" i="28"/>
  <c r="E1746" i="28"/>
  <c r="J1745" i="28" a="1"/>
  <c r="J1745" i="28" s="1"/>
  <c r="I1745" i="28" a="1"/>
  <c r="I1745" i="28" s="1"/>
  <c r="K1745" i="28" s="1"/>
  <c r="H1745" i="28" a="1"/>
  <c r="H1745" i="28" s="1"/>
  <c r="G1745" i="28" a="1"/>
  <c r="G1745" i="28" s="1"/>
  <c r="F1745" i="28"/>
  <c r="E1745" i="28"/>
  <c r="J1744" i="28" a="1"/>
  <c r="J1744" i="28" s="1"/>
  <c r="I1744" i="28" a="1"/>
  <c r="I1744" i="28" s="1"/>
  <c r="K1744" i="28" s="1"/>
  <c r="H1744" i="28" a="1"/>
  <c r="H1744" i="28" s="1"/>
  <c r="G1744" i="28" a="1"/>
  <c r="G1744" i="28" s="1"/>
  <c r="F1744" i="28"/>
  <c r="E1744" i="28"/>
  <c r="J1743" i="28" a="1"/>
  <c r="J1743" i="28" s="1"/>
  <c r="I1743" i="28" a="1"/>
  <c r="I1743" i="28" s="1"/>
  <c r="K1743" i="28" s="1"/>
  <c r="H1743" i="28" a="1"/>
  <c r="H1743" i="28" s="1"/>
  <c r="G1743" i="28" a="1"/>
  <c r="G1743" i="28" s="1"/>
  <c r="F1743" i="28"/>
  <c r="E1743" i="28"/>
  <c r="J1742" i="28" a="1"/>
  <c r="J1742" i="28" s="1"/>
  <c r="I1742" i="28" a="1"/>
  <c r="I1742" i="28" s="1"/>
  <c r="K1742" i="28" s="1"/>
  <c r="H1742" i="28" a="1"/>
  <c r="H1742" i="28" s="1"/>
  <c r="G1742" i="28" a="1"/>
  <c r="G1742" i="28" s="1"/>
  <c r="F1742" i="28"/>
  <c r="E1742" i="28"/>
  <c r="J1741" i="28" a="1"/>
  <c r="J1741" i="28" s="1"/>
  <c r="I1741" i="28" a="1"/>
  <c r="I1741" i="28" s="1"/>
  <c r="K1741" i="28" s="1"/>
  <c r="H1741" i="28" a="1"/>
  <c r="H1741" i="28" s="1"/>
  <c r="G1741" i="28" a="1"/>
  <c r="G1741" i="28" s="1"/>
  <c r="F1741" i="28"/>
  <c r="E1741" i="28"/>
  <c r="J1740" i="28" a="1"/>
  <c r="J1740" i="28" s="1"/>
  <c r="I1740" i="28" a="1"/>
  <c r="I1740" i="28" s="1"/>
  <c r="K1740" i="28" s="1"/>
  <c r="H1740" i="28" a="1"/>
  <c r="H1740" i="28" s="1"/>
  <c r="G1740" i="28" a="1"/>
  <c r="G1740" i="28" s="1"/>
  <c r="F1740" i="28"/>
  <c r="E1740" i="28"/>
  <c r="J1739" i="28" a="1"/>
  <c r="J1739" i="28" s="1"/>
  <c r="I1739" i="28" a="1"/>
  <c r="I1739" i="28" s="1"/>
  <c r="K1739" i="28" s="1"/>
  <c r="H1739" i="28" a="1"/>
  <c r="H1739" i="28" s="1"/>
  <c r="G1739" i="28" a="1"/>
  <c r="G1739" i="28" s="1"/>
  <c r="F1739" i="28"/>
  <c r="E1739" i="28"/>
  <c r="J1738" i="28" a="1"/>
  <c r="J1738" i="28" s="1"/>
  <c r="I1738" i="28" a="1"/>
  <c r="I1738" i="28" s="1"/>
  <c r="K1738" i="28" s="1"/>
  <c r="H1738" i="28" a="1"/>
  <c r="H1738" i="28" s="1"/>
  <c r="G1738" i="28" a="1"/>
  <c r="G1738" i="28" s="1"/>
  <c r="F1738" i="28"/>
  <c r="E1738" i="28"/>
  <c r="J1737" i="28" a="1"/>
  <c r="J1737" i="28" s="1"/>
  <c r="I1737" i="28" a="1"/>
  <c r="I1737" i="28" s="1"/>
  <c r="K1737" i="28" s="1"/>
  <c r="H1737" i="28" a="1"/>
  <c r="H1737" i="28" s="1"/>
  <c r="G1737" i="28" a="1"/>
  <c r="G1737" i="28" s="1"/>
  <c r="F1737" i="28"/>
  <c r="E1737" i="28"/>
  <c r="J1736" i="28" a="1"/>
  <c r="J1736" i="28" s="1"/>
  <c r="I1736" i="28" a="1"/>
  <c r="I1736" i="28" s="1"/>
  <c r="K1736" i="28" s="1"/>
  <c r="H1736" i="28" a="1"/>
  <c r="H1736" i="28" s="1"/>
  <c r="G1736" i="28" a="1"/>
  <c r="G1736" i="28" s="1"/>
  <c r="F1736" i="28"/>
  <c r="E1736" i="28"/>
  <c r="J1735" i="28" a="1"/>
  <c r="J1735" i="28" s="1"/>
  <c r="I1735" i="28" a="1"/>
  <c r="I1735" i="28" s="1"/>
  <c r="K1735" i="28" s="1"/>
  <c r="H1735" i="28" a="1"/>
  <c r="H1735" i="28" s="1"/>
  <c r="G1735" i="28" a="1"/>
  <c r="G1735" i="28" s="1"/>
  <c r="F1735" i="28"/>
  <c r="E1735" i="28"/>
  <c r="J1734" i="28" a="1"/>
  <c r="J1734" i="28" s="1"/>
  <c r="I1734" i="28" a="1"/>
  <c r="I1734" i="28" s="1"/>
  <c r="K1734" i="28" s="1"/>
  <c r="H1734" i="28" a="1"/>
  <c r="H1734" i="28" s="1"/>
  <c r="G1734" i="28" a="1"/>
  <c r="G1734" i="28" s="1"/>
  <c r="F1734" i="28"/>
  <c r="E1734" i="28"/>
  <c r="J1733" i="28" a="1"/>
  <c r="J1733" i="28" s="1"/>
  <c r="I1733" i="28" a="1"/>
  <c r="I1733" i="28" s="1"/>
  <c r="K1733" i="28" s="1"/>
  <c r="H1733" i="28" a="1"/>
  <c r="H1733" i="28" s="1"/>
  <c r="G1733" i="28" a="1"/>
  <c r="G1733" i="28" s="1"/>
  <c r="E1733" i="28"/>
  <c r="J1732" i="28" a="1"/>
  <c r="J1732" i="28" s="1"/>
  <c r="I1732" i="28" a="1"/>
  <c r="I1732" i="28" s="1"/>
  <c r="K1732" i="28" s="1"/>
  <c r="H1732" i="28" a="1"/>
  <c r="H1732" i="28" s="1"/>
  <c r="G1732" i="28" a="1"/>
  <c r="G1732" i="28" s="1"/>
  <c r="E1732" i="28"/>
  <c r="J1731" i="28" a="1"/>
  <c r="J1731" i="28" s="1"/>
  <c r="I1731" i="28" a="1"/>
  <c r="I1731" i="28" s="1"/>
  <c r="K1731" i="28" s="1"/>
  <c r="H1731" i="28" a="1"/>
  <c r="H1731" i="28" s="1"/>
  <c r="G1731" i="28" a="1"/>
  <c r="G1731" i="28" s="1"/>
  <c r="E1731" i="28"/>
  <c r="J1730" i="28" a="1"/>
  <c r="J1730" i="28" s="1"/>
  <c r="I1730" i="28" a="1"/>
  <c r="I1730" i="28" s="1"/>
  <c r="K1730" i="28" s="1"/>
  <c r="H1730" i="28" a="1"/>
  <c r="H1730" i="28" s="1"/>
  <c r="G1730" i="28" a="1"/>
  <c r="G1730" i="28" s="1"/>
  <c r="E1730" i="28"/>
  <c r="J1729" i="28" a="1"/>
  <c r="J1729" i="28" s="1"/>
  <c r="I1729" i="28" a="1"/>
  <c r="I1729" i="28" s="1"/>
  <c r="K1729" i="28" s="1"/>
  <c r="H1729" i="28" a="1"/>
  <c r="H1729" i="28" s="1"/>
  <c r="G1729" i="28" a="1"/>
  <c r="G1729" i="28" s="1"/>
  <c r="E1729" i="28"/>
  <c r="J1728" i="28" a="1"/>
  <c r="J1728" i="28" s="1"/>
  <c r="I1728" i="28" a="1"/>
  <c r="I1728" i="28" s="1"/>
  <c r="K1728" i="28" s="1"/>
  <c r="H1728" i="28" a="1"/>
  <c r="H1728" i="28" s="1"/>
  <c r="G1728" i="28" a="1"/>
  <c r="G1728" i="28" s="1"/>
  <c r="F1728" i="28"/>
  <c r="J1727" i="28" a="1"/>
  <c r="J1727" i="28" s="1"/>
  <c r="I1727" i="28" a="1"/>
  <c r="I1727" i="28" s="1"/>
  <c r="K1727" i="28" s="1"/>
  <c r="H1727" i="28" a="1"/>
  <c r="H1727" i="28" s="1"/>
  <c r="G1727" i="28" a="1"/>
  <c r="G1727" i="28" s="1"/>
  <c r="E1727" i="28"/>
  <c r="J1726" i="28" a="1"/>
  <c r="J1726" i="28" s="1"/>
  <c r="I1726" i="28" a="1"/>
  <c r="I1726" i="28" s="1"/>
  <c r="K1726" i="28" s="1"/>
  <c r="H1726" i="28" a="1"/>
  <c r="H1726" i="28" s="1"/>
  <c r="G1726" i="28" a="1"/>
  <c r="G1726" i="28" s="1"/>
  <c r="E1726" i="28"/>
  <c r="J1725" i="28" a="1"/>
  <c r="J1725" i="28" s="1"/>
  <c r="I1725" i="28" a="1"/>
  <c r="I1725" i="28" s="1"/>
  <c r="K1725" i="28" s="1"/>
  <c r="H1725" i="28" a="1"/>
  <c r="H1725" i="28" s="1"/>
  <c r="G1725" i="28" a="1"/>
  <c r="G1725" i="28" s="1"/>
  <c r="E1725" i="28"/>
  <c r="J1724" i="28" a="1"/>
  <c r="J1724" i="28" s="1"/>
  <c r="I1724" i="28" a="1"/>
  <c r="I1724" i="28" s="1"/>
  <c r="K1724" i="28" s="1"/>
  <c r="H1724" i="28" a="1"/>
  <c r="H1724" i="28" s="1"/>
  <c r="G1724" i="28" a="1"/>
  <c r="G1724" i="28" s="1"/>
  <c r="E1724" i="28"/>
  <c r="J1723" i="28" a="1"/>
  <c r="J1723" i="28" s="1"/>
  <c r="I1723" i="28" a="1"/>
  <c r="I1723" i="28" s="1"/>
  <c r="K1723" i="28" s="1"/>
  <c r="H1723" i="28" a="1"/>
  <c r="H1723" i="28" s="1"/>
  <c r="G1723" i="28" a="1"/>
  <c r="G1723" i="28" s="1"/>
  <c r="E1723" i="28"/>
  <c r="J1722" i="28" a="1"/>
  <c r="J1722" i="28" s="1"/>
  <c r="I1722" i="28" a="1"/>
  <c r="I1722" i="28" s="1"/>
  <c r="K1722" i="28" s="1"/>
  <c r="H1722" i="28" a="1"/>
  <c r="H1722" i="28" s="1"/>
  <c r="G1722" i="28" a="1"/>
  <c r="G1722" i="28" s="1"/>
  <c r="E1722" i="28"/>
  <c r="J1721" i="28" a="1"/>
  <c r="J1721" i="28" s="1"/>
  <c r="I1721" i="28" a="1"/>
  <c r="I1721" i="28" s="1"/>
  <c r="K1721" i="28" s="1"/>
  <c r="H1721" i="28" a="1"/>
  <c r="H1721" i="28" s="1"/>
  <c r="G1721" i="28" a="1"/>
  <c r="G1721" i="28" s="1"/>
  <c r="E1721" i="28"/>
  <c r="J1720" i="28" a="1"/>
  <c r="J1720" i="28" s="1"/>
  <c r="I1720" i="28" a="1"/>
  <c r="I1720" i="28" s="1"/>
  <c r="K1720" i="28" s="1"/>
  <c r="H1720" i="28" a="1"/>
  <c r="H1720" i="28" s="1"/>
  <c r="G1720" i="28" a="1"/>
  <c r="G1720" i="28" s="1"/>
  <c r="E1720" i="28"/>
  <c r="J1719" i="28" a="1"/>
  <c r="J1719" i="28" s="1"/>
  <c r="I1719" i="28" a="1"/>
  <c r="I1719" i="28" s="1"/>
  <c r="K1719" i="28" s="1"/>
  <c r="H1719" i="28" a="1"/>
  <c r="H1719" i="28" s="1"/>
  <c r="G1719" i="28" a="1"/>
  <c r="G1719" i="28" s="1"/>
  <c r="E1719" i="28"/>
  <c r="J1718" i="28" a="1"/>
  <c r="J1718" i="28" s="1"/>
  <c r="I1718" i="28" a="1"/>
  <c r="I1718" i="28" s="1"/>
  <c r="K1718" i="28" s="1"/>
  <c r="H1718" i="28" a="1"/>
  <c r="H1718" i="28" s="1"/>
  <c r="G1718" i="28" a="1"/>
  <c r="G1718" i="28" s="1"/>
  <c r="E1718" i="28"/>
  <c r="J1717" i="28" a="1"/>
  <c r="J1717" i="28" s="1"/>
  <c r="I1717" i="28" a="1"/>
  <c r="I1717" i="28" s="1"/>
  <c r="K1717" i="28" s="1"/>
  <c r="H1717" i="28" a="1"/>
  <c r="H1717" i="28" s="1"/>
  <c r="G1717" i="28" a="1"/>
  <c r="G1717" i="28" s="1"/>
  <c r="E1717" i="28"/>
  <c r="J1716" i="28" a="1"/>
  <c r="J1716" i="28" s="1"/>
  <c r="I1716" i="28" a="1"/>
  <c r="I1716" i="28" s="1"/>
  <c r="K1716" i="28" s="1"/>
  <c r="H1716" i="28" a="1"/>
  <c r="H1716" i="28" s="1"/>
  <c r="G1716" i="28" a="1"/>
  <c r="G1716" i="28" s="1"/>
  <c r="F1716" i="28"/>
  <c r="J1715" i="28" a="1"/>
  <c r="J1715" i="28" s="1"/>
  <c r="I1715" i="28" a="1"/>
  <c r="I1715" i="28" s="1"/>
  <c r="K1715" i="28" s="1"/>
  <c r="H1715" i="28" a="1"/>
  <c r="H1715" i="28" s="1"/>
  <c r="G1715" i="28" a="1"/>
  <c r="G1715" i="28" s="1"/>
  <c r="E1715" i="28"/>
  <c r="J1714" i="28" a="1"/>
  <c r="J1714" i="28" s="1"/>
  <c r="I1714" i="28" a="1"/>
  <c r="I1714" i="28" s="1"/>
  <c r="K1714" i="28" s="1"/>
  <c r="H1714" i="28" a="1"/>
  <c r="H1714" i="28" s="1"/>
  <c r="G1714" i="28" a="1"/>
  <c r="G1714" i="28" s="1"/>
  <c r="E1714" i="28"/>
  <c r="J1713" i="28" a="1"/>
  <c r="J1713" i="28" s="1"/>
  <c r="I1713" i="28" a="1"/>
  <c r="I1713" i="28" s="1"/>
  <c r="K1713" i="28" s="1"/>
  <c r="H1713" i="28" a="1"/>
  <c r="H1713" i="28" s="1"/>
  <c r="G1713" i="28" a="1"/>
  <c r="G1713" i="28" s="1"/>
  <c r="E1713" i="28"/>
  <c r="J1712" i="28" a="1"/>
  <c r="J1712" i="28" s="1"/>
  <c r="I1712" i="28" a="1"/>
  <c r="I1712" i="28" s="1"/>
  <c r="K1712" i="28" s="1"/>
  <c r="H1712" i="28" a="1"/>
  <c r="H1712" i="28" s="1"/>
  <c r="G1712" i="28" a="1"/>
  <c r="G1712" i="28" s="1"/>
  <c r="E1712" i="28"/>
  <c r="J1711" i="28" a="1"/>
  <c r="J1711" i="28" s="1"/>
  <c r="I1711" i="28" a="1"/>
  <c r="I1711" i="28" s="1"/>
  <c r="K1711" i="28" s="1"/>
  <c r="H1711" i="28" a="1"/>
  <c r="H1711" i="28" s="1"/>
  <c r="G1711" i="28" a="1"/>
  <c r="G1711" i="28" s="1"/>
  <c r="E1711" i="28"/>
  <c r="J1710" i="28" a="1"/>
  <c r="J1710" i="28" s="1"/>
  <c r="I1710" i="28" a="1"/>
  <c r="I1710" i="28" s="1"/>
  <c r="K1710" i="28" s="1"/>
  <c r="H1710" i="28" a="1"/>
  <c r="H1710" i="28" s="1"/>
  <c r="G1710" i="28" a="1"/>
  <c r="G1710" i="28" s="1"/>
  <c r="E1710" i="28"/>
  <c r="J1709" i="28" a="1"/>
  <c r="J1709" i="28" s="1"/>
  <c r="I1709" i="28" a="1"/>
  <c r="I1709" i="28" s="1"/>
  <c r="K1709" i="28" s="1"/>
  <c r="H1709" i="28" a="1"/>
  <c r="H1709" i="28" s="1"/>
  <c r="G1709" i="28" a="1"/>
  <c r="G1709" i="28" s="1"/>
  <c r="E1709" i="28"/>
  <c r="J1708" i="28" a="1"/>
  <c r="J1708" i="28" s="1"/>
  <c r="I1708" i="28" a="1"/>
  <c r="I1708" i="28" s="1"/>
  <c r="K1708" i="28" s="1"/>
  <c r="H1708" i="28" a="1"/>
  <c r="H1708" i="28" s="1"/>
  <c r="G1708" i="28" a="1"/>
  <c r="G1708" i="28" s="1"/>
  <c r="E1708" i="28"/>
  <c r="J1707" i="28" a="1"/>
  <c r="J1707" i="28" s="1"/>
  <c r="I1707" i="28" a="1"/>
  <c r="I1707" i="28" s="1"/>
  <c r="K1707" i="28" s="1"/>
  <c r="H1707" i="28" a="1"/>
  <c r="H1707" i="28" s="1"/>
  <c r="G1707" i="28" a="1"/>
  <c r="G1707" i="28" s="1"/>
  <c r="E1707" i="28"/>
  <c r="J1706" i="28" a="1"/>
  <c r="J1706" i="28" s="1"/>
  <c r="I1706" i="28" a="1"/>
  <c r="I1706" i="28" s="1"/>
  <c r="K1706" i="28" s="1"/>
  <c r="H1706" i="28" a="1"/>
  <c r="H1706" i="28" s="1"/>
  <c r="G1706" i="28" a="1"/>
  <c r="G1706" i="28" s="1"/>
  <c r="E1706" i="28"/>
  <c r="J1705" i="28" a="1"/>
  <c r="J1705" i="28" s="1"/>
  <c r="I1705" i="28" a="1"/>
  <c r="I1705" i="28" s="1"/>
  <c r="K1705" i="28" s="1"/>
  <c r="H1705" i="28" a="1"/>
  <c r="H1705" i="28" s="1"/>
  <c r="G1705" i="28" a="1"/>
  <c r="G1705" i="28" s="1"/>
  <c r="E1705" i="28"/>
  <c r="J1704" i="28" a="1"/>
  <c r="J1704" i="28" s="1"/>
  <c r="I1704" i="28" a="1"/>
  <c r="I1704" i="28" s="1"/>
  <c r="K1704" i="28" s="1"/>
  <c r="H1704" i="28" a="1"/>
  <c r="H1704" i="28" s="1"/>
  <c r="G1704" i="28" a="1"/>
  <c r="G1704" i="28" s="1"/>
  <c r="E1704" i="28"/>
  <c r="J1703" i="28" a="1"/>
  <c r="J1703" i="28" s="1"/>
  <c r="I1703" i="28" a="1"/>
  <c r="I1703" i="28" s="1"/>
  <c r="K1703" i="28" s="1"/>
  <c r="H1703" i="28" a="1"/>
  <c r="H1703" i="28" s="1"/>
  <c r="G1703" i="28" a="1"/>
  <c r="G1703" i="28" s="1"/>
  <c r="F1703" i="28"/>
  <c r="J1702" i="28" a="1"/>
  <c r="J1702" i="28" s="1"/>
  <c r="I1702" i="28" a="1"/>
  <c r="I1702" i="28" s="1"/>
  <c r="K1702" i="28" s="1"/>
  <c r="H1702" i="28" a="1"/>
  <c r="H1702" i="28" s="1"/>
  <c r="G1702" i="28" a="1"/>
  <c r="G1702" i="28" s="1"/>
  <c r="E1702" i="28"/>
  <c r="J1701" i="28" a="1"/>
  <c r="J1701" i="28" s="1"/>
  <c r="I1701" i="28" a="1"/>
  <c r="I1701" i="28" s="1"/>
  <c r="K1701" i="28" s="1"/>
  <c r="H1701" i="28" a="1"/>
  <c r="H1701" i="28" s="1"/>
  <c r="G1701" i="28" a="1"/>
  <c r="G1701" i="28" s="1"/>
  <c r="F1701" i="28"/>
  <c r="J1700" i="28" a="1"/>
  <c r="J1700" i="28" s="1"/>
  <c r="I1700" i="28" a="1"/>
  <c r="I1700" i="28" s="1"/>
  <c r="K1700" i="28" s="1"/>
  <c r="H1700" i="28" a="1"/>
  <c r="H1700" i="28" s="1"/>
  <c r="G1700" i="28" a="1"/>
  <c r="G1700" i="28" s="1"/>
  <c r="E1700" i="28"/>
  <c r="J1699" i="28" a="1"/>
  <c r="J1699" i="28" s="1"/>
  <c r="I1699" i="28" a="1"/>
  <c r="I1699" i="28" s="1"/>
  <c r="K1699" i="28" s="1"/>
  <c r="H1699" i="28" a="1"/>
  <c r="H1699" i="28" s="1"/>
  <c r="G1699" i="28" a="1"/>
  <c r="G1699" i="28" s="1"/>
  <c r="E1699" i="28"/>
  <c r="J1698" i="28" a="1"/>
  <c r="J1698" i="28" s="1"/>
  <c r="I1698" i="28" a="1"/>
  <c r="I1698" i="28" s="1"/>
  <c r="K1698" i="28" s="1"/>
  <c r="H1698" i="28" a="1"/>
  <c r="H1698" i="28" s="1"/>
  <c r="G1698" i="28" a="1"/>
  <c r="G1698" i="28" s="1"/>
  <c r="E1698" i="28"/>
  <c r="J1697" i="28" a="1"/>
  <c r="J1697" i="28" s="1"/>
  <c r="I1697" i="28" a="1"/>
  <c r="I1697" i="28" s="1"/>
  <c r="K1697" i="28" s="1"/>
  <c r="H1697" i="28" a="1"/>
  <c r="H1697" i="28" s="1"/>
  <c r="G1697" i="28" a="1"/>
  <c r="G1697" i="28" s="1"/>
  <c r="E1697" i="28"/>
  <c r="J1696" i="28" a="1"/>
  <c r="J1696" i="28" s="1"/>
  <c r="I1696" i="28" a="1"/>
  <c r="I1696" i="28" s="1"/>
  <c r="K1696" i="28" s="1"/>
  <c r="H1696" i="28" a="1"/>
  <c r="H1696" i="28" s="1"/>
  <c r="G1696" i="28" a="1"/>
  <c r="G1696" i="28" s="1"/>
  <c r="E1696" i="28"/>
  <c r="J1695" i="28" a="1"/>
  <c r="J1695" i="28" s="1"/>
  <c r="I1695" i="28" a="1"/>
  <c r="I1695" i="28" s="1"/>
  <c r="K1695" i="28" s="1"/>
  <c r="H1695" i="28" a="1"/>
  <c r="H1695" i="28" s="1"/>
  <c r="G1695" i="28" a="1"/>
  <c r="G1695" i="28" s="1"/>
  <c r="E1695" i="28"/>
  <c r="J1694" i="28" a="1"/>
  <c r="J1694" i="28" s="1"/>
  <c r="I1694" i="28" a="1"/>
  <c r="I1694" i="28" s="1"/>
  <c r="K1694" i="28" s="1"/>
  <c r="H1694" i="28" a="1"/>
  <c r="H1694" i="28" s="1"/>
  <c r="G1694" i="28" a="1"/>
  <c r="G1694" i="28" s="1"/>
  <c r="E1694" i="28"/>
  <c r="J1693" i="28" a="1"/>
  <c r="J1693" i="28" s="1"/>
  <c r="I1693" i="28" a="1"/>
  <c r="I1693" i="28" s="1"/>
  <c r="K1693" i="28" s="1"/>
  <c r="H1693" i="28" a="1"/>
  <c r="H1693" i="28" s="1"/>
  <c r="G1693" i="28" a="1"/>
  <c r="G1693" i="28" s="1"/>
  <c r="E1693" i="28"/>
  <c r="J1692" i="28" a="1"/>
  <c r="J1692" i="28" s="1"/>
  <c r="I1692" i="28" a="1"/>
  <c r="I1692" i="28" s="1"/>
  <c r="K1692" i="28" s="1"/>
  <c r="H1692" i="28" a="1"/>
  <c r="H1692" i="28" s="1"/>
  <c r="G1692" i="28" a="1"/>
  <c r="G1692" i="28" s="1"/>
  <c r="E1692" i="28"/>
  <c r="J1691" i="28" a="1"/>
  <c r="J1691" i="28" s="1"/>
  <c r="I1691" i="28" a="1"/>
  <c r="I1691" i="28" s="1"/>
  <c r="K1691" i="28" s="1"/>
  <c r="H1691" i="28" a="1"/>
  <c r="H1691" i="28" s="1"/>
  <c r="G1691" i="28" a="1"/>
  <c r="G1691" i="28" s="1"/>
  <c r="E1691" i="28"/>
  <c r="J1690" i="28" a="1"/>
  <c r="J1690" i="28" s="1"/>
  <c r="I1690" i="28" a="1"/>
  <c r="I1690" i="28" s="1"/>
  <c r="K1690" i="28" s="1"/>
  <c r="H1690" i="28" a="1"/>
  <c r="H1690" i="28" s="1"/>
  <c r="G1690" i="28" a="1"/>
  <c r="G1690" i="28" s="1"/>
  <c r="E1690" i="28"/>
  <c r="J1689" i="28" a="1"/>
  <c r="J1689" i="28" s="1"/>
  <c r="I1689" i="28" a="1"/>
  <c r="I1689" i="28" s="1"/>
  <c r="K1689" i="28" s="1"/>
  <c r="H1689" i="28" a="1"/>
  <c r="H1689" i="28" s="1"/>
  <c r="G1689" i="28" a="1"/>
  <c r="G1689" i="28" s="1"/>
  <c r="E1689" i="28"/>
  <c r="J1688" i="28" a="1"/>
  <c r="J1688" i="28" s="1"/>
  <c r="I1688" i="28" a="1"/>
  <c r="I1688" i="28" s="1"/>
  <c r="K1688" i="28" s="1"/>
  <c r="H1688" i="28" a="1"/>
  <c r="H1688" i="28" s="1"/>
  <c r="G1688" i="28" a="1"/>
  <c r="G1688" i="28" s="1"/>
  <c r="E1688" i="28"/>
  <c r="J1687" i="28" a="1"/>
  <c r="J1687" i="28" s="1"/>
  <c r="I1687" i="28" a="1"/>
  <c r="I1687" i="28" s="1"/>
  <c r="K1687" i="28" s="1"/>
  <c r="H1687" i="28" a="1"/>
  <c r="H1687" i="28" s="1"/>
  <c r="G1687" i="28" a="1"/>
  <c r="G1687" i="28" s="1"/>
  <c r="E1687" i="28"/>
  <c r="J1686" i="28" a="1"/>
  <c r="J1686" i="28" s="1"/>
  <c r="I1686" i="28" a="1"/>
  <c r="I1686" i="28" s="1"/>
  <c r="K1686" i="28" s="1"/>
  <c r="H1686" i="28" a="1"/>
  <c r="H1686" i="28" s="1"/>
  <c r="G1686" i="28" a="1"/>
  <c r="G1686" i="28" s="1"/>
  <c r="E1686" i="28"/>
  <c r="J1685" i="28" a="1"/>
  <c r="J1685" i="28" s="1"/>
  <c r="I1685" i="28" a="1"/>
  <c r="I1685" i="28" s="1"/>
  <c r="K1685" i="28" s="1"/>
  <c r="H1685" i="28" a="1"/>
  <c r="H1685" i="28" s="1"/>
  <c r="G1685" i="28" a="1"/>
  <c r="G1685" i="28" s="1"/>
  <c r="E1685" i="28"/>
  <c r="J1684" i="28" a="1"/>
  <c r="J1684" i="28" s="1"/>
  <c r="I1684" i="28" a="1"/>
  <c r="I1684" i="28" s="1"/>
  <c r="K1684" i="28" s="1"/>
  <c r="H1684" i="28" a="1"/>
  <c r="H1684" i="28" s="1"/>
  <c r="G1684" i="28" a="1"/>
  <c r="G1684" i="28" s="1"/>
  <c r="E1684" i="28"/>
  <c r="J1683" i="28" a="1"/>
  <c r="J1683" i="28" s="1"/>
  <c r="I1683" i="28" a="1"/>
  <c r="I1683" i="28" s="1"/>
  <c r="K1683" i="28" s="1"/>
  <c r="H1683" i="28" a="1"/>
  <c r="H1683" i="28" s="1"/>
  <c r="G1683" i="28" a="1"/>
  <c r="G1683" i="28" s="1"/>
  <c r="E1683" i="28"/>
  <c r="J1682" i="28" a="1"/>
  <c r="J1682" i="28" s="1"/>
  <c r="I1682" i="28" a="1"/>
  <c r="I1682" i="28" s="1"/>
  <c r="K1682" i="28" s="1"/>
  <c r="H1682" i="28" a="1"/>
  <c r="H1682" i="28" s="1"/>
  <c r="G1682" i="28" a="1"/>
  <c r="G1682" i="28" s="1"/>
  <c r="E1682" i="28"/>
  <c r="J1681" i="28" a="1"/>
  <c r="J1681" i="28" s="1"/>
  <c r="I1681" i="28" a="1"/>
  <c r="I1681" i="28" s="1"/>
  <c r="K1681" i="28" s="1"/>
  <c r="H1681" i="28" a="1"/>
  <c r="H1681" i="28" s="1"/>
  <c r="G1681" i="28" a="1"/>
  <c r="G1681" i="28" s="1"/>
  <c r="E1681" i="28"/>
  <c r="J1680" i="28" a="1"/>
  <c r="J1680" i="28" s="1"/>
  <c r="I1680" i="28" a="1"/>
  <c r="I1680" i="28" s="1"/>
  <c r="K1680" i="28" s="1"/>
  <c r="H1680" i="28" a="1"/>
  <c r="H1680" i="28" s="1"/>
  <c r="G1680" i="28" a="1"/>
  <c r="G1680" i="28" s="1"/>
  <c r="F1680" i="28"/>
  <c r="J1679" i="28" a="1"/>
  <c r="J1679" i="28" s="1"/>
  <c r="I1679" i="28" a="1"/>
  <c r="I1679" i="28" s="1"/>
  <c r="K1679" i="28" s="1"/>
  <c r="H1679" i="28" a="1"/>
  <c r="H1679" i="28" s="1"/>
  <c r="G1679" i="28" a="1"/>
  <c r="G1679" i="28" s="1"/>
  <c r="E1679" i="28"/>
  <c r="J1678" i="28" a="1"/>
  <c r="J1678" i="28" s="1"/>
  <c r="I1678" i="28" a="1"/>
  <c r="I1678" i="28" s="1"/>
  <c r="K1678" i="28" s="1"/>
  <c r="H1678" i="28" a="1"/>
  <c r="H1678" i="28" s="1"/>
  <c r="G1678" i="28" a="1"/>
  <c r="G1678" i="28" s="1"/>
  <c r="E1678" i="28"/>
  <c r="J1677" i="28" a="1"/>
  <c r="J1677" i="28" s="1"/>
  <c r="I1677" i="28" a="1"/>
  <c r="I1677" i="28" s="1"/>
  <c r="K1677" i="28" s="1"/>
  <c r="H1677" i="28" a="1"/>
  <c r="H1677" i="28" s="1"/>
  <c r="G1677" i="28" a="1"/>
  <c r="G1677" i="28" s="1"/>
  <c r="E1677" i="28"/>
  <c r="J1676" i="28" a="1"/>
  <c r="J1676" i="28" s="1"/>
  <c r="I1676" i="28" a="1"/>
  <c r="I1676" i="28" s="1"/>
  <c r="K1676" i="28" s="1"/>
  <c r="H1676" i="28" a="1"/>
  <c r="H1676" i="28" s="1"/>
  <c r="G1676" i="28" a="1"/>
  <c r="G1676" i="28" s="1"/>
  <c r="E1676" i="28"/>
  <c r="J1675" i="28" a="1"/>
  <c r="J1675" i="28" s="1"/>
  <c r="I1675" i="28" a="1"/>
  <c r="I1675" i="28" s="1"/>
  <c r="K1675" i="28" s="1"/>
  <c r="H1675" i="28" a="1"/>
  <c r="H1675" i="28" s="1"/>
  <c r="G1675" i="28" a="1"/>
  <c r="G1675" i="28" s="1"/>
  <c r="E1675" i="28"/>
  <c r="J1674" i="28" a="1"/>
  <c r="J1674" i="28" s="1"/>
  <c r="I1674" i="28" a="1"/>
  <c r="I1674" i="28" s="1"/>
  <c r="K1674" i="28" s="1"/>
  <c r="H1674" i="28" a="1"/>
  <c r="H1674" i="28" s="1"/>
  <c r="G1674" i="28" a="1"/>
  <c r="G1674" i="28" s="1"/>
  <c r="E1674" i="28"/>
  <c r="J1673" i="28" a="1"/>
  <c r="J1673" i="28" s="1"/>
  <c r="I1673" i="28" a="1"/>
  <c r="I1673" i="28" s="1"/>
  <c r="K1673" i="28" s="1"/>
  <c r="H1673" i="28" a="1"/>
  <c r="H1673" i="28" s="1"/>
  <c r="G1673" i="28" a="1"/>
  <c r="G1673" i="28" s="1"/>
  <c r="E1673" i="28"/>
  <c r="J1672" i="28" a="1"/>
  <c r="J1672" i="28" s="1"/>
  <c r="I1672" i="28" a="1"/>
  <c r="I1672" i="28" s="1"/>
  <c r="K1672" i="28" s="1"/>
  <c r="H1672" i="28" a="1"/>
  <c r="H1672" i="28" s="1"/>
  <c r="G1672" i="28" a="1"/>
  <c r="G1672" i="28" s="1"/>
  <c r="E1672" i="28"/>
  <c r="J1671" i="28" a="1"/>
  <c r="J1671" i="28" s="1"/>
  <c r="I1671" i="28" a="1"/>
  <c r="I1671" i="28" s="1"/>
  <c r="K1671" i="28" s="1"/>
  <c r="H1671" i="28" a="1"/>
  <c r="H1671" i="28" s="1"/>
  <c r="G1671" i="28" a="1"/>
  <c r="G1671" i="28" s="1"/>
  <c r="E1671" i="28"/>
  <c r="J1670" i="28" a="1"/>
  <c r="J1670" i="28" s="1"/>
  <c r="I1670" i="28" a="1"/>
  <c r="I1670" i="28" s="1"/>
  <c r="K1670" i="28" s="1"/>
  <c r="H1670" i="28" a="1"/>
  <c r="H1670" i="28" s="1"/>
  <c r="G1670" i="28" a="1"/>
  <c r="G1670" i="28" s="1"/>
  <c r="E1670" i="28"/>
  <c r="J1669" i="28" a="1"/>
  <c r="J1669" i="28" s="1"/>
  <c r="I1669" i="28" a="1"/>
  <c r="I1669" i="28" s="1"/>
  <c r="K1669" i="28" s="1"/>
  <c r="H1669" i="28" a="1"/>
  <c r="H1669" i="28" s="1"/>
  <c r="G1669" i="28" a="1"/>
  <c r="G1669" i="28" s="1"/>
  <c r="F1669" i="28"/>
  <c r="J1668" i="28" a="1"/>
  <c r="J1668" i="28" s="1"/>
  <c r="I1668" i="28" a="1"/>
  <c r="I1668" i="28" s="1"/>
  <c r="K1668" i="28" s="1"/>
  <c r="H1668" i="28" a="1"/>
  <c r="H1668" i="28" s="1"/>
  <c r="G1668" i="28" a="1"/>
  <c r="G1668" i="28" s="1"/>
  <c r="E1668" i="28"/>
  <c r="J1667" i="28" a="1"/>
  <c r="J1667" i="28" s="1"/>
  <c r="I1667" i="28" a="1"/>
  <c r="I1667" i="28" s="1"/>
  <c r="K1667" i="28" s="1"/>
  <c r="H1667" i="28" a="1"/>
  <c r="H1667" i="28" s="1"/>
  <c r="G1667" i="28" a="1"/>
  <c r="G1667" i="28" s="1"/>
  <c r="F1667" i="28"/>
  <c r="J1666" i="28" a="1"/>
  <c r="J1666" i="28" s="1"/>
  <c r="I1666" i="28" a="1"/>
  <c r="I1666" i="28" s="1"/>
  <c r="K1666" i="28" s="1"/>
  <c r="H1666" i="28" a="1"/>
  <c r="H1666" i="28" s="1"/>
  <c r="G1666" i="28" a="1"/>
  <c r="G1666" i="28" s="1"/>
  <c r="F1666" i="28"/>
  <c r="J1665" i="28" a="1"/>
  <c r="J1665" i="28" s="1"/>
  <c r="I1665" i="28" a="1"/>
  <c r="I1665" i="28" s="1"/>
  <c r="K1665" i="28" s="1"/>
  <c r="H1665" i="28" a="1"/>
  <c r="H1665" i="28" s="1"/>
  <c r="G1665" i="28" a="1"/>
  <c r="G1665" i="28" s="1"/>
  <c r="E1665" i="28"/>
  <c r="J1664" i="28" a="1"/>
  <c r="J1664" i="28" s="1"/>
  <c r="I1664" i="28" a="1"/>
  <c r="I1664" i="28" s="1"/>
  <c r="K1664" i="28" s="1"/>
  <c r="H1664" i="28" a="1"/>
  <c r="H1664" i="28" s="1"/>
  <c r="G1664" i="28" a="1"/>
  <c r="G1664" i="28" s="1"/>
  <c r="E1664" i="28"/>
  <c r="J1663" i="28" a="1"/>
  <c r="J1663" i="28" s="1"/>
  <c r="I1663" i="28" a="1"/>
  <c r="I1663" i="28" s="1"/>
  <c r="K1663" i="28" s="1"/>
  <c r="H1663" i="28" a="1"/>
  <c r="H1663" i="28" s="1"/>
  <c r="G1663" i="28" a="1"/>
  <c r="G1663" i="28" s="1"/>
  <c r="E1663" i="28"/>
  <c r="J1662" i="28" a="1"/>
  <c r="J1662" i="28" s="1"/>
  <c r="I1662" i="28" a="1"/>
  <c r="I1662" i="28" s="1"/>
  <c r="K1662" i="28" s="1"/>
  <c r="H1662" i="28" a="1"/>
  <c r="H1662" i="28" s="1"/>
  <c r="G1662" i="28" a="1"/>
  <c r="G1662" i="28" s="1"/>
  <c r="E1662" i="28"/>
  <c r="J1661" i="28" a="1"/>
  <c r="J1661" i="28" s="1"/>
  <c r="I1661" i="28" a="1"/>
  <c r="I1661" i="28" s="1"/>
  <c r="K1661" i="28" s="1"/>
  <c r="H1661" i="28" a="1"/>
  <c r="H1661" i="28" s="1"/>
  <c r="G1661" i="28" a="1"/>
  <c r="G1661" i="28" s="1"/>
  <c r="E1661" i="28"/>
  <c r="J1660" i="28" a="1"/>
  <c r="J1660" i="28" s="1"/>
  <c r="I1660" i="28" a="1"/>
  <c r="I1660" i="28" s="1"/>
  <c r="K1660" i="28" s="1"/>
  <c r="H1660" i="28" a="1"/>
  <c r="H1660" i="28" s="1"/>
  <c r="G1660" i="28" a="1"/>
  <c r="G1660" i="28" s="1"/>
  <c r="E1660" i="28"/>
  <c r="J1659" i="28" a="1"/>
  <c r="J1659" i="28" s="1"/>
  <c r="I1659" i="28" a="1"/>
  <c r="I1659" i="28" s="1"/>
  <c r="K1659" i="28" s="1"/>
  <c r="H1659" i="28" a="1"/>
  <c r="H1659" i="28" s="1"/>
  <c r="G1659" i="28" a="1"/>
  <c r="G1659" i="28" s="1"/>
  <c r="E1659" i="28"/>
  <c r="J1658" i="28" a="1"/>
  <c r="J1658" i="28" s="1"/>
  <c r="I1658" i="28" a="1"/>
  <c r="I1658" i="28" s="1"/>
  <c r="K1658" i="28" s="1"/>
  <c r="H1658" i="28" a="1"/>
  <c r="H1658" i="28" s="1"/>
  <c r="G1658" i="28" a="1"/>
  <c r="G1658" i="28" s="1"/>
  <c r="E1658" i="28"/>
  <c r="J1657" i="28" a="1"/>
  <c r="J1657" i="28" s="1"/>
  <c r="I1657" i="28" a="1"/>
  <c r="I1657" i="28" s="1"/>
  <c r="K1657" i="28" s="1"/>
  <c r="H1657" i="28" a="1"/>
  <c r="H1657" i="28" s="1"/>
  <c r="G1657" i="28" a="1"/>
  <c r="G1657" i="28" s="1"/>
  <c r="E1657" i="28"/>
  <c r="J1656" i="28" a="1"/>
  <c r="J1656" i="28" s="1"/>
  <c r="I1656" i="28" a="1"/>
  <c r="I1656" i="28" s="1"/>
  <c r="K1656" i="28" s="1"/>
  <c r="H1656" i="28" a="1"/>
  <c r="H1656" i="28" s="1"/>
  <c r="G1656" i="28" a="1"/>
  <c r="G1656" i="28" s="1"/>
  <c r="E1656" i="28"/>
  <c r="J1655" i="28" a="1"/>
  <c r="J1655" i="28" s="1"/>
  <c r="I1655" i="28" a="1"/>
  <c r="I1655" i="28" s="1"/>
  <c r="K1655" i="28" s="1"/>
  <c r="H1655" i="28" a="1"/>
  <c r="H1655" i="28" s="1"/>
  <c r="G1655" i="28" a="1"/>
  <c r="G1655" i="28" s="1"/>
  <c r="E1655" i="28"/>
  <c r="J1654" i="28" a="1"/>
  <c r="J1654" i="28" s="1"/>
  <c r="I1654" i="28" a="1"/>
  <c r="I1654" i="28" s="1"/>
  <c r="K1654" i="28" s="1"/>
  <c r="H1654" i="28" a="1"/>
  <c r="H1654" i="28" s="1"/>
  <c r="G1654" i="28" a="1"/>
  <c r="G1654" i="28" s="1"/>
  <c r="F1654" i="28"/>
  <c r="J1653" i="28" a="1"/>
  <c r="J1653" i="28" s="1"/>
  <c r="I1653" i="28" a="1"/>
  <c r="I1653" i="28" s="1"/>
  <c r="K1653" i="28" s="1"/>
  <c r="H1653" i="28" a="1"/>
  <c r="H1653" i="28" s="1"/>
  <c r="G1653" i="28" a="1"/>
  <c r="G1653" i="28" s="1"/>
  <c r="E1653" i="28"/>
  <c r="J1652" i="28" a="1"/>
  <c r="J1652" i="28" s="1"/>
  <c r="I1652" i="28" a="1"/>
  <c r="I1652" i="28" s="1"/>
  <c r="K1652" i="28" s="1"/>
  <c r="H1652" i="28" a="1"/>
  <c r="H1652" i="28" s="1"/>
  <c r="G1652" i="28" a="1"/>
  <c r="G1652" i="28" s="1"/>
  <c r="E1652" i="28"/>
  <c r="J1651" i="28" a="1"/>
  <c r="J1651" i="28" s="1"/>
  <c r="I1651" i="28" a="1"/>
  <c r="I1651" i="28" s="1"/>
  <c r="K1651" i="28" s="1"/>
  <c r="H1651" i="28" a="1"/>
  <c r="H1651" i="28" s="1"/>
  <c r="G1651" i="28" a="1"/>
  <c r="G1651" i="28" s="1"/>
  <c r="J1650" i="28" a="1"/>
  <c r="J1650" i="28" s="1"/>
  <c r="I1650" i="28" a="1"/>
  <c r="I1650" i="28" s="1"/>
  <c r="K1650" i="28" s="1"/>
  <c r="H1650" i="28" a="1"/>
  <c r="H1650" i="28" s="1"/>
  <c r="G1650" i="28" a="1"/>
  <c r="G1650" i="28" s="1"/>
  <c r="E1650" i="28"/>
  <c r="J1649" i="28" a="1"/>
  <c r="J1649" i="28" s="1"/>
  <c r="I1649" i="28" a="1"/>
  <c r="I1649" i="28" s="1"/>
  <c r="K1649" i="28" s="1"/>
  <c r="H1649" i="28" a="1"/>
  <c r="H1649" i="28" s="1"/>
  <c r="G1649" i="28" a="1"/>
  <c r="G1649" i="28" s="1"/>
  <c r="E1649" i="28"/>
  <c r="J1648" i="28" a="1"/>
  <c r="J1648" i="28" s="1"/>
  <c r="I1648" i="28" a="1"/>
  <c r="I1648" i="28" s="1"/>
  <c r="K1648" i="28" s="1"/>
  <c r="H1648" i="28" a="1"/>
  <c r="H1648" i="28" s="1"/>
  <c r="G1648" i="28" a="1"/>
  <c r="G1648" i="28" s="1"/>
  <c r="E1648" i="28"/>
  <c r="J1647" i="28" a="1"/>
  <c r="J1647" i="28" s="1"/>
  <c r="I1647" i="28" a="1"/>
  <c r="I1647" i="28" s="1"/>
  <c r="K1647" i="28" s="1"/>
  <c r="H1647" i="28" a="1"/>
  <c r="H1647" i="28" s="1"/>
  <c r="G1647" i="28" a="1"/>
  <c r="G1647" i="28" s="1"/>
  <c r="E1647" i="28"/>
  <c r="J1646" i="28" a="1"/>
  <c r="J1646" i="28" s="1"/>
  <c r="I1646" i="28" a="1"/>
  <c r="I1646" i="28" s="1"/>
  <c r="K1646" i="28" s="1"/>
  <c r="H1646" i="28" a="1"/>
  <c r="H1646" i="28" s="1"/>
  <c r="G1646" i="28" a="1"/>
  <c r="G1646" i="28" s="1"/>
  <c r="E1646" i="28"/>
  <c r="J1645" i="28" a="1"/>
  <c r="J1645" i="28" s="1"/>
  <c r="I1645" i="28" a="1"/>
  <c r="I1645" i="28" s="1"/>
  <c r="K1645" i="28" s="1"/>
  <c r="H1645" i="28" a="1"/>
  <c r="H1645" i="28" s="1"/>
  <c r="G1645" i="28" a="1"/>
  <c r="G1645" i="28" s="1"/>
  <c r="E1645" i="28"/>
  <c r="J1644" i="28" a="1"/>
  <c r="J1644" i="28" s="1"/>
  <c r="I1644" i="28" a="1"/>
  <c r="I1644" i="28" s="1"/>
  <c r="K1644" i="28" s="1"/>
  <c r="H1644" i="28" a="1"/>
  <c r="H1644" i="28" s="1"/>
  <c r="G1644" i="28" a="1"/>
  <c r="G1644" i="28" s="1"/>
  <c r="F1644" i="28"/>
  <c r="J1643" i="28" a="1"/>
  <c r="J1643" i="28" s="1"/>
  <c r="I1643" i="28" a="1"/>
  <c r="I1643" i="28" s="1"/>
  <c r="K1643" i="28" s="1"/>
  <c r="H1643" i="28" a="1"/>
  <c r="H1643" i="28" s="1"/>
  <c r="G1643" i="28" a="1"/>
  <c r="G1643" i="28" s="1"/>
  <c r="E1643" i="28"/>
  <c r="J1642" i="28" a="1"/>
  <c r="J1642" i="28" s="1"/>
  <c r="I1642" i="28" a="1"/>
  <c r="I1642" i="28" s="1"/>
  <c r="K1642" i="28" s="1"/>
  <c r="H1642" i="28" a="1"/>
  <c r="H1642" i="28" s="1"/>
  <c r="G1642" i="28" a="1"/>
  <c r="G1642" i="28" s="1"/>
  <c r="E1642" i="28"/>
  <c r="J1641" i="28" a="1"/>
  <c r="J1641" i="28" s="1"/>
  <c r="I1641" i="28" a="1"/>
  <c r="I1641" i="28" s="1"/>
  <c r="K1641" i="28" s="1"/>
  <c r="H1641" i="28" a="1"/>
  <c r="H1641" i="28" s="1"/>
  <c r="G1641" i="28" a="1"/>
  <c r="G1641" i="28" s="1"/>
  <c r="E1641" i="28"/>
  <c r="J1640" i="28" a="1"/>
  <c r="J1640" i="28" s="1"/>
  <c r="I1640" i="28" a="1"/>
  <c r="I1640" i="28" s="1"/>
  <c r="K1640" i="28" s="1"/>
  <c r="H1640" i="28" a="1"/>
  <c r="H1640" i="28" s="1"/>
  <c r="G1640" i="28" a="1"/>
  <c r="G1640" i="28" s="1"/>
  <c r="E1640" i="28"/>
  <c r="J1639" i="28" a="1"/>
  <c r="J1639" i="28" s="1"/>
  <c r="I1639" i="28" a="1"/>
  <c r="I1639" i="28" s="1"/>
  <c r="K1639" i="28" s="1"/>
  <c r="H1639" i="28" a="1"/>
  <c r="H1639" i="28" s="1"/>
  <c r="G1639" i="28" a="1"/>
  <c r="G1639" i="28" s="1"/>
  <c r="F1639" i="28"/>
  <c r="J1638" i="28" a="1"/>
  <c r="J1638" i="28" s="1"/>
  <c r="I1638" i="28" a="1"/>
  <c r="I1638" i="28" s="1"/>
  <c r="K1638" i="28" s="1"/>
  <c r="H1638" i="28" a="1"/>
  <c r="H1638" i="28" s="1"/>
  <c r="G1638" i="28" a="1"/>
  <c r="G1638" i="28" s="1"/>
  <c r="E1638" i="28"/>
  <c r="J1637" i="28" a="1"/>
  <c r="J1637" i="28" s="1"/>
  <c r="I1637" i="28" a="1"/>
  <c r="I1637" i="28" s="1"/>
  <c r="K1637" i="28" s="1"/>
  <c r="H1637" i="28" a="1"/>
  <c r="H1637" i="28" s="1"/>
  <c r="G1637" i="28" a="1"/>
  <c r="G1637" i="28" s="1"/>
  <c r="E1637" i="28"/>
  <c r="J1636" i="28" a="1"/>
  <c r="J1636" i="28" s="1"/>
  <c r="I1636" i="28" a="1"/>
  <c r="I1636" i="28" s="1"/>
  <c r="K1636" i="28" s="1"/>
  <c r="H1636" i="28" a="1"/>
  <c r="H1636" i="28" s="1"/>
  <c r="G1636" i="28" a="1"/>
  <c r="G1636" i="28" s="1"/>
  <c r="E1636" i="28"/>
  <c r="J1635" i="28" a="1"/>
  <c r="J1635" i="28" s="1"/>
  <c r="I1635" i="28" a="1"/>
  <c r="I1635" i="28" s="1"/>
  <c r="K1635" i="28" s="1"/>
  <c r="H1635" i="28" a="1"/>
  <c r="H1635" i="28" s="1"/>
  <c r="G1635" i="28" a="1"/>
  <c r="G1635" i="28" s="1"/>
  <c r="E1635" i="28"/>
  <c r="J1634" i="28" a="1"/>
  <c r="J1634" i="28" s="1"/>
  <c r="I1634" i="28" a="1"/>
  <c r="I1634" i="28" s="1"/>
  <c r="K1634" i="28" s="1"/>
  <c r="H1634" i="28" a="1"/>
  <c r="H1634" i="28" s="1"/>
  <c r="G1634" i="28" a="1"/>
  <c r="G1634" i="28" s="1"/>
  <c r="E1634" i="28"/>
  <c r="J1633" i="28" a="1"/>
  <c r="J1633" i="28" s="1"/>
  <c r="I1633" i="28" a="1"/>
  <c r="I1633" i="28" s="1"/>
  <c r="K1633" i="28" s="1"/>
  <c r="H1633" i="28" a="1"/>
  <c r="H1633" i="28" s="1"/>
  <c r="G1633" i="28" a="1"/>
  <c r="G1633" i="28" s="1"/>
  <c r="E1633" i="28"/>
  <c r="J1632" i="28" a="1"/>
  <c r="J1632" i="28" s="1"/>
  <c r="I1632" i="28" a="1"/>
  <c r="I1632" i="28" s="1"/>
  <c r="K1632" i="28" s="1"/>
  <c r="H1632" i="28" a="1"/>
  <c r="H1632" i="28" s="1"/>
  <c r="G1632" i="28" a="1"/>
  <c r="G1632" i="28" s="1"/>
  <c r="E1632" i="28"/>
  <c r="J1631" i="28" a="1"/>
  <c r="J1631" i="28" s="1"/>
  <c r="I1631" i="28" a="1"/>
  <c r="I1631" i="28" s="1"/>
  <c r="K1631" i="28" s="1"/>
  <c r="H1631" i="28" a="1"/>
  <c r="H1631" i="28" s="1"/>
  <c r="G1631" i="28" a="1"/>
  <c r="G1631" i="28" s="1"/>
  <c r="E1631" i="28"/>
  <c r="J1630" i="28" a="1"/>
  <c r="J1630" i="28" s="1"/>
  <c r="I1630" i="28" a="1"/>
  <c r="I1630" i="28" s="1"/>
  <c r="K1630" i="28" s="1"/>
  <c r="H1630" i="28" a="1"/>
  <c r="H1630" i="28" s="1"/>
  <c r="G1630" i="28" a="1"/>
  <c r="G1630" i="28" s="1"/>
  <c r="F1630" i="28"/>
  <c r="J1629" i="28" a="1"/>
  <c r="J1629" i="28" s="1"/>
  <c r="I1629" i="28" a="1"/>
  <c r="I1629" i="28" s="1"/>
  <c r="K1629" i="28" s="1"/>
  <c r="H1629" i="28" a="1"/>
  <c r="H1629" i="28" s="1"/>
  <c r="G1629" i="28" a="1"/>
  <c r="G1629" i="28" s="1"/>
  <c r="E1629" i="28"/>
  <c r="J1628" i="28" a="1"/>
  <c r="J1628" i="28" s="1"/>
  <c r="I1628" i="28" a="1"/>
  <c r="I1628" i="28" s="1"/>
  <c r="K1628" i="28" s="1"/>
  <c r="H1628" i="28" a="1"/>
  <c r="H1628" i="28" s="1"/>
  <c r="G1628" i="28" a="1"/>
  <c r="G1628" i="28" s="1"/>
  <c r="E1628" i="28"/>
  <c r="J1627" i="28" a="1"/>
  <c r="J1627" i="28" s="1"/>
  <c r="I1627" i="28" a="1"/>
  <c r="I1627" i="28" s="1"/>
  <c r="K1627" i="28" s="1"/>
  <c r="H1627" i="28" a="1"/>
  <c r="H1627" i="28" s="1"/>
  <c r="G1627" i="28" a="1"/>
  <c r="G1627" i="28" s="1"/>
  <c r="E1627" i="28"/>
  <c r="J1626" i="28" a="1"/>
  <c r="J1626" i="28" s="1"/>
  <c r="I1626" i="28" a="1"/>
  <c r="I1626" i="28" s="1"/>
  <c r="K1626" i="28" s="1"/>
  <c r="H1626" i="28" a="1"/>
  <c r="H1626" i="28" s="1"/>
  <c r="G1626" i="28" a="1"/>
  <c r="G1626" i="28" s="1"/>
  <c r="E1626" i="28"/>
  <c r="J1625" i="28" a="1"/>
  <c r="J1625" i="28" s="1"/>
  <c r="I1625" i="28" a="1"/>
  <c r="I1625" i="28" s="1"/>
  <c r="K1625" i="28" s="1"/>
  <c r="H1625" i="28" a="1"/>
  <c r="H1625" i="28" s="1"/>
  <c r="G1625" i="28" a="1"/>
  <c r="G1625" i="28" s="1"/>
  <c r="E1625" i="28"/>
  <c r="J1624" i="28" a="1"/>
  <c r="J1624" i="28" s="1"/>
  <c r="I1624" i="28" a="1"/>
  <c r="I1624" i="28" s="1"/>
  <c r="K1624" i="28" s="1"/>
  <c r="H1624" i="28" a="1"/>
  <c r="H1624" i="28" s="1"/>
  <c r="G1624" i="28" a="1"/>
  <c r="G1624" i="28" s="1"/>
  <c r="E1624" i="28"/>
  <c r="J1623" i="28" a="1"/>
  <c r="J1623" i="28" s="1"/>
  <c r="I1623" i="28" a="1"/>
  <c r="I1623" i="28" s="1"/>
  <c r="K1623" i="28" s="1"/>
  <c r="H1623" i="28" a="1"/>
  <c r="H1623" i="28" s="1"/>
  <c r="G1623" i="28" a="1"/>
  <c r="G1623" i="28" s="1"/>
  <c r="E1623" i="28"/>
  <c r="J1622" i="28" a="1"/>
  <c r="J1622" i="28" s="1"/>
  <c r="I1622" i="28" a="1"/>
  <c r="I1622" i="28" s="1"/>
  <c r="K1622" i="28" s="1"/>
  <c r="H1622" i="28" a="1"/>
  <c r="H1622" i="28" s="1"/>
  <c r="G1622" i="28" a="1"/>
  <c r="G1622" i="28" s="1"/>
  <c r="E1622" i="28"/>
  <c r="J1621" i="28" a="1"/>
  <c r="J1621" i="28" s="1"/>
  <c r="I1621" i="28" a="1"/>
  <c r="I1621" i="28" s="1"/>
  <c r="K1621" i="28" s="1"/>
  <c r="H1621" i="28" a="1"/>
  <c r="H1621" i="28" s="1"/>
  <c r="G1621" i="28" a="1"/>
  <c r="G1621" i="28" s="1"/>
  <c r="E1621" i="28"/>
  <c r="J1620" i="28" a="1"/>
  <c r="J1620" i="28" s="1"/>
  <c r="I1620" i="28" a="1"/>
  <c r="I1620" i="28" s="1"/>
  <c r="K1620" i="28" s="1"/>
  <c r="H1620" i="28" a="1"/>
  <c r="H1620" i="28" s="1"/>
  <c r="G1620" i="28" a="1"/>
  <c r="G1620" i="28" s="1"/>
  <c r="E1620" i="28"/>
  <c r="J1619" i="28" a="1"/>
  <c r="J1619" i="28" s="1"/>
  <c r="I1619" i="28" a="1"/>
  <c r="I1619" i="28" s="1"/>
  <c r="K1619" i="28" s="1"/>
  <c r="H1619" i="28" a="1"/>
  <c r="H1619" i="28" s="1"/>
  <c r="G1619" i="28" a="1"/>
  <c r="G1619" i="28" s="1"/>
  <c r="E1619" i="28"/>
  <c r="J1618" i="28" a="1"/>
  <c r="J1618" i="28" s="1"/>
  <c r="I1618" i="28" a="1"/>
  <c r="I1618" i="28" s="1"/>
  <c r="K1618" i="28" s="1"/>
  <c r="H1618" i="28" a="1"/>
  <c r="H1618" i="28" s="1"/>
  <c r="G1618" i="28" a="1"/>
  <c r="G1618" i="28" s="1"/>
  <c r="E1618" i="28"/>
  <c r="J1617" i="28" a="1"/>
  <c r="J1617" i="28" s="1"/>
  <c r="I1617" i="28" a="1"/>
  <c r="I1617" i="28" s="1"/>
  <c r="K1617" i="28" s="1"/>
  <c r="H1617" i="28" a="1"/>
  <c r="H1617" i="28" s="1"/>
  <c r="G1617" i="28" a="1"/>
  <c r="G1617" i="28" s="1"/>
  <c r="F1617" i="28"/>
  <c r="J1616" i="28" a="1"/>
  <c r="J1616" i="28" s="1"/>
  <c r="I1616" i="28" a="1"/>
  <c r="I1616" i="28" s="1"/>
  <c r="K1616" i="28" s="1"/>
  <c r="H1616" i="28" a="1"/>
  <c r="H1616" i="28" s="1"/>
  <c r="G1616" i="28" a="1"/>
  <c r="G1616" i="28" s="1"/>
  <c r="E1616" i="28"/>
  <c r="J1615" i="28" a="1"/>
  <c r="J1615" i="28" s="1"/>
  <c r="I1615" i="28" a="1"/>
  <c r="I1615" i="28" s="1"/>
  <c r="K1615" i="28" s="1"/>
  <c r="H1615" i="28" a="1"/>
  <c r="H1615" i="28" s="1"/>
  <c r="G1615" i="28" a="1"/>
  <c r="G1615" i="28" s="1"/>
  <c r="F1615" i="28"/>
  <c r="E1615" i="28"/>
  <c r="J1614" i="28" a="1"/>
  <c r="J1614" i="28" s="1"/>
  <c r="I1614" i="28" a="1"/>
  <c r="I1614" i="28" s="1"/>
  <c r="K1614" i="28" s="1"/>
  <c r="H1614" i="28" a="1"/>
  <c r="H1614" i="28" s="1"/>
  <c r="G1614" i="28" a="1"/>
  <c r="G1614" i="28" s="1"/>
  <c r="F1614" i="28"/>
  <c r="E1614" i="28"/>
  <c r="J1613" i="28" a="1"/>
  <c r="J1613" i="28" s="1"/>
  <c r="I1613" i="28" a="1"/>
  <c r="I1613" i="28" s="1"/>
  <c r="K1613" i="28" s="1"/>
  <c r="H1613" i="28" a="1"/>
  <c r="H1613" i="28" s="1"/>
  <c r="G1613" i="28" a="1"/>
  <c r="G1613" i="28" s="1"/>
  <c r="F1613" i="28"/>
  <c r="E1613" i="28"/>
  <c r="J1612" i="28" a="1"/>
  <c r="J1612" i="28" s="1"/>
  <c r="I1612" i="28" a="1"/>
  <c r="I1612" i="28" s="1"/>
  <c r="K1612" i="28" s="1"/>
  <c r="H1612" i="28" a="1"/>
  <c r="H1612" i="28" s="1"/>
  <c r="G1612" i="28" a="1"/>
  <c r="G1612" i="28" s="1"/>
  <c r="F1612" i="28"/>
  <c r="E1612" i="28"/>
  <c r="J1611" i="28" a="1"/>
  <c r="J1611" i="28" s="1"/>
  <c r="I1611" i="28" a="1"/>
  <c r="I1611" i="28" s="1"/>
  <c r="K1611" i="28" s="1"/>
  <c r="H1611" i="28" a="1"/>
  <c r="H1611" i="28" s="1"/>
  <c r="G1611" i="28" a="1"/>
  <c r="G1611" i="28" s="1"/>
  <c r="F1611" i="28"/>
  <c r="E1611" i="28"/>
  <c r="J1610" i="28" a="1"/>
  <c r="J1610" i="28" s="1"/>
  <c r="I1610" i="28" a="1"/>
  <c r="I1610" i="28" s="1"/>
  <c r="K1610" i="28" s="1"/>
  <c r="H1610" i="28" a="1"/>
  <c r="H1610" i="28" s="1"/>
  <c r="G1610" i="28" a="1"/>
  <c r="G1610" i="28" s="1"/>
  <c r="F1610" i="28"/>
  <c r="E1610" i="28"/>
  <c r="J1609" i="28" a="1"/>
  <c r="J1609" i="28" s="1"/>
  <c r="I1609" i="28" a="1"/>
  <c r="I1609" i="28" s="1"/>
  <c r="K1609" i="28" s="1"/>
  <c r="H1609" i="28" a="1"/>
  <c r="H1609" i="28" s="1"/>
  <c r="G1609" i="28" a="1"/>
  <c r="G1609" i="28" s="1"/>
  <c r="F1609" i="28"/>
  <c r="E1609" i="28"/>
  <c r="J1608" i="28" a="1"/>
  <c r="J1608" i="28" s="1"/>
  <c r="I1608" i="28" a="1"/>
  <c r="I1608" i="28" s="1"/>
  <c r="K1608" i="28" s="1"/>
  <c r="H1608" i="28" a="1"/>
  <c r="H1608" i="28" s="1"/>
  <c r="G1608" i="28" a="1"/>
  <c r="G1608" i="28" s="1"/>
  <c r="F1608" i="28"/>
  <c r="E1608" i="28"/>
  <c r="J1607" i="28" a="1"/>
  <c r="J1607" i="28" s="1"/>
  <c r="I1607" i="28" a="1"/>
  <c r="I1607" i="28" s="1"/>
  <c r="K1607" i="28" s="1"/>
  <c r="H1607" i="28" a="1"/>
  <c r="H1607" i="28" s="1"/>
  <c r="G1607" i="28" a="1"/>
  <c r="G1607" i="28" s="1"/>
  <c r="F1607" i="28"/>
  <c r="E1607" i="28"/>
  <c r="J1606" i="28" a="1"/>
  <c r="J1606" i="28" s="1"/>
  <c r="I1606" i="28" a="1"/>
  <c r="I1606" i="28" s="1"/>
  <c r="K1606" i="28" s="1"/>
  <c r="H1606" i="28" a="1"/>
  <c r="H1606" i="28" s="1"/>
  <c r="G1606" i="28" a="1"/>
  <c r="G1606" i="28" s="1"/>
  <c r="F1606" i="28"/>
  <c r="E1606" i="28"/>
  <c r="J1605" i="28" a="1"/>
  <c r="J1605" i="28" s="1"/>
  <c r="I1605" i="28" a="1"/>
  <c r="I1605" i="28" s="1"/>
  <c r="K1605" i="28" s="1"/>
  <c r="H1605" i="28" a="1"/>
  <c r="H1605" i="28" s="1"/>
  <c r="G1605" i="28" a="1"/>
  <c r="G1605" i="28" s="1"/>
  <c r="F1605" i="28"/>
  <c r="E1605" i="28"/>
  <c r="J1604" i="28" a="1"/>
  <c r="J1604" i="28" s="1"/>
  <c r="I1604" i="28" a="1"/>
  <c r="I1604" i="28" s="1"/>
  <c r="K1604" i="28" s="1"/>
  <c r="H1604" i="28" a="1"/>
  <c r="H1604" i="28" s="1"/>
  <c r="G1604" i="28" a="1"/>
  <c r="G1604" i="28" s="1"/>
  <c r="F1604" i="28"/>
  <c r="E1604" i="28"/>
  <c r="J1603" i="28" a="1"/>
  <c r="J1603" i="28" s="1"/>
  <c r="I1603" i="28" a="1"/>
  <c r="I1603" i="28" s="1"/>
  <c r="K1603" i="28" s="1"/>
  <c r="H1603" i="28" a="1"/>
  <c r="H1603" i="28" s="1"/>
  <c r="G1603" i="28" a="1"/>
  <c r="G1603" i="28" s="1"/>
  <c r="F1603" i="28"/>
  <c r="E1603" i="28"/>
  <c r="J1602" i="28" a="1"/>
  <c r="J1602" i="28" s="1"/>
  <c r="I1602" i="28" a="1"/>
  <c r="I1602" i="28" s="1"/>
  <c r="K1602" i="28" s="1"/>
  <c r="H1602" i="28" a="1"/>
  <c r="H1602" i="28" s="1"/>
  <c r="G1602" i="28" a="1"/>
  <c r="G1602" i="28" s="1"/>
  <c r="F1602" i="28"/>
  <c r="E1602" i="28"/>
  <c r="J1601" i="28" a="1"/>
  <c r="J1601" i="28" s="1"/>
  <c r="I1601" i="28" a="1"/>
  <c r="I1601" i="28" s="1"/>
  <c r="K1601" i="28" s="1"/>
  <c r="H1601" i="28" a="1"/>
  <c r="H1601" i="28" s="1"/>
  <c r="G1601" i="28" a="1"/>
  <c r="G1601" i="28" s="1"/>
  <c r="F1601" i="28"/>
  <c r="E1601" i="28"/>
  <c r="J1600" i="28" a="1"/>
  <c r="J1600" i="28" s="1"/>
  <c r="I1600" i="28" a="1"/>
  <c r="I1600" i="28" s="1"/>
  <c r="K1600" i="28" s="1"/>
  <c r="H1600" i="28" a="1"/>
  <c r="H1600" i="28" s="1"/>
  <c r="G1600" i="28" a="1"/>
  <c r="G1600" i="28" s="1"/>
  <c r="F1600" i="28"/>
  <c r="E1600" i="28"/>
  <c r="J1599" i="28" a="1"/>
  <c r="J1599" i="28" s="1"/>
  <c r="I1599" i="28" a="1"/>
  <c r="I1599" i="28" s="1"/>
  <c r="K1599" i="28" s="1"/>
  <c r="H1599" i="28" a="1"/>
  <c r="H1599" i="28" s="1"/>
  <c r="G1599" i="28" a="1"/>
  <c r="G1599" i="28" s="1"/>
  <c r="F1599" i="28"/>
  <c r="E1599" i="28"/>
  <c r="J1598" i="28" a="1"/>
  <c r="J1598" i="28" s="1"/>
  <c r="I1598" i="28" a="1"/>
  <c r="I1598" i="28" s="1"/>
  <c r="K1598" i="28" s="1"/>
  <c r="H1598" i="28" a="1"/>
  <c r="H1598" i="28" s="1"/>
  <c r="G1598" i="28" a="1"/>
  <c r="G1598" i="28" s="1"/>
  <c r="F1598" i="28"/>
  <c r="E1598" i="28"/>
  <c r="J1597" i="28" a="1"/>
  <c r="J1597" i="28" s="1"/>
  <c r="I1597" i="28" a="1"/>
  <c r="I1597" i="28" s="1"/>
  <c r="K1597" i="28" s="1"/>
  <c r="H1597" i="28" a="1"/>
  <c r="H1597" i="28" s="1"/>
  <c r="G1597" i="28" a="1"/>
  <c r="G1597" i="28" s="1"/>
  <c r="F1597" i="28"/>
  <c r="E1597" i="28"/>
  <c r="J1596" i="28" a="1"/>
  <c r="J1596" i="28" s="1"/>
  <c r="I1596" i="28" a="1"/>
  <c r="I1596" i="28" s="1"/>
  <c r="K1596" i="28" s="1"/>
  <c r="H1596" i="28" a="1"/>
  <c r="H1596" i="28" s="1"/>
  <c r="G1596" i="28" a="1"/>
  <c r="G1596" i="28" s="1"/>
  <c r="F1596" i="28"/>
  <c r="E1596" i="28"/>
  <c r="J1595" i="28" a="1"/>
  <c r="J1595" i="28" s="1"/>
  <c r="I1595" i="28" a="1"/>
  <c r="I1595" i="28" s="1"/>
  <c r="K1595" i="28" s="1"/>
  <c r="H1595" i="28" a="1"/>
  <c r="H1595" i="28" s="1"/>
  <c r="G1595" i="28" a="1"/>
  <c r="G1595" i="28" s="1"/>
  <c r="F1595" i="28"/>
  <c r="E1595" i="28"/>
  <c r="J1594" i="28" a="1"/>
  <c r="J1594" i="28" s="1"/>
  <c r="I1594" i="28" a="1"/>
  <c r="I1594" i="28" s="1"/>
  <c r="K1594" i="28" s="1"/>
  <c r="H1594" i="28" a="1"/>
  <c r="H1594" i="28" s="1"/>
  <c r="G1594" i="28" a="1"/>
  <c r="G1594" i="28" s="1"/>
  <c r="F1594" i="28"/>
  <c r="J1593" i="28" a="1"/>
  <c r="J1593" i="28" s="1"/>
  <c r="I1593" i="28" a="1"/>
  <c r="I1593" i="28" s="1"/>
  <c r="K1593" i="28" s="1"/>
  <c r="H1593" i="28" a="1"/>
  <c r="H1593" i="28" s="1"/>
  <c r="G1593" i="28" a="1"/>
  <c r="G1593" i="28" s="1"/>
  <c r="F1593" i="28"/>
  <c r="E1593" i="28"/>
  <c r="J1592" i="28" a="1"/>
  <c r="J1592" i="28" s="1"/>
  <c r="I1592" i="28" a="1"/>
  <c r="I1592" i="28" s="1"/>
  <c r="K1592" i="28" s="1"/>
  <c r="H1592" i="28" a="1"/>
  <c r="H1592" i="28" s="1"/>
  <c r="G1592" i="28" a="1"/>
  <c r="G1592" i="28" s="1"/>
  <c r="F1592" i="28"/>
  <c r="E1592" i="28"/>
  <c r="J1591" i="28" a="1"/>
  <c r="J1591" i="28" s="1"/>
  <c r="I1591" i="28" a="1"/>
  <c r="I1591" i="28" s="1"/>
  <c r="K1591" i="28" s="1"/>
  <c r="H1591" i="28" a="1"/>
  <c r="H1591" i="28" s="1"/>
  <c r="G1591" i="28" a="1"/>
  <c r="G1591" i="28" s="1"/>
  <c r="F1591" i="28"/>
  <c r="E1591" i="28"/>
  <c r="J1590" i="28" a="1"/>
  <c r="J1590" i="28" s="1"/>
  <c r="I1590" i="28" a="1"/>
  <c r="I1590" i="28" s="1"/>
  <c r="K1590" i="28" s="1"/>
  <c r="H1590" i="28" a="1"/>
  <c r="H1590" i="28" s="1"/>
  <c r="G1590" i="28" a="1"/>
  <c r="G1590" i="28" s="1"/>
  <c r="F1590" i="28"/>
  <c r="E1590" i="28"/>
  <c r="J1589" i="28" a="1"/>
  <c r="J1589" i="28" s="1"/>
  <c r="I1589" i="28" a="1"/>
  <c r="I1589" i="28" s="1"/>
  <c r="K1589" i="28" s="1"/>
  <c r="H1589" i="28" a="1"/>
  <c r="H1589" i="28" s="1"/>
  <c r="G1589" i="28" a="1"/>
  <c r="G1589" i="28" s="1"/>
  <c r="F1589" i="28"/>
  <c r="E1589" i="28"/>
  <c r="J1588" i="28" a="1"/>
  <c r="J1588" i="28" s="1"/>
  <c r="I1588" i="28" a="1"/>
  <c r="I1588" i="28" s="1"/>
  <c r="K1588" i="28" s="1"/>
  <c r="H1588" i="28" a="1"/>
  <c r="H1588" i="28" s="1"/>
  <c r="G1588" i="28" a="1"/>
  <c r="G1588" i="28" s="1"/>
  <c r="F1588" i="28"/>
  <c r="E1588" i="28"/>
  <c r="J1587" i="28" a="1"/>
  <c r="J1587" i="28" s="1"/>
  <c r="I1587" i="28" a="1"/>
  <c r="I1587" i="28" s="1"/>
  <c r="K1587" i="28" s="1"/>
  <c r="H1587" i="28" a="1"/>
  <c r="H1587" i="28" s="1"/>
  <c r="G1587" i="28" a="1"/>
  <c r="G1587" i="28" s="1"/>
  <c r="F1587" i="28"/>
  <c r="E1587" i="28"/>
  <c r="J1586" i="28" a="1"/>
  <c r="J1586" i="28" s="1"/>
  <c r="I1586" i="28" a="1"/>
  <c r="I1586" i="28" s="1"/>
  <c r="K1586" i="28" s="1"/>
  <c r="H1586" i="28" a="1"/>
  <c r="H1586" i="28" s="1"/>
  <c r="G1586" i="28" a="1"/>
  <c r="G1586" i="28" s="1"/>
  <c r="F1586" i="28"/>
  <c r="E1586" i="28"/>
  <c r="J1585" i="28" a="1"/>
  <c r="J1585" i="28" s="1"/>
  <c r="I1585" i="28" a="1"/>
  <c r="I1585" i="28" s="1"/>
  <c r="K1585" i="28" s="1"/>
  <c r="H1585" i="28" a="1"/>
  <c r="H1585" i="28" s="1"/>
  <c r="G1585" i="28" a="1"/>
  <c r="G1585" i="28" s="1"/>
  <c r="F1585" i="28"/>
  <c r="E1585" i="28"/>
  <c r="J1584" i="28" a="1"/>
  <c r="J1584" i="28" s="1"/>
  <c r="I1584" i="28" a="1"/>
  <c r="I1584" i="28" s="1"/>
  <c r="K1584" i="28" s="1"/>
  <c r="H1584" i="28" a="1"/>
  <c r="H1584" i="28" s="1"/>
  <c r="G1584" i="28" a="1"/>
  <c r="G1584" i="28" s="1"/>
  <c r="F1584" i="28"/>
  <c r="E1584" i="28"/>
  <c r="J1583" i="28" a="1"/>
  <c r="J1583" i="28" s="1"/>
  <c r="I1583" i="28" a="1"/>
  <c r="I1583" i="28" s="1"/>
  <c r="K1583" i="28" s="1"/>
  <c r="H1583" i="28" a="1"/>
  <c r="H1583" i="28" s="1"/>
  <c r="G1583" i="28" a="1"/>
  <c r="G1583" i="28" s="1"/>
  <c r="F1583" i="28"/>
  <c r="E1583" i="28"/>
  <c r="J1582" i="28" a="1"/>
  <c r="J1582" i="28" s="1"/>
  <c r="I1582" i="28" a="1"/>
  <c r="I1582" i="28" s="1"/>
  <c r="K1582" i="28" s="1"/>
  <c r="H1582" i="28" a="1"/>
  <c r="H1582" i="28" s="1"/>
  <c r="G1582" i="28" a="1"/>
  <c r="G1582" i="28" s="1"/>
  <c r="F1582" i="28"/>
  <c r="E1582" i="28"/>
  <c r="J1581" i="28" a="1"/>
  <c r="J1581" i="28" s="1"/>
  <c r="I1581" i="28" a="1"/>
  <c r="I1581" i="28" s="1"/>
  <c r="K1581" i="28" s="1"/>
  <c r="H1581" i="28" a="1"/>
  <c r="H1581" i="28" s="1"/>
  <c r="G1581" i="28" a="1"/>
  <c r="G1581" i="28" s="1"/>
  <c r="F1581" i="28"/>
  <c r="E1581" i="28"/>
  <c r="J1580" i="28" a="1"/>
  <c r="J1580" i="28" s="1"/>
  <c r="I1580" i="28" a="1"/>
  <c r="I1580" i="28" s="1"/>
  <c r="K1580" i="28" s="1"/>
  <c r="H1580" i="28" a="1"/>
  <c r="H1580" i="28" s="1"/>
  <c r="G1580" i="28" a="1"/>
  <c r="G1580" i="28" s="1"/>
  <c r="F1580" i="28"/>
  <c r="E1580" i="28"/>
  <c r="J1579" i="28" a="1"/>
  <c r="J1579" i="28" s="1"/>
  <c r="I1579" i="28" a="1"/>
  <c r="I1579" i="28" s="1"/>
  <c r="K1579" i="28" s="1"/>
  <c r="H1579" i="28" a="1"/>
  <c r="H1579" i="28" s="1"/>
  <c r="G1579" i="28" a="1"/>
  <c r="G1579" i="28" s="1"/>
  <c r="F1579" i="28"/>
  <c r="E1579" i="28"/>
  <c r="J1578" i="28" a="1"/>
  <c r="J1578" i="28" s="1"/>
  <c r="I1578" i="28" a="1"/>
  <c r="I1578" i="28" s="1"/>
  <c r="K1578" i="28" s="1"/>
  <c r="H1578" i="28" a="1"/>
  <c r="H1578" i="28" s="1"/>
  <c r="G1578" i="28" a="1"/>
  <c r="G1578" i="28" s="1"/>
  <c r="F1578" i="28"/>
  <c r="E1578" i="28"/>
  <c r="J1577" i="28" a="1"/>
  <c r="J1577" i="28" s="1"/>
  <c r="I1577" i="28" a="1"/>
  <c r="I1577" i="28" s="1"/>
  <c r="K1577" i="28" s="1"/>
  <c r="H1577" i="28" a="1"/>
  <c r="H1577" i="28" s="1"/>
  <c r="G1577" i="28" a="1"/>
  <c r="G1577" i="28" s="1"/>
  <c r="F1577" i="28"/>
  <c r="E1577" i="28"/>
  <c r="J1576" i="28" a="1"/>
  <c r="J1576" i="28" s="1"/>
  <c r="I1576" i="28" a="1"/>
  <c r="I1576" i="28" s="1"/>
  <c r="K1576" i="28" s="1"/>
  <c r="H1576" i="28" a="1"/>
  <c r="H1576" i="28" s="1"/>
  <c r="G1576" i="28" a="1"/>
  <c r="G1576" i="28" s="1"/>
  <c r="F1576" i="28"/>
  <c r="E1576" i="28"/>
  <c r="J1575" i="28" a="1"/>
  <c r="J1575" i="28" s="1"/>
  <c r="I1575" i="28" a="1"/>
  <c r="I1575" i="28" s="1"/>
  <c r="K1575" i="28" s="1"/>
  <c r="H1575" i="28" a="1"/>
  <c r="H1575" i="28" s="1"/>
  <c r="G1575" i="28" a="1"/>
  <c r="G1575" i="28" s="1"/>
  <c r="F1575" i="28"/>
  <c r="E1575" i="28"/>
  <c r="J1574" i="28" a="1"/>
  <c r="J1574" i="28" s="1"/>
  <c r="I1574" i="28" a="1"/>
  <c r="I1574" i="28" s="1"/>
  <c r="K1574" i="28" s="1"/>
  <c r="H1574" i="28" a="1"/>
  <c r="H1574" i="28" s="1"/>
  <c r="G1574" i="28" a="1"/>
  <c r="G1574" i="28" s="1"/>
  <c r="F1574" i="28"/>
  <c r="E1574" i="28"/>
  <c r="J1573" i="28" a="1"/>
  <c r="J1573" i="28" s="1"/>
  <c r="I1573" i="28" a="1"/>
  <c r="I1573" i="28" s="1"/>
  <c r="K1573" i="28" s="1"/>
  <c r="H1573" i="28" a="1"/>
  <c r="H1573" i="28" s="1"/>
  <c r="G1573" i="28" a="1"/>
  <c r="G1573" i="28" s="1"/>
  <c r="F1573" i="28"/>
  <c r="E1573" i="28"/>
  <c r="J1572" i="28" a="1"/>
  <c r="J1572" i="28" s="1"/>
  <c r="I1572" i="28" a="1"/>
  <c r="I1572" i="28" s="1"/>
  <c r="K1572" i="28" s="1"/>
  <c r="H1572" i="28" a="1"/>
  <c r="H1572" i="28" s="1"/>
  <c r="G1572" i="28" a="1"/>
  <c r="G1572" i="28" s="1"/>
  <c r="F1572" i="28"/>
  <c r="E1572" i="28"/>
  <c r="J1571" i="28" a="1"/>
  <c r="J1571" i="28" s="1"/>
  <c r="I1571" i="28" a="1"/>
  <c r="I1571" i="28" s="1"/>
  <c r="K1571" i="28" s="1"/>
  <c r="H1571" i="28" a="1"/>
  <c r="H1571" i="28" s="1"/>
  <c r="G1571" i="28" a="1"/>
  <c r="G1571" i="28" s="1"/>
  <c r="F1571" i="28"/>
  <c r="E1571" i="28"/>
  <c r="J1570" i="28" a="1"/>
  <c r="J1570" i="28" s="1"/>
  <c r="I1570" i="28" a="1"/>
  <c r="I1570" i="28" s="1"/>
  <c r="K1570" i="28" s="1"/>
  <c r="H1570" i="28" a="1"/>
  <c r="H1570" i="28" s="1"/>
  <c r="G1570" i="28" a="1"/>
  <c r="G1570" i="28" s="1"/>
  <c r="F1570" i="28"/>
  <c r="E1570" i="28"/>
  <c r="J1569" i="28" a="1"/>
  <c r="J1569" i="28" s="1"/>
  <c r="I1569" i="28" a="1"/>
  <c r="I1569" i="28" s="1"/>
  <c r="K1569" i="28" s="1"/>
  <c r="H1569" i="28" a="1"/>
  <c r="H1569" i="28" s="1"/>
  <c r="G1569" i="28" a="1"/>
  <c r="G1569" i="28" s="1"/>
  <c r="F1569" i="28"/>
  <c r="E1569" i="28"/>
  <c r="J1568" i="28" a="1"/>
  <c r="J1568" i="28" s="1"/>
  <c r="I1568" i="28" a="1"/>
  <c r="I1568" i="28" s="1"/>
  <c r="K1568" i="28" s="1"/>
  <c r="H1568" i="28" a="1"/>
  <c r="H1568" i="28" s="1"/>
  <c r="G1568" i="28" a="1"/>
  <c r="G1568" i="28" s="1"/>
  <c r="F1568" i="28"/>
  <c r="E1568" i="28"/>
  <c r="J1567" i="28" a="1"/>
  <c r="J1567" i="28" s="1"/>
  <c r="I1567" i="28" a="1"/>
  <c r="I1567" i="28" s="1"/>
  <c r="K1567" i="28" s="1"/>
  <c r="H1567" i="28" a="1"/>
  <c r="H1567" i="28" s="1"/>
  <c r="G1567" i="28" a="1"/>
  <c r="G1567" i="28" s="1"/>
  <c r="F1567" i="28"/>
  <c r="E1567" i="28"/>
  <c r="J1566" i="28" a="1"/>
  <c r="J1566" i="28" s="1"/>
  <c r="I1566" i="28" a="1"/>
  <c r="I1566" i="28" s="1"/>
  <c r="K1566" i="28" s="1"/>
  <c r="H1566" i="28" a="1"/>
  <c r="H1566" i="28" s="1"/>
  <c r="G1566" i="28" a="1"/>
  <c r="G1566" i="28" s="1"/>
  <c r="F1566" i="28"/>
  <c r="E1566" i="28"/>
  <c r="J1565" i="28" a="1"/>
  <c r="J1565" i="28" s="1"/>
  <c r="I1565" i="28" a="1"/>
  <c r="I1565" i="28" s="1"/>
  <c r="K1565" i="28" s="1"/>
  <c r="H1565" i="28" a="1"/>
  <c r="H1565" i="28" s="1"/>
  <c r="G1565" i="28" a="1"/>
  <c r="G1565" i="28" s="1"/>
  <c r="F1565" i="28"/>
  <c r="E1565" i="28"/>
  <c r="J1564" i="28" a="1"/>
  <c r="J1564" i="28" s="1"/>
  <c r="I1564" i="28" a="1"/>
  <c r="I1564" i="28" s="1"/>
  <c r="K1564" i="28" s="1"/>
  <c r="H1564" i="28" a="1"/>
  <c r="H1564" i="28" s="1"/>
  <c r="G1564" i="28" a="1"/>
  <c r="G1564" i="28" s="1"/>
  <c r="F1564" i="28"/>
  <c r="E1564" i="28"/>
  <c r="J1563" i="28" a="1"/>
  <c r="J1563" i="28" s="1"/>
  <c r="I1563" i="28" a="1"/>
  <c r="I1563" i="28" s="1"/>
  <c r="K1563" i="28" s="1"/>
  <c r="H1563" i="28" a="1"/>
  <c r="H1563" i="28" s="1"/>
  <c r="G1563" i="28" a="1"/>
  <c r="G1563" i="28" s="1"/>
  <c r="F1563" i="28"/>
  <c r="E1563" i="28"/>
  <c r="J1562" i="28" a="1"/>
  <c r="J1562" i="28" s="1"/>
  <c r="I1562" i="28" a="1"/>
  <c r="I1562" i="28" s="1"/>
  <c r="K1562" i="28" s="1"/>
  <c r="H1562" i="28" a="1"/>
  <c r="H1562" i="28" s="1"/>
  <c r="G1562" i="28" a="1"/>
  <c r="G1562" i="28" s="1"/>
  <c r="F1562" i="28"/>
  <c r="E1562" i="28"/>
  <c r="J1561" i="28" a="1"/>
  <c r="J1561" i="28" s="1"/>
  <c r="I1561" i="28" a="1"/>
  <c r="I1561" i="28" s="1"/>
  <c r="K1561" i="28" s="1"/>
  <c r="H1561" i="28" a="1"/>
  <c r="H1561" i="28" s="1"/>
  <c r="G1561" i="28" a="1"/>
  <c r="G1561" i="28" s="1"/>
  <c r="F1561" i="28"/>
  <c r="E1561" i="28"/>
  <c r="J1560" i="28" a="1"/>
  <c r="J1560" i="28" s="1"/>
  <c r="I1560" i="28" a="1"/>
  <c r="I1560" i="28" s="1"/>
  <c r="K1560" i="28" s="1"/>
  <c r="H1560" i="28" a="1"/>
  <c r="H1560" i="28" s="1"/>
  <c r="G1560" i="28" a="1"/>
  <c r="G1560" i="28" s="1"/>
  <c r="F1560" i="28"/>
  <c r="E1560" i="28"/>
  <c r="J1559" i="28" a="1"/>
  <c r="J1559" i="28" s="1"/>
  <c r="I1559" i="28" a="1"/>
  <c r="I1559" i="28" s="1"/>
  <c r="K1559" i="28" s="1"/>
  <c r="H1559" i="28" a="1"/>
  <c r="H1559" i="28" s="1"/>
  <c r="G1559" i="28" a="1"/>
  <c r="G1559" i="28" s="1"/>
  <c r="F1559" i="28"/>
  <c r="E1559" i="28"/>
  <c r="J1558" i="28" a="1"/>
  <c r="J1558" i="28" s="1"/>
  <c r="I1558" i="28" a="1"/>
  <c r="I1558" i="28" s="1"/>
  <c r="K1558" i="28" s="1"/>
  <c r="H1558" i="28" a="1"/>
  <c r="H1558" i="28" s="1"/>
  <c r="G1558" i="28" a="1"/>
  <c r="G1558" i="28" s="1"/>
  <c r="F1558" i="28"/>
  <c r="E1558" i="28"/>
  <c r="J1557" i="28" a="1"/>
  <c r="J1557" i="28" s="1"/>
  <c r="I1557" i="28" a="1"/>
  <c r="I1557" i="28" s="1"/>
  <c r="K1557" i="28" s="1"/>
  <c r="H1557" i="28" a="1"/>
  <c r="H1557" i="28" s="1"/>
  <c r="G1557" i="28" a="1"/>
  <c r="G1557" i="28" s="1"/>
  <c r="F1557" i="28"/>
  <c r="E1557" i="28"/>
  <c r="J1556" i="28" a="1"/>
  <c r="J1556" i="28" s="1"/>
  <c r="I1556" i="28" a="1"/>
  <c r="I1556" i="28" s="1"/>
  <c r="K1556" i="28" s="1"/>
  <c r="H1556" i="28" a="1"/>
  <c r="H1556" i="28" s="1"/>
  <c r="G1556" i="28" a="1"/>
  <c r="G1556" i="28" s="1"/>
  <c r="F1556" i="28"/>
  <c r="E1556" i="28"/>
  <c r="J1555" i="28" a="1"/>
  <c r="J1555" i="28" s="1"/>
  <c r="I1555" i="28" a="1"/>
  <c r="I1555" i="28" s="1"/>
  <c r="K1555" i="28" s="1"/>
  <c r="H1555" i="28" a="1"/>
  <c r="H1555" i="28" s="1"/>
  <c r="G1555" i="28" a="1"/>
  <c r="G1555" i="28" s="1"/>
  <c r="F1555" i="28"/>
  <c r="E1555" i="28"/>
  <c r="J1554" i="28" a="1"/>
  <c r="J1554" i="28" s="1"/>
  <c r="I1554" i="28" a="1"/>
  <c r="I1554" i="28" s="1"/>
  <c r="K1554" i="28" s="1"/>
  <c r="H1554" i="28" a="1"/>
  <c r="H1554" i="28" s="1"/>
  <c r="G1554" i="28" a="1"/>
  <c r="G1554" i="28" s="1"/>
  <c r="F1554" i="28"/>
  <c r="E1554" i="28"/>
  <c r="J1553" i="28" a="1"/>
  <c r="J1553" i="28" s="1"/>
  <c r="I1553" i="28" a="1"/>
  <c r="I1553" i="28" s="1"/>
  <c r="K1553" i="28" s="1"/>
  <c r="H1553" i="28" a="1"/>
  <c r="H1553" i="28" s="1"/>
  <c r="G1553" i="28" a="1"/>
  <c r="G1553" i="28" s="1"/>
  <c r="F1553" i="28"/>
  <c r="E1553" i="28"/>
  <c r="J1552" i="28" a="1"/>
  <c r="J1552" i="28" s="1"/>
  <c r="I1552" i="28" a="1"/>
  <c r="I1552" i="28" s="1"/>
  <c r="K1552" i="28" s="1"/>
  <c r="H1552" i="28" a="1"/>
  <c r="H1552" i="28" s="1"/>
  <c r="G1552" i="28" a="1"/>
  <c r="G1552" i="28" s="1"/>
  <c r="F1552" i="28"/>
  <c r="E1552" i="28"/>
  <c r="J1551" i="28" a="1"/>
  <c r="J1551" i="28" s="1"/>
  <c r="I1551" i="28" a="1"/>
  <c r="I1551" i="28" s="1"/>
  <c r="K1551" i="28" s="1"/>
  <c r="H1551" i="28" a="1"/>
  <c r="H1551" i="28" s="1"/>
  <c r="G1551" i="28" a="1"/>
  <c r="G1551" i="28" s="1"/>
  <c r="F1551" i="28"/>
  <c r="E1551" i="28"/>
  <c r="J1550" i="28" a="1"/>
  <c r="J1550" i="28" s="1"/>
  <c r="I1550" i="28" a="1"/>
  <c r="I1550" i="28" s="1"/>
  <c r="K1550" i="28" s="1"/>
  <c r="H1550" i="28" a="1"/>
  <c r="H1550" i="28" s="1"/>
  <c r="G1550" i="28" a="1"/>
  <c r="G1550" i="28" s="1"/>
  <c r="F1550" i="28"/>
  <c r="E1550" i="28"/>
  <c r="J1549" i="28" a="1"/>
  <c r="J1549" i="28" s="1"/>
  <c r="I1549" i="28" a="1"/>
  <c r="I1549" i="28" s="1"/>
  <c r="K1549" i="28" s="1"/>
  <c r="H1549" i="28" a="1"/>
  <c r="H1549" i="28" s="1"/>
  <c r="G1549" i="28" a="1"/>
  <c r="G1549" i="28" s="1"/>
  <c r="F1549" i="28"/>
  <c r="E1549" i="28"/>
  <c r="J1548" i="28" a="1"/>
  <c r="J1548" i="28" s="1"/>
  <c r="I1548" i="28" a="1"/>
  <c r="I1548" i="28" s="1"/>
  <c r="K1548" i="28" s="1"/>
  <c r="H1548" i="28" a="1"/>
  <c r="H1548" i="28" s="1"/>
  <c r="G1548" i="28" a="1"/>
  <c r="G1548" i="28" s="1"/>
  <c r="F1548" i="28"/>
  <c r="E1548" i="28"/>
  <c r="J1547" i="28" a="1"/>
  <c r="J1547" i="28" s="1"/>
  <c r="I1547" i="28" a="1"/>
  <c r="I1547" i="28" s="1"/>
  <c r="K1547" i="28" s="1"/>
  <c r="H1547" i="28" a="1"/>
  <c r="H1547" i="28" s="1"/>
  <c r="G1547" i="28" a="1"/>
  <c r="G1547" i="28" s="1"/>
  <c r="F1547" i="28"/>
  <c r="E1547" i="28"/>
  <c r="J1546" i="28" a="1"/>
  <c r="J1546" i="28" s="1"/>
  <c r="I1546" i="28" a="1"/>
  <c r="I1546" i="28" s="1"/>
  <c r="K1546" i="28" s="1"/>
  <c r="H1546" i="28" a="1"/>
  <c r="H1546" i="28" s="1"/>
  <c r="G1546" i="28" a="1"/>
  <c r="G1546" i="28" s="1"/>
  <c r="F1546" i="28"/>
  <c r="E1546" i="28"/>
  <c r="J1545" i="28" a="1"/>
  <c r="J1545" i="28" s="1"/>
  <c r="I1545" i="28" a="1"/>
  <c r="I1545" i="28" s="1"/>
  <c r="K1545" i="28" s="1"/>
  <c r="H1545" i="28" a="1"/>
  <c r="H1545" i="28" s="1"/>
  <c r="G1545" i="28" a="1"/>
  <c r="G1545" i="28" s="1"/>
  <c r="F1545" i="28"/>
  <c r="E1545" i="28"/>
  <c r="J1544" i="28" a="1"/>
  <c r="J1544" i="28" s="1"/>
  <c r="I1544" i="28" a="1"/>
  <c r="I1544" i="28" s="1"/>
  <c r="K1544" i="28" s="1"/>
  <c r="H1544" i="28" a="1"/>
  <c r="H1544" i="28" s="1"/>
  <c r="G1544" i="28" a="1"/>
  <c r="G1544" i="28" s="1"/>
  <c r="F1544" i="28"/>
  <c r="E1544" i="28"/>
  <c r="J1543" i="28" a="1"/>
  <c r="J1543" i="28" s="1"/>
  <c r="I1543" i="28" a="1"/>
  <c r="I1543" i="28" s="1"/>
  <c r="K1543" i="28" s="1"/>
  <c r="H1543" i="28" a="1"/>
  <c r="H1543" i="28" s="1"/>
  <c r="G1543" i="28" a="1"/>
  <c r="G1543" i="28" s="1"/>
  <c r="F1543" i="28"/>
  <c r="E1543" i="28"/>
  <c r="J1542" i="28" a="1"/>
  <c r="J1542" i="28" s="1"/>
  <c r="I1542" i="28" a="1"/>
  <c r="I1542" i="28" s="1"/>
  <c r="K1542" i="28" s="1"/>
  <c r="H1542" i="28" a="1"/>
  <c r="H1542" i="28" s="1"/>
  <c r="G1542" i="28" a="1"/>
  <c r="G1542" i="28" s="1"/>
  <c r="F1542" i="28"/>
  <c r="E1542" i="28"/>
  <c r="J1541" i="28" a="1"/>
  <c r="J1541" i="28" s="1"/>
  <c r="I1541" i="28" a="1"/>
  <c r="I1541" i="28" s="1"/>
  <c r="K1541" i="28" s="1"/>
  <c r="H1541" i="28" a="1"/>
  <c r="H1541" i="28" s="1"/>
  <c r="G1541" i="28" a="1"/>
  <c r="G1541" i="28" s="1"/>
  <c r="F1541" i="28"/>
  <c r="E1541" i="28"/>
  <c r="J1540" i="28" a="1"/>
  <c r="J1540" i="28" s="1"/>
  <c r="I1540" i="28" a="1"/>
  <c r="I1540" i="28" s="1"/>
  <c r="K1540" i="28" s="1"/>
  <c r="H1540" i="28" a="1"/>
  <c r="H1540" i="28" s="1"/>
  <c r="G1540" i="28" a="1"/>
  <c r="G1540" i="28" s="1"/>
  <c r="F1540" i="28"/>
  <c r="E1540" i="28"/>
  <c r="J1539" i="28" a="1"/>
  <c r="J1539" i="28" s="1"/>
  <c r="I1539" i="28" a="1"/>
  <c r="I1539" i="28" s="1"/>
  <c r="K1539" i="28" s="1"/>
  <c r="H1539" i="28" a="1"/>
  <c r="H1539" i="28" s="1"/>
  <c r="G1539" i="28" a="1"/>
  <c r="G1539" i="28" s="1"/>
  <c r="F1539" i="28"/>
  <c r="E1539" i="28"/>
  <c r="J1538" i="28" a="1"/>
  <c r="J1538" i="28" s="1"/>
  <c r="I1538" i="28" a="1"/>
  <c r="I1538" i="28" s="1"/>
  <c r="K1538" i="28" s="1"/>
  <c r="H1538" i="28" a="1"/>
  <c r="H1538" i="28" s="1"/>
  <c r="G1538" i="28" a="1"/>
  <c r="G1538" i="28" s="1"/>
  <c r="F1538" i="28"/>
  <c r="E1538" i="28"/>
  <c r="J1537" i="28" a="1"/>
  <c r="J1537" i="28" s="1"/>
  <c r="I1537" i="28" a="1"/>
  <c r="I1537" i="28" s="1"/>
  <c r="K1537" i="28" s="1"/>
  <c r="H1537" i="28" a="1"/>
  <c r="H1537" i="28" s="1"/>
  <c r="G1537" i="28" a="1"/>
  <c r="G1537" i="28" s="1"/>
  <c r="F1537" i="28"/>
  <c r="E1537" i="28"/>
  <c r="J1536" i="28" a="1"/>
  <c r="J1536" i="28" s="1"/>
  <c r="I1536" i="28" a="1"/>
  <c r="I1536" i="28" s="1"/>
  <c r="K1536" i="28" s="1"/>
  <c r="H1536" i="28" a="1"/>
  <c r="H1536" i="28" s="1"/>
  <c r="G1536" i="28" a="1"/>
  <c r="G1536" i="28" s="1"/>
  <c r="F1536" i="28"/>
  <c r="E1536" i="28"/>
  <c r="J1535" i="28" a="1"/>
  <c r="J1535" i="28" s="1"/>
  <c r="I1535" i="28" a="1"/>
  <c r="I1535" i="28" s="1"/>
  <c r="K1535" i="28" s="1"/>
  <c r="H1535" i="28" a="1"/>
  <c r="H1535" i="28" s="1"/>
  <c r="G1535" i="28" a="1"/>
  <c r="G1535" i="28" s="1"/>
  <c r="F1535" i="28"/>
  <c r="E1535" i="28"/>
  <c r="J1534" i="28" a="1"/>
  <c r="J1534" i="28" s="1"/>
  <c r="I1534" i="28" a="1"/>
  <c r="I1534" i="28" s="1"/>
  <c r="K1534" i="28" s="1"/>
  <c r="H1534" i="28" a="1"/>
  <c r="H1534" i="28" s="1"/>
  <c r="G1534" i="28" a="1"/>
  <c r="G1534" i="28" s="1"/>
  <c r="F1534" i="28"/>
  <c r="E1534" i="28"/>
  <c r="J1533" i="28" a="1"/>
  <c r="J1533" i="28" s="1"/>
  <c r="I1533" i="28" a="1"/>
  <c r="I1533" i="28" s="1"/>
  <c r="K1533" i="28" s="1"/>
  <c r="H1533" i="28" a="1"/>
  <c r="H1533" i="28" s="1"/>
  <c r="G1533" i="28" a="1"/>
  <c r="G1533" i="28" s="1"/>
  <c r="F1533" i="28"/>
  <c r="E1533" i="28"/>
  <c r="J1532" i="28" a="1"/>
  <c r="J1532" i="28" s="1"/>
  <c r="I1532" i="28" a="1"/>
  <c r="I1532" i="28" s="1"/>
  <c r="K1532" i="28" s="1"/>
  <c r="H1532" i="28" a="1"/>
  <c r="H1532" i="28" s="1"/>
  <c r="G1532" i="28" a="1"/>
  <c r="G1532" i="28" s="1"/>
  <c r="F1532" i="28"/>
  <c r="E1532" i="28"/>
  <c r="J1531" i="28" a="1"/>
  <c r="J1531" i="28" s="1"/>
  <c r="I1531" i="28" a="1"/>
  <c r="I1531" i="28" s="1"/>
  <c r="K1531" i="28" s="1"/>
  <c r="H1531" i="28" a="1"/>
  <c r="H1531" i="28" s="1"/>
  <c r="G1531" i="28" a="1"/>
  <c r="G1531" i="28" s="1"/>
  <c r="F1531" i="28"/>
  <c r="E1531" i="28"/>
  <c r="J1530" i="28" a="1"/>
  <c r="J1530" i="28" s="1"/>
  <c r="I1530" i="28" a="1"/>
  <c r="I1530" i="28" s="1"/>
  <c r="K1530" i="28" s="1"/>
  <c r="H1530" i="28" a="1"/>
  <c r="H1530" i="28" s="1"/>
  <c r="G1530" i="28" a="1"/>
  <c r="G1530" i="28" s="1"/>
  <c r="F1530" i="28"/>
  <c r="E1530" i="28"/>
  <c r="J1529" i="28" a="1"/>
  <c r="J1529" i="28" s="1"/>
  <c r="I1529" i="28" a="1"/>
  <c r="I1529" i="28" s="1"/>
  <c r="K1529" i="28" s="1"/>
  <c r="H1529" i="28" a="1"/>
  <c r="H1529" i="28" s="1"/>
  <c r="G1529" i="28" a="1"/>
  <c r="G1529" i="28" s="1"/>
  <c r="F1529" i="28"/>
  <c r="E1529" i="28"/>
  <c r="J1528" i="28" a="1"/>
  <c r="J1528" i="28" s="1"/>
  <c r="I1528" i="28" a="1"/>
  <c r="I1528" i="28" s="1"/>
  <c r="K1528" i="28" s="1"/>
  <c r="H1528" i="28" a="1"/>
  <c r="H1528" i="28" s="1"/>
  <c r="G1528" i="28" a="1"/>
  <c r="G1528" i="28" s="1"/>
  <c r="F1528" i="28"/>
  <c r="E1528" i="28"/>
  <c r="J1527" i="28" a="1"/>
  <c r="J1527" i="28" s="1"/>
  <c r="I1527" i="28" a="1"/>
  <c r="I1527" i="28" s="1"/>
  <c r="K1527" i="28" s="1"/>
  <c r="H1527" i="28" a="1"/>
  <c r="H1527" i="28" s="1"/>
  <c r="G1527" i="28" a="1"/>
  <c r="G1527" i="28" s="1"/>
  <c r="F1527" i="28"/>
  <c r="E1527" i="28"/>
  <c r="J1526" i="28" a="1"/>
  <c r="J1526" i="28" s="1"/>
  <c r="I1526" i="28" a="1"/>
  <c r="I1526" i="28" s="1"/>
  <c r="K1526" i="28" s="1"/>
  <c r="H1526" i="28" a="1"/>
  <c r="H1526" i="28" s="1"/>
  <c r="G1526" i="28" a="1"/>
  <c r="G1526" i="28" s="1"/>
  <c r="F1526" i="28"/>
  <c r="E1526" i="28"/>
  <c r="J1525" i="28" a="1"/>
  <c r="J1525" i="28" s="1"/>
  <c r="I1525" i="28" a="1"/>
  <c r="I1525" i="28" s="1"/>
  <c r="K1525" i="28" s="1"/>
  <c r="H1525" i="28" a="1"/>
  <c r="H1525" i="28" s="1"/>
  <c r="G1525" i="28" a="1"/>
  <c r="G1525" i="28" s="1"/>
  <c r="F1525" i="28"/>
  <c r="E1525" i="28"/>
  <c r="J1524" i="28" a="1"/>
  <c r="J1524" i="28" s="1"/>
  <c r="I1524" i="28" a="1"/>
  <c r="I1524" i="28" s="1"/>
  <c r="K1524" i="28" s="1"/>
  <c r="H1524" i="28" a="1"/>
  <c r="H1524" i="28" s="1"/>
  <c r="G1524" i="28" a="1"/>
  <c r="G1524" i="28" s="1"/>
  <c r="F1524" i="28"/>
  <c r="E1524" i="28"/>
  <c r="J1523" i="28" a="1"/>
  <c r="J1523" i="28" s="1"/>
  <c r="I1523" i="28" a="1"/>
  <c r="I1523" i="28" s="1"/>
  <c r="K1523" i="28" s="1"/>
  <c r="H1523" i="28" a="1"/>
  <c r="H1523" i="28" s="1"/>
  <c r="G1523" i="28" a="1"/>
  <c r="G1523" i="28" s="1"/>
  <c r="F1523" i="28"/>
  <c r="E1523" i="28"/>
  <c r="J1522" i="28" a="1"/>
  <c r="J1522" i="28" s="1"/>
  <c r="I1522" i="28" a="1"/>
  <c r="I1522" i="28" s="1"/>
  <c r="K1522" i="28" s="1"/>
  <c r="H1522" i="28" a="1"/>
  <c r="H1522" i="28" s="1"/>
  <c r="G1522" i="28" a="1"/>
  <c r="G1522" i="28" s="1"/>
  <c r="F1522" i="28"/>
  <c r="E1522" i="28"/>
  <c r="J1521" i="28" a="1"/>
  <c r="J1521" i="28" s="1"/>
  <c r="I1521" i="28" a="1"/>
  <c r="I1521" i="28" s="1"/>
  <c r="K1521" i="28" s="1"/>
  <c r="H1521" i="28" a="1"/>
  <c r="H1521" i="28" s="1"/>
  <c r="G1521" i="28" a="1"/>
  <c r="G1521" i="28" s="1"/>
  <c r="F1521" i="28"/>
  <c r="E1521" i="28"/>
  <c r="J1520" i="28" a="1"/>
  <c r="J1520" i="28" s="1"/>
  <c r="I1520" i="28" a="1"/>
  <c r="I1520" i="28" s="1"/>
  <c r="K1520" i="28" s="1"/>
  <c r="H1520" i="28" a="1"/>
  <c r="H1520" i="28" s="1"/>
  <c r="G1520" i="28" a="1"/>
  <c r="G1520" i="28" s="1"/>
  <c r="F1520" i="28"/>
  <c r="E1520" i="28"/>
  <c r="J1519" i="28" a="1"/>
  <c r="J1519" i="28" s="1"/>
  <c r="I1519" i="28" a="1"/>
  <c r="I1519" i="28" s="1"/>
  <c r="K1519" i="28" s="1"/>
  <c r="H1519" i="28" a="1"/>
  <c r="H1519" i="28" s="1"/>
  <c r="G1519" i="28" a="1"/>
  <c r="G1519" i="28" s="1"/>
  <c r="F1519" i="28"/>
  <c r="E1519" i="28"/>
  <c r="J1518" i="28" a="1"/>
  <c r="J1518" i="28" s="1"/>
  <c r="I1518" i="28" a="1"/>
  <c r="I1518" i="28" s="1"/>
  <c r="K1518" i="28" s="1"/>
  <c r="H1518" i="28" a="1"/>
  <c r="H1518" i="28" s="1"/>
  <c r="G1518" i="28" a="1"/>
  <c r="G1518" i="28" s="1"/>
  <c r="F1518" i="28"/>
  <c r="E1518" i="28"/>
  <c r="J1517" i="28" a="1"/>
  <c r="J1517" i="28" s="1"/>
  <c r="I1517" i="28" a="1"/>
  <c r="I1517" i="28" s="1"/>
  <c r="K1517" i="28" s="1"/>
  <c r="H1517" i="28" a="1"/>
  <c r="H1517" i="28" s="1"/>
  <c r="G1517" i="28" a="1"/>
  <c r="G1517" i="28" s="1"/>
  <c r="F1517" i="28"/>
  <c r="E1517" i="28"/>
  <c r="J1516" i="28" a="1"/>
  <c r="J1516" i="28" s="1"/>
  <c r="I1516" i="28" a="1"/>
  <c r="I1516" i="28" s="1"/>
  <c r="K1516" i="28" s="1"/>
  <c r="H1516" i="28" a="1"/>
  <c r="H1516" i="28" s="1"/>
  <c r="G1516" i="28" a="1"/>
  <c r="G1516" i="28" s="1"/>
  <c r="F1516" i="28"/>
  <c r="E1516" i="28"/>
  <c r="J1515" i="28" a="1"/>
  <c r="J1515" i="28" s="1"/>
  <c r="I1515" i="28" a="1"/>
  <c r="I1515" i="28" s="1"/>
  <c r="K1515" i="28" s="1"/>
  <c r="H1515" i="28" a="1"/>
  <c r="H1515" i="28" s="1"/>
  <c r="G1515" i="28" a="1"/>
  <c r="G1515" i="28" s="1"/>
  <c r="F1515" i="28"/>
  <c r="E1515" i="28"/>
  <c r="J1514" i="28" a="1"/>
  <c r="J1514" i="28" s="1"/>
  <c r="I1514" i="28" a="1"/>
  <c r="I1514" i="28" s="1"/>
  <c r="K1514" i="28" s="1"/>
  <c r="H1514" i="28" a="1"/>
  <c r="H1514" i="28" s="1"/>
  <c r="G1514" i="28" a="1"/>
  <c r="G1514" i="28" s="1"/>
  <c r="F1514" i="28"/>
  <c r="E1514" i="28"/>
  <c r="J1513" i="28" a="1"/>
  <c r="J1513" i="28" s="1"/>
  <c r="I1513" i="28" a="1"/>
  <c r="I1513" i="28" s="1"/>
  <c r="K1513" i="28" s="1"/>
  <c r="H1513" i="28" a="1"/>
  <c r="H1513" i="28" s="1"/>
  <c r="G1513" i="28" a="1"/>
  <c r="G1513" i="28" s="1"/>
  <c r="F1513" i="28"/>
  <c r="E1513" i="28"/>
  <c r="J1512" i="28" a="1"/>
  <c r="J1512" i="28" s="1"/>
  <c r="I1512" i="28" a="1"/>
  <c r="I1512" i="28" s="1"/>
  <c r="K1512" i="28" s="1"/>
  <c r="H1512" i="28" a="1"/>
  <c r="H1512" i="28" s="1"/>
  <c r="G1512" i="28" a="1"/>
  <c r="G1512" i="28" s="1"/>
  <c r="F1512" i="28"/>
  <c r="E1512" i="28"/>
  <c r="J1511" i="28" a="1"/>
  <c r="J1511" i="28" s="1"/>
  <c r="I1511" i="28" a="1"/>
  <c r="I1511" i="28" s="1"/>
  <c r="K1511" i="28" s="1"/>
  <c r="H1511" i="28" a="1"/>
  <c r="H1511" i="28" s="1"/>
  <c r="G1511" i="28" a="1"/>
  <c r="G1511" i="28" s="1"/>
  <c r="F1511" i="28"/>
  <c r="E1511" i="28"/>
  <c r="J1510" i="28" a="1"/>
  <c r="J1510" i="28" s="1"/>
  <c r="I1510" i="28" a="1"/>
  <c r="I1510" i="28" s="1"/>
  <c r="K1510" i="28" s="1"/>
  <c r="H1510" i="28" a="1"/>
  <c r="H1510" i="28" s="1"/>
  <c r="G1510" i="28" a="1"/>
  <c r="G1510" i="28" s="1"/>
  <c r="F1510" i="28"/>
  <c r="E1510" i="28"/>
  <c r="J1509" i="28" a="1"/>
  <c r="J1509" i="28" s="1"/>
  <c r="I1509" i="28" a="1"/>
  <c r="I1509" i="28" s="1"/>
  <c r="K1509" i="28" s="1"/>
  <c r="H1509" i="28" a="1"/>
  <c r="H1509" i="28" s="1"/>
  <c r="G1509" i="28" a="1"/>
  <c r="G1509" i="28" s="1"/>
  <c r="F1509" i="28"/>
  <c r="E1509" i="28"/>
  <c r="J1508" i="28" a="1"/>
  <c r="J1508" i="28" s="1"/>
  <c r="I1508" i="28" a="1"/>
  <c r="I1508" i="28" s="1"/>
  <c r="K1508" i="28" s="1"/>
  <c r="H1508" i="28" a="1"/>
  <c r="H1508" i="28" s="1"/>
  <c r="G1508" i="28" a="1"/>
  <c r="G1508" i="28" s="1"/>
  <c r="F1508" i="28"/>
  <c r="E1508" i="28"/>
  <c r="J1507" i="28" a="1"/>
  <c r="J1507" i="28" s="1"/>
  <c r="I1507" i="28" a="1"/>
  <c r="I1507" i="28" s="1"/>
  <c r="K1507" i="28" s="1"/>
  <c r="H1507" i="28" a="1"/>
  <c r="H1507" i="28" s="1"/>
  <c r="G1507" i="28" a="1"/>
  <c r="G1507" i="28" s="1"/>
  <c r="F1507" i="28"/>
  <c r="E1507" i="28"/>
  <c r="J1506" i="28" a="1"/>
  <c r="J1506" i="28" s="1"/>
  <c r="I1506" i="28" a="1"/>
  <c r="I1506" i="28" s="1"/>
  <c r="K1506" i="28" s="1"/>
  <c r="H1506" i="28" a="1"/>
  <c r="H1506" i="28" s="1"/>
  <c r="G1506" i="28" a="1"/>
  <c r="G1506" i="28" s="1"/>
  <c r="F1506" i="28"/>
  <c r="E1506" i="28"/>
  <c r="J1505" i="28" a="1"/>
  <c r="J1505" i="28" s="1"/>
  <c r="I1505" i="28" a="1"/>
  <c r="I1505" i="28" s="1"/>
  <c r="K1505" i="28" s="1"/>
  <c r="H1505" i="28" a="1"/>
  <c r="H1505" i="28" s="1"/>
  <c r="G1505" i="28" a="1"/>
  <c r="G1505" i="28" s="1"/>
  <c r="F1505" i="28"/>
  <c r="E1505" i="28"/>
  <c r="J1504" i="28" a="1"/>
  <c r="J1504" i="28" s="1"/>
  <c r="I1504" i="28" a="1"/>
  <c r="I1504" i="28" s="1"/>
  <c r="K1504" i="28" s="1"/>
  <c r="H1504" i="28" a="1"/>
  <c r="H1504" i="28" s="1"/>
  <c r="G1504" i="28" a="1"/>
  <c r="G1504" i="28" s="1"/>
  <c r="F1504" i="28"/>
  <c r="E1504" i="28"/>
  <c r="J1503" i="28" a="1"/>
  <c r="J1503" i="28" s="1"/>
  <c r="I1503" i="28" a="1"/>
  <c r="I1503" i="28" s="1"/>
  <c r="K1503" i="28" s="1"/>
  <c r="H1503" i="28" a="1"/>
  <c r="H1503" i="28" s="1"/>
  <c r="G1503" i="28" a="1"/>
  <c r="G1503" i="28" s="1"/>
  <c r="F1503" i="28"/>
  <c r="E1503" i="28"/>
  <c r="J1502" i="28" a="1"/>
  <c r="J1502" i="28" s="1"/>
  <c r="I1502" i="28" a="1"/>
  <c r="I1502" i="28" s="1"/>
  <c r="K1502" i="28" s="1"/>
  <c r="H1502" i="28" a="1"/>
  <c r="H1502" i="28" s="1"/>
  <c r="G1502" i="28" a="1"/>
  <c r="G1502" i="28" s="1"/>
  <c r="F1502" i="28"/>
  <c r="E1502" i="28"/>
  <c r="J1501" i="28" a="1"/>
  <c r="J1501" i="28" s="1"/>
  <c r="I1501" i="28" a="1"/>
  <c r="I1501" i="28" s="1"/>
  <c r="K1501" i="28" s="1"/>
  <c r="H1501" i="28" a="1"/>
  <c r="H1501" i="28" s="1"/>
  <c r="G1501" i="28" a="1"/>
  <c r="G1501" i="28" s="1"/>
  <c r="F1501" i="28"/>
  <c r="E1501" i="28"/>
  <c r="J1500" i="28" a="1"/>
  <c r="J1500" i="28" s="1"/>
  <c r="I1500" i="28" a="1"/>
  <c r="I1500" i="28" s="1"/>
  <c r="K1500" i="28" s="1"/>
  <c r="H1500" i="28" a="1"/>
  <c r="H1500" i="28" s="1"/>
  <c r="G1500" i="28" a="1"/>
  <c r="G1500" i="28" s="1"/>
  <c r="F1500" i="28"/>
  <c r="E1500" i="28"/>
  <c r="J1499" i="28" a="1"/>
  <c r="J1499" i="28" s="1"/>
  <c r="I1499" i="28" a="1"/>
  <c r="I1499" i="28" s="1"/>
  <c r="K1499" i="28" s="1"/>
  <c r="H1499" i="28" a="1"/>
  <c r="H1499" i="28" s="1"/>
  <c r="G1499" i="28" a="1"/>
  <c r="G1499" i="28" s="1"/>
  <c r="F1499" i="28"/>
  <c r="E1499" i="28"/>
  <c r="J1498" i="28" a="1"/>
  <c r="J1498" i="28" s="1"/>
  <c r="I1498" i="28" a="1"/>
  <c r="I1498" i="28" s="1"/>
  <c r="K1498" i="28" s="1"/>
  <c r="H1498" i="28" a="1"/>
  <c r="H1498" i="28" s="1"/>
  <c r="G1498" i="28" a="1"/>
  <c r="G1498" i="28" s="1"/>
  <c r="F1498" i="28"/>
  <c r="E1498" i="28"/>
  <c r="J1497" i="28" a="1"/>
  <c r="J1497" i="28" s="1"/>
  <c r="I1497" i="28" a="1"/>
  <c r="I1497" i="28" s="1"/>
  <c r="K1497" i="28" s="1"/>
  <c r="H1497" i="28" a="1"/>
  <c r="H1497" i="28" s="1"/>
  <c r="G1497" i="28" a="1"/>
  <c r="G1497" i="28" s="1"/>
  <c r="F1497" i="28"/>
  <c r="E1497" i="28"/>
  <c r="J1496" i="28" a="1"/>
  <c r="J1496" i="28" s="1"/>
  <c r="I1496" i="28" a="1"/>
  <c r="I1496" i="28" s="1"/>
  <c r="K1496" i="28" s="1"/>
  <c r="H1496" i="28" a="1"/>
  <c r="H1496" i="28" s="1"/>
  <c r="G1496" i="28" a="1"/>
  <c r="G1496" i="28" s="1"/>
  <c r="F1496" i="28"/>
  <c r="E1496" i="28"/>
  <c r="J1495" i="28" a="1"/>
  <c r="J1495" i="28" s="1"/>
  <c r="I1495" i="28" a="1"/>
  <c r="I1495" i="28" s="1"/>
  <c r="K1495" i="28" s="1"/>
  <c r="H1495" i="28" a="1"/>
  <c r="H1495" i="28" s="1"/>
  <c r="G1495" i="28" a="1"/>
  <c r="G1495" i="28" s="1"/>
  <c r="F1495" i="28"/>
  <c r="E1495" i="28"/>
  <c r="J1494" i="28" a="1"/>
  <c r="J1494" i="28" s="1"/>
  <c r="I1494" i="28" a="1"/>
  <c r="I1494" i="28" s="1"/>
  <c r="K1494" i="28" s="1"/>
  <c r="H1494" i="28" a="1"/>
  <c r="H1494" i="28" s="1"/>
  <c r="G1494" i="28" a="1"/>
  <c r="G1494" i="28" s="1"/>
  <c r="F1494" i="28"/>
  <c r="E1494" i="28"/>
  <c r="J1493" i="28" a="1"/>
  <c r="J1493" i="28" s="1"/>
  <c r="I1493" i="28" a="1"/>
  <c r="I1493" i="28" s="1"/>
  <c r="K1493" i="28" s="1"/>
  <c r="H1493" i="28" a="1"/>
  <c r="H1493" i="28" s="1"/>
  <c r="G1493" i="28" a="1"/>
  <c r="G1493" i="28" s="1"/>
  <c r="F1493" i="28"/>
  <c r="E1493" i="28"/>
  <c r="J1492" i="28" a="1"/>
  <c r="J1492" i="28" s="1"/>
  <c r="I1492" i="28" a="1"/>
  <c r="I1492" i="28" s="1"/>
  <c r="K1492" i="28" s="1"/>
  <c r="H1492" i="28" a="1"/>
  <c r="H1492" i="28" s="1"/>
  <c r="G1492" i="28" a="1"/>
  <c r="G1492" i="28" s="1"/>
  <c r="F1492" i="28"/>
  <c r="E1492" i="28"/>
  <c r="J1491" i="28" a="1"/>
  <c r="J1491" i="28" s="1"/>
  <c r="I1491" i="28" a="1"/>
  <c r="I1491" i="28" s="1"/>
  <c r="K1491" i="28" s="1"/>
  <c r="H1491" i="28" a="1"/>
  <c r="H1491" i="28" s="1"/>
  <c r="G1491" i="28" a="1"/>
  <c r="G1491" i="28" s="1"/>
  <c r="F1491" i="28"/>
  <c r="E1491" i="28"/>
  <c r="J1490" i="28" a="1"/>
  <c r="J1490" i="28" s="1"/>
  <c r="I1490" i="28" a="1"/>
  <c r="I1490" i="28" s="1"/>
  <c r="K1490" i="28" s="1"/>
  <c r="H1490" i="28" a="1"/>
  <c r="H1490" i="28" s="1"/>
  <c r="G1490" i="28" a="1"/>
  <c r="G1490" i="28" s="1"/>
  <c r="F1490" i="28"/>
  <c r="E1490" i="28"/>
  <c r="J1489" i="28" a="1"/>
  <c r="J1489" i="28" s="1"/>
  <c r="I1489" i="28" a="1"/>
  <c r="I1489" i="28" s="1"/>
  <c r="K1489" i="28" s="1"/>
  <c r="H1489" i="28" a="1"/>
  <c r="H1489" i="28" s="1"/>
  <c r="G1489" i="28" a="1"/>
  <c r="G1489" i="28" s="1"/>
  <c r="F1489" i="28"/>
  <c r="E1489" i="28"/>
  <c r="J1488" i="28" a="1"/>
  <c r="J1488" i="28" s="1"/>
  <c r="I1488" i="28" a="1"/>
  <c r="I1488" i="28" s="1"/>
  <c r="K1488" i="28" s="1"/>
  <c r="H1488" i="28" a="1"/>
  <c r="H1488" i="28" s="1"/>
  <c r="G1488" i="28" a="1"/>
  <c r="G1488" i="28" s="1"/>
  <c r="F1488" i="28"/>
  <c r="E1488" i="28"/>
  <c r="J1487" i="28" a="1"/>
  <c r="J1487" i="28" s="1"/>
  <c r="I1487" i="28" a="1"/>
  <c r="I1487" i="28" s="1"/>
  <c r="K1487" i="28" s="1"/>
  <c r="H1487" i="28" a="1"/>
  <c r="H1487" i="28" s="1"/>
  <c r="G1487" i="28" a="1"/>
  <c r="G1487" i="28" s="1"/>
  <c r="F1487" i="28"/>
  <c r="E1487" i="28"/>
  <c r="J1486" i="28" a="1"/>
  <c r="J1486" i="28" s="1"/>
  <c r="I1486" i="28" a="1"/>
  <c r="I1486" i="28" s="1"/>
  <c r="K1486" i="28" s="1"/>
  <c r="H1486" i="28" a="1"/>
  <c r="H1486" i="28" s="1"/>
  <c r="G1486" i="28" a="1"/>
  <c r="G1486" i="28" s="1"/>
  <c r="F1486" i="28"/>
  <c r="E1486" i="28"/>
  <c r="J1485" i="28" a="1"/>
  <c r="J1485" i="28" s="1"/>
  <c r="I1485" i="28" a="1"/>
  <c r="I1485" i="28" s="1"/>
  <c r="K1485" i="28" s="1"/>
  <c r="H1485" i="28" a="1"/>
  <c r="H1485" i="28" s="1"/>
  <c r="G1485" i="28" a="1"/>
  <c r="G1485" i="28" s="1"/>
  <c r="F1485" i="28"/>
  <c r="E1485" i="28"/>
  <c r="J1484" i="28" a="1"/>
  <c r="J1484" i="28" s="1"/>
  <c r="I1484" i="28" a="1"/>
  <c r="I1484" i="28" s="1"/>
  <c r="K1484" i="28" s="1"/>
  <c r="H1484" i="28" a="1"/>
  <c r="H1484" i="28" s="1"/>
  <c r="G1484" i="28" a="1"/>
  <c r="G1484" i="28" s="1"/>
  <c r="F1484" i="28"/>
  <c r="E1484" i="28"/>
  <c r="J1483" i="28" a="1"/>
  <c r="J1483" i="28" s="1"/>
  <c r="I1483" i="28" a="1"/>
  <c r="I1483" i="28" s="1"/>
  <c r="K1483" i="28" s="1"/>
  <c r="H1483" i="28" a="1"/>
  <c r="H1483" i="28" s="1"/>
  <c r="G1483" i="28" a="1"/>
  <c r="G1483" i="28" s="1"/>
  <c r="F1483" i="28"/>
  <c r="E1483" i="28"/>
  <c r="J1482" i="28" a="1"/>
  <c r="J1482" i="28" s="1"/>
  <c r="I1482" i="28" a="1"/>
  <c r="I1482" i="28" s="1"/>
  <c r="K1482" i="28" s="1"/>
  <c r="H1482" i="28" a="1"/>
  <c r="H1482" i="28" s="1"/>
  <c r="G1482" i="28" a="1"/>
  <c r="G1482" i="28" s="1"/>
  <c r="F1482" i="28"/>
  <c r="E1482" i="28"/>
  <c r="J1481" i="28" a="1"/>
  <c r="J1481" i="28" s="1"/>
  <c r="I1481" i="28" a="1"/>
  <c r="I1481" i="28" s="1"/>
  <c r="K1481" i="28" s="1"/>
  <c r="H1481" i="28" a="1"/>
  <c r="H1481" i="28" s="1"/>
  <c r="G1481" i="28" a="1"/>
  <c r="G1481" i="28" s="1"/>
  <c r="F1481" i="28"/>
  <c r="E1481" i="28"/>
  <c r="J1480" i="28" a="1"/>
  <c r="J1480" i="28" s="1"/>
  <c r="I1480" i="28" a="1"/>
  <c r="I1480" i="28" s="1"/>
  <c r="K1480" i="28" s="1"/>
  <c r="H1480" i="28" a="1"/>
  <c r="H1480" i="28" s="1"/>
  <c r="G1480" i="28" a="1"/>
  <c r="G1480" i="28" s="1"/>
  <c r="F1480" i="28"/>
  <c r="E1480" i="28"/>
  <c r="J1479" i="28" a="1"/>
  <c r="J1479" i="28" s="1"/>
  <c r="I1479" i="28" a="1"/>
  <c r="I1479" i="28" s="1"/>
  <c r="K1479" i="28" s="1"/>
  <c r="H1479" i="28" a="1"/>
  <c r="H1479" i="28" s="1"/>
  <c r="G1479" i="28" a="1"/>
  <c r="G1479" i="28" s="1"/>
  <c r="F1479" i="28"/>
  <c r="E1479" i="28"/>
  <c r="J1478" i="28" a="1"/>
  <c r="J1478" i="28" s="1"/>
  <c r="I1478" i="28" a="1"/>
  <c r="I1478" i="28" s="1"/>
  <c r="K1478" i="28" s="1"/>
  <c r="H1478" i="28" a="1"/>
  <c r="H1478" i="28" s="1"/>
  <c r="G1478" i="28" a="1"/>
  <c r="G1478" i="28" s="1"/>
  <c r="F1478" i="28"/>
  <c r="E1478" i="28"/>
  <c r="J1477" i="28" a="1"/>
  <c r="J1477" i="28" s="1"/>
  <c r="I1477" i="28" a="1"/>
  <c r="I1477" i="28" s="1"/>
  <c r="K1477" i="28" s="1"/>
  <c r="H1477" i="28" a="1"/>
  <c r="H1477" i="28" s="1"/>
  <c r="G1477" i="28" a="1"/>
  <c r="G1477" i="28" s="1"/>
  <c r="F1477" i="28"/>
  <c r="E1477" i="28"/>
  <c r="J1476" i="28" a="1"/>
  <c r="J1476" i="28" s="1"/>
  <c r="I1476" i="28" a="1"/>
  <c r="I1476" i="28" s="1"/>
  <c r="K1476" i="28" s="1"/>
  <c r="H1476" i="28" a="1"/>
  <c r="H1476" i="28" s="1"/>
  <c r="G1476" i="28" a="1"/>
  <c r="G1476" i="28" s="1"/>
  <c r="F1476" i="28"/>
  <c r="E1476" i="28"/>
  <c r="J1475" i="28" a="1"/>
  <c r="J1475" i="28" s="1"/>
  <c r="I1475" i="28" a="1"/>
  <c r="I1475" i="28" s="1"/>
  <c r="K1475" i="28" s="1"/>
  <c r="H1475" i="28" a="1"/>
  <c r="H1475" i="28" s="1"/>
  <c r="G1475" i="28" a="1"/>
  <c r="G1475" i="28" s="1"/>
  <c r="F1475" i="28"/>
  <c r="E1475" i="28"/>
  <c r="J1474" i="28" a="1"/>
  <c r="J1474" i="28" s="1"/>
  <c r="I1474" i="28" a="1"/>
  <c r="I1474" i="28" s="1"/>
  <c r="K1474" i="28" s="1"/>
  <c r="H1474" i="28" a="1"/>
  <c r="H1474" i="28" s="1"/>
  <c r="G1474" i="28" a="1"/>
  <c r="G1474" i="28" s="1"/>
  <c r="F1474" i="28"/>
  <c r="E1474" i="28"/>
  <c r="J1473" i="28" a="1"/>
  <c r="J1473" i="28" s="1"/>
  <c r="I1473" i="28" a="1"/>
  <c r="I1473" i="28" s="1"/>
  <c r="K1473" i="28" s="1"/>
  <c r="H1473" i="28" a="1"/>
  <c r="H1473" i="28" s="1"/>
  <c r="G1473" i="28" a="1"/>
  <c r="G1473" i="28" s="1"/>
  <c r="F1473" i="28"/>
  <c r="E1473" i="28"/>
  <c r="J1472" i="28" a="1"/>
  <c r="J1472" i="28" s="1"/>
  <c r="I1472" i="28" a="1"/>
  <c r="I1472" i="28" s="1"/>
  <c r="K1472" i="28" s="1"/>
  <c r="H1472" i="28" a="1"/>
  <c r="H1472" i="28" s="1"/>
  <c r="G1472" i="28" a="1"/>
  <c r="G1472" i="28" s="1"/>
  <c r="F1472" i="28"/>
  <c r="E1472" i="28"/>
  <c r="J1471" i="28" a="1"/>
  <c r="J1471" i="28" s="1"/>
  <c r="I1471" i="28" a="1"/>
  <c r="I1471" i="28" s="1"/>
  <c r="K1471" i="28" s="1"/>
  <c r="H1471" i="28" a="1"/>
  <c r="H1471" i="28" s="1"/>
  <c r="G1471" i="28" a="1"/>
  <c r="G1471" i="28" s="1"/>
  <c r="F1471" i="28"/>
  <c r="E1471" i="28"/>
  <c r="J1470" i="28" a="1"/>
  <c r="J1470" i="28" s="1"/>
  <c r="I1470" i="28" a="1"/>
  <c r="I1470" i="28" s="1"/>
  <c r="K1470" i="28" s="1"/>
  <c r="H1470" i="28" a="1"/>
  <c r="H1470" i="28" s="1"/>
  <c r="G1470" i="28" a="1"/>
  <c r="G1470" i="28" s="1"/>
  <c r="F1470" i="28"/>
  <c r="E1470" i="28"/>
  <c r="J1469" i="28" a="1"/>
  <c r="J1469" i="28" s="1"/>
  <c r="I1469" i="28" a="1"/>
  <c r="I1469" i="28" s="1"/>
  <c r="K1469" i="28" s="1"/>
  <c r="H1469" i="28" a="1"/>
  <c r="H1469" i="28" s="1"/>
  <c r="G1469" i="28" a="1"/>
  <c r="G1469" i="28" s="1"/>
  <c r="F1469" i="28"/>
  <c r="E1469" i="28"/>
  <c r="J1468" i="28" a="1"/>
  <c r="J1468" i="28" s="1"/>
  <c r="I1468" i="28" a="1"/>
  <c r="I1468" i="28" s="1"/>
  <c r="K1468" i="28" s="1"/>
  <c r="H1468" i="28" a="1"/>
  <c r="H1468" i="28" s="1"/>
  <c r="G1468" i="28" a="1"/>
  <c r="G1468" i="28" s="1"/>
  <c r="F1468" i="28"/>
  <c r="E1468" i="28"/>
  <c r="J1467" i="28" a="1"/>
  <c r="J1467" i="28" s="1"/>
  <c r="I1467" i="28" a="1"/>
  <c r="I1467" i="28" s="1"/>
  <c r="K1467" i="28" s="1"/>
  <c r="H1467" i="28" a="1"/>
  <c r="H1467" i="28" s="1"/>
  <c r="G1467" i="28" a="1"/>
  <c r="G1467" i="28" s="1"/>
  <c r="F1467" i="28"/>
  <c r="E1467" i="28"/>
  <c r="J1466" i="28" a="1"/>
  <c r="J1466" i="28" s="1"/>
  <c r="I1466" i="28" a="1"/>
  <c r="I1466" i="28" s="1"/>
  <c r="K1466" i="28" s="1"/>
  <c r="H1466" i="28" a="1"/>
  <c r="H1466" i="28" s="1"/>
  <c r="G1466" i="28" a="1"/>
  <c r="G1466" i="28" s="1"/>
  <c r="E1466" i="28"/>
  <c r="J1465" i="28" a="1"/>
  <c r="J1465" i="28" s="1"/>
  <c r="I1465" i="28" a="1"/>
  <c r="I1465" i="28" s="1"/>
  <c r="K1465" i="28" s="1"/>
  <c r="H1465" i="28" a="1"/>
  <c r="H1465" i="28" s="1"/>
  <c r="G1465" i="28" a="1"/>
  <c r="G1465" i="28" s="1"/>
  <c r="E1465" i="28"/>
  <c r="J1464" i="28" a="1"/>
  <c r="J1464" i="28" s="1"/>
  <c r="I1464" i="28" a="1"/>
  <c r="I1464" i="28" s="1"/>
  <c r="K1464" i="28" s="1"/>
  <c r="H1464" i="28" a="1"/>
  <c r="H1464" i="28" s="1"/>
  <c r="G1464" i="28" a="1"/>
  <c r="G1464" i="28" s="1"/>
  <c r="E1464" i="28"/>
  <c r="J1463" i="28" a="1"/>
  <c r="J1463" i="28" s="1"/>
  <c r="I1463" i="28" a="1"/>
  <c r="I1463" i="28" s="1"/>
  <c r="K1463" i="28" s="1"/>
  <c r="H1463" i="28" a="1"/>
  <c r="H1463" i="28" s="1"/>
  <c r="G1463" i="28" a="1"/>
  <c r="G1463" i="28" s="1"/>
  <c r="E1463" i="28"/>
  <c r="J1462" i="28" a="1"/>
  <c r="J1462" i="28" s="1"/>
  <c r="I1462" i="28" a="1"/>
  <c r="I1462" i="28" s="1"/>
  <c r="K1462" i="28" s="1"/>
  <c r="H1462" i="28" a="1"/>
  <c r="H1462" i="28" s="1"/>
  <c r="G1462" i="28" a="1"/>
  <c r="G1462" i="28" s="1"/>
  <c r="E1462" i="28"/>
  <c r="J1461" i="28" a="1"/>
  <c r="J1461" i="28" s="1"/>
  <c r="I1461" i="28" a="1"/>
  <c r="I1461" i="28" s="1"/>
  <c r="K1461" i="28" s="1"/>
  <c r="H1461" i="28" a="1"/>
  <c r="H1461" i="28" s="1"/>
  <c r="G1461" i="28" a="1"/>
  <c r="G1461" i="28" s="1"/>
  <c r="E1461" i="28"/>
  <c r="J1460" i="28" a="1"/>
  <c r="J1460" i="28" s="1"/>
  <c r="I1460" i="28" a="1"/>
  <c r="I1460" i="28" s="1"/>
  <c r="K1460" i="28" s="1"/>
  <c r="H1460" i="28" a="1"/>
  <c r="H1460" i="28" s="1"/>
  <c r="G1460" i="28" a="1"/>
  <c r="G1460" i="28" s="1"/>
  <c r="E1460" i="28"/>
  <c r="J1459" i="28" a="1"/>
  <c r="J1459" i="28" s="1"/>
  <c r="I1459" i="28" a="1"/>
  <c r="I1459" i="28" s="1"/>
  <c r="K1459" i="28" s="1"/>
  <c r="H1459" i="28" a="1"/>
  <c r="H1459" i="28" s="1"/>
  <c r="G1459" i="28" a="1"/>
  <c r="G1459" i="28" s="1"/>
  <c r="E1459" i="28"/>
  <c r="J1458" i="28" a="1"/>
  <c r="J1458" i="28" s="1"/>
  <c r="I1458" i="28" a="1"/>
  <c r="I1458" i="28" s="1"/>
  <c r="K1458" i="28" s="1"/>
  <c r="H1458" i="28" a="1"/>
  <c r="H1458" i="28" s="1"/>
  <c r="G1458" i="28" a="1"/>
  <c r="G1458" i="28" s="1"/>
  <c r="E1458" i="28"/>
  <c r="J1457" i="28" a="1"/>
  <c r="J1457" i="28" s="1"/>
  <c r="I1457" i="28" a="1"/>
  <c r="I1457" i="28" s="1"/>
  <c r="K1457" i="28" s="1"/>
  <c r="H1457" i="28" a="1"/>
  <c r="H1457" i="28" s="1"/>
  <c r="G1457" i="28" a="1"/>
  <c r="G1457" i="28" s="1"/>
  <c r="E1457" i="28"/>
  <c r="J1456" i="28" a="1"/>
  <c r="J1456" i="28" s="1"/>
  <c r="I1456" i="28" a="1"/>
  <c r="I1456" i="28" s="1"/>
  <c r="K1456" i="28" s="1"/>
  <c r="H1456" i="28" a="1"/>
  <c r="H1456" i="28" s="1"/>
  <c r="G1456" i="28" a="1"/>
  <c r="G1456" i="28" s="1"/>
  <c r="E1456" i="28"/>
  <c r="J1455" i="28" a="1"/>
  <c r="J1455" i="28" s="1"/>
  <c r="I1455" i="28" a="1"/>
  <c r="I1455" i="28" s="1"/>
  <c r="K1455" i="28" s="1"/>
  <c r="H1455" i="28" a="1"/>
  <c r="H1455" i="28" s="1"/>
  <c r="G1455" i="28" a="1"/>
  <c r="G1455" i="28" s="1"/>
  <c r="E1455" i="28"/>
  <c r="J1454" i="28" a="1"/>
  <c r="J1454" i="28" s="1"/>
  <c r="I1454" i="28" a="1"/>
  <c r="I1454" i="28" s="1"/>
  <c r="K1454" i="28" s="1"/>
  <c r="H1454" i="28" a="1"/>
  <c r="H1454" i="28" s="1"/>
  <c r="G1454" i="28" a="1"/>
  <c r="G1454" i="28" s="1"/>
  <c r="E1454" i="28"/>
  <c r="J1453" i="28" a="1"/>
  <c r="J1453" i="28" s="1"/>
  <c r="I1453" i="28" a="1"/>
  <c r="I1453" i="28" s="1"/>
  <c r="K1453" i="28" s="1"/>
  <c r="H1453" i="28" a="1"/>
  <c r="H1453" i="28" s="1"/>
  <c r="G1453" i="28" a="1"/>
  <c r="G1453" i="28" s="1"/>
  <c r="E1453" i="28"/>
  <c r="J1452" i="28" a="1"/>
  <c r="J1452" i="28" s="1"/>
  <c r="I1452" i="28" a="1"/>
  <c r="I1452" i="28" s="1"/>
  <c r="K1452" i="28" s="1"/>
  <c r="H1452" i="28" a="1"/>
  <c r="H1452" i="28" s="1"/>
  <c r="G1452" i="28" a="1"/>
  <c r="G1452" i="28" s="1"/>
  <c r="E1452" i="28"/>
  <c r="J1451" i="28" a="1"/>
  <c r="J1451" i="28" s="1"/>
  <c r="I1451" i="28" a="1"/>
  <c r="I1451" i="28" s="1"/>
  <c r="K1451" i="28" s="1"/>
  <c r="H1451" i="28" a="1"/>
  <c r="H1451" i="28" s="1"/>
  <c r="G1451" i="28" a="1"/>
  <c r="G1451" i="28" s="1"/>
  <c r="E1451" i="28"/>
  <c r="J1450" i="28" a="1"/>
  <c r="J1450" i="28" s="1"/>
  <c r="I1450" i="28" a="1"/>
  <c r="I1450" i="28" s="1"/>
  <c r="K1450" i="28" s="1"/>
  <c r="H1450" i="28" a="1"/>
  <c r="H1450" i="28" s="1"/>
  <c r="G1450" i="28" a="1"/>
  <c r="G1450" i="28" s="1"/>
  <c r="E1450" i="28"/>
  <c r="J1449" i="28" a="1"/>
  <c r="J1449" i="28" s="1"/>
  <c r="I1449" i="28" a="1"/>
  <c r="I1449" i="28" s="1"/>
  <c r="K1449" i="28" s="1"/>
  <c r="H1449" i="28" a="1"/>
  <c r="H1449" i="28" s="1"/>
  <c r="G1449" i="28" a="1"/>
  <c r="G1449" i="28" s="1"/>
  <c r="E1449" i="28"/>
  <c r="J1448" i="28" a="1"/>
  <c r="J1448" i="28" s="1"/>
  <c r="I1448" i="28" a="1"/>
  <c r="I1448" i="28" s="1"/>
  <c r="K1448" i="28" s="1"/>
  <c r="H1448" i="28" a="1"/>
  <c r="H1448" i="28" s="1"/>
  <c r="G1448" i="28" a="1"/>
  <c r="G1448" i="28" s="1"/>
  <c r="E1448" i="28"/>
  <c r="J1447" i="28" a="1"/>
  <c r="J1447" i="28" s="1"/>
  <c r="I1447" i="28" a="1"/>
  <c r="I1447" i="28" s="1"/>
  <c r="K1447" i="28" s="1"/>
  <c r="H1447" i="28" a="1"/>
  <c r="H1447" i="28" s="1"/>
  <c r="G1447" i="28" a="1"/>
  <c r="G1447" i="28" s="1"/>
  <c r="E1447" i="28"/>
  <c r="J1446" i="28" a="1"/>
  <c r="J1446" i="28" s="1"/>
  <c r="I1446" i="28" a="1"/>
  <c r="I1446" i="28" s="1"/>
  <c r="K1446" i="28" s="1"/>
  <c r="H1446" i="28" a="1"/>
  <c r="H1446" i="28" s="1"/>
  <c r="G1446" i="28" a="1"/>
  <c r="G1446" i="28" s="1"/>
  <c r="E1446" i="28"/>
  <c r="J1445" i="28" a="1"/>
  <c r="J1445" i="28" s="1"/>
  <c r="I1445" i="28" a="1"/>
  <c r="I1445" i="28" s="1"/>
  <c r="K1445" i="28" s="1"/>
  <c r="H1445" i="28" a="1"/>
  <c r="H1445" i="28" s="1"/>
  <c r="G1445" i="28" a="1"/>
  <c r="G1445" i="28" s="1"/>
  <c r="E1445" i="28"/>
  <c r="J1444" i="28" a="1"/>
  <c r="J1444" i="28" s="1"/>
  <c r="I1444" i="28" a="1"/>
  <c r="I1444" i="28" s="1"/>
  <c r="K1444" i="28" s="1"/>
  <c r="H1444" i="28" a="1"/>
  <c r="H1444" i="28" s="1"/>
  <c r="G1444" i="28" a="1"/>
  <c r="G1444" i="28" s="1"/>
  <c r="E1444" i="28"/>
  <c r="J1443" i="28" a="1"/>
  <c r="J1443" i="28" s="1"/>
  <c r="I1443" i="28" a="1"/>
  <c r="I1443" i="28" s="1"/>
  <c r="K1443" i="28" s="1"/>
  <c r="H1443" i="28" a="1"/>
  <c r="H1443" i="28" s="1"/>
  <c r="G1443" i="28" a="1"/>
  <c r="G1443" i="28" s="1"/>
  <c r="E1443" i="28"/>
  <c r="J1442" i="28" a="1"/>
  <c r="J1442" i="28" s="1"/>
  <c r="I1442" i="28" a="1"/>
  <c r="I1442" i="28" s="1"/>
  <c r="K1442" i="28" s="1"/>
  <c r="H1442" i="28" a="1"/>
  <c r="H1442" i="28" s="1"/>
  <c r="G1442" i="28" a="1"/>
  <c r="G1442" i="28" s="1"/>
  <c r="E1442" i="28"/>
  <c r="J1441" i="28" a="1"/>
  <c r="J1441" i="28" s="1"/>
  <c r="I1441" i="28" a="1"/>
  <c r="I1441" i="28" s="1"/>
  <c r="K1441" i="28" s="1"/>
  <c r="H1441" i="28" a="1"/>
  <c r="H1441" i="28" s="1"/>
  <c r="G1441" i="28" a="1"/>
  <c r="G1441" i="28" s="1"/>
  <c r="E1441" i="28"/>
  <c r="J1440" i="28" a="1"/>
  <c r="J1440" i="28" s="1"/>
  <c r="I1440" i="28" a="1"/>
  <c r="I1440" i="28" s="1"/>
  <c r="K1440" i="28" s="1"/>
  <c r="H1440" i="28" a="1"/>
  <c r="H1440" i="28" s="1"/>
  <c r="G1440" i="28" a="1"/>
  <c r="G1440" i="28" s="1"/>
  <c r="E1440" i="28"/>
  <c r="J1439" i="28" a="1"/>
  <c r="J1439" i="28" s="1"/>
  <c r="I1439" i="28" a="1"/>
  <c r="I1439" i="28" s="1"/>
  <c r="K1439" i="28" s="1"/>
  <c r="H1439" i="28" a="1"/>
  <c r="H1439" i="28" s="1"/>
  <c r="G1439" i="28" a="1"/>
  <c r="G1439" i="28" s="1"/>
  <c r="E1439" i="28"/>
  <c r="J1438" i="28" a="1"/>
  <c r="J1438" i="28" s="1"/>
  <c r="I1438" i="28" a="1"/>
  <c r="I1438" i="28" s="1"/>
  <c r="K1438" i="28" s="1"/>
  <c r="H1438" i="28" a="1"/>
  <c r="H1438" i="28" s="1"/>
  <c r="G1438" i="28" a="1"/>
  <c r="G1438" i="28" s="1"/>
  <c r="E1438" i="28"/>
  <c r="J1437" i="28" a="1"/>
  <c r="J1437" i="28" s="1"/>
  <c r="I1437" i="28" a="1"/>
  <c r="I1437" i="28" s="1"/>
  <c r="K1437" i="28" s="1"/>
  <c r="H1437" i="28" a="1"/>
  <c r="H1437" i="28" s="1"/>
  <c r="G1437" i="28" a="1"/>
  <c r="G1437" i="28" s="1"/>
  <c r="E1437" i="28"/>
  <c r="J1436" i="28" a="1"/>
  <c r="J1436" i="28" s="1"/>
  <c r="I1436" i="28" a="1"/>
  <c r="I1436" i="28" s="1"/>
  <c r="K1436" i="28" s="1"/>
  <c r="H1436" i="28" a="1"/>
  <c r="H1436" i="28" s="1"/>
  <c r="G1436" i="28" a="1"/>
  <c r="G1436" i="28" s="1"/>
  <c r="E1436" i="28"/>
  <c r="J1435" i="28" a="1"/>
  <c r="J1435" i="28" s="1"/>
  <c r="I1435" i="28" a="1"/>
  <c r="I1435" i="28" s="1"/>
  <c r="K1435" i="28" s="1"/>
  <c r="H1435" i="28" a="1"/>
  <c r="H1435" i="28" s="1"/>
  <c r="G1435" i="28" a="1"/>
  <c r="G1435" i="28" s="1"/>
  <c r="E1435" i="28"/>
  <c r="J1434" i="28" a="1"/>
  <c r="J1434" i="28" s="1"/>
  <c r="I1434" i="28" a="1"/>
  <c r="I1434" i="28" s="1"/>
  <c r="K1434" i="28" s="1"/>
  <c r="H1434" i="28" a="1"/>
  <c r="H1434" i="28" s="1"/>
  <c r="G1434" i="28" a="1"/>
  <c r="G1434" i="28" s="1"/>
  <c r="E1434" i="28"/>
  <c r="J1433" i="28" a="1"/>
  <c r="J1433" i="28" s="1"/>
  <c r="I1433" i="28" a="1"/>
  <c r="I1433" i="28" s="1"/>
  <c r="K1433" i="28" s="1"/>
  <c r="H1433" i="28" a="1"/>
  <c r="H1433" i="28" s="1"/>
  <c r="G1433" i="28" a="1"/>
  <c r="G1433" i="28" s="1"/>
  <c r="E1433" i="28"/>
  <c r="J1432" i="28" a="1"/>
  <c r="J1432" i="28" s="1"/>
  <c r="I1432" i="28" a="1"/>
  <c r="I1432" i="28" s="1"/>
  <c r="K1432" i="28" s="1"/>
  <c r="H1432" i="28" a="1"/>
  <c r="H1432" i="28" s="1"/>
  <c r="G1432" i="28" a="1"/>
  <c r="G1432" i="28" s="1"/>
  <c r="E1432" i="28"/>
  <c r="J1431" i="28" a="1"/>
  <c r="J1431" i="28" s="1"/>
  <c r="I1431" i="28" a="1"/>
  <c r="I1431" i="28" s="1"/>
  <c r="K1431" i="28" s="1"/>
  <c r="H1431" i="28" a="1"/>
  <c r="H1431" i="28" s="1"/>
  <c r="G1431" i="28" a="1"/>
  <c r="G1431" i="28" s="1"/>
  <c r="E1431" i="28"/>
  <c r="J1430" i="28" a="1"/>
  <c r="J1430" i="28" s="1"/>
  <c r="I1430" i="28" a="1"/>
  <c r="I1430" i="28" s="1"/>
  <c r="K1430" i="28" s="1"/>
  <c r="H1430" i="28" a="1"/>
  <c r="H1430" i="28" s="1"/>
  <c r="G1430" i="28" a="1"/>
  <c r="G1430" i="28" s="1"/>
  <c r="E1430" i="28"/>
  <c r="J1429" i="28" a="1"/>
  <c r="J1429" i="28" s="1"/>
  <c r="I1429" i="28" a="1"/>
  <c r="I1429" i="28" s="1"/>
  <c r="K1429" i="28" s="1"/>
  <c r="H1429" i="28" a="1"/>
  <c r="H1429" i="28" s="1"/>
  <c r="G1429" i="28" a="1"/>
  <c r="G1429" i="28" s="1"/>
  <c r="E1429" i="28"/>
  <c r="J1428" i="28" a="1"/>
  <c r="J1428" i="28" s="1"/>
  <c r="I1428" i="28" a="1"/>
  <c r="I1428" i="28" s="1"/>
  <c r="K1428" i="28" s="1"/>
  <c r="H1428" i="28" a="1"/>
  <c r="H1428" i="28" s="1"/>
  <c r="G1428" i="28" a="1"/>
  <c r="G1428" i="28" s="1"/>
  <c r="E1428" i="28"/>
  <c r="J1427" i="28" a="1"/>
  <c r="J1427" i="28" s="1"/>
  <c r="I1427" i="28" a="1"/>
  <c r="I1427" i="28" s="1"/>
  <c r="K1427" i="28" s="1"/>
  <c r="H1427" i="28" a="1"/>
  <c r="H1427" i="28" s="1"/>
  <c r="G1427" i="28" a="1"/>
  <c r="G1427" i="28" s="1"/>
  <c r="E1427" i="28"/>
  <c r="J1426" i="28" a="1"/>
  <c r="J1426" i="28" s="1"/>
  <c r="I1426" i="28" a="1"/>
  <c r="I1426" i="28" s="1"/>
  <c r="K1426" i="28" s="1"/>
  <c r="H1426" i="28" a="1"/>
  <c r="H1426" i="28" s="1"/>
  <c r="G1426" i="28" a="1"/>
  <c r="G1426" i="28" s="1"/>
  <c r="E1426" i="28"/>
  <c r="J1425" i="28" a="1"/>
  <c r="J1425" i="28" s="1"/>
  <c r="I1425" i="28" a="1"/>
  <c r="I1425" i="28" s="1"/>
  <c r="K1425" i="28" s="1"/>
  <c r="H1425" i="28" a="1"/>
  <c r="H1425" i="28" s="1"/>
  <c r="G1425" i="28" a="1"/>
  <c r="G1425" i="28" s="1"/>
  <c r="E1425" i="28"/>
  <c r="J1424" i="28" a="1"/>
  <c r="J1424" i="28" s="1"/>
  <c r="I1424" i="28" a="1"/>
  <c r="I1424" i="28" s="1"/>
  <c r="K1424" i="28" s="1"/>
  <c r="H1424" i="28" a="1"/>
  <c r="H1424" i="28" s="1"/>
  <c r="G1424" i="28" a="1"/>
  <c r="G1424" i="28" s="1"/>
  <c r="E1424" i="28"/>
  <c r="J1423" i="28" a="1"/>
  <c r="J1423" i="28" s="1"/>
  <c r="I1423" i="28" a="1"/>
  <c r="I1423" i="28" s="1"/>
  <c r="K1423" i="28" s="1"/>
  <c r="H1423" i="28" a="1"/>
  <c r="H1423" i="28" s="1"/>
  <c r="G1423" i="28" a="1"/>
  <c r="G1423" i="28" s="1"/>
  <c r="E1423" i="28"/>
  <c r="J1422" i="28" a="1"/>
  <c r="J1422" i="28" s="1"/>
  <c r="I1422" i="28" a="1"/>
  <c r="I1422" i="28" s="1"/>
  <c r="K1422" i="28" s="1"/>
  <c r="H1422" i="28" a="1"/>
  <c r="H1422" i="28" s="1"/>
  <c r="G1422" i="28" a="1"/>
  <c r="G1422" i="28" s="1"/>
  <c r="E1422" i="28"/>
  <c r="J1421" i="28" a="1"/>
  <c r="J1421" i="28" s="1"/>
  <c r="I1421" i="28" a="1"/>
  <c r="I1421" i="28" s="1"/>
  <c r="K1421" i="28" s="1"/>
  <c r="H1421" i="28" a="1"/>
  <c r="H1421" i="28" s="1"/>
  <c r="G1421" i="28" a="1"/>
  <c r="G1421" i="28" s="1"/>
  <c r="E1421" i="28"/>
  <c r="J1420" i="28" a="1"/>
  <c r="J1420" i="28" s="1"/>
  <c r="I1420" i="28" a="1"/>
  <c r="I1420" i="28" s="1"/>
  <c r="K1420" i="28" s="1"/>
  <c r="H1420" i="28" a="1"/>
  <c r="H1420" i="28" s="1"/>
  <c r="G1420" i="28" a="1"/>
  <c r="G1420" i="28" s="1"/>
  <c r="E1420" i="28"/>
  <c r="J1419" i="28" a="1"/>
  <c r="J1419" i="28" s="1"/>
  <c r="I1419" i="28" a="1"/>
  <c r="I1419" i="28" s="1"/>
  <c r="K1419" i="28" s="1"/>
  <c r="H1419" i="28" a="1"/>
  <c r="H1419" i="28" s="1"/>
  <c r="G1419" i="28" a="1"/>
  <c r="G1419" i="28" s="1"/>
  <c r="E1419" i="28"/>
  <c r="J1418" i="28" a="1"/>
  <c r="J1418" i="28" s="1"/>
  <c r="I1418" i="28" a="1"/>
  <c r="I1418" i="28" s="1"/>
  <c r="K1418" i="28" s="1"/>
  <c r="H1418" i="28" a="1"/>
  <c r="H1418" i="28" s="1"/>
  <c r="G1418" i="28" a="1"/>
  <c r="G1418" i="28" s="1"/>
  <c r="E1418" i="28"/>
  <c r="J1417" i="28" a="1"/>
  <c r="J1417" i="28" s="1"/>
  <c r="I1417" i="28" a="1"/>
  <c r="I1417" i="28" s="1"/>
  <c r="K1417" i="28" s="1"/>
  <c r="H1417" i="28" a="1"/>
  <c r="H1417" i="28" s="1"/>
  <c r="G1417" i="28" a="1"/>
  <c r="G1417" i="28" s="1"/>
  <c r="E1417" i="28"/>
  <c r="J1416" i="28" a="1"/>
  <c r="J1416" i="28" s="1"/>
  <c r="I1416" i="28" a="1"/>
  <c r="I1416" i="28" s="1"/>
  <c r="K1416" i="28" s="1"/>
  <c r="H1416" i="28" a="1"/>
  <c r="H1416" i="28" s="1"/>
  <c r="G1416" i="28" a="1"/>
  <c r="G1416" i="28" s="1"/>
  <c r="E1416" i="28"/>
  <c r="J1415" i="28" a="1"/>
  <c r="J1415" i="28" s="1"/>
  <c r="I1415" i="28" a="1"/>
  <c r="I1415" i="28" s="1"/>
  <c r="K1415" i="28" s="1"/>
  <c r="H1415" i="28" a="1"/>
  <c r="H1415" i="28" s="1"/>
  <c r="G1415" i="28" a="1"/>
  <c r="G1415" i="28" s="1"/>
  <c r="E1415" i="28"/>
  <c r="J1414" i="28" a="1"/>
  <c r="J1414" i="28" s="1"/>
  <c r="I1414" i="28" a="1"/>
  <c r="I1414" i="28" s="1"/>
  <c r="K1414" i="28" s="1"/>
  <c r="H1414" i="28" a="1"/>
  <c r="H1414" i="28" s="1"/>
  <c r="G1414" i="28" a="1"/>
  <c r="G1414" i="28" s="1"/>
  <c r="E1414" i="28"/>
  <c r="J1413" i="28" a="1"/>
  <c r="J1413" i="28" s="1"/>
  <c r="I1413" i="28" a="1"/>
  <c r="I1413" i="28" s="1"/>
  <c r="K1413" i="28" s="1"/>
  <c r="H1413" i="28" a="1"/>
  <c r="H1413" i="28" s="1"/>
  <c r="G1413" i="28" a="1"/>
  <c r="G1413" i="28" s="1"/>
  <c r="E1413" i="28"/>
  <c r="J1412" i="28" a="1"/>
  <c r="J1412" i="28" s="1"/>
  <c r="I1412" i="28" a="1"/>
  <c r="I1412" i="28" s="1"/>
  <c r="K1412" i="28" s="1"/>
  <c r="H1412" i="28" a="1"/>
  <c r="H1412" i="28" s="1"/>
  <c r="G1412" i="28" a="1"/>
  <c r="G1412" i="28" s="1"/>
  <c r="E1412" i="28"/>
  <c r="J1411" i="28" a="1"/>
  <c r="J1411" i="28" s="1"/>
  <c r="I1411" i="28" a="1"/>
  <c r="I1411" i="28" s="1"/>
  <c r="K1411" i="28" s="1"/>
  <c r="H1411" i="28" a="1"/>
  <c r="H1411" i="28" s="1"/>
  <c r="G1411" i="28" a="1"/>
  <c r="G1411" i="28" s="1"/>
  <c r="E1411" i="28"/>
  <c r="J1410" i="28" a="1"/>
  <c r="J1410" i="28" s="1"/>
  <c r="I1410" i="28" a="1"/>
  <c r="I1410" i="28" s="1"/>
  <c r="K1410" i="28" s="1"/>
  <c r="H1410" i="28" a="1"/>
  <c r="H1410" i="28" s="1"/>
  <c r="G1410" i="28" a="1"/>
  <c r="G1410" i="28" s="1"/>
  <c r="E1410" i="28"/>
  <c r="J1409" i="28" a="1"/>
  <c r="J1409" i="28" s="1"/>
  <c r="I1409" i="28" a="1"/>
  <c r="I1409" i="28" s="1"/>
  <c r="K1409" i="28" s="1"/>
  <c r="H1409" i="28" a="1"/>
  <c r="H1409" i="28" s="1"/>
  <c r="G1409" i="28" a="1"/>
  <c r="G1409" i="28" s="1"/>
  <c r="E1409" i="28"/>
  <c r="J1408" i="28" a="1"/>
  <c r="J1408" i="28" s="1"/>
  <c r="I1408" i="28" a="1"/>
  <c r="I1408" i="28" s="1"/>
  <c r="K1408" i="28" s="1"/>
  <c r="H1408" i="28" a="1"/>
  <c r="H1408" i="28" s="1"/>
  <c r="G1408" i="28" a="1"/>
  <c r="G1408" i="28" s="1"/>
  <c r="E1408" i="28"/>
  <c r="J1407" i="28" a="1"/>
  <c r="J1407" i="28" s="1"/>
  <c r="I1407" i="28" a="1"/>
  <c r="I1407" i="28" s="1"/>
  <c r="K1407" i="28" s="1"/>
  <c r="H1407" i="28" a="1"/>
  <c r="H1407" i="28" s="1"/>
  <c r="G1407" i="28" a="1"/>
  <c r="G1407" i="28" s="1"/>
  <c r="E1407" i="28"/>
  <c r="J1406" i="28" a="1"/>
  <c r="J1406" i="28" s="1"/>
  <c r="I1406" i="28" a="1"/>
  <c r="I1406" i="28" s="1"/>
  <c r="K1406" i="28" s="1"/>
  <c r="H1406" i="28" a="1"/>
  <c r="H1406" i="28" s="1"/>
  <c r="G1406" i="28" a="1"/>
  <c r="G1406" i="28" s="1"/>
  <c r="E1406" i="28"/>
  <c r="J1405" i="28" a="1"/>
  <c r="J1405" i="28" s="1"/>
  <c r="I1405" i="28" a="1"/>
  <c r="I1405" i="28" s="1"/>
  <c r="K1405" i="28" s="1"/>
  <c r="H1405" i="28" a="1"/>
  <c r="H1405" i="28" s="1"/>
  <c r="G1405" i="28" a="1"/>
  <c r="G1405" i="28" s="1"/>
  <c r="E1405" i="28"/>
  <c r="J1404" i="28" a="1"/>
  <c r="J1404" i="28" s="1"/>
  <c r="I1404" i="28" a="1"/>
  <c r="I1404" i="28" s="1"/>
  <c r="K1404" i="28" s="1"/>
  <c r="H1404" i="28" a="1"/>
  <c r="H1404" i="28" s="1"/>
  <c r="G1404" i="28" a="1"/>
  <c r="G1404" i="28" s="1"/>
  <c r="E1404" i="28"/>
  <c r="J1403" i="28" a="1"/>
  <c r="J1403" i="28" s="1"/>
  <c r="I1403" i="28" a="1"/>
  <c r="I1403" i="28" s="1"/>
  <c r="K1403" i="28" s="1"/>
  <c r="H1403" i="28" a="1"/>
  <c r="H1403" i="28" s="1"/>
  <c r="G1403" i="28" a="1"/>
  <c r="G1403" i="28" s="1"/>
  <c r="E1403" i="28"/>
  <c r="J1402" i="28" a="1"/>
  <c r="J1402" i="28" s="1"/>
  <c r="I1402" i="28" a="1"/>
  <c r="I1402" i="28" s="1"/>
  <c r="K1402" i="28" s="1"/>
  <c r="H1402" i="28" a="1"/>
  <c r="H1402" i="28" s="1"/>
  <c r="G1402" i="28" a="1"/>
  <c r="G1402" i="28" s="1"/>
  <c r="E1402" i="28"/>
  <c r="J1401" i="28" a="1"/>
  <c r="J1401" i="28" s="1"/>
  <c r="I1401" i="28" a="1"/>
  <c r="I1401" i="28" s="1"/>
  <c r="K1401" i="28" s="1"/>
  <c r="H1401" i="28" a="1"/>
  <c r="H1401" i="28" s="1"/>
  <c r="G1401" i="28" a="1"/>
  <c r="G1401" i="28" s="1"/>
  <c r="E1401" i="28"/>
  <c r="J1400" i="28" a="1"/>
  <c r="J1400" i="28" s="1"/>
  <c r="I1400" i="28" a="1"/>
  <c r="I1400" i="28" s="1"/>
  <c r="K1400" i="28" s="1"/>
  <c r="H1400" i="28" a="1"/>
  <c r="H1400" i="28" s="1"/>
  <c r="G1400" i="28" a="1"/>
  <c r="G1400" i="28" s="1"/>
  <c r="E1400" i="28"/>
  <c r="J1399" i="28" a="1"/>
  <c r="J1399" i="28" s="1"/>
  <c r="I1399" i="28" a="1"/>
  <c r="I1399" i="28" s="1"/>
  <c r="K1399" i="28" s="1"/>
  <c r="H1399" i="28" a="1"/>
  <c r="H1399" i="28" s="1"/>
  <c r="G1399" i="28" a="1"/>
  <c r="G1399" i="28" s="1"/>
  <c r="E1399" i="28"/>
  <c r="J1398" i="28" a="1"/>
  <c r="J1398" i="28" s="1"/>
  <c r="I1398" i="28" a="1"/>
  <c r="I1398" i="28" s="1"/>
  <c r="K1398" i="28" s="1"/>
  <c r="H1398" i="28" a="1"/>
  <c r="H1398" i="28" s="1"/>
  <c r="G1398" i="28" a="1"/>
  <c r="G1398" i="28" s="1"/>
  <c r="E1398" i="28"/>
  <c r="J1397" i="28" a="1"/>
  <c r="J1397" i="28" s="1"/>
  <c r="I1397" i="28" a="1"/>
  <c r="I1397" i="28" s="1"/>
  <c r="K1397" i="28" s="1"/>
  <c r="H1397" i="28" a="1"/>
  <c r="H1397" i="28" s="1"/>
  <c r="G1397" i="28" a="1"/>
  <c r="G1397" i="28" s="1"/>
  <c r="E1397" i="28"/>
  <c r="J1396" i="28" a="1"/>
  <c r="J1396" i="28" s="1"/>
  <c r="I1396" i="28" a="1"/>
  <c r="I1396" i="28" s="1"/>
  <c r="K1396" i="28" s="1"/>
  <c r="H1396" i="28" a="1"/>
  <c r="H1396" i="28" s="1"/>
  <c r="G1396" i="28" a="1"/>
  <c r="G1396" i="28" s="1"/>
  <c r="E1396" i="28"/>
  <c r="J1395" i="28" a="1"/>
  <c r="J1395" i="28" s="1"/>
  <c r="I1395" i="28" a="1"/>
  <c r="I1395" i="28" s="1"/>
  <c r="K1395" i="28" s="1"/>
  <c r="H1395" i="28" a="1"/>
  <c r="H1395" i="28" s="1"/>
  <c r="G1395" i="28" a="1"/>
  <c r="G1395" i="28" s="1"/>
  <c r="E1395" i="28"/>
  <c r="J1394" i="28" a="1"/>
  <c r="J1394" i="28" s="1"/>
  <c r="I1394" i="28" a="1"/>
  <c r="I1394" i="28" s="1"/>
  <c r="K1394" i="28" s="1"/>
  <c r="H1394" i="28" a="1"/>
  <c r="H1394" i="28" s="1"/>
  <c r="G1394" i="28" a="1"/>
  <c r="G1394" i="28" s="1"/>
  <c r="E1394" i="28"/>
  <c r="J1393" i="28" a="1"/>
  <c r="J1393" i="28" s="1"/>
  <c r="I1393" i="28" a="1"/>
  <c r="I1393" i="28" s="1"/>
  <c r="K1393" i="28" s="1"/>
  <c r="H1393" i="28" a="1"/>
  <c r="H1393" i="28" s="1"/>
  <c r="G1393" i="28" a="1"/>
  <c r="G1393" i="28" s="1"/>
  <c r="E1393" i="28"/>
  <c r="J1392" i="28" a="1"/>
  <c r="J1392" i="28" s="1"/>
  <c r="I1392" i="28" a="1"/>
  <c r="I1392" i="28" s="1"/>
  <c r="K1392" i="28" s="1"/>
  <c r="H1392" i="28" a="1"/>
  <c r="H1392" i="28" s="1"/>
  <c r="G1392" i="28" a="1"/>
  <c r="G1392" i="28" s="1"/>
  <c r="E1392" i="28"/>
  <c r="J1391" i="28" a="1"/>
  <c r="J1391" i="28" s="1"/>
  <c r="I1391" i="28" a="1"/>
  <c r="I1391" i="28" s="1"/>
  <c r="K1391" i="28" s="1"/>
  <c r="H1391" i="28" a="1"/>
  <c r="H1391" i="28" s="1"/>
  <c r="G1391" i="28" a="1"/>
  <c r="G1391" i="28" s="1"/>
  <c r="E1391" i="28"/>
  <c r="J1390" i="28" a="1"/>
  <c r="J1390" i="28" s="1"/>
  <c r="I1390" i="28" a="1"/>
  <c r="I1390" i="28" s="1"/>
  <c r="K1390" i="28" s="1"/>
  <c r="H1390" i="28" a="1"/>
  <c r="H1390" i="28" s="1"/>
  <c r="G1390" i="28" a="1"/>
  <c r="G1390" i="28" s="1"/>
  <c r="E1390" i="28"/>
  <c r="J1389" i="28" a="1"/>
  <c r="J1389" i="28" s="1"/>
  <c r="I1389" i="28" a="1"/>
  <c r="I1389" i="28" s="1"/>
  <c r="K1389" i="28" s="1"/>
  <c r="H1389" i="28" a="1"/>
  <c r="H1389" i="28" s="1"/>
  <c r="G1389" i="28" a="1"/>
  <c r="G1389" i="28" s="1"/>
  <c r="E1389" i="28"/>
  <c r="J1388" i="28" a="1"/>
  <c r="J1388" i="28" s="1"/>
  <c r="I1388" i="28" a="1"/>
  <c r="I1388" i="28" s="1"/>
  <c r="K1388" i="28" s="1"/>
  <c r="H1388" i="28" a="1"/>
  <c r="H1388" i="28" s="1"/>
  <c r="G1388" i="28" a="1"/>
  <c r="G1388" i="28" s="1"/>
  <c r="E1388" i="28"/>
  <c r="J1387" i="28" a="1"/>
  <c r="J1387" i="28" s="1"/>
  <c r="I1387" i="28" a="1"/>
  <c r="I1387" i="28" s="1"/>
  <c r="K1387" i="28" s="1"/>
  <c r="H1387" i="28" a="1"/>
  <c r="H1387" i="28" s="1"/>
  <c r="G1387" i="28" a="1"/>
  <c r="G1387" i="28" s="1"/>
  <c r="E1387" i="28"/>
  <c r="J1386" i="28" a="1"/>
  <c r="J1386" i="28" s="1"/>
  <c r="I1386" i="28" a="1"/>
  <c r="I1386" i="28" s="1"/>
  <c r="K1386" i="28" s="1"/>
  <c r="H1386" i="28" a="1"/>
  <c r="H1386" i="28" s="1"/>
  <c r="G1386" i="28" a="1"/>
  <c r="G1386" i="28" s="1"/>
  <c r="E1386" i="28"/>
  <c r="J1385" i="28" a="1"/>
  <c r="J1385" i="28" s="1"/>
  <c r="I1385" i="28" a="1"/>
  <c r="I1385" i="28" s="1"/>
  <c r="K1385" i="28" s="1"/>
  <c r="H1385" i="28" a="1"/>
  <c r="H1385" i="28" s="1"/>
  <c r="G1385" i="28" a="1"/>
  <c r="G1385" i="28" s="1"/>
  <c r="E1385" i="28"/>
  <c r="J1384" i="28" a="1"/>
  <c r="J1384" i="28" s="1"/>
  <c r="I1384" i="28" a="1"/>
  <c r="I1384" i="28" s="1"/>
  <c r="K1384" i="28" s="1"/>
  <c r="H1384" i="28" a="1"/>
  <c r="H1384" i="28" s="1"/>
  <c r="G1384" i="28" a="1"/>
  <c r="G1384" i="28" s="1"/>
  <c r="E1384" i="28"/>
  <c r="J1383" i="28" a="1"/>
  <c r="J1383" i="28" s="1"/>
  <c r="I1383" i="28" a="1"/>
  <c r="I1383" i="28" s="1"/>
  <c r="K1383" i="28" s="1"/>
  <c r="H1383" i="28" a="1"/>
  <c r="H1383" i="28" s="1"/>
  <c r="G1383" i="28" a="1"/>
  <c r="G1383" i="28" s="1"/>
  <c r="E1383" i="28"/>
  <c r="J1382" i="28" a="1"/>
  <c r="J1382" i="28" s="1"/>
  <c r="I1382" i="28" a="1"/>
  <c r="I1382" i="28" s="1"/>
  <c r="K1382" i="28" s="1"/>
  <c r="H1382" i="28" a="1"/>
  <c r="H1382" i="28" s="1"/>
  <c r="G1382" i="28" a="1"/>
  <c r="G1382" i="28" s="1"/>
  <c r="E1382" i="28"/>
  <c r="J1381" i="28" a="1"/>
  <c r="J1381" i="28" s="1"/>
  <c r="I1381" i="28" a="1"/>
  <c r="I1381" i="28" s="1"/>
  <c r="K1381" i="28" s="1"/>
  <c r="H1381" i="28" a="1"/>
  <c r="H1381" i="28" s="1"/>
  <c r="G1381" i="28" a="1"/>
  <c r="G1381" i="28" s="1"/>
  <c r="F1381" i="28"/>
  <c r="J1380" i="28" a="1"/>
  <c r="J1380" i="28" s="1"/>
  <c r="I1380" i="28" a="1"/>
  <c r="I1380" i="28" s="1"/>
  <c r="K1380" i="28" s="1"/>
  <c r="H1380" i="28" a="1"/>
  <c r="H1380" i="28" s="1"/>
  <c r="G1380" i="28" a="1"/>
  <c r="G1380" i="28" s="1"/>
  <c r="E1380" i="28"/>
  <c r="J1379" i="28" a="1"/>
  <c r="J1379" i="28" s="1"/>
  <c r="I1379" i="28" a="1"/>
  <c r="I1379" i="28" s="1"/>
  <c r="K1379" i="28" s="1"/>
  <c r="H1379" i="28" a="1"/>
  <c r="H1379" i="28" s="1"/>
  <c r="G1379" i="28" a="1"/>
  <c r="G1379" i="28" s="1"/>
  <c r="E1379" i="28"/>
  <c r="J1378" i="28" a="1"/>
  <c r="J1378" i="28" s="1"/>
  <c r="I1378" i="28" a="1"/>
  <c r="I1378" i="28" s="1"/>
  <c r="K1378" i="28" s="1"/>
  <c r="H1378" i="28" a="1"/>
  <c r="H1378" i="28" s="1"/>
  <c r="G1378" i="28" a="1"/>
  <c r="G1378" i="28" s="1"/>
  <c r="E1378" i="28"/>
  <c r="J1377" i="28" a="1"/>
  <c r="J1377" i="28" s="1"/>
  <c r="I1377" i="28" a="1"/>
  <c r="I1377" i="28" s="1"/>
  <c r="K1377" i="28" s="1"/>
  <c r="H1377" i="28" a="1"/>
  <c r="H1377" i="28" s="1"/>
  <c r="G1377" i="28" a="1"/>
  <c r="G1377" i="28" s="1"/>
  <c r="E1377" i="28"/>
  <c r="J1376" i="28" a="1"/>
  <c r="J1376" i="28" s="1"/>
  <c r="I1376" i="28" a="1"/>
  <c r="I1376" i="28" s="1"/>
  <c r="K1376" i="28" s="1"/>
  <c r="H1376" i="28" a="1"/>
  <c r="H1376" i="28" s="1"/>
  <c r="G1376" i="28" a="1"/>
  <c r="G1376" i="28" s="1"/>
  <c r="E1376" i="28"/>
  <c r="J1375" i="28" a="1"/>
  <c r="J1375" i="28" s="1"/>
  <c r="I1375" i="28" a="1"/>
  <c r="I1375" i="28" s="1"/>
  <c r="K1375" i="28" s="1"/>
  <c r="H1375" i="28" a="1"/>
  <c r="H1375" i="28" s="1"/>
  <c r="G1375" i="28" a="1"/>
  <c r="G1375" i="28" s="1"/>
  <c r="E1375" i="28"/>
  <c r="J1374" i="28" a="1"/>
  <c r="J1374" i="28" s="1"/>
  <c r="I1374" i="28" a="1"/>
  <c r="I1374" i="28" s="1"/>
  <c r="K1374" i="28" s="1"/>
  <c r="H1374" i="28" a="1"/>
  <c r="H1374" i="28" s="1"/>
  <c r="G1374" i="28" a="1"/>
  <c r="G1374" i="28" s="1"/>
  <c r="E1374" i="28"/>
  <c r="J1373" i="28" a="1"/>
  <c r="J1373" i="28" s="1"/>
  <c r="I1373" i="28" a="1"/>
  <c r="I1373" i="28" s="1"/>
  <c r="K1373" i="28" s="1"/>
  <c r="H1373" i="28" a="1"/>
  <c r="H1373" i="28" s="1"/>
  <c r="G1373" i="28" a="1"/>
  <c r="G1373" i="28" s="1"/>
  <c r="E1373" i="28"/>
  <c r="J1372" i="28" a="1"/>
  <c r="J1372" i="28" s="1"/>
  <c r="I1372" i="28" a="1"/>
  <c r="I1372" i="28" s="1"/>
  <c r="K1372" i="28" s="1"/>
  <c r="H1372" i="28" a="1"/>
  <c r="H1372" i="28" s="1"/>
  <c r="G1372" i="28" a="1"/>
  <c r="G1372" i="28" s="1"/>
  <c r="E1372" i="28"/>
  <c r="J1371" i="28" a="1"/>
  <c r="J1371" i="28" s="1"/>
  <c r="I1371" i="28" a="1"/>
  <c r="I1371" i="28" s="1"/>
  <c r="K1371" i="28" s="1"/>
  <c r="H1371" i="28" a="1"/>
  <c r="H1371" i="28" s="1"/>
  <c r="G1371" i="28" a="1"/>
  <c r="G1371" i="28" s="1"/>
  <c r="E1371" i="28"/>
  <c r="J1370" i="28" a="1"/>
  <c r="J1370" i="28" s="1"/>
  <c r="I1370" i="28" a="1"/>
  <c r="I1370" i="28" s="1"/>
  <c r="K1370" i="28" s="1"/>
  <c r="H1370" i="28" a="1"/>
  <c r="H1370" i="28" s="1"/>
  <c r="G1370" i="28" a="1"/>
  <c r="G1370" i="28" s="1"/>
  <c r="E1370" i="28"/>
  <c r="J1369" i="28" a="1"/>
  <c r="J1369" i="28" s="1"/>
  <c r="I1369" i="28" a="1"/>
  <c r="I1369" i="28" s="1"/>
  <c r="K1369" i="28" s="1"/>
  <c r="H1369" i="28" a="1"/>
  <c r="H1369" i="28" s="1"/>
  <c r="G1369" i="28" a="1"/>
  <c r="G1369" i="28" s="1"/>
  <c r="E1369" i="28"/>
  <c r="J1368" i="28" a="1"/>
  <c r="J1368" i="28" s="1"/>
  <c r="I1368" i="28" a="1"/>
  <c r="I1368" i="28" s="1"/>
  <c r="K1368" i="28" s="1"/>
  <c r="H1368" i="28" a="1"/>
  <c r="H1368" i="28" s="1"/>
  <c r="G1368" i="28" a="1"/>
  <c r="G1368" i="28" s="1"/>
  <c r="E1368" i="28"/>
  <c r="J1367" i="28" a="1"/>
  <c r="J1367" i="28" s="1"/>
  <c r="I1367" i="28" a="1"/>
  <c r="I1367" i="28" s="1"/>
  <c r="K1367" i="28" s="1"/>
  <c r="H1367" i="28" a="1"/>
  <c r="H1367" i="28" s="1"/>
  <c r="G1367" i="28" a="1"/>
  <c r="G1367" i="28" s="1"/>
  <c r="E1367" i="28"/>
  <c r="J1366" i="28" a="1"/>
  <c r="J1366" i="28" s="1"/>
  <c r="I1366" i="28" a="1"/>
  <c r="I1366" i="28" s="1"/>
  <c r="K1366" i="28" s="1"/>
  <c r="H1366" i="28" a="1"/>
  <c r="H1366" i="28" s="1"/>
  <c r="G1366" i="28" a="1"/>
  <c r="G1366" i="28" s="1"/>
  <c r="E1366" i="28"/>
  <c r="J1365" i="28" a="1"/>
  <c r="J1365" i="28" s="1"/>
  <c r="I1365" i="28" a="1"/>
  <c r="I1365" i="28" s="1"/>
  <c r="K1365" i="28" s="1"/>
  <c r="H1365" i="28" a="1"/>
  <c r="H1365" i="28" s="1"/>
  <c r="G1365" i="28" a="1"/>
  <c r="G1365" i="28" s="1"/>
  <c r="E1365" i="28"/>
  <c r="J1364" i="28" a="1"/>
  <c r="J1364" i="28" s="1"/>
  <c r="I1364" i="28" a="1"/>
  <c r="I1364" i="28" s="1"/>
  <c r="K1364" i="28" s="1"/>
  <c r="H1364" i="28" a="1"/>
  <c r="H1364" i="28" s="1"/>
  <c r="G1364" i="28" a="1"/>
  <c r="G1364" i="28" s="1"/>
  <c r="E1364" i="28"/>
  <c r="J1363" i="28" a="1"/>
  <c r="J1363" i="28" s="1"/>
  <c r="I1363" i="28" a="1"/>
  <c r="I1363" i="28" s="1"/>
  <c r="K1363" i="28" s="1"/>
  <c r="H1363" i="28" a="1"/>
  <c r="H1363" i="28" s="1"/>
  <c r="G1363" i="28" a="1"/>
  <c r="G1363" i="28" s="1"/>
  <c r="E1363" i="28"/>
  <c r="J1362" i="28" a="1"/>
  <c r="J1362" i="28" s="1"/>
  <c r="I1362" i="28" a="1"/>
  <c r="I1362" i="28" s="1"/>
  <c r="K1362" i="28" s="1"/>
  <c r="H1362" i="28" a="1"/>
  <c r="H1362" i="28" s="1"/>
  <c r="G1362" i="28" a="1"/>
  <c r="G1362" i="28" s="1"/>
  <c r="E1362" i="28"/>
  <c r="J1361" i="28" a="1"/>
  <c r="J1361" i="28" s="1"/>
  <c r="I1361" i="28" a="1"/>
  <c r="I1361" i="28" s="1"/>
  <c r="K1361" i="28" s="1"/>
  <c r="H1361" i="28" a="1"/>
  <c r="H1361" i="28" s="1"/>
  <c r="G1361" i="28" a="1"/>
  <c r="G1361" i="28" s="1"/>
  <c r="E1361" i="28"/>
  <c r="J1360" i="28" a="1"/>
  <c r="J1360" i="28" s="1"/>
  <c r="I1360" i="28" a="1"/>
  <c r="I1360" i="28" s="1"/>
  <c r="K1360" i="28" s="1"/>
  <c r="H1360" i="28" a="1"/>
  <c r="H1360" i="28" s="1"/>
  <c r="G1360" i="28" a="1"/>
  <c r="G1360" i="28" s="1"/>
  <c r="E1360" i="28"/>
  <c r="J1359" i="28" a="1"/>
  <c r="J1359" i="28" s="1"/>
  <c r="I1359" i="28" a="1"/>
  <c r="I1359" i="28" s="1"/>
  <c r="K1359" i="28" s="1"/>
  <c r="H1359" i="28" a="1"/>
  <c r="H1359" i="28" s="1"/>
  <c r="G1359" i="28" a="1"/>
  <c r="G1359" i="28" s="1"/>
  <c r="E1359" i="28"/>
  <c r="J1358" i="28" a="1"/>
  <c r="J1358" i="28" s="1"/>
  <c r="I1358" i="28" a="1"/>
  <c r="I1358" i="28" s="1"/>
  <c r="K1358" i="28" s="1"/>
  <c r="H1358" i="28" a="1"/>
  <c r="H1358" i="28" s="1"/>
  <c r="G1358" i="28" a="1"/>
  <c r="G1358" i="28" s="1"/>
  <c r="E1358" i="28"/>
  <c r="J1357" i="28" a="1"/>
  <c r="J1357" i="28" s="1"/>
  <c r="I1357" i="28" a="1"/>
  <c r="I1357" i="28" s="1"/>
  <c r="K1357" i="28" s="1"/>
  <c r="H1357" i="28" a="1"/>
  <c r="H1357" i="28" s="1"/>
  <c r="G1357" i="28" a="1"/>
  <c r="G1357" i="28" s="1"/>
  <c r="E1357" i="28"/>
  <c r="J1356" i="28" a="1"/>
  <c r="J1356" i="28" s="1"/>
  <c r="I1356" i="28" a="1"/>
  <c r="I1356" i="28" s="1"/>
  <c r="K1356" i="28" s="1"/>
  <c r="H1356" i="28" a="1"/>
  <c r="H1356" i="28" s="1"/>
  <c r="G1356" i="28" a="1"/>
  <c r="G1356" i="28" s="1"/>
  <c r="E1356" i="28"/>
  <c r="J1355" i="28" a="1"/>
  <c r="J1355" i="28" s="1"/>
  <c r="I1355" i="28" a="1"/>
  <c r="I1355" i="28" s="1"/>
  <c r="K1355" i="28" s="1"/>
  <c r="H1355" i="28" a="1"/>
  <c r="H1355" i="28" s="1"/>
  <c r="G1355" i="28" a="1"/>
  <c r="G1355" i="28" s="1"/>
  <c r="E1355" i="28"/>
  <c r="J1354" i="28" a="1"/>
  <c r="J1354" i="28" s="1"/>
  <c r="I1354" i="28" a="1"/>
  <c r="I1354" i="28" s="1"/>
  <c r="K1354" i="28" s="1"/>
  <c r="H1354" i="28" a="1"/>
  <c r="H1354" i="28" s="1"/>
  <c r="G1354" i="28" a="1"/>
  <c r="G1354" i="28" s="1"/>
  <c r="E1354" i="28"/>
  <c r="J1353" i="28" a="1"/>
  <c r="J1353" i="28" s="1"/>
  <c r="I1353" i="28" a="1"/>
  <c r="I1353" i="28" s="1"/>
  <c r="K1353" i="28" s="1"/>
  <c r="H1353" i="28" a="1"/>
  <c r="H1353" i="28" s="1"/>
  <c r="G1353" i="28" a="1"/>
  <c r="G1353" i="28" s="1"/>
  <c r="E1353" i="28"/>
  <c r="J1352" i="28" a="1"/>
  <c r="J1352" i="28" s="1"/>
  <c r="I1352" i="28" a="1"/>
  <c r="I1352" i="28" s="1"/>
  <c r="K1352" i="28" s="1"/>
  <c r="H1352" i="28" a="1"/>
  <c r="H1352" i="28" s="1"/>
  <c r="G1352" i="28" a="1"/>
  <c r="G1352" i="28" s="1"/>
  <c r="E1352" i="28"/>
  <c r="J1351" i="28" a="1"/>
  <c r="J1351" i="28" s="1"/>
  <c r="I1351" i="28" a="1"/>
  <c r="I1351" i="28" s="1"/>
  <c r="K1351" i="28" s="1"/>
  <c r="H1351" i="28" a="1"/>
  <c r="H1351" i="28" s="1"/>
  <c r="G1351" i="28" a="1"/>
  <c r="G1351" i="28" s="1"/>
  <c r="E1351" i="28"/>
  <c r="J1350" i="28" a="1"/>
  <c r="J1350" i="28" s="1"/>
  <c r="I1350" i="28" a="1"/>
  <c r="I1350" i="28" s="1"/>
  <c r="K1350" i="28" s="1"/>
  <c r="H1350" i="28" a="1"/>
  <c r="H1350" i="28" s="1"/>
  <c r="G1350" i="28" a="1"/>
  <c r="G1350" i="28" s="1"/>
  <c r="E1350" i="28"/>
  <c r="J1349" i="28" a="1"/>
  <c r="J1349" i="28" s="1"/>
  <c r="I1349" i="28" a="1"/>
  <c r="I1349" i="28" s="1"/>
  <c r="K1349" i="28" s="1"/>
  <c r="H1349" i="28" a="1"/>
  <c r="H1349" i="28" s="1"/>
  <c r="G1349" i="28" a="1"/>
  <c r="G1349" i="28" s="1"/>
  <c r="E1349" i="28"/>
  <c r="J1348" i="28" a="1"/>
  <c r="J1348" i="28" s="1"/>
  <c r="I1348" i="28" a="1"/>
  <c r="I1348" i="28" s="1"/>
  <c r="K1348" i="28" s="1"/>
  <c r="H1348" i="28" a="1"/>
  <c r="H1348" i="28" s="1"/>
  <c r="G1348" i="28" a="1"/>
  <c r="G1348" i="28" s="1"/>
  <c r="E1348" i="28"/>
  <c r="J1347" i="28" a="1"/>
  <c r="J1347" i="28" s="1"/>
  <c r="I1347" i="28" a="1"/>
  <c r="I1347" i="28" s="1"/>
  <c r="K1347" i="28" s="1"/>
  <c r="H1347" i="28" a="1"/>
  <c r="H1347" i="28" s="1"/>
  <c r="G1347" i="28" a="1"/>
  <c r="G1347" i="28" s="1"/>
  <c r="E1347" i="28"/>
  <c r="J1346" i="28" a="1"/>
  <c r="J1346" i="28" s="1"/>
  <c r="I1346" i="28" a="1"/>
  <c r="I1346" i="28" s="1"/>
  <c r="K1346" i="28" s="1"/>
  <c r="H1346" i="28" a="1"/>
  <c r="H1346" i="28" s="1"/>
  <c r="G1346" i="28" a="1"/>
  <c r="G1346" i="28" s="1"/>
  <c r="F1346" i="28"/>
  <c r="J1345" i="28" a="1"/>
  <c r="J1345" i="28" s="1"/>
  <c r="I1345" i="28" a="1"/>
  <c r="I1345" i="28" s="1"/>
  <c r="K1345" i="28" s="1"/>
  <c r="H1345" i="28" a="1"/>
  <c r="H1345" i="28" s="1"/>
  <c r="G1345" i="28" a="1"/>
  <c r="G1345" i="28" s="1"/>
  <c r="E1345" i="28"/>
  <c r="J1344" i="28" a="1"/>
  <c r="J1344" i="28" s="1"/>
  <c r="I1344" i="28" a="1"/>
  <c r="I1344" i="28" s="1"/>
  <c r="K1344" i="28" s="1"/>
  <c r="H1344" i="28" a="1"/>
  <c r="H1344" i="28" s="1"/>
  <c r="G1344" i="28" a="1"/>
  <c r="G1344" i="28" s="1"/>
  <c r="E1344" i="28"/>
  <c r="J1343" i="28" a="1"/>
  <c r="J1343" i="28" s="1"/>
  <c r="I1343" i="28" a="1"/>
  <c r="I1343" i="28" s="1"/>
  <c r="K1343" i="28" s="1"/>
  <c r="H1343" i="28" a="1"/>
  <c r="H1343" i="28" s="1"/>
  <c r="G1343" i="28" a="1"/>
  <c r="G1343" i="28" s="1"/>
  <c r="E1343" i="28"/>
  <c r="J1342" i="28" a="1"/>
  <c r="J1342" i="28" s="1"/>
  <c r="I1342" i="28" a="1"/>
  <c r="I1342" i="28" s="1"/>
  <c r="K1342" i="28" s="1"/>
  <c r="H1342" i="28" a="1"/>
  <c r="H1342" i="28" s="1"/>
  <c r="G1342" i="28" a="1"/>
  <c r="G1342" i="28" s="1"/>
  <c r="E1342" i="28"/>
  <c r="J1341" i="28" a="1"/>
  <c r="J1341" i="28" s="1"/>
  <c r="I1341" i="28" a="1"/>
  <c r="I1341" i="28" s="1"/>
  <c r="K1341" i="28" s="1"/>
  <c r="H1341" i="28" a="1"/>
  <c r="H1341" i="28" s="1"/>
  <c r="G1341" i="28" a="1"/>
  <c r="G1341" i="28" s="1"/>
  <c r="F1341" i="28"/>
  <c r="J1340" i="28" a="1"/>
  <c r="J1340" i="28" s="1"/>
  <c r="I1340" i="28" a="1"/>
  <c r="I1340" i="28" s="1"/>
  <c r="K1340" i="28" s="1"/>
  <c r="H1340" i="28" a="1"/>
  <c r="H1340" i="28" s="1"/>
  <c r="G1340" i="28" a="1"/>
  <c r="G1340" i="28" s="1"/>
  <c r="E1340" i="28"/>
  <c r="J1339" i="28" a="1"/>
  <c r="J1339" i="28" s="1"/>
  <c r="I1339" i="28" a="1"/>
  <c r="I1339" i="28" s="1"/>
  <c r="K1339" i="28" s="1"/>
  <c r="H1339" i="28" a="1"/>
  <c r="H1339" i="28" s="1"/>
  <c r="G1339" i="28" a="1"/>
  <c r="G1339" i="28" s="1"/>
  <c r="E1339" i="28"/>
  <c r="J1338" i="28" a="1"/>
  <c r="J1338" i="28" s="1"/>
  <c r="I1338" i="28" a="1"/>
  <c r="I1338" i="28" s="1"/>
  <c r="K1338" i="28" s="1"/>
  <c r="H1338" i="28" a="1"/>
  <c r="H1338" i="28" s="1"/>
  <c r="G1338" i="28" a="1"/>
  <c r="G1338" i="28" s="1"/>
  <c r="E1338" i="28"/>
  <c r="J1337" i="28" a="1"/>
  <c r="J1337" i="28" s="1"/>
  <c r="I1337" i="28" a="1"/>
  <c r="I1337" i="28" s="1"/>
  <c r="K1337" i="28" s="1"/>
  <c r="H1337" i="28" a="1"/>
  <c r="H1337" i="28" s="1"/>
  <c r="G1337" i="28" a="1"/>
  <c r="G1337" i="28" s="1"/>
  <c r="F1337" i="28"/>
  <c r="J1336" i="28" a="1"/>
  <c r="J1336" i="28" s="1"/>
  <c r="I1336" i="28" a="1"/>
  <c r="I1336" i="28" s="1"/>
  <c r="K1336" i="28" s="1"/>
  <c r="H1336" i="28" a="1"/>
  <c r="H1336" i="28" s="1"/>
  <c r="G1336" i="28" a="1"/>
  <c r="G1336" i="28" s="1"/>
  <c r="E1336" i="28"/>
  <c r="J1335" i="28" a="1"/>
  <c r="J1335" i="28" s="1"/>
  <c r="I1335" i="28" a="1"/>
  <c r="I1335" i="28" s="1"/>
  <c r="K1335" i="28" s="1"/>
  <c r="H1335" i="28" a="1"/>
  <c r="H1335" i="28" s="1"/>
  <c r="G1335" i="28" a="1"/>
  <c r="G1335" i="28" s="1"/>
  <c r="E1335" i="28"/>
  <c r="J1334" i="28" a="1"/>
  <c r="J1334" i="28" s="1"/>
  <c r="I1334" i="28" a="1"/>
  <c r="I1334" i="28" s="1"/>
  <c r="K1334" i="28" s="1"/>
  <c r="H1334" i="28" a="1"/>
  <c r="H1334" i="28" s="1"/>
  <c r="G1334" i="28" a="1"/>
  <c r="G1334" i="28" s="1"/>
  <c r="E1334" i="28"/>
  <c r="J1333" i="28" a="1"/>
  <c r="J1333" i="28" s="1"/>
  <c r="I1333" i="28" a="1"/>
  <c r="I1333" i="28" s="1"/>
  <c r="K1333" i="28" s="1"/>
  <c r="H1333" i="28" a="1"/>
  <c r="H1333" i="28" s="1"/>
  <c r="G1333" i="28" a="1"/>
  <c r="G1333" i="28" s="1"/>
  <c r="E1333" i="28"/>
  <c r="J1332" i="28" a="1"/>
  <c r="J1332" i="28" s="1"/>
  <c r="I1332" i="28" a="1"/>
  <c r="I1332" i="28" s="1"/>
  <c r="K1332" i="28" s="1"/>
  <c r="H1332" i="28" a="1"/>
  <c r="H1332" i="28" s="1"/>
  <c r="G1332" i="28" a="1"/>
  <c r="G1332" i="28" s="1"/>
  <c r="E1332" i="28"/>
  <c r="J1331" i="28" a="1"/>
  <c r="J1331" i="28" s="1"/>
  <c r="I1331" i="28" a="1"/>
  <c r="I1331" i="28" s="1"/>
  <c r="K1331" i="28" s="1"/>
  <c r="H1331" i="28" a="1"/>
  <c r="H1331" i="28" s="1"/>
  <c r="G1331" i="28" a="1"/>
  <c r="G1331" i="28" s="1"/>
  <c r="E1331" i="28"/>
  <c r="J1330" i="28" a="1"/>
  <c r="J1330" i="28" s="1"/>
  <c r="I1330" i="28" a="1"/>
  <c r="I1330" i="28" s="1"/>
  <c r="K1330" i="28" s="1"/>
  <c r="H1330" i="28" a="1"/>
  <c r="H1330" i="28" s="1"/>
  <c r="G1330" i="28" a="1"/>
  <c r="G1330" i="28" s="1"/>
  <c r="E1330" i="28"/>
  <c r="J1329" i="28" a="1"/>
  <c r="J1329" i="28" s="1"/>
  <c r="I1329" i="28" a="1"/>
  <c r="I1329" i="28" s="1"/>
  <c r="K1329" i="28" s="1"/>
  <c r="H1329" i="28" a="1"/>
  <c r="H1329" i="28" s="1"/>
  <c r="G1329" i="28" a="1"/>
  <c r="G1329" i="28" s="1"/>
  <c r="E1329" i="28"/>
  <c r="J1328" i="28" a="1"/>
  <c r="J1328" i="28" s="1"/>
  <c r="I1328" i="28" a="1"/>
  <c r="I1328" i="28" s="1"/>
  <c r="K1328" i="28" s="1"/>
  <c r="H1328" i="28" a="1"/>
  <c r="H1328" i="28" s="1"/>
  <c r="G1328" i="28" a="1"/>
  <c r="G1328" i="28" s="1"/>
  <c r="E1328" i="28"/>
  <c r="J1327" i="28" a="1"/>
  <c r="J1327" i="28" s="1"/>
  <c r="I1327" i="28" a="1"/>
  <c r="I1327" i="28" s="1"/>
  <c r="K1327" i="28" s="1"/>
  <c r="H1327" i="28" a="1"/>
  <c r="H1327" i="28" s="1"/>
  <c r="G1327" i="28" a="1"/>
  <c r="G1327" i="28" s="1"/>
  <c r="E1327" i="28"/>
  <c r="J1326" i="28" a="1"/>
  <c r="J1326" i="28" s="1"/>
  <c r="I1326" i="28" a="1"/>
  <c r="I1326" i="28" s="1"/>
  <c r="K1326" i="28" s="1"/>
  <c r="H1326" i="28" a="1"/>
  <c r="H1326" i="28" s="1"/>
  <c r="G1326" i="28" a="1"/>
  <c r="G1326" i="28" s="1"/>
  <c r="E1326" i="28"/>
  <c r="J1325" i="28" a="1"/>
  <c r="J1325" i="28" s="1"/>
  <c r="I1325" i="28" a="1"/>
  <c r="I1325" i="28" s="1"/>
  <c r="K1325" i="28" s="1"/>
  <c r="H1325" i="28" a="1"/>
  <c r="H1325" i="28" s="1"/>
  <c r="G1325" i="28" a="1"/>
  <c r="G1325" i="28" s="1"/>
  <c r="E1325" i="28"/>
  <c r="J1324" i="28" a="1"/>
  <c r="J1324" i="28" s="1"/>
  <c r="I1324" i="28" a="1"/>
  <c r="I1324" i="28" s="1"/>
  <c r="K1324" i="28" s="1"/>
  <c r="H1324" i="28" a="1"/>
  <c r="H1324" i="28" s="1"/>
  <c r="G1324" i="28" a="1"/>
  <c r="G1324" i="28" s="1"/>
  <c r="E1324" i="28"/>
  <c r="J1323" i="28" a="1"/>
  <c r="J1323" i="28" s="1"/>
  <c r="I1323" i="28" a="1"/>
  <c r="I1323" i="28" s="1"/>
  <c r="K1323" i="28" s="1"/>
  <c r="H1323" i="28" a="1"/>
  <c r="H1323" i="28" s="1"/>
  <c r="G1323" i="28" a="1"/>
  <c r="G1323" i="28" s="1"/>
  <c r="E1323" i="28"/>
  <c r="J1322" i="28" a="1"/>
  <c r="J1322" i="28" s="1"/>
  <c r="I1322" i="28" a="1"/>
  <c r="I1322" i="28" s="1"/>
  <c r="K1322" i="28" s="1"/>
  <c r="H1322" i="28" a="1"/>
  <c r="H1322" i="28" s="1"/>
  <c r="G1322" i="28" a="1"/>
  <c r="G1322" i="28" s="1"/>
  <c r="E1322" i="28"/>
  <c r="J1321" i="28" a="1"/>
  <c r="J1321" i="28" s="1"/>
  <c r="I1321" i="28" a="1"/>
  <c r="I1321" i="28" s="1"/>
  <c r="K1321" i="28" s="1"/>
  <c r="H1321" i="28" a="1"/>
  <c r="H1321" i="28" s="1"/>
  <c r="G1321" i="28" a="1"/>
  <c r="G1321" i="28" s="1"/>
  <c r="E1321" i="28"/>
  <c r="J1320" i="28" a="1"/>
  <c r="J1320" i="28" s="1"/>
  <c r="I1320" i="28" a="1"/>
  <c r="I1320" i="28" s="1"/>
  <c r="K1320" i="28" s="1"/>
  <c r="H1320" i="28" a="1"/>
  <c r="H1320" i="28" s="1"/>
  <c r="G1320" i="28" a="1"/>
  <c r="G1320" i="28" s="1"/>
  <c r="E1320" i="28"/>
  <c r="J1319" i="28" a="1"/>
  <c r="J1319" i="28" s="1"/>
  <c r="I1319" i="28" a="1"/>
  <c r="I1319" i="28" s="1"/>
  <c r="K1319" i="28" s="1"/>
  <c r="H1319" i="28" a="1"/>
  <c r="H1319" i="28" s="1"/>
  <c r="G1319" i="28" a="1"/>
  <c r="G1319" i="28" s="1"/>
  <c r="E1319" i="28"/>
  <c r="J1318" i="28" a="1"/>
  <c r="J1318" i="28" s="1"/>
  <c r="I1318" i="28" a="1"/>
  <c r="I1318" i="28" s="1"/>
  <c r="K1318" i="28" s="1"/>
  <c r="H1318" i="28" a="1"/>
  <c r="H1318" i="28" s="1"/>
  <c r="G1318" i="28" a="1"/>
  <c r="G1318" i="28" s="1"/>
  <c r="E1318" i="28"/>
  <c r="J1317" i="28" a="1"/>
  <c r="J1317" i="28" s="1"/>
  <c r="I1317" i="28" a="1"/>
  <c r="I1317" i="28" s="1"/>
  <c r="K1317" i="28" s="1"/>
  <c r="H1317" i="28" a="1"/>
  <c r="H1317" i="28" s="1"/>
  <c r="G1317" i="28" a="1"/>
  <c r="G1317" i="28" s="1"/>
  <c r="E1317" i="28"/>
  <c r="J1316" i="28" a="1"/>
  <c r="J1316" i="28" s="1"/>
  <c r="I1316" i="28" a="1"/>
  <c r="I1316" i="28" s="1"/>
  <c r="K1316" i="28" s="1"/>
  <c r="H1316" i="28" a="1"/>
  <c r="H1316" i="28" s="1"/>
  <c r="G1316" i="28" a="1"/>
  <c r="G1316" i="28" s="1"/>
  <c r="E1316" i="28"/>
  <c r="J1315" i="28" a="1"/>
  <c r="J1315" i="28" s="1"/>
  <c r="I1315" i="28" a="1"/>
  <c r="I1315" i="28" s="1"/>
  <c r="K1315" i="28" s="1"/>
  <c r="H1315" i="28" a="1"/>
  <c r="H1315" i="28" s="1"/>
  <c r="G1315" i="28" a="1"/>
  <c r="G1315" i="28" s="1"/>
  <c r="E1315" i="28"/>
  <c r="J1314" i="28" a="1"/>
  <c r="J1314" i="28" s="1"/>
  <c r="I1314" i="28" a="1"/>
  <c r="I1314" i="28" s="1"/>
  <c r="K1314" i="28" s="1"/>
  <c r="H1314" i="28" a="1"/>
  <c r="H1314" i="28" s="1"/>
  <c r="G1314" i="28" a="1"/>
  <c r="G1314" i="28" s="1"/>
  <c r="E1314" i="28"/>
  <c r="J1313" i="28" a="1"/>
  <c r="J1313" i="28" s="1"/>
  <c r="I1313" i="28" a="1"/>
  <c r="I1313" i="28" s="1"/>
  <c r="K1313" i="28" s="1"/>
  <c r="H1313" i="28" a="1"/>
  <c r="H1313" i="28" s="1"/>
  <c r="G1313" i="28" a="1"/>
  <c r="G1313" i="28" s="1"/>
  <c r="E1313" i="28"/>
  <c r="J1312" i="28" a="1"/>
  <c r="J1312" i="28" s="1"/>
  <c r="I1312" i="28" a="1"/>
  <c r="I1312" i="28" s="1"/>
  <c r="K1312" i="28" s="1"/>
  <c r="H1312" i="28" a="1"/>
  <c r="H1312" i="28" s="1"/>
  <c r="G1312" i="28" a="1"/>
  <c r="G1312" i="28" s="1"/>
  <c r="E1312" i="28"/>
  <c r="J1311" i="28" a="1"/>
  <c r="J1311" i="28" s="1"/>
  <c r="I1311" i="28" a="1"/>
  <c r="I1311" i="28" s="1"/>
  <c r="K1311" i="28" s="1"/>
  <c r="H1311" i="28" a="1"/>
  <c r="H1311" i="28" s="1"/>
  <c r="G1311" i="28" a="1"/>
  <c r="G1311" i="28" s="1"/>
  <c r="E1311" i="28"/>
  <c r="J1310" i="28" a="1"/>
  <c r="J1310" i="28" s="1"/>
  <c r="I1310" i="28" a="1"/>
  <c r="I1310" i="28" s="1"/>
  <c r="K1310" i="28" s="1"/>
  <c r="H1310" i="28" a="1"/>
  <c r="H1310" i="28" s="1"/>
  <c r="G1310" i="28" a="1"/>
  <c r="G1310" i="28" s="1"/>
  <c r="E1310" i="28"/>
  <c r="J1309" i="28" a="1"/>
  <c r="J1309" i="28" s="1"/>
  <c r="I1309" i="28" a="1"/>
  <c r="I1309" i="28" s="1"/>
  <c r="K1309" i="28" s="1"/>
  <c r="H1309" i="28" a="1"/>
  <c r="H1309" i="28" s="1"/>
  <c r="G1309" i="28" a="1"/>
  <c r="G1309" i="28" s="1"/>
  <c r="E1309" i="28"/>
  <c r="J1308" i="28" a="1"/>
  <c r="J1308" i="28" s="1"/>
  <c r="I1308" i="28" a="1"/>
  <c r="I1308" i="28" s="1"/>
  <c r="K1308" i="28" s="1"/>
  <c r="H1308" i="28" a="1"/>
  <c r="H1308" i="28" s="1"/>
  <c r="G1308" i="28" a="1"/>
  <c r="G1308" i="28" s="1"/>
  <c r="E1308" i="28"/>
  <c r="J1307" i="28" a="1"/>
  <c r="J1307" i="28" s="1"/>
  <c r="I1307" i="28" a="1"/>
  <c r="I1307" i="28" s="1"/>
  <c r="K1307" i="28" s="1"/>
  <c r="H1307" i="28" a="1"/>
  <c r="H1307" i="28" s="1"/>
  <c r="G1307" i="28" a="1"/>
  <c r="G1307" i="28" s="1"/>
  <c r="E1307" i="28"/>
  <c r="J1306" i="28" a="1"/>
  <c r="J1306" i="28" s="1"/>
  <c r="I1306" i="28" a="1"/>
  <c r="I1306" i="28" s="1"/>
  <c r="K1306" i="28" s="1"/>
  <c r="H1306" i="28" a="1"/>
  <c r="H1306" i="28" s="1"/>
  <c r="G1306" i="28" a="1"/>
  <c r="G1306" i="28" s="1"/>
  <c r="E1306" i="28"/>
  <c r="J1305" i="28" a="1"/>
  <c r="J1305" i="28" s="1"/>
  <c r="I1305" i="28" a="1"/>
  <c r="I1305" i="28" s="1"/>
  <c r="K1305" i="28" s="1"/>
  <c r="H1305" i="28" a="1"/>
  <c r="H1305" i="28" s="1"/>
  <c r="G1305" i="28" a="1"/>
  <c r="G1305" i="28" s="1"/>
  <c r="E1305" i="28"/>
  <c r="J1304" i="28" a="1"/>
  <c r="J1304" i="28" s="1"/>
  <c r="I1304" i="28" a="1"/>
  <c r="I1304" i="28" s="1"/>
  <c r="K1304" i="28" s="1"/>
  <c r="H1304" i="28" a="1"/>
  <c r="H1304" i="28" s="1"/>
  <c r="G1304" i="28" a="1"/>
  <c r="G1304" i="28" s="1"/>
  <c r="E1304" i="28"/>
  <c r="J1303" i="28" a="1"/>
  <c r="J1303" i="28" s="1"/>
  <c r="I1303" i="28" a="1"/>
  <c r="I1303" i="28" s="1"/>
  <c r="K1303" i="28" s="1"/>
  <c r="H1303" i="28" a="1"/>
  <c r="H1303" i="28" s="1"/>
  <c r="G1303" i="28" a="1"/>
  <c r="G1303" i="28" s="1"/>
  <c r="E1303" i="28"/>
  <c r="J1302" i="28" a="1"/>
  <c r="J1302" i="28" s="1"/>
  <c r="I1302" i="28" a="1"/>
  <c r="I1302" i="28" s="1"/>
  <c r="K1302" i="28" s="1"/>
  <c r="H1302" i="28" a="1"/>
  <c r="H1302" i="28" s="1"/>
  <c r="G1302" i="28" a="1"/>
  <c r="G1302" i="28" s="1"/>
  <c r="E1302" i="28"/>
  <c r="J1301" i="28" a="1"/>
  <c r="J1301" i="28" s="1"/>
  <c r="I1301" i="28" a="1"/>
  <c r="I1301" i="28" s="1"/>
  <c r="K1301" i="28" s="1"/>
  <c r="H1301" i="28" a="1"/>
  <c r="H1301" i="28" s="1"/>
  <c r="G1301" i="28" a="1"/>
  <c r="G1301" i="28" s="1"/>
  <c r="E1301" i="28"/>
  <c r="J1300" i="28" a="1"/>
  <c r="J1300" i="28" s="1"/>
  <c r="I1300" i="28" a="1"/>
  <c r="I1300" i="28" s="1"/>
  <c r="K1300" i="28" s="1"/>
  <c r="H1300" i="28" a="1"/>
  <c r="H1300" i="28" s="1"/>
  <c r="G1300" i="28" a="1"/>
  <c r="G1300" i="28" s="1"/>
  <c r="E1300" i="28"/>
  <c r="J1299" i="28" a="1"/>
  <c r="J1299" i="28" s="1"/>
  <c r="I1299" i="28" a="1"/>
  <c r="I1299" i="28" s="1"/>
  <c r="K1299" i="28" s="1"/>
  <c r="H1299" i="28" a="1"/>
  <c r="H1299" i="28" s="1"/>
  <c r="G1299" i="28" a="1"/>
  <c r="G1299" i="28" s="1"/>
  <c r="E1299" i="28"/>
  <c r="J1298" i="28" a="1"/>
  <c r="J1298" i="28" s="1"/>
  <c r="I1298" i="28" a="1"/>
  <c r="I1298" i="28" s="1"/>
  <c r="K1298" i="28" s="1"/>
  <c r="H1298" i="28" a="1"/>
  <c r="H1298" i="28" s="1"/>
  <c r="G1298" i="28" a="1"/>
  <c r="G1298" i="28" s="1"/>
  <c r="E1298" i="28"/>
  <c r="J1297" i="28" a="1"/>
  <c r="J1297" i="28" s="1"/>
  <c r="I1297" i="28" a="1"/>
  <c r="I1297" i="28" s="1"/>
  <c r="K1297" i="28" s="1"/>
  <c r="H1297" i="28" a="1"/>
  <c r="H1297" i="28" s="1"/>
  <c r="G1297" i="28" a="1"/>
  <c r="G1297" i="28" s="1"/>
  <c r="E1297" i="28"/>
  <c r="J1296" i="28" a="1"/>
  <c r="J1296" i="28" s="1"/>
  <c r="I1296" i="28" a="1"/>
  <c r="I1296" i="28" s="1"/>
  <c r="K1296" i="28" s="1"/>
  <c r="H1296" i="28" a="1"/>
  <c r="H1296" i="28" s="1"/>
  <c r="G1296" i="28" a="1"/>
  <c r="G1296" i="28" s="1"/>
  <c r="F1296" i="28"/>
  <c r="J1295" i="28" a="1"/>
  <c r="J1295" i="28" s="1"/>
  <c r="I1295" i="28" a="1"/>
  <c r="I1295" i="28" s="1"/>
  <c r="K1295" i="28" s="1"/>
  <c r="H1295" i="28" a="1"/>
  <c r="H1295" i="28" s="1"/>
  <c r="G1295" i="28" a="1"/>
  <c r="G1295" i="28" s="1"/>
  <c r="E1295" i="28"/>
  <c r="J1294" i="28" a="1"/>
  <c r="J1294" i="28" s="1"/>
  <c r="I1294" i="28" a="1"/>
  <c r="I1294" i="28" s="1"/>
  <c r="K1294" i="28" s="1"/>
  <c r="H1294" i="28" a="1"/>
  <c r="H1294" i="28" s="1"/>
  <c r="G1294" i="28" a="1"/>
  <c r="G1294" i="28" s="1"/>
  <c r="E1294" i="28"/>
  <c r="J1293" i="28" a="1"/>
  <c r="J1293" i="28" s="1"/>
  <c r="I1293" i="28" a="1"/>
  <c r="I1293" i="28" s="1"/>
  <c r="K1293" i="28" s="1"/>
  <c r="H1293" i="28" a="1"/>
  <c r="H1293" i="28" s="1"/>
  <c r="G1293" i="28" a="1"/>
  <c r="G1293" i="28" s="1"/>
  <c r="E1293" i="28"/>
  <c r="J1292" i="28" a="1"/>
  <c r="J1292" i="28" s="1"/>
  <c r="I1292" i="28" a="1"/>
  <c r="I1292" i="28" s="1"/>
  <c r="K1292" i="28" s="1"/>
  <c r="H1292" i="28" a="1"/>
  <c r="H1292" i="28" s="1"/>
  <c r="G1292" i="28" a="1"/>
  <c r="G1292" i="28" s="1"/>
  <c r="E1292" i="28"/>
  <c r="J1291" i="28" a="1"/>
  <c r="J1291" i="28" s="1"/>
  <c r="I1291" i="28" a="1"/>
  <c r="I1291" i="28" s="1"/>
  <c r="K1291" i="28" s="1"/>
  <c r="H1291" i="28" a="1"/>
  <c r="H1291" i="28" s="1"/>
  <c r="G1291" i="28" a="1"/>
  <c r="G1291" i="28" s="1"/>
  <c r="E1291" i="28"/>
  <c r="J1290" i="28" a="1"/>
  <c r="J1290" i="28" s="1"/>
  <c r="I1290" i="28" a="1"/>
  <c r="I1290" i="28" s="1"/>
  <c r="K1290" i="28" s="1"/>
  <c r="H1290" i="28" a="1"/>
  <c r="H1290" i="28" s="1"/>
  <c r="G1290" i="28" a="1"/>
  <c r="G1290" i="28" s="1"/>
  <c r="E1290" i="28"/>
  <c r="J1289" i="28" a="1"/>
  <c r="J1289" i="28" s="1"/>
  <c r="I1289" i="28" a="1"/>
  <c r="I1289" i="28" s="1"/>
  <c r="K1289" i="28" s="1"/>
  <c r="H1289" i="28" a="1"/>
  <c r="H1289" i="28" s="1"/>
  <c r="G1289" i="28" a="1"/>
  <c r="G1289" i="28" s="1"/>
  <c r="E1289" i="28"/>
  <c r="J1288" i="28" a="1"/>
  <c r="J1288" i="28" s="1"/>
  <c r="I1288" i="28" a="1"/>
  <c r="I1288" i="28" s="1"/>
  <c r="K1288" i="28" s="1"/>
  <c r="H1288" i="28" a="1"/>
  <c r="H1288" i="28" s="1"/>
  <c r="G1288" i="28" a="1"/>
  <c r="G1288" i="28" s="1"/>
  <c r="E1288" i="28"/>
  <c r="J1287" i="28" a="1"/>
  <c r="J1287" i="28" s="1"/>
  <c r="I1287" i="28" a="1"/>
  <c r="I1287" i="28" s="1"/>
  <c r="K1287" i="28" s="1"/>
  <c r="H1287" i="28" a="1"/>
  <c r="H1287" i="28" s="1"/>
  <c r="G1287" i="28" a="1"/>
  <c r="G1287" i="28" s="1"/>
  <c r="E1287" i="28"/>
  <c r="J1286" i="28" a="1"/>
  <c r="J1286" i="28" s="1"/>
  <c r="I1286" i="28" a="1"/>
  <c r="I1286" i="28" s="1"/>
  <c r="K1286" i="28" s="1"/>
  <c r="H1286" i="28" a="1"/>
  <c r="H1286" i="28" s="1"/>
  <c r="G1286" i="28" a="1"/>
  <c r="G1286" i="28" s="1"/>
  <c r="E1286" i="28"/>
  <c r="J1285" i="28" a="1"/>
  <c r="J1285" i="28" s="1"/>
  <c r="I1285" i="28" a="1"/>
  <c r="I1285" i="28" s="1"/>
  <c r="K1285" i="28" s="1"/>
  <c r="H1285" i="28" a="1"/>
  <c r="H1285" i="28" s="1"/>
  <c r="G1285" i="28" a="1"/>
  <c r="G1285" i="28" s="1"/>
  <c r="E1285" i="28"/>
  <c r="J1284" i="28" a="1"/>
  <c r="J1284" i="28" s="1"/>
  <c r="I1284" i="28" a="1"/>
  <c r="I1284" i="28" s="1"/>
  <c r="K1284" i="28" s="1"/>
  <c r="H1284" i="28" a="1"/>
  <c r="H1284" i="28" s="1"/>
  <c r="G1284" i="28" a="1"/>
  <c r="G1284" i="28" s="1"/>
  <c r="E1284" i="28"/>
  <c r="J1283" i="28" a="1"/>
  <c r="J1283" i="28" s="1"/>
  <c r="I1283" i="28" a="1"/>
  <c r="I1283" i="28" s="1"/>
  <c r="K1283" i="28" s="1"/>
  <c r="H1283" i="28" a="1"/>
  <c r="H1283" i="28" s="1"/>
  <c r="G1283" i="28" a="1"/>
  <c r="G1283" i="28" s="1"/>
  <c r="E1283" i="28"/>
  <c r="J1282" i="28" a="1"/>
  <c r="J1282" i="28" s="1"/>
  <c r="I1282" i="28" a="1"/>
  <c r="I1282" i="28" s="1"/>
  <c r="K1282" i="28" s="1"/>
  <c r="H1282" i="28" a="1"/>
  <c r="H1282" i="28" s="1"/>
  <c r="G1282" i="28" a="1"/>
  <c r="G1282" i="28" s="1"/>
  <c r="E1282" i="28"/>
  <c r="J1281" i="28" a="1"/>
  <c r="J1281" i="28" s="1"/>
  <c r="I1281" i="28" a="1"/>
  <c r="I1281" i="28" s="1"/>
  <c r="K1281" i="28" s="1"/>
  <c r="H1281" i="28" a="1"/>
  <c r="H1281" i="28" s="1"/>
  <c r="G1281" i="28" a="1"/>
  <c r="G1281" i="28" s="1"/>
  <c r="E1281" i="28"/>
  <c r="J1280" i="28" a="1"/>
  <c r="J1280" i="28" s="1"/>
  <c r="I1280" i="28" a="1"/>
  <c r="I1280" i="28" s="1"/>
  <c r="K1280" i="28" s="1"/>
  <c r="H1280" i="28" a="1"/>
  <c r="H1280" i="28" s="1"/>
  <c r="G1280" i="28" a="1"/>
  <c r="G1280" i="28" s="1"/>
  <c r="E1280" i="28"/>
  <c r="J1279" i="28" a="1"/>
  <c r="J1279" i="28" s="1"/>
  <c r="I1279" i="28" a="1"/>
  <c r="I1279" i="28" s="1"/>
  <c r="K1279" i="28" s="1"/>
  <c r="H1279" i="28" a="1"/>
  <c r="H1279" i="28" s="1"/>
  <c r="G1279" i="28" a="1"/>
  <c r="G1279" i="28" s="1"/>
  <c r="F1279" i="28"/>
  <c r="J1278" i="28" a="1"/>
  <c r="J1278" i="28" s="1"/>
  <c r="I1278" i="28" a="1"/>
  <c r="I1278" i="28" s="1"/>
  <c r="K1278" i="28" s="1"/>
  <c r="H1278" i="28" a="1"/>
  <c r="H1278" i="28" s="1"/>
  <c r="G1278" i="28" a="1"/>
  <c r="G1278" i="28" s="1"/>
  <c r="E1278" i="28"/>
  <c r="J1277" i="28" a="1"/>
  <c r="J1277" i="28" s="1"/>
  <c r="I1277" i="28" a="1"/>
  <c r="I1277" i="28" s="1"/>
  <c r="K1277" i="28" s="1"/>
  <c r="H1277" i="28" a="1"/>
  <c r="H1277" i="28" s="1"/>
  <c r="G1277" i="28" a="1"/>
  <c r="G1277" i="28" s="1"/>
  <c r="F1277" i="28"/>
  <c r="J1276" i="28" a="1"/>
  <c r="J1276" i="28" s="1"/>
  <c r="I1276" i="28" a="1"/>
  <c r="I1276" i="28" s="1"/>
  <c r="K1276" i="28" s="1"/>
  <c r="H1276" i="28" a="1"/>
  <c r="H1276" i="28" s="1"/>
  <c r="G1276" i="28" a="1"/>
  <c r="G1276" i="28" s="1"/>
  <c r="E1276" i="28"/>
  <c r="J1275" i="28" a="1"/>
  <c r="J1275" i="28" s="1"/>
  <c r="I1275" i="28" a="1"/>
  <c r="I1275" i="28" s="1"/>
  <c r="K1275" i="28" s="1"/>
  <c r="H1275" i="28" a="1"/>
  <c r="H1275" i="28" s="1"/>
  <c r="G1275" i="28" a="1"/>
  <c r="G1275" i="28" s="1"/>
  <c r="E1275" i="28"/>
  <c r="J1274" i="28" a="1"/>
  <c r="J1274" i="28" s="1"/>
  <c r="I1274" i="28" a="1"/>
  <c r="I1274" i="28" s="1"/>
  <c r="K1274" i="28" s="1"/>
  <c r="H1274" i="28" a="1"/>
  <c r="H1274" i="28" s="1"/>
  <c r="G1274" i="28" a="1"/>
  <c r="G1274" i="28" s="1"/>
  <c r="E1274" i="28"/>
  <c r="J1273" i="28" a="1"/>
  <c r="J1273" i="28" s="1"/>
  <c r="I1273" i="28" a="1"/>
  <c r="I1273" i="28" s="1"/>
  <c r="K1273" i="28" s="1"/>
  <c r="H1273" i="28" a="1"/>
  <c r="H1273" i="28" s="1"/>
  <c r="G1273" i="28" a="1"/>
  <c r="G1273" i="28" s="1"/>
  <c r="E1273" i="28"/>
  <c r="J1272" i="28" a="1"/>
  <c r="J1272" i="28" s="1"/>
  <c r="I1272" i="28" a="1"/>
  <c r="I1272" i="28" s="1"/>
  <c r="K1272" i="28" s="1"/>
  <c r="H1272" i="28" a="1"/>
  <c r="H1272" i="28" s="1"/>
  <c r="G1272" i="28" a="1"/>
  <c r="G1272" i="28" s="1"/>
  <c r="E1272" i="28"/>
  <c r="J1271" i="28" a="1"/>
  <c r="J1271" i="28" s="1"/>
  <c r="I1271" i="28" a="1"/>
  <c r="I1271" i="28" s="1"/>
  <c r="K1271" i="28" s="1"/>
  <c r="H1271" i="28" a="1"/>
  <c r="H1271" i="28" s="1"/>
  <c r="G1271" i="28" a="1"/>
  <c r="G1271" i="28" s="1"/>
  <c r="E1271" i="28"/>
  <c r="J1270" i="28" a="1"/>
  <c r="J1270" i="28" s="1"/>
  <c r="I1270" i="28" a="1"/>
  <c r="I1270" i="28" s="1"/>
  <c r="K1270" i="28" s="1"/>
  <c r="H1270" i="28" a="1"/>
  <c r="H1270" i="28" s="1"/>
  <c r="G1270" i="28" a="1"/>
  <c r="G1270" i="28" s="1"/>
  <c r="E1270" i="28"/>
  <c r="J1269" i="28" a="1"/>
  <c r="J1269" i="28" s="1"/>
  <c r="I1269" i="28" a="1"/>
  <c r="I1269" i="28" s="1"/>
  <c r="K1269" i="28" s="1"/>
  <c r="H1269" i="28" a="1"/>
  <c r="H1269" i="28" s="1"/>
  <c r="G1269" i="28" a="1"/>
  <c r="G1269" i="28" s="1"/>
  <c r="E1269" i="28"/>
  <c r="J1268" i="28" a="1"/>
  <c r="J1268" i="28" s="1"/>
  <c r="I1268" i="28" a="1"/>
  <c r="I1268" i="28" s="1"/>
  <c r="K1268" i="28" s="1"/>
  <c r="H1268" i="28" a="1"/>
  <c r="H1268" i="28" s="1"/>
  <c r="G1268" i="28" a="1"/>
  <c r="G1268" i="28" s="1"/>
  <c r="J1267" i="28" a="1"/>
  <c r="J1267" i="28" s="1"/>
  <c r="I1267" i="28" a="1"/>
  <c r="I1267" i="28" s="1"/>
  <c r="K1267" i="28" s="1"/>
  <c r="H1267" i="28" a="1"/>
  <c r="H1267" i="28" s="1"/>
  <c r="G1267" i="28" a="1"/>
  <c r="G1267" i="28" s="1"/>
  <c r="E1267" i="28"/>
  <c r="J1266" i="28" a="1"/>
  <c r="J1266" i="28" s="1"/>
  <c r="I1266" i="28" a="1"/>
  <c r="I1266" i="28" s="1"/>
  <c r="K1266" i="28" s="1"/>
  <c r="H1266" i="28" a="1"/>
  <c r="H1266" i="28" s="1"/>
  <c r="G1266" i="28" a="1"/>
  <c r="G1266" i="28" s="1"/>
  <c r="E1266" i="28"/>
  <c r="J1265" i="28" a="1"/>
  <c r="J1265" i="28" s="1"/>
  <c r="I1265" i="28" a="1"/>
  <c r="I1265" i="28" s="1"/>
  <c r="K1265" i="28" s="1"/>
  <c r="H1265" i="28" a="1"/>
  <c r="H1265" i="28" s="1"/>
  <c r="G1265" i="28" a="1"/>
  <c r="G1265" i="28" s="1"/>
  <c r="E1265" i="28"/>
  <c r="J1264" i="28" a="1"/>
  <c r="J1264" i="28" s="1"/>
  <c r="I1264" i="28" a="1"/>
  <c r="I1264" i="28" s="1"/>
  <c r="K1264" i="28" s="1"/>
  <c r="H1264" i="28" a="1"/>
  <c r="H1264" i="28" s="1"/>
  <c r="G1264" i="28" a="1"/>
  <c r="G1264" i="28" s="1"/>
  <c r="E1264" i="28"/>
  <c r="J1263" i="28" a="1"/>
  <c r="J1263" i="28" s="1"/>
  <c r="I1263" i="28" a="1"/>
  <c r="I1263" i="28" s="1"/>
  <c r="K1263" i="28" s="1"/>
  <c r="H1263" i="28" a="1"/>
  <c r="H1263" i="28" s="1"/>
  <c r="G1263" i="28" a="1"/>
  <c r="G1263" i="28" s="1"/>
  <c r="E1263" i="28"/>
  <c r="J1262" i="28" a="1"/>
  <c r="J1262" i="28" s="1"/>
  <c r="I1262" i="28" a="1"/>
  <c r="I1262" i="28" s="1"/>
  <c r="K1262" i="28" s="1"/>
  <c r="H1262" i="28" a="1"/>
  <c r="H1262" i="28" s="1"/>
  <c r="G1262" i="28" a="1"/>
  <c r="G1262" i="28" s="1"/>
  <c r="E1262" i="28"/>
  <c r="J1261" i="28" a="1"/>
  <c r="J1261" i="28" s="1"/>
  <c r="I1261" i="28" a="1"/>
  <c r="I1261" i="28" s="1"/>
  <c r="K1261" i="28" s="1"/>
  <c r="H1261" i="28" a="1"/>
  <c r="H1261" i="28" s="1"/>
  <c r="G1261" i="28" a="1"/>
  <c r="G1261" i="28" s="1"/>
  <c r="E1261" i="28"/>
  <c r="J1260" i="28" a="1"/>
  <c r="J1260" i="28" s="1"/>
  <c r="I1260" i="28" a="1"/>
  <c r="I1260" i="28" s="1"/>
  <c r="K1260" i="28" s="1"/>
  <c r="H1260" i="28" a="1"/>
  <c r="H1260" i="28" s="1"/>
  <c r="G1260" i="28" a="1"/>
  <c r="G1260" i="28" s="1"/>
  <c r="E1260" i="28"/>
  <c r="J1259" i="28" a="1"/>
  <c r="J1259" i="28" s="1"/>
  <c r="I1259" i="28" a="1"/>
  <c r="I1259" i="28" s="1"/>
  <c r="K1259" i="28" s="1"/>
  <c r="H1259" i="28" a="1"/>
  <c r="H1259" i="28" s="1"/>
  <c r="G1259" i="28" a="1"/>
  <c r="G1259" i="28" s="1"/>
  <c r="E1259" i="28"/>
  <c r="J1258" i="28" a="1"/>
  <c r="J1258" i="28" s="1"/>
  <c r="I1258" i="28" a="1"/>
  <c r="I1258" i="28" s="1"/>
  <c r="K1258" i="28" s="1"/>
  <c r="H1258" i="28" a="1"/>
  <c r="H1258" i="28" s="1"/>
  <c r="G1258" i="28" a="1"/>
  <c r="G1258" i="28" s="1"/>
  <c r="E1258" i="28"/>
  <c r="J1257" i="28" a="1"/>
  <c r="J1257" i="28" s="1"/>
  <c r="I1257" i="28" a="1"/>
  <c r="I1257" i="28" s="1"/>
  <c r="K1257" i="28" s="1"/>
  <c r="H1257" i="28" a="1"/>
  <c r="H1257" i="28" s="1"/>
  <c r="G1257" i="28" a="1"/>
  <c r="G1257" i="28" s="1"/>
  <c r="E1257" i="28"/>
  <c r="J1256" i="28" a="1"/>
  <c r="J1256" i="28" s="1"/>
  <c r="I1256" i="28" a="1"/>
  <c r="I1256" i="28" s="1"/>
  <c r="K1256" i="28" s="1"/>
  <c r="H1256" i="28" a="1"/>
  <c r="H1256" i="28" s="1"/>
  <c r="G1256" i="28" a="1"/>
  <c r="G1256" i="28" s="1"/>
  <c r="E1256" i="28"/>
  <c r="J1255" i="28" a="1"/>
  <c r="J1255" i="28" s="1"/>
  <c r="I1255" i="28" a="1"/>
  <c r="I1255" i="28" s="1"/>
  <c r="K1255" i="28" s="1"/>
  <c r="H1255" i="28" a="1"/>
  <c r="H1255" i="28" s="1"/>
  <c r="G1255" i="28" a="1"/>
  <c r="G1255" i="28" s="1"/>
  <c r="E1255" i="28"/>
  <c r="J1254" i="28" a="1"/>
  <c r="J1254" i="28" s="1"/>
  <c r="I1254" i="28" a="1"/>
  <c r="I1254" i="28" s="1"/>
  <c r="K1254" i="28" s="1"/>
  <c r="H1254" i="28" a="1"/>
  <c r="H1254" i="28" s="1"/>
  <c r="G1254" i="28" a="1"/>
  <c r="G1254" i="28" s="1"/>
  <c r="E1254" i="28"/>
  <c r="J1253" i="28" a="1"/>
  <c r="J1253" i="28" s="1"/>
  <c r="I1253" i="28" a="1"/>
  <c r="I1253" i="28" s="1"/>
  <c r="K1253" i="28" s="1"/>
  <c r="H1253" i="28" a="1"/>
  <c r="H1253" i="28" s="1"/>
  <c r="G1253" i="28" a="1"/>
  <c r="G1253" i="28" s="1"/>
  <c r="E1253" i="28"/>
  <c r="J1252" i="28" a="1"/>
  <c r="J1252" i="28" s="1"/>
  <c r="I1252" i="28" a="1"/>
  <c r="I1252" i="28" s="1"/>
  <c r="K1252" i="28" s="1"/>
  <c r="H1252" i="28" a="1"/>
  <c r="H1252" i="28" s="1"/>
  <c r="G1252" i="28" a="1"/>
  <c r="G1252" i="28" s="1"/>
  <c r="E1252" i="28"/>
  <c r="J1251" i="28" a="1"/>
  <c r="J1251" i="28" s="1"/>
  <c r="I1251" i="28" a="1"/>
  <c r="I1251" i="28" s="1"/>
  <c r="K1251" i="28" s="1"/>
  <c r="H1251" i="28" a="1"/>
  <c r="H1251" i="28" s="1"/>
  <c r="G1251" i="28" a="1"/>
  <c r="G1251" i="28" s="1"/>
  <c r="E1251" i="28"/>
  <c r="J1250" i="28" a="1"/>
  <c r="J1250" i="28" s="1"/>
  <c r="I1250" i="28" a="1"/>
  <c r="I1250" i="28" s="1"/>
  <c r="K1250" i="28" s="1"/>
  <c r="H1250" i="28" a="1"/>
  <c r="H1250" i="28" s="1"/>
  <c r="G1250" i="28" a="1"/>
  <c r="G1250" i="28" s="1"/>
  <c r="E1250" i="28"/>
  <c r="J1249" i="28" a="1"/>
  <c r="J1249" i="28" s="1"/>
  <c r="I1249" i="28" a="1"/>
  <c r="I1249" i="28" s="1"/>
  <c r="K1249" i="28" s="1"/>
  <c r="H1249" i="28" a="1"/>
  <c r="H1249" i="28" s="1"/>
  <c r="G1249" i="28" a="1"/>
  <c r="G1249" i="28" s="1"/>
  <c r="E1249" i="28"/>
  <c r="J1248" i="28" a="1"/>
  <c r="J1248" i="28" s="1"/>
  <c r="I1248" i="28" a="1"/>
  <c r="I1248" i="28" s="1"/>
  <c r="K1248" i="28" s="1"/>
  <c r="H1248" i="28" a="1"/>
  <c r="H1248" i="28" s="1"/>
  <c r="G1248" i="28" a="1"/>
  <c r="G1248" i="28" s="1"/>
  <c r="E1248" i="28"/>
  <c r="J1247" i="28" a="1"/>
  <c r="J1247" i="28" s="1"/>
  <c r="I1247" i="28" a="1"/>
  <c r="I1247" i="28" s="1"/>
  <c r="K1247" i="28" s="1"/>
  <c r="H1247" i="28" a="1"/>
  <c r="H1247" i="28" s="1"/>
  <c r="G1247" i="28" a="1"/>
  <c r="G1247" i="28" s="1"/>
  <c r="E1247" i="28"/>
  <c r="J1246" i="28" a="1"/>
  <c r="J1246" i="28" s="1"/>
  <c r="I1246" i="28" a="1"/>
  <c r="I1246" i="28" s="1"/>
  <c r="K1246" i="28" s="1"/>
  <c r="H1246" i="28" a="1"/>
  <c r="H1246" i="28" s="1"/>
  <c r="G1246" i="28" a="1"/>
  <c r="G1246" i="28" s="1"/>
  <c r="E1246" i="28"/>
  <c r="J1245" i="28" a="1"/>
  <c r="J1245" i="28" s="1"/>
  <c r="I1245" i="28" a="1"/>
  <c r="I1245" i="28" s="1"/>
  <c r="K1245" i="28" s="1"/>
  <c r="H1245" i="28" a="1"/>
  <c r="H1245" i="28" s="1"/>
  <c r="G1245" i="28" a="1"/>
  <c r="G1245" i="28" s="1"/>
  <c r="E1245" i="28"/>
  <c r="J1244" i="28" a="1"/>
  <c r="J1244" i="28" s="1"/>
  <c r="I1244" i="28" a="1"/>
  <c r="I1244" i="28" s="1"/>
  <c r="K1244" i="28" s="1"/>
  <c r="H1244" i="28" a="1"/>
  <c r="H1244" i="28" s="1"/>
  <c r="G1244" i="28" a="1"/>
  <c r="G1244" i="28" s="1"/>
  <c r="E1244" i="28"/>
  <c r="J1243" i="28" a="1"/>
  <c r="J1243" i="28" s="1"/>
  <c r="I1243" i="28" a="1"/>
  <c r="I1243" i="28" s="1"/>
  <c r="K1243" i="28" s="1"/>
  <c r="H1243" i="28" a="1"/>
  <c r="H1243" i="28" s="1"/>
  <c r="G1243" i="28" a="1"/>
  <c r="G1243" i="28" s="1"/>
  <c r="E1243" i="28"/>
  <c r="J1242" i="28" a="1"/>
  <c r="J1242" i="28" s="1"/>
  <c r="I1242" i="28" a="1"/>
  <c r="I1242" i="28" s="1"/>
  <c r="K1242" i="28" s="1"/>
  <c r="H1242" i="28" a="1"/>
  <c r="H1242" i="28" s="1"/>
  <c r="G1242" i="28" a="1"/>
  <c r="G1242" i="28" s="1"/>
  <c r="E1242" i="28"/>
  <c r="J1241" i="28" a="1"/>
  <c r="J1241" i="28" s="1"/>
  <c r="I1241" i="28" a="1"/>
  <c r="I1241" i="28" s="1"/>
  <c r="K1241" i="28" s="1"/>
  <c r="H1241" i="28" a="1"/>
  <c r="H1241" i="28" s="1"/>
  <c r="G1241" i="28" a="1"/>
  <c r="G1241" i="28" s="1"/>
  <c r="E1241" i="28"/>
  <c r="J1240" i="28" a="1"/>
  <c r="J1240" i="28" s="1"/>
  <c r="I1240" i="28" a="1"/>
  <c r="I1240" i="28" s="1"/>
  <c r="K1240" i="28" s="1"/>
  <c r="H1240" i="28" a="1"/>
  <c r="H1240" i="28" s="1"/>
  <c r="G1240" i="28" a="1"/>
  <c r="G1240" i="28" s="1"/>
  <c r="E1240" i="28"/>
  <c r="J1239" i="28" a="1"/>
  <c r="J1239" i="28" s="1"/>
  <c r="I1239" i="28" a="1"/>
  <c r="I1239" i="28" s="1"/>
  <c r="K1239" i="28" s="1"/>
  <c r="H1239" i="28" a="1"/>
  <c r="H1239" i="28" s="1"/>
  <c r="G1239" i="28" a="1"/>
  <c r="G1239" i="28" s="1"/>
  <c r="E1239" i="28"/>
  <c r="J1238" i="28" a="1"/>
  <c r="J1238" i="28" s="1"/>
  <c r="I1238" i="28" a="1"/>
  <c r="I1238" i="28" s="1"/>
  <c r="K1238" i="28" s="1"/>
  <c r="H1238" i="28" a="1"/>
  <c r="H1238" i="28" s="1"/>
  <c r="G1238" i="28" a="1"/>
  <c r="G1238" i="28" s="1"/>
  <c r="E1238" i="28"/>
  <c r="J1237" i="28" a="1"/>
  <c r="J1237" i="28" s="1"/>
  <c r="I1237" i="28" a="1"/>
  <c r="I1237" i="28" s="1"/>
  <c r="K1237" i="28" s="1"/>
  <c r="H1237" i="28" a="1"/>
  <c r="H1237" i="28" s="1"/>
  <c r="G1237" i="28" a="1"/>
  <c r="G1237" i="28" s="1"/>
  <c r="E1237" i="28"/>
  <c r="J1236" i="28" a="1"/>
  <c r="J1236" i="28" s="1"/>
  <c r="I1236" i="28" a="1"/>
  <c r="I1236" i="28" s="1"/>
  <c r="K1236" i="28" s="1"/>
  <c r="H1236" i="28" a="1"/>
  <c r="H1236" i="28" s="1"/>
  <c r="G1236" i="28" a="1"/>
  <c r="G1236" i="28" s="1"/>
  <c r="E1236" i="28"/>
  <c r="J1235" i="28" a="1"/>
  <c r="J1235" i="28" s="1"/>
  <c r="I1235" i="28" a="1"/>
  <c r="I1235" i="28" s="1"/>
  <c r="K1235" i="28" s="1"/>
  <c r="H1235" i="28" a="1"/>
  <c r="H1235" i="28" s="1"/>
  <c r="G1235" i="28" a="1"/>
  <c r="G1235" i="28" s="1"/>
  <c r="E1235" i="28"/>
  <c r="J1234" i="28" a="1"/>
  <c r="J1234" i="28" s="1"/>
  <c r="I1234" i="28" a="1"/>
  <c r="I1234" i="28" s="1"/>
  <c r="K1234" i="28" s="1"/>
  <c r="H1234" i="28" a="1"/>
  <c r="H1234" i="28" s="1"/>
  <c r="G1234" i="28" a="1"/>
  <c r="G1234" i="28" s="1"/>
  <c r="E1234" i="28"/>
  <c r="J1233" i="28" a="1"/>
  <c r="J1233" i="28" s="1"/>
  <c r="I1233" i="28" a="1"/>
  <c r="I1233" i="28" s="1"/>
  <c r="K1233" i="28" s="1"/>
  <c r="H1233" i="28" a="1"/>
  <c r="H1233" i="28" s="1"/>
  <c r="G1233" i="28" a="1"/>
  <c r="G1233" i="28" s="1"/>
  <c r="E1233" i="28"/>
  <c r="J1232" i="28" a="1"/>
  <c r="J1232" i="28" s="1"/>
  <c r="I1232" i="28" a="1"/>
  <c r="I1232" i="28" s="1"/>
  <c r="K1232" i="28" s="1"/>
  <c r="H1232" i="28" a="1"/>
  <c r="H1232" i="28" s="1"/>
  <c r="G1232" i="28" a="1"/>
  <c r="G1232" i="28" s="1"/>
  <c r="E1232" i="28"/>
  <c r="J1231" i="28" a="1"/>
  <c r="J1231" i="28" s="1"/>
  <c r="I1231" i="28" a="1"/>
  <c r="I1231" i="28" s="1"/>
  <c r="K1231" i="28" s="1"/>
  <c r="H1231" i="28" a="1"/>
  <c r="H1231" i="28" s="1"/>
  <c r="G1231" i="28" a="1"/>
  <c r="G1231" i="28" s="1"/>
  <c r="E1231" i="28"/>
  <c r="J1230" i="28" a="1"/>
  <c r="J1230" i="28" s="1"/>
  <c r="I1230" i="28" a="1"/>
  <c r="I1230" i="28" s="1"/>
  <c r="K1230" i="28" s="1"/>
  <c r="H1230" i="28" a="1"/>
  <c r="H1230" i="28" s="1"/>
  <c r="G1230" i="28" a="1"/>
  <c r="G1230" i="28" s="1"/>
  <c r="E1230" i="28"/>
  <c r="J1229" i="28" a="1"/>
  <c r="J1229" i="28" s="1"/>
  <c r="I1229" i="28" a="1"/>
  <c r="I1229" i="28" s="1"/>
  <c r="K1229" i="28" s="1"/>
  <c r="H1229" i="28" a="1"/>
  <c r="H1229" i="28" s="1"/>
  <c r="G1229" i="28" a="1"/>
  <c r="G1229" i="28" s="1"/>
  <c r="E1229" i="28"/>
  <c r="J1228" i="28" a="1"/>
  <c r="J1228" i="28" s="1"/>
  <c r="I1228" i="28" a="1"/>
  <c r="I1228" i="28" s="1"/>
  <c r="K1228" i="28" s="1"/>
  <c r="H1228" i="28" a="1"/>
  <c r="H1228" i="28" s="1"/>
  <c r="G1228" i="28" a="1"/>
  <c r="G1228" i="28" s="1"/>
  <c r="E1228" i="28"/>
  <c r="J1227" i="28" a="1"/>
  <c r="J1227" i="28" s="1"/>
  <c r="I1227" i="28" a="1"/>
  <c r="I1227" i="28" s="1"/>
  <c r="K1227" i="28" s="1"/>
  <c r="H1227" i="28" a="1"/>
  <c r="H1227" i="28" s="1"/>
  <c r="G1227" i="28" a="1"/>
  <c r="G1227" i="28" s="1"/>
  <c r="F1227" i="28"/>
  <c r="J1226" i="28" a="1"/>
  <c r="J1226" i="28" s="1"/>
  <c r="I1226" i="28" a="1"/>
  <c r="I1226" i="28" s="1"/>
  <c r="K1226" i="28" s="1"/>
  <c r="H1226" i="28" a="1"/>
  <c r="H1226" i="28" s="1"/>
  <c r="G1226" i="28" a="1"/>
  <c r="G1226" i="28" s="1"/>
  <c r="E1226" i="28"/>
  <c r="J1225" i="28" a="1"/>
  <c r="J1225" i="28" s="1"/>
  <c r="I1225" i="28" a="1"/>
  <c r="I1225" i="28" s="1"/>
  <c r="K1225" i="28" s="1"/>
  <c r="H1225" i="28" a="1"/>
  <c r="H1225" i="28" s="1"/>
  <c r="G1225" i="28" a="1"/>
  <c r="G1225" i="28" s="1"/>
  <c r="F1225" i="28"/>
  <c r="J1224" i="28" a="1"/>
  <c r="J1224" i="28" s="1"/>
  <c r="I1224" i="28" a="1"/>
  <c r="I1224" i="28" s="1"/>
  <c r="K1224" i="28" s="1"/>
  <c r="H1224" i="28" a="1"/>
  <c r="H1224" i="28" s="1"/>
  <c r="G1224" i="28" a="1"/>
  <c r="G1224" i="28" s="1"/>
  <c r="E1224" i="28"/>
  <c r="J1223" i="28" a="1"/>
  <c r="J1223" i="28" s="1"/>
  <c r="I1223" i="28" a="1"/>
  <c r="I1223" i="28" s="1"/>
  <c r="K1223" i="28" s="1"/>
  <c r="H1223" i="28" a="1"/>
  <c r="H1223" i="28" s="1"/>
  <c r="G1223" i="28" a="1"/>
  <c r="G1223" i="28" s="1"/>
  <c r="E1223" i="28"/>
  <c r="J1222" i="28" a="1"/>
  <c r="J1222" i="28" s="1"/>
  <c r="I1222" i="28" a="1"/>
  <c r="I1222" i="28" s="1"/>
  <c r="K1222" i="28" s="1"/>
  <c r="H1222" i="28" a="1"/>
  <c r="H1222" i="28" s="1"/>
  <c r="G1222" i="28" a="1"/>
  <c r="G1222" i="28" s="1"/>
  <c r="E1222" i="28"/>
  <c r="J1221" i="28" a="1"/>
  <c r="J1221" i="28" s="1"/>
  <c r="I1221" i="28" a="1"/>
  <c r="I1221" i="28" s="1"/>
  <c r="K1221" i="28" s="1"/>
  <c r="H1221" i="28" a="1"/>
  <c r="H1221" i="28" s="1"/>
  <c r="G1221" i="28" a="1"/>
  <c r="G1221" i="28" s="1"/>
  <c r="E1221" i="28"/>
  <c r="J1220" i="28" a="1"/>
  <c r="J1220" i="28" s="1"/>
  <c r="I1220" i="28" a="1"/>
  <c r="I1220" i="28" s="1"/>
  <c r="K1220" i="28" s="1"/>
  <c r="H1220" i="28" a="1"/>
  <c r="H1220" i="28" s="1"/>
  <c r="G1220" i="28" a="1"/>
  <c r="G1220" i="28" s="1"/>
  <c r="E1220" i="28"/>
  <c r="J1219" i="28" a="1"/>
  <c r="J1219" i="28" s="1"/>
  <c r="I1219" i="28" a="1"/>
  <c r="I1219" i="28" s="1"/>
  <c r="K1219" i="28" s="1"/>
  <c r="H1219" i="28" a="1"/>
  <c r="H1219" i="28" s="1"/>
  <c r="G1219" i="28" a="1"/>
  <c r="G1219" i="28" s="1"/>
  <c r="E1219" i="28"/>
  <c r="J1218" i="28" a="1"/>
  <c r="J1218" i="28" s="1"/>
  <c r="I1218" i="28" a="1"/>
  <c r="I1218" i="28" s="1"/>
  <c r="K1218" i="28" s="1"/>
  <c r="H1218" i="28" a="1"/>
  <c r="H1218" i="28" s="1"/>
  <c r="G1218" i="28" a="1"/>
  <c r="G1218" i="28" s="1"/>
  <c r="E1218" i="28"/>
  <c r="J1217" i="28" a="1"/>
  <c r="J1217" i="28" s="1"/>
  <c r="I1217" i="28" a="1"/>
  <c r="I1217" i="28" s="1"/>
  <c r="K1217" i="28" s="1"/>
  <c r="H1217" i="28" a="1"/>
  <c r="H1217" i="28" s="1"/>
  <c r="G1217" i="28" a="1"/>
  <c r="G1217" i="28" s="1"/>
  <c r="E1217" i="28"/>
  <c r="J1216" i="28" a="1"/>
  <c r="J1216" i="28" s="1"/>
  <c r="I1216" i="28" a="1"/>
  <c r="I1216" i="28" s="1"/>
  <c r="K1216" i="28" s="1"/>
  <c r="H1216" i="28" a="1"/>
  <c r="H1216" i="28" s="1"/>
  <c r="G1216" i="28" a="1"/>
  <c r="G1216" i="28" s="1"/>
  <c r="E1216" i="28"/>
  <c r="J1215" i="28" a="1"/>
  <c r="J1215" i="28" s="1"/>
  <c r="I1215" i="28" a="1"/>
  <c r="I1215" i="28" s="1"/>
  <c r="K1215" i="28" s="1"/>
  <c r="H1215" i="28" a="1"/>
  <c r="H1215" i="28" s="1"/>
  <c r="G1215" i="28" a="1"/>
  <c r="G1215" i="28" s="1"/>
  <c r="E1215" i="28"/>
  <c r="J1214" i="28" a="1"/>
  <c r="J1214" i="28" s="1"/>
  <c r="I1214" i="28" a="1"/>
  <c r="I1214" i="28" s="1"/>
  <c r="K1214" i="28" s="1"/>
  <c r="H1214" i="28" a="1"/>
  <c r="H1214" i="28" s="1"/>
  <c r="G1214" i="28" a="1"/>
  <c r="G1214" i="28" s="1"/>
  <c r="E1214" i="28"/>
  <c r="J1213" i="28" a="1"/>
  <c r="J1213" i="28" s="1"/>
  <c r="I1213" i="28" a="1"/>
  <c r="I1213" i="28" s="1"/>
  <c r="K1213" i="28" s="1"/>
  <c r="H1213" i="28" a="1"/>
  <c r="H1213" i="28" s="1"/>
  <c r="G1213" i="28" a="1"/>
  <c r="G1213" i="28" s="1"/>
  <c r="E1213" i="28"/>
  <c r="J1212" i="28" a="1"/>
  <c r="J1212" i="28" s="1"/>
  <c r="I1212" i="28" a="1"/>
  <c r="I1212" i="28" s="1"/>
  <c r="K1212" i="28" s="1"/>
  <c r="H1212" i="28" a="1"/>
  <c r="H1212" i="28" s="1"/>
  <c r="G1212" i="28" a="1"/>
  <c r="G1212" i="28" s="1"/>
  <c r="E1212" i="28"/>
  <c r="J1211" i="28" a="1"/>
  <c r="J1211" i="28" s="1"/>
  <c r="I1211" i="28" a="1"/>
  <c r="I1211" i="28" s="1"/>
  <c r="K1211" i="28" s="1"/>
  <c r="H1211" i="28" a="1"/>
  <c r="H1211" i="28" s="1"/>
  <c r="G1211" i="28" a="1"/>
  <c r="G1211" i="28" s="1"/>
  <c r="F1211" i="28"/>
  <c r="E1211" i="28"/>
  <c r="J1210" i="28" a="1"/>
  <c r="J1210" i="28" s="1"/>
  <c r="I1210" i="28" a="1"/>
  <c r="I1210" i="28" s="1"/>
  <c r="K1210" i="28" s="1"/>
  <c r="H1210" i="28" a="1"/>
  <c r="H1210" i="28" s="1"/>
  <c r="G1210" i="28" a="1"/>
  <c r="G1210" i="28" s="1"/>
  <c r="F1210" i="28"/>
  <c r="E1210" i="28"/>
  <c r="J1209" i="28" a="1"/>
  <c r="J1209" i="28" s="1"/>
  <c r="I1209" i="28" a="1"/>
  <c r="I1209" i="28" s="1"/>
  <c r="K1209" i="28" s="1"/>
  <c r="H1209" i="28" a="1"/>
  <c r="H1209" i="28" s="1"/>
  <c r="G1209" i="28" a="1"/>
  <c r="G1209" i="28" s="1"/>
  <c r="F1209" i="28"/>
  <c r="E1209" i="28"/>
  <c r="J1208" i="28" a="1"/>
  <c r="J1208" i="28" s="1"/>
  <c r="I1208" i="28" a="1"/>
  <c r="I1208" i="28" s="1"/>
  <c r="K1208" i="28" s="1"/>
  <c r="H1208" i="28" a="1"/>
  <c r="H1208" i="28" s="1"/>
  <c r="G1208" i="28" a="1"/>
  <c r="G1208" i="28" s="1"/>
  <c r="F1208" i="28"/>
  <c r="E1208" i="28"/>
  <c r="J1207" i="28" a="1"/>
  <c r="J1207" i="28" s="1"/>
  <c r="I1207" i="28" a="1"/>
  <c r="I1207" i="28" s="1"/>
  <c r="K1207" i="28" s="1"/>
  <c r="H1207" i="28" a="1"/>
  <c r="H1207" i="28" s="1"/>
  <c r="G1207" i="28" a="1"/>
  <c r="G1207" i="28" s="1"/>
  <c r="F1207" i="28"/>
  <c r="E1207" i="28"/>
  <c r="J1206" i="28" a="1"/>
  <c r="J1206" i="28" s="1"/>
  <c r="I1206" i="28" a="1"/>
  <c r="I1206" i="28" s="1"/>
  <c r="K1206" i="28" s="1"/>
  <c r="H1206" i="28" a="1"/>
  <c r="H1206" i="28" s="1"/>
  <c r="G1206" i="28" a="1"/>
  <c r="G1206" i="28" s="1"/>
  <c r="F1206" i="28"/>
  <c r="E1206" i="28"/>
  <c r="J1205" i="28" a="1"/>
  <c r="J1205" i="28" s="1"/>
  <c r="I1205" i="28" a="1"/>
  <c r="I1205" i="28" s="1"/>
  <c r="K1205" i="28" s="1"/>
  <c r="H1205" i="28" a="1"/>
  <c r="H1205" i="28" s="1"/>
  <c r="G1205" i="28" a="1"/>
  <c r="G1205" i="28" s="1"/>
  <c r="F1205" i="28"/>
  <c r="E1205" i="28"/>
  <c r="J1204" i="28" a="1"/>
  <c r="J1204" i="28" s="1"/>
  <c r="I1204" i="28" a="1"/>
  <c r="I1204" i="28" s="1"/>
  <c r="K1204" i="28" s="1"/>
  <c r="H1204" i="28" a="1"/>
  <c r="H1204" i="28" s="1"/>
  <c r="G1204" i="28" a="1"/>
  <c r="G1204" i="28" s="1"/>
  <c r="F1204" i="28"/>
  <c r="E1204" i="28"/>
  <c r="J1203" i="28" a="1"/>
  <c r="J1203" i="28" s="1"/>
  <c r="I1203" i="28" a="1"/>
  <c r="I1203" i="28" s="1"/>
  <c r="K1203" i="28" s="1"/>
  <c r="H1203" i="28" a="1"/>
  <c r="H1203" i="28" s="1"/>
  <c r="G1203" i="28" a="1"/>
  <c r="G1203" i="28" s="1"/>
  <c r="F1203" i="28"/>
  <c r="E1203" i="28"/>
  <c r="J1202" i="28" a="1"/>
  <c r="J1202" i="28" s="1"/>
  <c r="I1202" i="28" a="1"/>
  <c r="I1202" i="28" s="1"/>
  <c r="K1202" i="28" s="1"/>
  <c r="H1202" i="28" a="1"/>
  <c r="H1202" i="28" s="1"/>
  <c r="G1202" i="28" a="1"/>
  <c r="G1202" i="28" s="1"/>
  <c r="F1202" i="28"/>
  <c r="E1202" i="28"/>
  <c r="J1201" i="28" a="1"/>
  <c r="J1201" i="28" s="1"/>
  <c r="I1201" i="28" a="1"/>
  <c r="I1201" i="28" s="1"/>
  <c r="K1201" i="28" s="1"/>
  <c r="H1201" i="28" a="1"/>
  <c r="H1201" i="28" s="1"/>
  <c r="G1201" i="28" a="1"/>
  <c r="G1201" i="28" s="1"/>
  <c r="F1201" i="28"/>
  <c r="E1201" i="28"/>
  <c r="J1200" i="28" a="1"/>
  <c r="J1200" i="28" s="1"/>
  <c r="I1200" i="28" a="1"/>
  <c r="I1200" i="28" s="1"/>
  <c r="K1200" i="28" s="1"/>
  <c r="H1200" i="28" a="1"/>
  <c r="H1200" i="28" s="1"/>
  <c r="G1200" i="28" a="1"/>
  <c r="G1200" i="28" s="1"/>
  <c r="F1200" i="28"/>
  <c r="E1200" i="28"/>
  <c r="J1199" i="28" a="1"/>
  <c r="J1199" i="28" s="1"/>
  <c r="I1199" i="28" a="1"/>
  <c r="I1199" i="28" s="1"/>
  <c r="K1199" i="28" s="1"/>
  <c r="H1199" i="28" a="1"/>
  <c r="H1199" i="28" s="1"/>
  <c r="G1199" i="28" a="1"/>
  <c r="G1199" i="28" s="1"/>
  <c r="F1199" i="28"/>
  <c r="E1199" i="28"/>
  <c r="J1198" i="28" a="1"/>
  <c r="J1198" i="28" s="1"/>
  <c r="I1198" i="28" a="1"/>
  <c r="I1198" i="28" s="1"/>
  <c r="K1198" i="28" s="1"/>
  <c r="H1198" i="28" a="1"/>
  <c r="H1198" i="28" s="1"/>
  <c r="G1198" i="28" a="1"/>
  <c r="G1198" i="28" s="1"/>
  <c r="F1198" i="28"/>
  <c r="E1198" i="28"/>
  <c r="J1197" i="28" a="1"/>
  <c r="J1197" i="28" s="1"/>
  <c r="I1197" i="28" a="1"/>
  <c r="I1197" i="28" s="1"/>
  <c r="K1197" i="28" s="1"/>
  <c r="H1197" i="28" a="1"/>
  <c r="H1197" i="28" s="1"/>
  <c r="G1197" i="28" a="1"/>
  <c r="G1197" i="28" s="1"/>
  <c r="F1197" i="28"/>
  <c r="E1197" i="28"/>
  <c r="J1196" i="28" a="1"/>
  <c r="J1196" i="28" s="1"/>
  <c r="I1196" i="28" a="1"/>
  <c r="I1196" i="28" s="1"/>
  <c r="K1196" i="28" s="1"/>
  <c r="H1196" i="28" a="1"/>
  <c r="H1196" i="28" s="1"/>
  <c r="G1196" i="28" a="1"/>
  <c r="G1196" i="28" s="1"/>
  <c r="F1196" i="28"/>
  <c r="E1196" i="28"/>
  <c r="J1195" i="28" a="1"/>
  <c r="J1195" i="28" s="1"/>
  <c r="I1195" i="28" a="1"/>
  <c r="I1195" i="28" s="1"/>
  <c r="K1195" i="28" s="1"/>
  <c r="H1195" i="28" a="1"/>
  <c r="H1195" i="28" s="1"/>
  <c r="G1195" i="28" a="1"/>
  <c r="G1195" i="28" s="1"/>
  <c r="F1195" i="28"/>
  <c r="E1195" i="28"/>
  <c r="J1194" i="28" a="1"/>
  <c r="J1194" i="28" s="1"/>
  <c r="I1194" i="28" a="1"/>
  <c r="I1194" i="28" s="1"/>
  <c r="K1194" i="28" s="1"/>
  <c r="H1194" i="28" a="1"/>
  <c r="H1194" i="28" s="1"/>
  <c r="G1194" i="28" a="1"/>
  <c r="G1194" i="28" s="1"/>
  <c r="F1194" i="28"/>
  <c r="E1194" i="28"/>
  <c r="J1193" i="28" a="1"/>
  <c r="J1193" i="28" s="1"/>
  <c r="I1193" i="28" a="1"/>
  <c r="I1193" i="28" s="1"/>
  <c r="K1193" i="28" s="1"/>
  <c r="H1193" i="28" a="1"/>
  <c r="H1193" i="28" s="1"/>
  <c r="G1193" i="28" a="1"/>
  <c r="G1193" i="28" s="1"/>
  <c r="F1193" i="28"/>
  <c r="E1193" i="28"/>
  <c r="J1192" i="28" a="1"/>
  <c r="J1192" i="28" s="1"/>
  <c r="I1192" i="28" a="1"/>
  <c r="I1192" i="28" s="1"/>
  <c r="K1192" i="28" s="1"/>
  <c r="H1192" i="28" a="1"/>
  <c r="H1192" i="28" s="1"/>
  <c r="G1192" i="28" a="1"/>
  <c r="G1192" i="28" s="1"/>
  <c r="F1192" i="28"/>
  <c r="E1192" i="28"/>
  <c r="J1191" i="28" a="1"/>
  <c r="J1191" i="28" s="1"/>
  <c r="I1191" i="28" a="1"/>
  <c r="I1191" i="28" s="1"/>
  <c r="K1191" i="28" s="1"/>
  <c r="H1191" i="28" a="1"/>
  <c r="H1191" i="28" s="1"/>
  <c r="G1191" i="28" a="1"/>
  <c r="G1191" i="28" s="1"/>
  <c r="F1191" i="28"/>
  <c r="E1191" i="28"/>
  <c r="J1190" i="28" a="1"/>
  <c r="J1190" i="28" s="1"/>
  <c r="I1190" i="28" a="1"/>
  <c r="I1190" i="28" s="1"/>
  <c r="K1190" i="28" s="1"/>
  <c r="H1190" i="28" a="1"/>
  <c r="H1190" i="28" s="1"/>
  <c r="G1190" i="28" a="1"/>
  <c r="G1190" i="28" s="1"/>
  <c r="F1190" i="28"/>
  <c r="E1190" i="28"/>
  <c r="J1189" i="28" a="1"/>
  <c r="J1189" i="28" s="1"/>
  <c r="I1189" i="28" a="1"/>
  <c r="I1189" i="28" s="1"/>
  <c r="K1189" i="28" s="1"/>
  <c r="H1189" i="28" a="1"/>
  <c r="H1189" i="28" s="1"/>
  <c r="G1189" i="28" a="1"/>
  <c r="G1189" i="28" s="1"/>
  <c r="F1189" i="28"/>
  <c r="E1189" i="28"/>
  <c r="J1188" i="28" a="1"/>
  <c r="J1188" i="28" s="1"/>
  <c r="I1188" i="28" a="1"/>
  <c r="I1188" i="28" s="1"/>
  <c r="K1188" i="28" s="1"/>
  <c r="H1188" i="28" a="1"/>
  <c r="H1188" i="28" s="1"/>
  <c r="G1188" i="28" a="1"/>
  <c r="G1188" i="28" s="1"/>
  <c r="F1188" i="28"/>
  <c r="E1188" i="28"/>
  <c r="J1187" i="28" a="1"/>
  <c r="J1187" i="28" s="1"/>
  <c r="I1187" i="28" a="1"/>
  <c r="I1187" i="28" s="1"/>
  <c r="K1187" i="28" s="1"/>
  <c r="H1187" i="28" a="1"/>
  <c r="H1187" i="28" s="1"/>
  <c r="G1187" i="28" a="1"/>
  <c r="G1187" i="28" s="1"/>
  <c r="F1187" i="28"/>
  <c r="E1187" i="28"/>
  <c r="J1186" i="28" a="1"/>
  <c r="J1186" i="28" s="1"/>
  <c r="I1186" i="28" a="1"/>
  <c r="I1186" i="28" s="1"/>
  <c r="K1186" i="28" s="1"/>
  <c r="H1186" i="28" a="1"/>
  <c r="H1186" i="28" s="1"/>
  <c r="G1186" i="28" a="1"/>
  <c r="G1186" i="28" s="1"/>
  <c r="F1186" i="28"/>
  <c r="E1186" i="28"/>
  <c r="J1185" i="28" a="1"/>
  <c r="J1185" i="28" s="1"/>
  <c r="I1185" i="28" a="1"/>
  <c r="I1185" i="28" s="1"/>
  <c r="K1185" i="28" s="1"/>
  <c r="H1185" i="28" a="1"/>
  <c r="H1185" i="28" s="1"/>
  <c r="G1185" i="28" a="1"/>
  <c r="G1185" i="28" s="1"/>
  <c r="F1185" i="28"/>
  <c r="E1185" i="28"/>
  <c r="J1184" i="28" a="1"/>
  <c r="J1184" i="28" s="1"/>
  <c r="I1184" i="28" a="1"/>
  <c r="I1184" i="28" s="1"/>
  <c r="K1184" i="28" s="1"/>
  <c r="H1184" i="28" a="1"/>
  <c r="H1184" i="28" s="1"/>
  <c r="G1184" i="28" a="1"/>
  <c r="G1184" i="28" s="1"/>
  <c r="F1184" i="28"/>
  <c r="E1184" i="28"/>
  <c r="J1183" i="28" a="1"/>
  <c r="J1183" i="28" s="1"/>
  <c r="I1183" i="28" a="1"/>
  <c r="I1183" i="28" s="1"/>
  <c r="K1183" i="28" s="1"/>
  <c r="H1183" i="28" a="1"/>
  <c r="H1183" i="28" s="1"/>
  <c r="G1183" i="28" a="1"/>
  <c r="G1183" i="28" s="1"/>
  <c r="F1183" i="28"/>
  <c r="E1183" i="28"/>
  <c r="J1182" i="28" a="1"/>
  <c r="J1182" i="28" s="1"/>
  <c r="I1182" i="28" a="1"/>
  <c r="I1182" i="28" s="1"/>
  <c r="K1182" i="28" s="1"/>
  <c r="H1182" i="28" a="1"/>
  <c r="H1182" i="28" s="1"/>
  <c r="G1182" i="28" a="1"/>
  <c r="G1182" i="28" s="1"/>
  <c r="F1182" i="28"/>
  <c r="E1182" i="28"/>
  <c r="J1181" i="28" a="1"/>
  <c r="J1181" i="28" s="1"/>
  <c r="I1181" i="28" a="1"/>
  <c r="I1181" i="28" s="1"/>
  <c r="K1181" i="28" s="1"/>
  <c r="H1181" i="28" a="1"/>
  <c r="H1181" i="28" s="1"/>
  <c r="G1181" i="28" a="1"/>
  <c r="G1181" i="28" s="1"/>
  <c r="F1181" i="28"/>
  <c r="E1181" i="28"/>
  <c r="J1180" i="28" a="1"/>
  <c r="J1180" i="28" s="1"/>
  <c r="I1180" i="28" a="1"/>
  <c r="I1180" i="28" s="1"/>
  <c r="K1180" i="28" s="1"/>
  <c r="H1180" i="28" a="1"/>
  <c r="H1180" i="28" s="1"/>
  <c r="G1180" i="28" a="1"/>
  <c r="G1180" i="28" s="1"/>
  <c r="F1180" i="28"/>
  <c r="E1180" i="28"/>
  <c r="J1179" i="28" a="1"/>
  <c r="J1179" i="28" s="1"/>
  <c r="I1179" i="28" a="1"/>
  <c r="I1179" i="28" s="1"/>
  <c r="K1179" i="28" s="1"/>
  <c r="H1179" i="28" a="1"/>
  <c r="H1179" i="28" s="1"/>
  <c r="G1179" i="28" a="1"/>
  <c r="G1179" i="28" s="1"/>
  <c r="F1179" i="28"/>
  <c r="E1179" i="28"/>
  <c r="J1178" i="28" a="1"/>
  <c r="J1178" i="28" s="1"/>
  <c r="I1178" i="28" a="1"/>
  <c r="I1178" i="28" s="1"/>
  <c r="K1178" i="28" s="1"/>
  <c r="H1178" i="28" a="1"/>
  <c r="H1178" i="28" s="1"/>
  <c r="G1178" i="28" a="1"/>
  <c r="G1178" i="28" s="1"/>
  <c r="F1178" i="28"/>
  <c r="E1178" i="28"/>
  <c r="J1177" i="28" a="1"/>
  <c r="J1177" i="28" s="1"/>
  <c r="I1177" i="28" a="1"/>
  <c r="I1177" i="28" s="1"/>
  <c r="K1177" i="28" s="1"/>
  <c r="H1177" i="28" a="1"/>
  <c r="H1177" i="28" s="1"/>
  <c r="G1177" i="28" a="1"/>
  <c r="G1177" i="28" s="1"/>
  <c r="F1177" i="28"/>
  <c r="E1177" i="28"/>
  <c r="J1176" i="28" a="1"/>
  <c r="J1176" i="28" s="1"/>
  <c r="I1176" i="28" a="1"/>
  <c r="I1176" i="28" s="1"/>
  <c r="K1176" i="28" s="1"/>
  <c r="H1176" i="28" a="1"/>
  <c r="H1176" i="28" s="1"/>
  <c r="G1176" i="28" a="1"/>
  <c r="G1176" i="28" s="1"/>
  <c r="F1176" i="28"/>
  <c r="E1176" i="28"/>
  <c r="J1175" i="28" a="1"/>
  <c r="J1175" i="28" s="1"/>
  <c r="I1175" i="28" a="1"/>
  <c r="I1175" i="28" s="1"/>
  <c r="K1175" i="28" s="1"/>
  <c r="H1175" i="28" a="1"/>
  <c r="H1175" i="28" s="1"/>
  <c r="G1175" i="28" a="1"/>
  <c r="G1175" i="28" s="1"/>
  <c r="F1175" i="28"/>
  <c r="E1175" i="28"/>
  <c r="J1174" i="28" a="1"/>
  <c r="J1174" i="28" s="1"/>
  <c r="I1174" i="28" a="1"/>
  <c r="I1174" i="28" s="1"/>
  <c r="K1174" i="28" s="1"/>
  <c r="H1174" i="28" a="1"/>
  <c r="H1174" i="28" s="1"/>
  <c r="G1174" i="28" a="1"/>
  <c r="G1174" i="28" s="1"/>
  <c r="F1174" i="28"/>
  <c r="E1174" i="28"/>
  <c r="J1173" i="28" a="1"/>
  <c r="J1173" i="28" s="1"/>
  <c r="I1173" i="28" a="1"/>
  <c r="I1173" i="28" s="1"/>
  <c r="K1173" i="28" s="1"/>
  <c r="H1173" i="28" a="1"/>
  <c r="H1173" i="28" s="1"/>
  <c r="G1173" i="28" a="1"/>
  <c r="G1173" i="28" s="1"/>
  <c r="F1173" i="28"/>
  <c r="E1173" i="28"/>
  <c r="J1172" i="28" a="1"/>
  <c r="J1172" i="28" s="1"/>
  <c r="I1172" i="28" a="1"/>
  <c r="I1172" i="28" s="1"/>
  <c r="K1172" i="28" s="1"/>
  <c r="H1172" i="28" a="1"/>
  <c r="H1172" i="28" s="1"/>
  <c r="G1172" i="28" a="1"/>
  <c r="G1172" i="28" s="1"/>
  <c r="F1172" i="28"/>
  <c r="J1171" i="28" a="1"/>
  <c r="J1171" i="28" s="1"/>
  <c r="I1171" i="28" a="1"/>
  <c r="I1171" i="28" s="1"/>
  <c r="K1171" i="28" s="1"/>
  <c r="H1171" i="28" a="1"/>
  <c r="H1171" i="28" s="1"/>
  <c r="G1171" i="28" a="1"/>
  <c r="G1171" i="28" s="1"/>
  <c r="F1171" i="28"/>
  <c r="E1171" i="28"/>
  <c r="J1170" i="28" a="1"/>
  <c r="J1170" i="28" s="1"/>
  <c r="I1170" i="28" a="1"/>
  <c r="I1170" i="28" s="1"/>
  <c r="K1170" i="28" s="1"/>
  <c r="H1170" i="28" a="1"/>
  <c r="H1170" i="28" s="1"/>
  <c r="G1170" i="28" a="1"/>
  <c r="G1170" i="28" s="1"/>
  <c r="F1170" i="28"/>
  <c r="E1170" i="28"/>
  <c r="J1169" i="28" a="1"/>
  <c r="J1169" i="28" s="1"/>
  <c r="I1169" i="28" a="1"/>
  <c r="I1169" i="28" s="1"/>
  <c r="K1169" i="28" s="1"/>
  <c r="H1169" i="28" a="1"/>
  <c r="H1169" i="28" s="1"/>
  <c r="G1169" i="28" a="1"/>
  <c r="G1169" i="28" s="1"/>
  <c r="F1169" i="28"/>
  <c r="E1169" i="28"/>
  <c r="J1168" i="28" a="1"/>
  <c r="J1168" i="28" s="1"/>
  <c r="I1168" i="28" a="1"/>
  <c r="I1168" i="28" s="1"/>
  <c r="K1168" i="28" s="1"/>
  <c r="H1168" i="28" a="1"/>
  <c r="H1168" i="28" s="1"/>
  <c r="G1168" i="28" a="1"/>
  <c r="G1168" i="28" s="1"/>
  <c r="F1168" i="28"/>
  <c r="E1168" i="28"/>
  <c r="J1167" i="28" a="1"/>
  <c r="J1167" i="28" s="1"/>
  <c r="I1167" i="28" a="1"/>
  <c r="I1167" i="28" s="1"/>
  <c r="K1167" i="28" s="1"/>
  <c r="H1167" i="28" a="1"/>
  <c r="H1167" i="28" s="1"/>
  <c r="G1167" i="28" a="1"/>
  <c r="G1167" i="28" s="1"/>
  <c r="F1167" i="28"/>
  <c r="E1167" i="28"/>
  <c r="J1166" i="28" a="1"/>
  <c r="J1166" i="28" s="1"/>
  <c r="I1166" i="28" a="1"/>
  <c r="I1166" i="28" s="1"/>
  <c r="K1166" i="28" s="1"/>
  <c r="H1166" i="28" a="1"/>
  <c r="H1166" i="28" s="1"/>
  <c r="G1166" i="28" a="1"/>
  <c r="G1166" i="28" s="1"/>
  <c r="F1166" i="28"/>
  <c r="E1166" i="28"/>
  <c r="J1165" i="28" a="1"/>
  <c r="J1165" i="28" s="1"/>
  <c r="I1165" i="28" a="1"/>
  <c r="I1165" i="28" s="1"/>
  <c r="K1165" i="28" s="1"/>
  <c r="H1165" i="28" a="1"/>
  <c r="H1165" i="28" s="1"/>
  <c r="G1165" i="28" a="1"/>
  <c r="G1165" i="28" s="1"/>
  <c r="F1165" i="28"/>
  <c r="E1165" i="28"/>
  <c r="J1164" i="28" a="1"/>
  <c r="J1164" i="28" s="1"/>
  <c r="I1164" i="28" a="1"/>
  <c r="I1164" i="28" s="1"/>
  <c r="K1164" i="28" s="1"/>
  <c r="H1164" i="28" a="1"/>
  <c r="H1164" i="28" s="1"/>
  <c r="G1164" i="28" a="1"/>
  <c r="G1164" i="28" s="1"/>
  <c r="F1164" i="28"/>
  <c r="E1164" i="28"/>
  <c r="J1163" i="28" a="1"/>
  <c r="J1163" i="28" s="1"/>
  <c r="I1163" i="28" a="1"/>
  <c r="I1163" i="28" s="1"/>
  <c r="K1163" i="28" s="1"/>
  <c r="H1163" i="28" a="1"/>
  <c r="H1163" i="28" s="1"/>
  <c r="G1163" i="28" a="1"/>
  <c r="G1163" i="28" s="1"/>
  <c r="F1163" i="28"/>
  <c r="E1163" i="28"/>
  <c r="J1162" i="28" a="1"/>
  <c r="J1162" i="28" s="1"/>
  <c r="I1162" i="28" a="1"/>
  <c r="I1162" i="28" s="1"/>
  <c r="K1162" i="28" s="1"/>
  <c r="H1162" i="28" a="1"/>
  <c r="H1162" i="28" s="1"/>
  <c r="G1162" i="28" a="1"/>
  <c r="G1162" i="28" s="1"/>
  <c r="F1162" i="28"/>
  <c r="E1162" i="28"/>
  <c r="J1161" i="28" a="1"/>
  <c r="J1161" i="28" s="1"/>
  <c r="I1161" i="28" a="1"/>
  <c r="I1161" i="28" s="1"/>
  <c r="K1161" i="28" s="1"/>
  <c r="H1161" i="28" a="1"/>
  <c r="H1161" i="28" s="1"/>
  <c r="G1161" i="28" a="1"/>
  <c r="G1161" i="28" s="1"/>
  <c r="F1161" i="28"/>
  <c r="E1161" i="28"/>
  <c r="J1160" i="28" a="1"/>
  <c r="J1160" i="28" s="1"/>
  <c r="I1160" i="28" a="1"/>
  <c r="I1160" i="28" s="1"/>
  <c r="K1160" i="28" s="1"/>
  <c r="H1160" i="28" a="1"/>
  <c r="H1160" i="28" s="1"/>
  <c r="G1160" i="28" a="1"/>
  <c r="G1160" i="28" s="1"/>
  <c r="F1160" i="28"/>
  <c r="E1160" i="28"/>
  <c r="J1159" i="28" a="1"/>
  <c r="J1159" i="28" s="1"/>
  <c r="I1159" i="28" a="1"/>
  <c r="I1159" i="28" s="1"/>
  <c r="K1159" i="28" s="1"/>
  <c r="H1159" i="28" a="1"/>
  <c r="H1159" i="28" s="1"/>
  <c r="G1159" i="28" a="1"/>
  <c r="G1159" i="28" s="1"/>
  <c r="F1159" i="28"/>
  <c r="E1159" i="28"/>
  <c r="J1158" i="28" a="1"/>
  <c r="J1158" i="28" s="1"/>
  <c r="I1158" i="28" a="1"/>
  <c r="I1158" i="28" s="1"/>
  <c r="K1158" i="28" s="1"/>
  <c r="H1158" i="28" a="1"/>
  <c r="H1158" i="28" s="1"/>
  <c r="G1158" i="28" a="1"/>
  <c r="G1158" i="28" s="1"/>
  <c r="F1158" i="28"/>
  <c r="E1158" i="28"/>
  <c r="J1157" i="28" a="1"/>
  <c r="J1157" i="28" s="1"/>
  <c r="I1157" i="28" a="1"/>
  <c r="I1157" i="28" s="1"/>
  <c r="K1157" i="28" s="1"/>
  <c r="H1157" i="28" a="1"/>
  <c r="H1157" i="28" s="1"/>
  <c r="G1157" i="28" a="1"/>
  <c r="G1157" i="28" s="1"/>
  <c r="F1157" i="28"/>
  <c r="E1157" i="28"/>
  <c r="J1156" i="28" a="1"/>
  <c r="J1156" i="28" s="1"/>
  <c r="I1156" i="28" a="1"/>
  <c r="I1156" i="28" s="1"/>
  <c r="K1156" i="28" s="1"/>
  <c r="H1156" i="28" a="1"/>
  <c r="H1156" i="28" s="1"/>
  <c r="G1156" i="28" a="1"/>
  <c r="G1156" i="28" s="1"/>
  <c r="F1156" i="28"/>
  <c r="E1156" i="28"/>
  <c r="J1155" i="28" a="1"/>
  <c r="J1155" i="28" s="1"/>
  <c r="I1155" i="28" a="1"/>
  <c r="I1155" i="28" s="1"/>
  <c r="K1155" i="28" s="1"/>
  <c r="H1155" i="28" a="1"/>
  <c r="H1155" i="28" s="1"/>
  <c r="G1155" i="28" a="1"/>
  <c r="G1155" i="28" s="1"/>
  <c r="F1155" i="28"/>
  <c r="E1155" i="28"/>
  <c r="J1154" i="28" a="1"/>
  <c r="J1154" i="28" s="1"/>
  <c r="I1154" i="28" a="1"/>
  <c r="I1154" i="28" s="1"/>
  <c r="K1154" i="28" s="1"/>
  <c r="H1154" i="28" a="1"/>
  <c r="H1154" i="28" s="1"/>
  <c r="G1154" i="28" a="1"/>
  <c r="G1154" i="28" s="1"/>
  <c r="F1154" i="28"/>
  <c r="E1154" i="28"/>
  <c r="J1153" i="28" a="1"/>
  <c r="J1153" i="28" s="1"/>
  <c r="I1153" i="28" a="1"/>
  <c r="I1153" i="28" s="1"/>
  <c r="K1153" i="28" s="1"/>
  <c r="H1153" i="28" a="1"/>
  <c r="H1153" i="28" s="1"/>
  <c r="G1153" i="28" a="1"/>
  <c r="G1153" i="28" s="1"/>
  <c r="F1153" i="28"/>
  <c r="E1153" i="28"/>
  <c r="J1152" i="28" a="1"/>
  <c r="J1152" i="28" s="1"/>
  <c r="I1152" i="28" a="1"/>
  <c r="I1152" i="28" s="1"/>
  <c r="K1152" i="28" s="1"/>
  <c r="H1152" i="28" a="1"/>
  <c r="H1152" i="28" s="1"/>
  <c r="G1152" i="28" a="1"/>
  <c r="G1152" i="28" s="1"/>
  <c r="F1152" i="28"/>
  <c r="E1152" i="28"/>
  <c r="J1151" i="28" a="1"/>
  <c r="J1151" i="28" s="1"/>
  <c r="I1151" i="28" a="1"/>
  <c r="I1151" i="28" s="1"/>
  <c r="K1151" i="28" s="1"/>
  <c r="H1151" i="28" a="1"/>
  <c r="H1151" i="28" s="1"/>
  <c r="G1151" i="28" a="1"/>
  <c r="G1151" i="28" s="1"/>
  <c r="F1151" i="28"/>
  <c r="E1151" i="28"/>
  <c r="J1150" i="28" a="1"/>
  <c r="J1150" i="28" s="1"/>
  <c r="I1150" i="28" a="1"/>
  <c r="I1150" i="28" s="1"/>
  <c r="K1150" i="28" s="1"/>
  <c r="H1150" i="28" a="1"/>
  <c r="H1150" i="28" s="1"/>
  <c r="G1150" i="28" a="1"/>
  <c r="G1150" i="28" s="1"/>
  <c r="F1150" i="28"/>
  <c r="E1150" i="28"/>
  <c r="J1149" i="28" a="1"/>
  <c r="J1149" i="28" s="1"/>
  <c r="I1149" i="28" a="1"/>
  <c r="I1149" i="28" s="1"/>
  <c r="K1149" i="28" s="1"/>
  <c r="H1149" i="28" a="1"/>
  <c r="H1149" i="28" s="1"/>
  <c r="G1149" i="28" a="1"/>
  <c r="G1149" i="28" s="1"/>
  <c r="F1149" i="28"/>
  <c r="E1149" i="28"/>
  <c r="J1148" i="28" a="1"/>
  <c r="J1148" i="28" s="1"/>
  <c r="I1148" i="28" a="1"/>
  <c r="I1148" i="28" s="1"/>
  <c r="K1148" i="28" s="1"/>
  <c r="H1148" i="28" a="1"/>
  <c r="H1148" i="28" s="1"/>
  <c r="G1148" i="28" a="1"/>
  <c r="G1148" i="28" s="1"/>
  <c r="F1148" i="28"/>
  <c r="E1148" i="28"/>
  <c r="J1147" i="28" a="1"/>
  <c r="J1147" i="28" s="1"/>
  <c r="I1147" i="28" a="1"/>
  <c r="I1147" i="28" s="1"/>
  <c r="K1147" i="28" s="1"/>
  <c r="H1147" i="28" a="1"/>
  <c r="H1147" i="28" s="1"/>
  <c r="G1147" i="28" a="1"/>
  <c r="G1147" i="28" s="1"/>
  <c r="F1147" i="28"/>
  <c r="E1147" i="28"/>
  <c r="J1146" i="28" a="1"/>
  <c r="J1146" i="28" s="1"/>
  <c r="I1146" i="28" a="1"/>
  <c r="I1146" i="28" s="1"/>
  <c r="K1146" i="28" s="1"/>
  <c r="H1146" i="28" a="1"/>
  <c r="H1146" i="28" s="1"/>
  <c r="G1146" i="28" a="1"/>
  <c r="G1146" i="28" s="1"/>
  <c r="F1146" i="28"/>
  <c r="E1146" i="28"/>
  <c r="J1145" i="28" a="1"/>
  <c r="J1145" i="28" s="1"/>
  <c r="I1145" i="28" a="1"/>
  <c r="I1145" i="28" s="1"/>
  <c r="K1145" i="28" s="1"/>
  <c r="H1145" i="28" a="1"/>
  <c r="H1145" i="28" s="1"/>
  <c r="G1145" i="28" a="1"/>
  <c r="G1145" i="28" s="1"/>
  <c r="F1145" i="28"/>
  <c r="E1145" i="28"/>
  <c r="J1144" i="28" a="1"/>
  <c r="J1144" i="28" s="1"/>
  <c r="I1144" i="28" a="1"/>
  <c r="I1144" i="28" s="1"/>
  <c r="K1144" i="28" s="1"/>
  <c r="H1144" i="28" a="1"/>
  <c r="H1144" i="28" s="1"/>
  <c r="G1144" i="28" a="1"/>
  <c r="G1144" i="28" s="1"/>
  <c r="F1144" i="28"/>
  <c r="E1144" i="28"/>
  <c r="J1143" i="28" a="1"/>
  <c r="J1143" i="28" s="1"/>
  <c r="I1143" i="28" a="1"/>
  <c r="I1143" i="28" s="1"/>
  <c r="K1143" i="28" s="1"/>
  <c r="H1143" i="28" a="1"/>
  <c r="H1143" i="28" s="1"/>
  <c r="G1143" i="28" a="1"/>
  <c r="G1143" i="28" s="1"/>
  <c r="F1143" i="28"/>
  <c r="E1143" i="28"/>
  <c r="J1142" i="28" a="1"/>
  <c r="J1142" i="28" s="1"/>
  <c r="I1142" i="28" a="1"/>
  <c r="I1142" i="28" s="1"/>
  <c r="K1142" i="28" s="1"/>
  <c r="H1142" i="28" a="1"/>
  <c r="H1142" i="28" s="1"/>
  <c r="G1142" i="28" a="1"/>
  <c r="G1142" i="28" s="1"/>
  <c r="F1142" i="28"/>
  <c r="E1142" i="28"/>
  <c r="J1141" i="28" a="1"/>
  <c r="J1141" i="28" s="1"/>
  <c r="I1141" i="28" a="1"/>
  <c r="I1141" i="28" s="1"/>
  <c r="K1141" i="28" s="1"/>
  <c r="H1141" i="28" a="1"/>
  <c r="H1141" i="28" s="1"/>
  <c r="G1141" i="28" a="1"/>
  <c r="G1141" i="28" s="1"/>
  <c r="F1141" i="28"/>
  <c r="E1141" i="28"/>
  <c r="J1140" i="28" a="1"/>
  <c r="J1140" i="28" s="1"/>
  <c r="I1140" i="28" a="1"/>
  <c r="I1140" i="28" s="1"/>
  <c r="K1140" i="28" s="1"/>
  <c r="H1140" i="28" a="1"/>
  <c r="H1140" i="28" s="1"/>
  <c r="G1140" i="28" a="1"/>
  <c r="G1140" i="28" s="1"/>
  <c r="F1140" i="28"/>
  <c r="E1140" i="28"/>
  <c r="J1139" i="28" a="1"/>
  <c r="J1139" i="28" s="1"/>
  <c r="I1139" i="28" a="1"/>
  <c r="I1139" i="28" s="1"/>
  <c r="K1139" i="28" s="1"/>
  <c r="H1139" i="28" a="1"/>
  <c r="H1139" i="28" s="1"/>
  <c r="G1139" i="28" a="1"/>
  <c r="G1139" i="28" s="1"/>
  <c r="F1139" i="28"/>
  <c r="E1139" i="28"/>
  <c r="J1138" i="28" a="1"/>
  <c r="J1138" i="28" s="1"/>
  <c r="I1138" i="28" a="1"/>
  <c r="I1138" i="28" s="1"/>
  <c r="K1138" i="28" s="1"/>
  <c r="H1138" i="28" a="1"/>
  <c r="H1138" i="28" s="1"/>
  <c r="G1138" i="28" a="1"/>
  <c r="G1138" i="28" s="1"/>
  <c r="F1138" i="28"/>
  <c r="E1138" i="28"/>
  <c r="J1137" i="28" a="1"/>
  <c r="J1137" i="28" s="1"/>
  <c r="I1137" i="28" a="1"/>
  <c r="I1137" i="28" s="1"/>
  <c r="K1137" i="28" s="1"/>
  <c r="H1137" i="28" a="1"/>
  <c r="H1137" i="28" s="1"/>
  <c r="G1137" i="28" a="1"/>
  <c r="G1137" i="28" s="1"/>
  <c r="F1137" i="28"/>
  <c r="E1137" i="28"/>
  <c r="J1136" i="28" a="1"/>
  <c r="J1136" i="28" s="1"/>
  <c r="I1136" i="28" a="1"/>
  <c r="I1136" i="28" s="1"/>
  <c r="K1136" i="28" s="1"/>
  <c r="H1136" i="28" a="1"/>
  <c r="H1136" i="28" s="1"/>
  <c r="G1136" i="28" a="1"/>
  <c r="G1136" i="28" s="1"/>
  <c r="F1136" i="28"/>
  <c r="E1136" i="28"/>
  <c r="J1135" i="28" a="1"/>
  <c r="J1135" i="28" s="1"/>
  <c r="I1135" i="28" a="1"/>
  <c r="I1135" i="28" s="1"/>
  <c r="K1135" i="28" s="1"/>
  <c r="H1135" i="28" a="1"/>
  <c r="H1135" i="28" s="1"/>
  <c r="G1135" i="28" a="1"/>
  <c r="G1135" i="28" s="1"/>
  <c r="F1135" i="28"/>
  <c r="E1135" i="28"/>
  <c r="J1134" i="28" a="1"/>
  <c r="J1134" i="28" s="1"/>
  <c r="I1134" i="28" a="1"/>
  <c r="I1134" i="28" s="1"/>
  <c r="K1134" i="28" s="1"/>
  <c r="H1134" i="28" a="1"/>
  <c r="H1134" i="28" s="1"/>
  <c r="G1134" i="28" a="1"/>
  <c r="G1134" i="28" s="1"/>
  <c r="F1134" i="28"/>
  <c r="E1134" i="28"/>
  <c r="J1133" i="28" a="1"/>
  <c r="J1133" i="28" s="1"/>
  <c r="I1133" i="28" a="1"/>
  <c r="I1133" i="28" s="1"/>
  <c r="K1133" i="28" s="1"/>
  <c r="H1133" i="28" a="1"/>
  <c r="H1133" i="28" s="1"/>
  <c r="G1133" i="28" a="1"/>
  <c r="G1133" i="28" s="1"/>
  <c r="F1133" i="28"/>
  <c r="E1133" i="28"/>
  <c r="J1132" i="28" a="1"/>
  <c r="J1132" i="28" s="1"/>
  <c r="I1132" i="28" a="1"/>
  <c r="I1132" i="28" s="1"/>
  <c r="K1132" i="28" s="1"/>
  <c r="H1132" i="28" a="1"/>
  <c r="H1132" i="28" s="1"/>
  <c r="G1132" i="28" a="1"/>
  <c r="G1132" i="28" s="1"/>
  <c r="F1132" i="28"/>
  <c r="E1132" i="28"/>
  <c r="J1131" i="28" a="1"/>
  <c r="J1131" i="28" s="1"/>
  <c r="I1131" i="28" a="1"/>
  <c r="I1131" i="28" s="1"/>
  <c r="K1131" i="28" s="1"/>
  <c r="H1131" i="28" a="1"/>
  <c r="H1131" i="28" s="1"/>
  <c r="G1131" i="28" a="1"/>
  <c r="G1131" i="28" s="1"/>
  <c r="F1131" i="28"/>
  <c r="E1131" i="28"/>
  <c r="J1130" i="28" a="1"/>
  <c r="J1130" i="28" s="1"/>
  <c r="I1130" i="28" a="1"/>
  <c r="I1130" i="28" s="1"/>
  <c r="K1130" i="28" s="1"/>
  <c r="H1130" i="28" a="1"/>
  <c r="H1130" i="28" s="1"/>
  <c r="G1130" i="28" a="1"/>
  <c r="G1130" i="28" s="1"/>
  <c r="F1130" i="28"/>
  <c r="E1130" i="28"/>
  <c r="J1129" i="28" a="1"/>
  <c r="J1129" i="28" s="1"/>
  <c r="I1129" i="28" a="1"/>
  <c r="I1129" i="28" s="1"/>
  <c r="K1129" i="28" s="1"/>
  <c r="H1129" i="28" a="1"/>
  <c r="H1129" i="28" s="1"/>
  <c r="G1129" i="28" a="1"/>
  <c r="G1129" i="28" s="1"/>
  <c r="F1129" i="28"/>
  <c r="E1129" i="28"/>
  <c r="J1128" i="28" a="1"/>
  <c r="J1128" i="28" s="1"/>
  <c r="I1128" i="28" a="1"/>
  <c r="I1128" i="28" s="1"/>
  <c r="K1128" i="28" s="1"/>
  <c r="H1128" i="28" a="1"/>
  <c r="H1128" i="28" s="1"/>
  <c r="G1128" i="28" a="1"/>
  <c r="G1128" i="28" s="1"/>
  <c r="F1128" i="28"/>
  <c r="E1128" i="28"/>
  <c r="J1127" i="28" a="1"/>
  <c r="J1127" i="28" s="1"/>
  <c r="I1127" i="28" a="1"/>
  <c r="I1127" i="28" s="1"/>
  <c r="K1127" i="28" s="1"/>
  <c r="H1127" i="28" a="1"/>
  <c r="H1127" i="28" s="1"/>
  <c r="G1127" i="28" a="1"/>
  <c r="G1127" i="28" s="1"/>
  <c r="F1127" i="28"/>
  <c r="E1127" i="28"/>
  <c r="J1126" i="28" a="1"/>
  <c r="J1126" i="28" s="1"/>
  <c r="I1126" i="28" a="1"/>
  <c r="I1126" i="28" s="1"/>
  <c r="K1126" i="28" s="1"/>
  <c r="H1126" i="28" a="1"/>
  <c r="H1126" i="28" s="1"/>
  <c r="G1126" i="28" a="1"/>
  <c r="G1126" i="28" s="1"/>
  <c r="F1126" i="28"/>
  <c r="E1126" i="28"/>
  <c r="J1125" i="28" a="1"/>
  <c r="J1125" i="28" s="1"/>
  <c r="I1125" i="28" a="1"/>
  <c r="I1125" i="28" s="1"/>
  <c r="K1125" i="28" s="1"/>
  <c r="H1125" i="28" a="1"/>
  <c r="H1125" i="28" s="1"/>
  <c r="G1125" i="28" a="1"/>
  <c r="G1125" i="28" s="1"/>
  <c r="F1125" i="28"/>
  <c r="E1125" i="28"/>
  <c r="J1124" i="28" a="1"/>
  <c r="J1124" i="28" s="1"/>
  <c r="I1124" i="28" a="1"/>
  <c r="I1124" i="28" s="1"/>
  <c r="K1124" i="28" s="1"/>
  <c r="H1124" i="28" a="1"/>
  <c r="H1124" i="28" s="1"/>
  <c r="G1124" i="28" a="1"/>
  <c r="G1124" i="28" s="1"/>
  <c r="F1124" i="28"/>
  <c r="E1124" i="28"/>
  <c r="J1123" i="28" a="1"/>
  <c r="J1123" i="28" s="1"/>
  <c r="I1123" i="28" a="1"/>
  <c r="I1123" i="28" s="1"/>
  <c r="K1123" i="28" s="1"/>
  <c r="H1123" i="28" a="1"/>
  <c r="H1123" i="28" s="1"/>
  <c r="G1123" i="28" a="1"/>
  <c r="G1123" i="28" s="1"/>
  <c r="F1123" i="28"/>
  <c r="E1123" i="28"/>
  <c r="J1122" i="28" a="1"/>
  <c r="J1122" i="28" s="1"/>
  <c r="I1122" i="28" a="1"/>
  <c r="I1122" i="28" s="1"/>
  <c r="K1122" i="28" s="1"/>
  <c r="H1122" i="28" a="1"/>
  <c r="H1122" i="28" s="1"/>
  <c r="G1122" i="28" a="1"/>
  <c r="G1122" i="28" s="1"/>
  <c r="F1122" i="28"/>
  <c r="E1122" i="28"/>
  <c r="J1121" i="28" a="1"/>
  <c r="J1121" i="28" s="1"/>
  <c r="I1121" i="28" a="1"/>
  <c r="I1121" i="28" s="1"/>
  <c r="K1121" i="28" s="1"/>
  <c r="H1121" i="28" a="1"/>
  <c r="H1121" i="28" s="1"/>
  <c r="G1121" i="28" a="1"/>
  <c r="G1121" i="28" s="1"/>
  <c r="F1121" i="28"/>
  <c r="E1121" i="28"/>
  <c r="J1120" i="28" a="1"/>
  <c r="J1120" i="28" s="1"/>
  <c r="I1120" i="28" a="1"/>
  <c r="I1120" i="28" s="1"/>
  <c r="K1120" i="28" s="1"/>
  <c r="H1120" i="28" a="1"/>
  <c r="H1120" i="28" s="1"/>
  <c r="G1120" i="28" a="1"/>
  <c r="G1120" i="28" s="1"/>
  <c r="F1120" i="28"/>
  <c r="E1120" i="28"/>
  <c r="J1119" i="28" a="1"/>
  <c r="J1119" i="28" s="1"/>
  <c r="I1119" i="28" a="1"/>
  <c r="I1119" i="28" s="1"/>
  <c r="K1119" i="28" s="1"/>
  <c r="H1119" i="28" a="1"/>
  <c r="H1119" i="28" s="1"/>
  <c r="G1119" i="28" a="1"/>
  <c r="G1119" i="28" s="1"/>
  <c r="F1119" i="28"/>
  <c r="E1119" i="28"/>
  <c r="J1118" i="28" a="1"/>
  <c r="J1118" i="28" s="1"/>
  <c r="I1118" i="28" a="1"/>
  <c r="I1118" i="28" s="1"/>
  <c r="K1118" i="28" s="1"/>
  <c r="H1118" i="28" a="1"/>
  <c r="H1118" i="28" s="1"/>
  <c r="G1118" i="28" a="1"/>
  <c r="G1118" i="28" s="1"/>
  <c r="F1118" i="28"/>
  <c r="E1118" i="28"/>
  <c r="J1117" i="28" a="1"/>
  <c r="J1117" i="28" s="1"/>
  <c r="I1117" i="28" a="1"/>
  <c r="I1117" i="28" s="1"/>
  <c r="K1117" i="28" s="1"/>
  <c r="H1117" i="28" a="1"/>
  <c r="H1117" i="28" s="1"/>
  <c r="G1117" i="28" a="1"/>
  <c r="G1117" i="28" s="1"/>
  <c r="F1117" i="28"/>
  <c r="E1117" i="28"/>
  <c r="J1116" i="28" a="1"/>
  <c r="J1116" i="28" s="1"/>
  <c r="I1116" i="28" a="1"/>
  <c r="I1116" i="28" s="1"/>
  <c r="K1116" i="28" s="1"/>
  <c r="H1116" i="28" a="1"/>
  <c r="H1116" i="28" s="1"/>
  <c r="G1116" i="28" a="1"/>
  <c r="G1116" i="28" s="1"/>
  <c r="F1116" i="28"/>
  <c r="E1116" i="28"/>
  <c r="J1115" i="28" a="1"/>
  <c r="J1115" i="28" s="1"/>
  <c r="I1115" i="28" a="1"/>
  <c r="I1115" i="28" s="1"/>
  <c r="K1115" i="28" s="1"/>
  <c r="H1115" i="28" a="1"/>
  <c r="H1115" i="28" s="1"/>
  <c r="G1115" i="28" a="1"/>
  <c r="G1115" i="28" s="1"/>
  <c r="F1115" i="28"/>
  <c r="E1115" i="28"/>
  <c r="J1114" i="28" a="1"/>
  <c r="J1114" i="28" s="1"/>
  <c r="I1114" i="28" a="1"/>
  <c r="I1114" i="28" s="1"/>
  <c r="K1114" i="28" s="1"/>
  <c r="H1114" i="28" a="1"/>
  <c r="H1114" i="28" s="1"/>
  <c r="G1114" i="28" a="1"/>
  <c r="G1114" i="28" s="1"/>
  <c r="F1114" i="28"/>
  <c r="E1114" i="28"/>
  <c r="J1113" i="28" a="1"/>
  <c r="J1113" i="28" s="1"/>
  <c r="I1113" i="28" a="1"/>
  <c r="I1113" i="28" s="1"/>
  <c r="K1113" i="28" s="1"/>
  <c r="H1113" i="28" a="1"/>
  <c r="H1113" i="28" s="1"/>
  <c r="G1113" i="28" a="1"/>
  <c r="G1113" i="28" s="1"/>
  <c r="F1113" i="28"/>
  <c r="E1113" i="28"/>
  <c r="J1112" i="28" a="1"/>
  <c r="J1112" i="28" s="1"/>
  <c r="I1112" i="28" a="1"/>
  <c r="I1112" i="28" s="1"/>
  <c r="K1112" i="28" s="1"/>
  <c r="H1112" i="28" a="1"/>
  <c r="H1112" i="28" s="1"/>
  <c r="G1112" i="28" a="1"/>
  <c r="G1112" i="28" s="1"/>
  <c r="F1112" i="28"/>
  <c r="E1112" i="28"/>
  <c r="J1111" i="28" a="1"/>
  <c r="J1111" i="28" s="1"/>
  <c r="I1111" i="28" a="1"/>
  <c r="I1111" i="28" s="1"/>
  <c r="K1111" i="28" s="1"/>
  <c r="H1111" i="28" a="1"/>
  <c r="H1111" i="28" s="1"/>
  <c r="G1111" i="28" a="1"/>
  <c r="G1111" i="28" s="1"/>
  <c r="F1111" i="28"/>
  <c r="E1111" i="28"/>
  <c r="J1110" i="28" a="1"/>
  <c r="J1110" i="28" s="1"/>
  <c r="I1110" i="28" a="1"/>
  <c r="I1110" i="28" s="1"/>
  <c r="K1110" i="28" s="1"/>
  <c r="H1110" i="28" a="1"/>
  <c r="H1110" i="28" s="1"/>
  <c r="G1110" i="28" a="1"/>
  <c r="G1110" i="28" s="1"/>
  <c r="F1110" i="28"/>
  <c r="E1110" i="28"/>
  <c r="J1109" i="28" a="1"/>
  <c r="J1109" i="28" s="1"/>
  <c r="I1109" i="28" a="1"/>
  <c r="I1109" i="28" s="1"/>
  <c r="K1109" i="28" s="1"/>
  <c r="H1109" i="28" a="1"/>
  <c r="H1109" i="28" s="1"/>
  <c r="G1109" i="28" a="1"/>
  <c r="G1109" i="28" s="1"/>
  <c r="F1109" i="28"/>
  <c r="E1109" i="28"/>
  <c r="J1108" i="28" a="1"/>
  <c r="J1108" i="28" s="1"/>
  <c r="I1108" i="28" a="1"/>
  <c r="I1108" i="28" s="1"/>
  <c r="K1108" i="28" s="1"/>
  <c r="H1108" i="28" a="1"/>
  <c r="H1108" i="28" s="1"/>
  <c r="G1108" i="28" a="1"/>
  <c r="G1108" i="28" s="1"/>
  <c r="F1108" i="28"/>
  <c r="E1108" i="28"/>
  <c r="J1107" i="28" a="1"/>
  <c r="J1107" i="28" s="1"/>
  <c r="I1107" i="28" a="1"/>
  <c r="I1107" i="28" s="1"/>
  <c r="K1107" i="28" s="1"/>
  <c r="H1107" i="28" a="1"/>
  <c r="H1107" i="28" s="1"/>
  <c r="G1107" i="28" a="1"/>
  <c r="G1107" i="28" s="1"/>
  <c r="F1107" i="28"/>
  <c r="E1107" i="28"/>
  <c r="J1106" i="28" a="1"/>
  <c r="J1106" i="28" s="1"/>
  <c r="I1106" i="28" a="1"/>
  <c r="I1106" i="28" s="1"/>
  <c r="K1106" i="28" s="1"/>
  <c r="H1106" i="28" a="1"/>
  <c r="H1106" i="28" s="1"/>
  <c r="G1106" i="28" a="1"/>
  <c r="G1106" i="28" s="1"/>
  <c r="F1106" i="28"/>
  <c r="E1106" i="28"/>
  <c r="J1105" i="28" a="1"/>
  <c r="J1105" i="28" s="1"/>
  <c r="I1105" i="28" a="1"/>
  <c r="I1105" i="28" s="1"/>
  <c r="K1105" i="28" s="1"/>
  <c r="H1105" i="28" a="1"/>
  <c r="H1105" i="28" s="1"/>
  <c r="G1105" i="28" a="1"/>
  <c r="G1105" i="28" s="1"/>
  <c r="F1105" i="28"/>
  <c r="E1105" i="28"/>
  <c r="J1104" i="28" a="1"/>
  <c r="J1104" i="28" s="1"/>
  <c r="I1104" i="28" a="1"/>
  <c r="I1104" i="28" s="1"/>
  <c r="K1104" i="28" s="1"/>
  <c r="H1104" i="28" a="1"/>
  <c r="H1104" i="28" s="1"/>
  <c r="G1104" i="28" a="1"/>
  <c r="G1104" i="28" s="1"/>
  <c r="F1104" i="28"/>
  <c r="E1104" i="28"/>
  <c r="J1103" i="28" a="1"/>
  <c r="J1103" i="28" s="1"/>
  <c r="I1103" i="28" a="1"/>
  <c r="I1103" i="28" s="1"/>
  <c r="K1103" i="28" s="1"/>
  <c r="H1103" i="28" a="1"/>
  <c r="H1103" i="28" s="1"/>
  <c r="G1103" i="28" a="1"/>
  <c r="G1103" i="28" s="1"/>
  <c r="F1103" i="28"/>
  <c r="E1103" i="28"/>
  <c r="J1102" i="28" a="1"/>
  <c r="J1102" i="28" s="1"/>
  <c r="I1102" i="28" a="1"/>
  <c r="I1102" i="28" s="1"/>
  <c r="K1102" i="28" s="1"/>
  <c r="H1102" i="28" a="1"/>
  <c r="H1102" i="28" s="1"/>
  <c r="G1102" i="28" a="1"/>
  <c r="G1102" i="28" s="1"/>
  <c r="F1102" i="28"/>
  <c r="E1102" i="28"/>
  <c r="J1101" i="28" a="1"/>
  <c r="J1101" i="28" s="1"/>
  <c r="I1101" i="28" a="1"/>
  <c r="I1101" i="28" s="1"/>
  <c r="K1101" i="28" s="1"/>
  <c r="H1101" i="28" a="1"/>
  <c r="H1101" i="28" s="1"/>
  <c r="G1101" i="28" a="1"/>
  <c r="G1101" i="28" s="1"/>
  <c r="F1101" i="28"/>
  <c r="E1101" i="28"/>
  <c r="J1100" i="28" a="1"/>
  <c r="J1100" i="28" s="1"/>
  <c r="I1100" i="28" a="1"/>
  <c r="I1100" i="28" s="1"/>
  <c r="K1100" i="28" s="1"/>
  <c r="H1100" i="28" a="1"/>
  <c r="H1100" i="28" s="1"/>
  <c r="G1100" i="28" a="1"/>
  <c r="G1100" i="28" s="1"/>
  <c r="F1100" i="28"/>
  <c r="E1100" i="28"/>
  <c r="J1099" i="28" a="1"/>
  <c r="J1099" i="28" s="1"/>
  <c r="I1099" i="28" a="1"/>
  <c r="I1099" i="28" s="1"/>
  <c r="K1099" i="28" s="1"/>
  <c r="H1099" i="28" a="1"/>
  <c r="H1099" i="28" s="1"/>
  <c r="G1099" i="28" a="1"/>
  <c r="G1099" i="28" s="1"/>
  <c r="F1099" i="28"/>
  <c r="E1099" i="28"/>
  <c r="J1098" i="28" a="1"/>
  <c r="J1098" i="28" s="1"/>
  <c r="I1098" i="28" a="1"/>
  <c r="I1098" i="28" s="1"/>
  <c r="K1098" i="28" s="1"/>
  <c r="H1098" i="28" a="1"/>
  <c r="H1098" i="28" s="1"/>
  <c r="G1098" i="28" a="1"/>
  <c r="G1098" i="28" s="1"/>
  <c r="F1098" i="28"/>
  <c r="E1098" i="28"/>
  <c r="J1097" i="28" a="1"/>
  <c r="J1097" i="28" s="1"/>
  <c r="I1097" i="28" a="1"/>
  <c r="I1097" i="28" s="1"/>
  <c r="K1097" i="28" s="1"/>
  <c r="H1097" i="28" a="1"/>
  <c r="H1097" i="28" s="1"/>
  <c r="G1097" i="28" a="1"/>
  <c r="G1097" i="28" s="1"/>
  <c r="F1097" i="28"/>
  <c r="E1097" i="28"/>
  <c r="J1096" i="28" a="1"/>
  <c r="J1096" i="28" s="1"/>
  <c r="I1096" i="28" a="1"/>
  <c r="I1096" i="28" s="1"/>
  <c r="K1096" i="28" s="1"/>
  <c r="H1096" i="28" a="1"/>
  <c r="H1096" i="28" s="1"/>
  <c r="G1096" i="28" a="1"/>
  <c r="G1096" i="28" s="1"/>
  <c r="F1096" i="28"/>
  <c r="E1096" i="28"/>
  <c r="J1095" i="28" a="1"/>
  <c r="J1095" i="28" s="1"/>
  <c r="I1095" i="28" a="1"/>
  <c r="I1095" i="28" s="1"/>
  <c r="K1095" i="28" s="1"/>
  <c r="H1095" i="28" a="1"/>
  <c r="H1095" i="28" s="1"/>
  <c r="G1095" i="28" a="1"/>
  <c r="G1095" i="28" s="1"/>
  <c r="F1095" i="28"/>
  <c r="E1095" i="28"/>
  <c r="J1094" i="28" a="1"/>
  <c r="J1094" i="28" s="1"/>
  <c r="I1094" i="28" a="1"/>
  <c r="I1094" i="28" s="1"/>
  <c r="K1094" i="28" s="1"/>
  <c r="H1094" i="28" a="1"/>
  <c r="H1094" i="28" s="1"/>
  <c r="G1094" i="28" a="1"/>
  <c r="G1094" i="28" s="1"/>
  <c r="F1094" i="28"/>
  <c r="E1094" i="28"/>
  <c r="J1093" i="28" a="1"/>
  <c r="J1093" i="28" s="1"/>
  <c r="I1093" i="28" a="1"/>
  <c r="I1093" i="28" s="1"/>
  <c r="K1093" i="28" s="1"/>
  <c r="H1093" i="28" a="1"/>
  <c r="H1093" i="28" s="1"/>
  <c r="G1093" i="28" a="1"/>
  <c r="G1093" i="28" s="1"/>
  <c r="F1093" i="28"/>
  <c r="E1093" i="28"/>
  <c r="J1092" i="28" a="1"/>
  <c r="J1092" i="28" s="1"/>
  <c r="I1092" i="28" a="1"/>
  <c r="I1092" i="28" s="1"/>
  <c r="K1092" i="28" s="1"/>
  <c r="H1092" i="28" a="1"/>
  <c r="H1092" i="28" s="1"/>
  <c r="G1092" i="28" a="1"/>
  <c r="G1092" i="28" s="1"/>
  <c r="F1092" i="28"/>
  <c r="E1092" i="28"/>
  <c r="J1091" i="28" a="1"/>
  <c r="J1091" i="28" s="1"/>
  <c r="I1091" i="28" a="1"/>
  <c r="I1091" i="28" s="1"/>
  <c r="K1091" i="28" s="1"/>
  <c r="H1091" i="28" a="1"/>
  <c r="H1091" i="28" s="1"/>
  <c r="G1091" i="28" a="1"/>
  <c r="G1091" i="28" s="1"/>
  <c r="F1091" i="28"/>
  <c r="E1091" i="28"/>
  <c r="J1090" i="28" a="1"/>
  <c r="J1090" i="28" s="1"/>
  <c r="I1090" i="28" a="1"/>
  <c r="I1090" i="28" s="1"/>
  <c r="K1090" i="28" s="1"/>
  <c r="H1090" i="28" a="1"/>
  <c r="H1090" i="28" s="1"/>
  <c r="G1090" i="28" a="1"/>
  <c r="G1090" i="28" s="1"/>
  <c r="F1090" i="28"/>
  <c r="E1090" i="28"/>
  <c r="J1089" i="28" a="1"/>
  <c r="J1089" i="28" s="1"/>
  <c r="I1089" i="28" a="1"/>
  <c r="I1089" i="28" s="1"/>
  <c r="K1089" i="28" s="1"/>
  <c r="H1089" i="28" a="1"/>
  <c r="H1089" i="28" s="1"/>
  <c r="G1089" i="28" a="1"/>
  <c r="G1089" i="28" s="1"/>
  <c r="F1089" i="28"/>
  <c r="E1089" i="28"/>
  <c r="J1088" i="28" a="1"/>
  <c r="J1088" i="28" s="1"/>
  <c r="I1088" i="28" a="1"/>
  <c r="I1088" i="28" s="1"/>
  <c r="K1088" i="28" s="1"/>
  <c r="H1088" i="28" a="1"/>
  <c r="H1088" i="28" s="1"/>
  <c r="G1088" i="28" a="1"/>
  <c r="G1088" i="28" s="1"/>
  <c r="F1088" i="28"/>
  <c r="E1088" i="28"/>
  <c r="J1087" i="28" a="1"/>
  <c r="J1087" i="28" s="1"/>
  <c r="I1087" i="28" a="1"/>
  <c r="I1087" i="28" s="1"/>
  <c r="K1087" i="28" s="1"/>
  <c r="H1087" i="28" a="1"/>
  <c r="H1087" i="28" s="1"/>
  <c r="G1087" i="28" a="1"/>
  <c r="G1087" i="28" s="1"/>
  <c r="F1087" i="28"/>
  <c r="E1087" i="28"/>
  <c r="J1086" i="28" a="1"/>
  <c r="J1086" i="28" s="1"/>
  <c r="I1086" i="28" a="1"/>
  <c r="I1086" i="28" s="1"/>
  <c r="K1086" i="28" s="1"/>
  <c r="H1086" i="28" a="1"/>
  <c r="H1086" i="28" s="1"/>
  <c r="G1086" i="28" a="1"/>
  <c r="G1086" i="28" s="1"/>
  <c r="F1086" i="28"/>
  <c r="E1086" i="28"/>
  <c r="J1085" i="28" a="1"/>
  <c r="J1085" i="28" s="1"/>
  <c r="I1085" i="28" a="1"/>
  <c r="I1085" i="28" s="1"/>
  <c r="K1085" i="28" s="1"/>
  <c r="H1085" i="28" a="1"/>
  <c r="H1085" i="28" s="1"/>
  <c r="G1085" i="28" a="1"/>
  <c r="G1085" i="28" s="1"/>
  <c r="F1085" i="28"/>
  <c r="E1085" i="28"/>
  <c r="J1084" i="28" a="1"/>
  <c r="J1084" i="28" s="1"/>
  <c r="I1084" i="28" a="1"/>
  <c r="I1084" i="28" s="1"/>
  <c r="K1084" i="28" s="1"/>
  <c r="H1084" i="28" a="1"/>
  <c r="H1084" i="28" s="1"/>
  <c r="G1084" i="28" a="1"/>
  <c r="G1084" i="28" s="1"/>
  <c r="F1084" i="28"/>
  <c r="E1084" i="28"/>
  <c r="J1083" i="28" a="1"/>
  <c r="J1083" i="28" s="1"/>
  <c r="I1083" i="28" a="1"/>
  <c r="I1083" i="28" s="1"/>
  <c r="K1083" i="28" s="1"/>
  <c r="H1083" i="28" a="1"/>
  <c r="H1083" i="28" s="1"/>
  <c r="G1083" i="28" a="1"/>
  <c r="G1083" i="28" s="1"/>
  <c r="F1083" i="28"/>
  <c r="E1083" i="28"/>
  <c r="J1082" i="28" a="1"/>
  <c r="J1082" i="28" s="1"/>
  <c r="I1082" i="28" a="1"/>
  <c r="I1082" i="28" s="1"/>
  <c r="K1082" i="28" s="1"/>
  <c r="H1082" i="28" a="1"/>
  <c r="H1082" i="28" s="1"/>
  <c r="G1082" i="28" a="1"/>
  <c r="G1082" i="28" s="1"/>
  <c r="F1082" i="28"/>
  <c r="E1082" i="28"/>
  <c r="J1081" i="28" a="1"/>
  <c r="J1081" i="28" s="1"/>
  <c r="I1081" i="28" a="1"/>
  <c r="I1081" i="28" s="1"/>
  <c r="K1081" i="28" s="1"/>
  <c r="H1081" i="28" a="1"/>
  <c r="H1081" i="28" s="1"/>
  <c r="G1081" i="28" a="1"/>
  <c r="G1081" i="28" s="1"/>
  <c r="F1081" i="28"/>
  <c r="E1081" i="28"/>
  <c r="J1080" i="28" a="1"/>
  <c r="J1080" i="28" s="1"/>
  <c r="I1080" i="28" a="1"/>
  <c r="I1080" i="28" s="1"/>
  <c r="K1080" i="28" s="1"/>
  <c r="H1080" i="28" a="1"/>
  <c r="H1080" i="28" s="1"/>
  <c r="G1080" i="28" a="1"/>
  <c r="G1080" i="28" s="1"/>
  <c r="F1080" i="28"/>
  <c r="E1080" i="28"/>
  <c r="J1079" i="28" a="1"/>
  <c r="J1079" i="28" s="1"/>
  <c r="I1079" i="28" a="1"/>
  <c r="I1079" i="28" s="1"/>
  <c r="K1079" i="28" s="1"/>
  <c r="H1079" i="28" a="1"/>
  <c r="H1079" i="28" s="1"/>
  <c r="G1079" i="28" a="1"/>
  <c r="G1079" i="28" s="1"/>
  <c r="F1079" i="28"/>
  <c r="E1079" i="28"/>
  <c r="J1078" i="28" a="1"/>
  <c r="J1078" i="28" s="1"/>
  <c r="I1078" i="28" a="1"/>
  <c r="I1078" i="28" s="1"/>
  <c r="K1078" i="28" s="1"/>
  <c r="H1078" i="28" a="1"/>
  <c r="H1078" i="28" s="1"/>
  <c r="G1078" i="28" a="1"/>
  <c r="G1078" i="28" s="1"/>
  <c r="F1078" i="28"/>
  <c r="E1078" i="28"/>
  <c r="J1077" i="28" a="1"/>
  <c r="J1077" i="28" s="1"/>
  <c r="I1077" i="28" a="1"/>
  <c r="I1077" i="28" s="1"/>
  <c r="K1077" i="28" s="1"/>
  <c r="H1077" i="28" a="1"/>
  <c r="H1077" i="28" s="1"/>
  <c r="G1077" i="28" a="1"/>
  <c r="G1077" i="28" s="1"/>
  <c r="F1077" i="28"/>
  <c r="E1077" i="28"/>
  <c r="J1076" i="28" a="1"/>
  <c r="J1076" i="28" s="1"/>
  <c r="I1076" i="28" a="1"/>
  <c r="I1076" i="28" s="1"/>
  <c r="K1076" i="28" s="1"/>
  <c r="H1076" i="28" a="1"/>
  <c r="H1076" i="28" s="1"/>
  <c r="G1076" i="28" a="1"/>
  <c r="G1076" i="28" s="1"/>
  <c r="F1076" i="28"/>
  <c r="E1076" i="28"/>
  <c r="J1075" i="28" a="1"/>
  <c r="J1075" i="28" s="1"/>
  <c r="I1075" i="28" a="1"/>
  <c r="I1075" i="28" s="1"/>
  <c r="K1075" i="28" s="1"/>
  <c r="H1075" i="28" a="1"/>
  <c r="H1075" i="28" s="1"/>
  <c r="G1075" i="28" a="1"/>
  <c r="G1075" i="28" s="1"/>
  <c r="F1075" i="28"/>
  <c r="E1075" i="28"/>
  <c r="J1074" i="28" a="1"/>
  <c r="J1074" i="28" s="1"/>
  <c r="I1074" i="28" a="1"/>
  <c r="I1074" i="28" s="1"/>
  <c r="K1074" i="28" s="1"/>
  <c r="H1074" i="28" a="1"/>
  <c r="H1074" i="28" s="1"/>
  <c r="G1074" i="28" a="1"/>
  <c r="G1074" i="28" s="1"/>
  <c r="F1074" i="28"/>
  <c r="E1074" i="28"/>
  <c r="J1073" i="28" a="1"/>
  <c r="J1073" i="28" s="1"/>
  <c r="I1073" i="28" a="1"/>
  <c r="I1073" i="28" s="1"/>
  <c r="K1073" i="28" s="1"/>
  <c r="H1073" i="28" a="1"/>
  <c r="H1073" i="28" s="1"/>
  <c r="G1073" i="28" a="1"/>
  <c r="G1073" i="28" s="1"/>
  <c r="F1073" i="28"/>
  <c r="E1073" i="28"/>
  <c r="J1072" i="28" a="1"/>
  <c r="J1072" i="28" s="1"/>
  <c r="I1072" i="28" a="1"/>
  <c r="I1072" i="28" s="1"/>
  <c r="K1072" i="28" s="1"/>
  <c r="H1072" i="28" a="1"/>
  <c r="H1072" i="28" s="1"/>
  <c r="G1072" i="28" a="1"/>
  <c r="G1072" i="28" s="1"/>
  <c r="F1072" i="28"/>
  <c r="E1072" i="28"/>
  <c r="J1071" i="28" a="1"/>
  <c r="J1071" i="28" s="1"/>
  <c r="I1071" i="28" a="1"/>
  <c r="I1071" i="28" s="1"/>
  <c r="K1071" i="28" s="1"/>
  <c r="H1071" i="28" a="1"/>
  <c r="H1071" i="28" s="1"/>
  <c r="G1071" i="28" a="1"/>
  <c r="G1071" i="28" s="1"/>
  <c r="F1071" i="28"/>
  <c r="E1071" i="28"/>
  <c r="J1070" i="28" a="1"/>
  <c r="J1070" i="28" s="1"/>
  <c r="I1070" i="28" a="1"/>
  <c r="I1070" i="28" s="1"/>
  <c r="K1070" i="28" s="1"/>
  <c r="H1070" i="28" a="1"/>
  <c r="H1070" i="28" s="1"/>
  <c r="G1070" i="28" a="1"/>
  <c r="G1070" i="28" s="1"/>
  <c r="F1070" i="28"/>
  <c r="E1070" i="28"/>
  <c r="J1069" i="28" a="1"/>
  <c r="J1069" i="28" s="1"/>
  <c r="I1069" i="28" a="1"/>
  <c r="I1069" i="28" s="1"/>
  <c r="K1069" i="28" s="1"/>
  <c r="H1069" i="28" a="1"/>
  <c r="H1069" i="28" s="1"/>
  <c r="G1069" i="28" a="1"/>
  <c r="G1069" i="28" s="1"/>
  <c r="F1069" i="28"/>
  <c r="E1069" i="28"/>
  <c r="J1068" i="28" a="1"/>
  <c r="J1068" i="28" s="1"/>
  <c r="I1068" i="28" a="1"/>
  <c r="I1068" i="28" s="1"/>
  <c r="K1068" i="28" s="1"/>
  <c r="H1068" i="28" a="1"/>
  <c r="H1068" i="28" s="1"/>
  <c r="G1068" i="28" a="1"/>
  <c r="G1068" i="28" s="1"/>
  <c r="F1068" i="28"/>
  <c r="E1068" i="28"/>
  <c r="J1067" i="28" a="1"/>
  <c r="J1067" i="28" s="1"/>
  <c r="I1067" i="28" a="1"/>
  <c r="I1067" i="28" s="1"/>
  <c r="K1067" i="28" s="1"/>
  <c r="H1067" i="28" a="1"/>
  <c r="H1067" i="28" s="1"/>
  <c r="G1067" i="28" a="1"/>
  <c r="G1067" i="28" s="1"/>
  <c r="F1067" i="28"/>
  <c r="E1067" i="28"/>
  <c r="J1066" i="28" a="1"/>
  <c r="J1066" i="28" s="1"/>
  <c r="I1066" i="28" a="1"/>
  <c r="I1066" i="28" s="1"/>
  <c r="K1066" i="28" s="1"/>
  <c r="H1066" i="28" a="1"/>
  <c r="H1066" i="28" s="1"/>
  <c r="G1066" i="28" a="1"/>
  <c r="G1066" i="28" s="1"/>
  <c r="F1066" i="28"/>
  <c r="E1066" i="28"/>
  <c r="J1065" i="28" a="1"/>
  <c r="J1065" i="28" s="1"/>
  <c r="I1065" i="28" a="1"/>
  <c r="I1065" i="28" s="1"/>
  <c r="K1065" i="28" s="1"/>
  <c r="H1065" i="28" a="1"/>
  <c r="H1065" i="28" s="1"/>
  <c r="G1065" i="28" a="1"/>
  <c r="G1065" i="28" s="1"/>
  <c r="F1065" i="28"/>
  <c r="E1065" i="28"/>
  <c r="J1064" i="28" a="1"/>
  <c r="J1064" i="28" s="1"/>
  <c r="I1064" i="28" a="1"/>
  <c r="I1064" i="28" s="1"/>
  <c r="K1064" i="28" s="1"/>
  <c r="H1064" i="28" a="1"/>
  <c r="H1064" i="28" s="1"/>
  <c r="G1064" i="28" a="1"/>
  <c r="G1064" i="28" s="1"/>
  <c r="F1064" i="28"/>
  <c r="E1064" i="28"/>
  <c r="J1063" i="28" a="1"/>
  <c r="J1063" i="28" s="1"/>
  <c r="I1063" i="28" a="1"/>
  <c r="I1063" i="28" s="1"/>
  <c r="K1063" i="28" s="1"/>
  <c r="H1063" i="28" a="1"/>
  <c r="H1063" i="28" s="1"/>
  <c r="G1063" i="28" a="1"/>
  <c r="G1063" i="28" s="1"/>
  <c r="F1063" i="28"/>
  <c r="E1063" i="28"/>
  <c r="J1062" i="28" a="1"/>
  <c r="J1062" i="28" s="1"/>
  <c r="I1062" i="28" a="1"/>
  <c r="I1062" i="28" s="1"/>
  <c r="K1062" i="28" s="1"/>
  <c r="H1062" i="28" a="1"/>
  <c r="H1062" i="28" s="1"/>
  <c r="G1062" i="28" a="1"/>
  <c r="G1062" i="28" s="1"/>
  <c r="F1062" i="28"/>
  <c r="E1062" i="28"/>
  <c r="J1061" i="28" a="1"/>
  <c r="J1061" i="28" s="1"/>
  <c r="I1061" i="28" a="1"/>
  <c r="I1061" i="28" s="1"/>
  <c r="K1061" i="28" s="1"/>
  <c r="H1061" i="28" a="1"/>
  <c r="H1061" i="28" s="1"/>
  <c r="G1061" i="28" a="1"/>
  <c r="G1061" i="28" s="1"/>
  <c r="F1061" i="28"/>
  <c r="E1061" i="28"/>
  <c r="J1060" i="28" a="1"/>
  <c r="J1060" i="28" s="1"/>
  <c r="I1060" i="28" a="1"/>
  <c r="I1060" i="28" s="1"/>
  <c r="K1060" i="28" s="1"/>
  <c r="H1060" i="28" a="1"/>
  <c r="H1060" i="28" s="1"/>
  <c r="G1060" i="28" a="1"/>
  <c r="G1060" i="28" s="1"/>
  <c r="F1060" i="28"/>
  <c r="E1060" i="28"/>
  <c r="J1059" i="28" a="1"/>
  <c r="J1059" i="28" s="1"/>
  <c r="I1059" i="28" a="1"/>
  <c r="I1059" i="28" s="1"/>
  <c r="K1059" i="28" s="1"/>
  <c r="H1059" i="28" a="1"/>
  <c r="H1059" i="28" s="1"/>
  <c r="G1059" i="28" a="1"/>
  <c r="G1059" i="28" s="1"/>
  <c r="F1059" i="28"/>
  <c r="E1059" i="28"/>
  <c r="J1058" i="28" a="1"/>
  <c r="J1058" i="28" s="1"/>
  <c r="I1058" i="28" a="1"/>
  <c r="I1058" i="28" s="1"/>
  <c r="K1058" i="28" s="1"/>
  <c r="H1058" i="28" a="1"/>
  <c r="H1058" i="28" s="1"/>
  <c r="G1058" i="28" a="1"/>
  <c r="G1058" i="28" s="1"/>
  <c r="F1058" i="28"/>
  <c r="E1058" i="28"/>
  <c r="J1057" i="28" a="1"/>
  <c r="J1057" i="28" s="1"/>
  <c r="I1057" i="28" a="1"/>
  <c r="I1057" i="28" s="1"/>
  <c r="K1057" i="28" s="1"/>
  <c r="H1057" i="28" a="1"/>
  <c r="H1057" i="28" s="1"/>
  <c r="G1057" i="28" a="1"/>
  <c r="G1057" i="28" s="1"/>
  <c r="F1057" i="28"/>
  <c r="E1057" i="28"/>
  <c r="J1056" i="28" a="1"/>
  <c r="J1056" i="28" s="1"/>
  <c r="I1056" i="28" a="1"/>
  <c r="I1056" i="28" s="1"/>
  <c r="K1056" i="28" s="1"/>
  <c r="H1056" i="28" a="1"/>
  <c r="H1056" i="28" s="1"/>
  <c r="G1056" i="28" a="1"/>
  <c r="G1056" i="28" s="1"/>
  <c r="F1056" i="28"/>
  <c r="E1056" i="28"/>
  <c r="J1055" i="28" a="1"/>
  <c r="J1055" i="28" s="1"/>
  <c r="I1055" i="28" a="1"/>
  <c r="I1055" i="28" s="1"/>
  <c r="K1055" i="28" s="1"/>
  <c r="H1055" i="28" a="1"/>
  <c r="H1055" i="28" s="1"/>
  <c r="G1055" i="28" a="1"/>
  <c r="G1055" i="28" s="1"/>
  <c r="F1055" i="28"/>
  <c r="E1055" i="28"/>
  <c r="J1054" i="28" a="1"/>
  <c r="J1054" i="28" s="1"/>
  <c r="I1054" i="28" a="1"/>
  <c r="I1054" i="28" s="1"/>
  <c r="K1054" i="28" s="1"/>
  <c r="H1054" i="28" a="1"/>
  <c r="H1054" i="28" s="1"/>
  <c r="G1054" i="28" a="1"/>
  <c r="G1054" i="28" s="1"/>
  <c r="F1054" i="28"/>
  <c r="E1054" i="28"/>
  <c r="J1053" i="28" a="1"/>
  <c r="J1053" i="28" s="1"/>
  <c r="I1053" i="28" a="1"/>
  <c r="I1053" i="28" s="1"/>
  <c r="K1053" i="28" s="1"/>
  <c r="H1053" i="28" a="1"/>
  <c r="H1053" i="28" s="1"/>
  <c r="G1053" i="28" a="1"/>
  <c r="G1053" i="28" s="1"/>
  <c r="F1053" i="28"/>
  <c r="E1053" i="28"/>
  <c r="J1052" i="28" a="1"/>
  <c r="J1052" i="28" s="1"/>
  <c r="I1052" i="28" a="1"/>
  <c r="I1052" i="28" s="1"/>
  <c r="K1052" i="28" s="1"/>
  <c r="H1052" i="28" a="1"/>
  <c r="H1052" i="28" s="1"/>
  <c r="G1052" i="28" a="1"/>
  <c r="G1052" i="28" s="1"/>
  <c r="F1052" i="28"/>
  <c r="E1052" i="28"/>
  <c r="J1051" i="28" a="1"/>
  <c r="J1051" i="28" s="1"/>
  <c r="I1051" i="28" a="1"/>
  <c r="I1051" i="28" s="1"/>
  <c r="K1051" i="28" s="1"/>
  <c r="H1051" i="28" a="1"/>
  <c r="H1051" i="28" s="1"/>
  <c r="G1051" i="28" a="1"/>
  <c r="G1051" i="28" s="1"/>
  <c r="F1051" i="28"/>
  <c r="E1051" i="28"/>
  <c r="J1050" i="28" a="1"/>
  <c r="J1050" i="28" s="1"/>
  <c r="I1050" i="28" a="1"/>
  <c r="I1050" i="28" s="1"/>
  <c r="K1050" i="28" s="1"/>
  <c r="H1050" i="28" a="1"/>
  <c r="H1050" i="28" s="1"/>
  <c r="G1050" i="28" a="1"/>
  <c r="G1050" i="28" s="1"/>
  <c r="F1050" i="28"/>
  <c r="E1050" i="28"/>
  <c r="J1049" i="28" a="1"/>
  <c r="J1049" i="28" s="1"/>
  <c r="I1049" i="28" a="1"/>
  <c r="I1049" i="28" s="1"/>
  <c r="K1049" i="28" s="1"/>
  <c r="H1049" i="28" a="1"/>
  <c r="H1049" i="28" s="1"/>
  <c r="G1049" i="28" a="1"/>
  <c r="G1049" i="28" s="1"/>
  <c r="F1049" i="28"/>
  <c r="E1049" i="28"/>
  <c r="J1048" i="28" a="1"/>
  <c r="J1048" i="28" s="1"/>
  <c r="I1048" i="28" a="1"/>
  <c r="I1048" i="28" s="1"/>
  <c r="K1048" i="28" s="1"/>
  <c r="H1048" i="28" a="1"/>
  <c r="H1048" i="28" s="1"/>
  <c r="G1048" i="28" a="1"/>
  <c r="G1048" i="28" s="1"/>
  <c r="F1048" i="28"/>
  <c r="E1048" i="28"/>
  <c r="J1047" i="28" a="1"/>
  <c r="J1047" i="28" s="1"/>
  <c r="I1047" i="28" a="1"/>
  <c r="I1047" i="28" s="1"/>
  <c r="K1047" i="28" s="1"/>
  <c r="H1047" i="28" a="1"/>
  <c r="H1047" i="28" s="1"/>
  <c r="G1047" i="28" a="1"/>
  <c r="G1047" i="28" s="1"/>
  <c r="F1047" i="28"/>
  <c r="E1047" i="28"/>
  <c r="J1046" i="28" a="1"/>
  <c r="J1046" i="28" s="1"/>
  <c r="I1046" i="28" a="1"/>
  <c r="I1046" i="28" s="1"/>
  <c r="K1046" i="28" s="1"/>
  <c r="H1046" i="28" a="1"/>
  <c r="H1046" i="28" s="1"/>
  <c r="G1046" i="28" a="1"/>
  <c r="G1046" i="28" s="1"/>
  <c r="F1046" i="28"/>
  <c r="E1046" i="28"/>
  <c r="J1045" i="28" a="1"/>
  <c r="J1045" i="28" s="1"/>
  <c r="I1045" i="28" a="1"/>
  <c r="I1045" i="28" s="1"/>
  <c r="K1045" i="28" s="1"/>
  <c r="H1045" i="28" a="1"/>
  <c r="H1045" i="28" s="1"/>
  <c r="G1045" i="28" a="1"/>
  <c r="G1045" i="28" s="1"/>
  <c r="F1045" i="28"/>
  <c r="E1045" i="28"/>
  <c r="J1044" i="28" a="1"/>
  <c r="J1044" i="28" s="1"/>
  <c r="I1044" i="28" a="1"/>
  <c r="I1044" i="28" s="1"/>
  <c r="K1044" i="28" s="1"/>
  <c r="H1044" i="28" a="1"/>
  <c r="H1044" i="28" s="1"/>
  <c r="G1044" i="28" a="1"/>
  <c r="G1044" i="28" s="1"/>
  <c r="F1044" i="28"/>
  <c r="E1044" i="28"/>
  <c r="J1043" i="28" a="1"/>
  <c r="J1043" i="28" s="1"/>
  <c r="I1043" i="28" a="1"/>
  <c r="I1043" i="28" s="1"/>
  <c r="K1043" i="28" s="1"/>
  <c r="H1043" i="28" a="1"/>
  <c r="H1043" i="28" s="1"/>
  <c r="G1043" i="28" a="1"/>
  <c r="G1043" i="28" s="1"/>
  <c r="F1043" i="28"/>
  <c r="E1043" i="28"/>
  <c r="J1042" i="28" a="1"/>
  <c r="J1042" i="28" s="1"/>
  <c r="I1042" i="28" a="1"/>
  <c r="I1042" i="28" s="1"/>
  <c r="K1042" i="28" s="1"/>
  <c r="H1042" i="28" a="1"/>
  <c r="H1042" i="28" s="1"/>
  <c r="G1042" i="28" a="1"/>
  <c r="G1042" i="28" s="1"/>
  <c r="F1042" i="28"/>
  <c r="E1042" i="28"/>
  <c r="J1041" i="28" a="1"/>
  <c r="J1041" i="28" s="1"/>
  <c r="I1041" i="28" a="1"/>
  <c r="I1041" i="28" s="1"/>
  <c r="K1041" i="28" s="1"/>
  <c r="H1041" i="28" a="1"/>
  <c r="H1041" i="28" s="1"/>
  <c r="G1041" i="28" a="1"/>
  <c r="G1041" i="28" s="1"/>
  <c r="F1041" i="28"/>
  <c r="E1041" i="28"/>
  <c r="J1040" i="28" a="1"/>
  <c r="J1040" i="28" s="1"/>
  <c r="I1040" i="28" a="1"/>
  <c r="I1040" i="28" s="1"/>
  <c r="K1040" i="28" s="1"/>
  <c r="H1040" i="28" a="1"/>
  <c r="H1040" i="28" s="1"/>
  <c r="G1040" i="28" a="1"/>
  <c r="G1040" i="28" s="1"/>
  <c r="F1040" i="28"/>
  <c r="E1040" i="28"/>
  <c r="J1039" i="28" a="1"/>
  <c r="J1039" i="28" s="1"/>
  <c r="I1039" i="28" a="1"/>
  <c r="I1039" i="28" s="1"/>
  <c r="K1039" i="28" s="1"/>
  <c r="H1039" i="28" a="1"/>
  <c r="H1039" i="28" s="1"/>
  <c r="G1039" i="28" a="1"/>
  <c r="G1039" i="28" s="1"/>
  <c r="F1039" i="28"/>
  <c r="E1039" i="28"/>
  <c r="J1038" i="28" a="1"/>
  <c r="J1038" i="28" s="1"/>
  <c r="I1038" i="28" a="1"/>
  <c r="I1038" i="28" s="1"/>
  <c r="K1038" i="28" s="1"/>
  <c r="H1038" i="28" a="1"/>
  <c r="H1038" i="28" s="1"/>
  <c r="G1038" i="28" a="1"/>
  <c r="G1038" i="28" s="1"/>
  <c r="F1038" i="28"/>
  <c r="E1038" i="28"/>
  <c r="J1037" i="28" a="1"/>
  <c r="J1037" i="28" s="1"/>
  <c r="I1037" i="28" a="1"/>
  <c r="I1037" i="28" s="1"/>
  <c r="K1037" i="28" s="1"/>
  <c r="H1037" i="28" a="1"/>
  <c r="H1037" i="28" s="1"/>
  <c r="G1037" i="28" a="1"/>
  <c r="G1037" i="28" s="1"/>
  <c r="F1037" i="28"/>
  <c r="E1037" i="28"/>
  <c r="J1036" i="28" a="1"/>
  <c r="J1036" i="28" s="1"/>
  <c r="I1036" i="28" a="1"/>
  <c r="I1036" i="28" s="1"/>
  <c r="K1036" i="28" s="1"/>
  <c r="H1036" i="28" a="1"/>
  <c r="H1036" i="28" s="1"/>
  <c r="G1036" i="28" a="1"/>
  <c r="G1036" i="28" s="1"/>
  <c r="F1036" i="28"/>
  <c r="E1036" i="28"/>
  <c r="J1035" i="28" a="1"/>
  <c r="J1035" i="28" s="1"/>
  <c r="I1035" i="28" a="1"/>
  <c r="I1035" i="28" s="1"/>
  <c r="K1035" i="28" s="1"/>
  <c r="H1035" i="28" a="1"/>
  <c r="H1035" i="28" s="1"/>
  <c r="G1035" i="28" a="1"/>
  <c r="G1035" i="28" s="1"/>
  <c r="F1035" i="28"/>
  <c r="E1035" i="28"/>
  <c r="J1034" i="28" a="1"/>
  <c r="J1034" i="28" s="1"/>
  <c r="I1034" i="28" a="1"/>
  <c r="I1034" i="28" s="1"/>
  <c r="K1034" i="28" s="1"/>
  <c r="H1034" i="28" a="1"/>
  <c r="H1034" i="28" s="1"/>
  <c r="G1034" i="28" a="1"/>
  <c r="G1034" i="28" s="1"/>
  <c r="F1034" i="28"/>
  <c r="E1034" i="28"/>
  <c r="J1033" i="28" a="1"/>
  <c r="J1033" i="28" s="1"/>
  <c r="I1033" i="28" a="1"/>
  <c r="I1033" i="28" s="1"/>
  <c r="K1033" i="28" s="1"/>
  <c r="H1033" i="28" a="1"/>
  <c r="H1033" i="28" s="1"/>
  <c r="G1033" i="28" a="1"/>
  <c r="G1033" i="28" s="1"/>
  <c r="F1033" i="28"/>
  <c r="E1033" i="28"/>
  <c r="J1032" i="28" a="1"/>
  <c r="J1032" i="28" s="1"/>
  <c r="I1032" i="28" a="1"/>
  <c r="I1032" i="28" s="1"/>
  <c r="K1032" i="28" s="1"/>
  <c r="H1032" i="28" a="1"/>
  <c r="H1032" i="28" s="1"/>
  <c r="G1032" i="28" a="1"/>
  <c r="G1032" i="28" s="1"/>
  <c r="F1032" i="28"/>
  <c r="E1032" i="28"/>
  <c r="J1031" i="28" a="1"/>
  <c r="J1031" i="28" s="1"/>
  <c r="I1031" i="28" a="1"/>
  <c r="I1031" i="28" s="1"/>
  <c r="K1031" i="28" s="1"/>
  <c r="H1031" i="28" a="1"/>
  <c r="H1031" i="28" s="1"/>
  <c r="G1031" i="28" a="1"/>
  <c r="G1031" i="28" s="1"/>
  <c r="F1031" i="28"/>
  <c r="E1031" i="28"/>
  <c r="J1030" i="28" a="1"/>
  <c r="J1030" i="28" s="1"/>
  <c r="I1030" i="28" a="1"/>
  <c r="I1030" i="28" s="1"/>
  <c r="K1030" i="28" s="1"/>
  <c r="H1030" i="28" a="1"/>
  <c r="H1030" i="28" s="1"/>
  <c r="G1030" i="28" a="1"/>
  <c r="G1030" i="28" s="1"/>
  <c r="F1030" i="28"/>
  <c r="E1030" i="28"/>
  <c r="J1029" i="28" a="1"/>
  <c r="J1029" i="28" s="1"/>
  <c r="I1029" i="28" a="1"/>
  <c r="I1029" i="28" s="1"/>
  <c r="K1029" i="28" s="1"/>
  <c r="H1029" i="28" a="1"/>
  <c r="H1029" i="28" s="1"/>
  <c r="G1029" i="28" a="1"/>
  <c r="G1029" i="28" s="1"/>
  <c r="F1029" i="28"/>
  <c r="E1029" i="28"/>
  <c r="J1028" i="28" a="1"/>
  <c r="J1028" i="28" s="1"/>
  <c r="I1028" i="28" a="1"/>
  <c r="I1028" i="28" s="1"/>
  <c r="K1028" i="28" s="1"/>
  <c r="H1028" i="28" a="1"/>
  <c r="H1028" i="28" s="1"/>
  <c r="G1028" i="28" a="1"/>
  <c r="G1028" i="28" s="1"/>
  <c r="F1028" i="28"/>
  <c r="E1028" i="28"/>
  <c r="J1027" i="28" a="1"/>
  <c r="J1027" i="28" s="1"/>
  <c r="I1027" i="28" a="1"/>
  <c r="I1027" i="28" s="1"/>
  <c r="K1027" i="28" s="1"/>
  <c r="H1027" i="28" a="1"/>
  <c r="H1027" i="28" s="1"/>
  <c r="G1027" i="28" a="1"/>
  <c r="G1027" i="28" s="1"/>
  <c r="F1027" i="28"/>
  <c r="E1027" i="28"/>
  <c r="J1026" i="28" a="1"/>
  <c r="J1026" i="28" s="1"/>
  <c r="I1026" i="28" a="1"/>
  <c r="I1026" i="28" s="1"/>
  <c r="K1026" i="28" s="1"/>
  <c r="H1026" i="28" a="1"/>
  <c r="H1026" i="28" s="1"/>
  <c r="G1026" i="28" a="1"/>
  <c r="G1026" i="28" s="1"/>
  <c r="F1026" i="28"/>
  <c r="E1026" i="28"/>
  <c r="J1025" i="28" a="1"/>
  <c r="J1025" i="28" s="1"/>
  <c r="I1025" i="28" a="1"/>
  <c r="I1025" i="28" s="1"/>
  <c r="K1025" i="28" s="1"/>
  <c r="H1025" i="28" a="1"/>
  <c r="H1025" i="28" s="1"/>
  <c r="G1025" i="28" a="1"/>
  <c r="G1025" i="28" s="1"/>
  <c r="F1025" i="28"/>
  <c r="E1025" i="28"/>
  <c r="J1024" i="28" a="1"/>
  <c r="J1024" i="28" s="1"/>
  <c r="I1024" i="28" a="1"/>
  <c r="I1024" i="28" s="1"/>
  <c r="K1024" i="28" s="1"/>
  <c r="H1024" i="28" a="1"/>
  <c r="H1024" i="28" s="1"/>
  <c r="G1024" i="28" a="1"/>
  <c r="G1024" i="28" s="1"/>
  <c r="F1024" i="28"/>
  <c r="E1024" i="28"/>
  <c r="J1023" i="28" a="1"/>
  <c r="J1023" i="28" s="1"/>
  <c r="I1023" i="28" a="1"/>
  <c r="I1023" i="28" s="1"/>
  <c r="K1023" i="28" s="1"/>
  <c r="H1023" i="28" a="1"/>
  <c r="H1023" i="28" s="1"/>
  <c r="G1023" i="28" a="1"/>
  <c r="G1023" i="28" s="1"/>
  <c r="F1023" i="28"/>
  <c r="E1023" i="28"/>
  <c r="J1022" i="28" a="1"/>
  <c r="J1022" i="28" s="1"/>
  <c r="I1022" i="28" a="1"/>
  <c r="I1022" i="28" s="1"/>
  <c r="K1022" i="28" s="1"/>
  <c r="H1022" i="28" a="1"/>
  <c r="H1022" i="28" s="1"/>
  <c r="G1022" i="28" a="1"/>
  <c r="G1022" i="28" s="1"/>
  <c r="F1022" i="28"/>
  <c r="E1022" i="28"/>
  <c r="J1021" i="28" a="1"/>
  <c r="J1021" i="28" s="1"/>
  <c r="I1021" i="28" a="1"/>
  <c r="I1021" i="28" s="1"/>
  <c r="K1021" i="28" s="1"/>
  <c r="H1021" i="28" a="1"/>
  <c r="H1021" i="28" s="1"/>
  <c r="G1021" i="28" a="1"/>
  <c r="G1021" i="28" s="1"/>
  <c r="F1021" i="28"/>
  <c r="E1021" i="28"/>
  <c r="J1020" i="28" a="1"/>
  <c r="J1020" i="28" s="1"/>
  <c r="I1020" i="28" a="1"/>
  <c r="I1020" i="28" s="1"/>
  <c r="K1020" i="28" s="1"/>
  <c r="H1020" i="28" a="1"/>
  <c r="H1020" i="28" s="1"/>
  <c r="G1020" i="28" a="1"/>
  <c r="G1020" i="28" s="1"/>
  <c r="F1020" i="28"/>
  <c r="E1020" i="28"/>
  <c r="J1019" i="28" a="1"/>
  <c r="J1019" i="28" s="1"/>
  <c r="I1019" i="28" a="1"/>
  <c r="I1019" i="28" s="1"/>
  <c r="K1019" i="28" s="1"/>
  <c r="H1019" i="28" a="1"/>
  <c r="H1019" i="28" s="1"/>
  <c r="G1019" i="28" a="1"/>
  <c r="G1019" i="28" s="1"/>
  <c r="F1019" i="28"/>
  <c r="E1019" i="28"/>
  <c r="J1018" i="28" a="1"/>
  <c r="J1018" i="28" s="1"/>
  <c r="I1018" i="28" a="1"/>
  <c r="I1018" i="28" s="1"/>
  <c r="K1018" i="28" s="1"/>
  <c r="H1018" i="28" a="1"/>
  <c r="H1018" i="28" s="1"/>
  <c r="G1018" i="28" a="1"/>
  <c r="G1018" i="28" s="1"/>
  <c r="F1018" i="28"/>
  <c r="E1018" i="28"/>
  <c r="J1017" i="28" a="1"/>
  <c r="J1017" i="28" s="1"/>
  <c r="I1017" i="28" a="1"/>
  <c r="I1017" i="28" s="1"/>
  <c r="K1017" i="28" s="1"/>
  <c r="H1017" i="28" a="1"/>
  <c r="H1017" i="28" s="1"/>
  <c r="G1017" i="28" a="1"/>
  <c r="G1017" i="28" s="1"/>
  <c r="F1017" i="28"/>
  <c r="E1017" i="28"/>
  <c r="J1016" i="28" a="1"/>
  <c r="J1016" i="28" s="1"/>
  <c r="I1016" i="28" a="1"/>
  <c r="I1016" i="28" s="1"/>
  <c r="K1016" i="28" s="1"/>
  <c r="H1016" i="28" a="1"/>
  <c r="H1016" i="28" s="1"/>
  <c r="G1016" i="28" a="1"/>
  <c r="G1016" i="28" s="1"/>
  <c r="F1016" i="28"/>
  <c r="E1016" i="28"/>
  <c r="J1015" i="28" a="1"/>
  <c r="J1015" i="28" s="1"/>
  <c r="I1015" i="28" a="1"/>
  <c r="I1015" i="28" s="1"/>
  <c r="K1015" i="28" s="1"/>
  <c r="H1015" i="28" a="1"/>
  <c r="H1015" i="28" s="1"/>
  <c r="G1015" i="28" a="1"/>
  <c r="G1015" i="28" s="1"/>
  <c r="F1015" i="28"/>
  <c r="E1015" i="28"/>
  <c r="J1014" i="28" a="1"/>
  <c r="J1014" i="28" s="1"/>
  <c r="I1014" i="28" a="1"/>
  <c r="I1014" i="28" s="1"/>
  <c r="K1014" i="28" s="1"/>
  <c r="H1014" i="28" a="1"/>
  <c r="H1014" i="28" s="1"/>
  <c r="G1014" i="28" a="1"/>
  <c r="G1014" i="28" s="1"/>
  <c r="F1014" i="28"/>
  <c r="E1014" i="28"/>
  <c r="J1013" i="28" a="1"/>
  <c r="J1013" i="28" s="1"/>
  <c r="I1013" i="28" a="1"/>
  <c r="I1013" i="28" s="1"/>
  <c r="K1013" i="28" s="1"/>
  <c r="H1013" i="28" a="1"/>
  <c r="H1013" i="28" s="1"/>
  <c r="G1013" i="28" a="1"/>
  <c r="G1013" i="28" s="1"/>
  <c r="F1013" i="28"/>
  <c r="E1013" i="28"/>
  <c r="J1012" i="28" a="1"/>
  <c r="J1012" i="28" s="1"/>
  <c r="I1012" i="28" a="1"/>
  <c r="I1012" i="28" s="1"/>
  <c r="K1012" i="28" s="1"/>
  <c r="H1012" i="28" a="1"/>
  <c r="H1012" i="28" s="1"/>
  <c r="G1012" i="28" a="1"/>
  <c r="G1012" i="28" s="1"/>
  <c r="F1012" i="28"/>
  <c r="E1012" i="28"/>
  <c r="J1011" i="28" a="1"/>
  <c r="J1011" i="28" s="1"/>
  <c r="I1011" i="28" a="1"/>
  <c r="I1011" i="28" s="1"/>
  <c r="K1011" i="28" s="1"/>
  <c r="H1011" i="28" a="1"/>
  <c r="H1011" i="28" s="1"/>
  <c r="G1011" i="28" a="1"/>
  <c r="G1011" i="28" s="1"/>
  <c r="F1011" i="28"/>
  <c r="E1011" i="28"/>
  <c r="J1010" i="28" a="1"/>
  <c r="J1010" i="28" s="1"/>
  <c r="I1010" i="28" a="1"/>
  <c r="I1010" i="28" s="1"/>
  <c r="K1010" i="28" s="1"/>
  <c r="H1010" i="28" a="1"/>
  <c r="H1010" i="28" s="1"/>
  <c r="G1010" i="28" a="1"/>
  <c r="G1010" i="28" s="1"/>
  <c r="F1010" i="28"/>
  <c r="E1010" i="28"/>
  <c r="J1009" i="28" a="1"/>
  <c r="J1009" i="28" s="1"/>
  <c r="I1009" i="28" a="1"/>
  <c r="I1009" i="28" s="1"/>
  <c r="K1009" i="28" s="1"/>
  <c r="H1009" i="28" a="1"/>
  <c r="H1009" i="28" s="1"/>
  <c r="G1009" i="28" a="1"/>
  <c r="G1009" i="28" s="1"/>
  <c r="F1009" i="28"/>
  <c r="E1009" i="28"/>
  <c r="J1008" i="28" a="1"/>
  <c r="J1008" i="28" s="1"/>
  <c r="I1008" i="28" a="1"/>
  <c r="I1008" i="28" s="1"/>
  <c r="K1008" i="28" s="1"/>
  <c r="H1008" i="28" a="1"/>
  <c r="H1008" i="28" s="1"/>
  <c r="G1008" i="28" a="1"/>
  <c r="G1008" i="28" s="1"/>
  <c r="F1008" i="28"/>
  <c r="E1008" i="28"/>
  <c r="J1007" i="28" a="1"/>
  <c r="J1007" i="28" s="1"/>
  <c r="I1007" i="28" a="1"/>
  <c r="I1007" i="28" s="1"/>
  <c r="K1007" i="28" s="1"/>
  <c r="H1007" i="28" a="1"/>
  <c r="H1007" i="28" s="1"/>
  <c r="G1007" i="28" a="1"/>
  <c r="G1007" i="28" s="1"/>
  <c r="F1007" i="28"/>
  <c r="E1007" i="28"/>
  <c r="J1006" i="28" a="1"/>
  <c r="J1006" i="28" s="1"/>
  <c r="I1006" i="28" a="1"/>
  <c r="I1006" i="28" s="1"/>
  <c r="K1006" i="28" s="1"/>
  <c r="H1006" i="28" a="1"/>
  <c r="H1006" i="28" s="1"/>
  <c r="G1006" i="28" a="1"/>
  <c r="G1006" i="28" s="1"/>
  <c r="F1006" i="28"/>
  <c r="E1006" i="28"/>
  <c r="J1005" i="28" a="1"/>
  <c r="J1005" i="28" s="1"/>
  <c r="I1005" i="28" a="1"/>
  <c r="I1005" i="28" s="1"/>
  <c r="K1005" i="28" s="1"/>
  <c r="H1005" i="28" a="1"/>
  <c r="H1005" i="28" s="1"/>
  <c r="G1005" i="28" a="1"/>
  <c r="G1005" i="28" s="1"/>
  <c r="F1005" i="28"/>
  <c r="E1005" i="28"/>
  <c r="J1004" i="28" a="1"/>
  <c r="J1004" i="28" s="1"/>
  <c r="I1004" i="28" a="1"/>
  <c r="I1004" i="28" s="1"/>
  <c r="K1004" i="28" s="1"/>
  <c r="H1004" i="28" a="1"/>
  <c r="H1004" i="28" s="1"/>
  <c r="G1004" i="28" a="1"/>
  <c r="G1004" i="28" s="1"/>
  <c r="F1004" i="28"/>
  <c r="E1004" i="28"/>
  <c r="J1003" i="28" a="1"/>
  <c r="J1003" i="28" s="1"/>
  <c r="I1003" i="28" a="1"/>
  <c r="I1003" i="28" s="1"/>
  <c r="K1003" i="28" s="1"/>
  <c r="H1003" i="28" a="1"/>
  <c r="H1003" i="28" s="1"/>
  <c r="G1003" i="28" a="1"/>
  <c r="G1003" i="28" s="1"/>
  <c r="F1003" i="28"/>
  <c r="E1003" i="28"/>
  <c r="J1002" i="28" a="1"/>
  <c r="J1002" i="28" s="1"/>
  <c r="I1002" i="28" a="1"/>
  <c r="I1002" i="28" s="1"/>
  <c r="K1002" i="28" s="1"/>
  <c r="H1002" i="28" a="1"/>
  <c r="H1002" i="28" s="1"/>
  <c r="G1002" i="28" a="1"/>
  <c r="G1002" i="28" s="1"/>
  <c r="F1002" i="28"/>
  <c r="E1002" i="28"/>
  <c r="J1001" i="28" a="1"/>
  <c r="J1001" i="28" s="1"/>
  <c r="I1001" i="28" a="1"/>
  <c r="I1001" i="28" s="1"/>
  <c r="K1001" i="28" s="1"/>
  <c r="H1001" i="28" a="1"/>
  <c r="H1001" i="28" s="1"/>
  <c r="G1001" i="28" a="1"/>
  <c r="G1001" i="28" s="1"/>
  <c r="F1001" i="28"/>
  <c r="E1001" i="28"/>
  <c r="J1000" i="28" a="1"/>
  <c r="J1000" i="28" s="1"/>
  <c r="I1000" i="28" a="1"/>
  <c r="I1000" i="28" s="1"/>
  <c r="K1000" i="28" s="1"/>
  <c r="H1000" i="28" a="1"/>
  <c r="H1000" i="28" s="1"/>
  <c r="G1000" i="28" a="1"/>
  <c r="G1000" i="28" s="1"/>
  <c r="F1000" i="28"/>
  <c r="E1000" i="28"/>
  <c r="J999" i="28" a="1"/>
  <c r="J999" i="28" s="1"/>
  <c r="I999" i="28" a="1"/>
  <c r="I999" i="28" s="1"/>
  <c r="K999" i="28" s="1"/>
  <c r="H999" i="28" a="1"/>
  <c r="H999" i="28" s="1"/>
  <c r="G999" i="28" a="1"/>
  <c r="G999" i="28" s="1"/>
  <c r="F999" i="28"/>
  <c r="E999" i="28"/>
  <c r="J998" i="28" a="1"/>
  <c r="J998" i="28" s="1"/>
  <c r="I998" i="28" a="1"/>
  <c r="I998" i="28" s="1"/>
  <c r="K998" i="28" s="1"/>
  <c r="H998" i="28" a="1"/>
  <c r="H998" i="28" s="1"/>
  <c r="G998" i="28" a="1"/>
  <c r="G998" i="28" s="1"/>
  <c r="F998" i="28"/>
  <c r="E998" i="28"/>
  <c r="J997" i="28" a="1"/>
  <c r="J997" i="28" s="1"/>
  <c r="I997" i="28" a="1"/>
  <c r="I997" i="28" s="1"/>
  <c r="K997" i="28" s="1"/>
  <c r="H997" i="28" a="1"/>
  <c r="H997" i="28" s="1"/>
  <c r="G997" i="28" a="1"/>
  <c r="G997" i="28" s="1"/>
  <c r="F997" i="28"/>
  <c r="E997" i="28"/>
  <c r="J996" i="28" a="1"/>
  <c r="J996" i="28" s="1"/>
  <c r="I996" i="28" a="1"/>
  <c r="I996" i="28" s="1"/>
  <c r="K996" i="28" s="1"/>
  <c r="H996" i="28" a="1"/>
  <c r="H996" i="28" s="1"/>
  <c r="G996" i="28" a="1"/>
  <c r="G996" i="28" s="1"/>
  <c r="F996" i="28"/>
  <c r="E996" i="28"/>
  <c r="J995" i="28" a="1"/>
  <c r="J995" i="28" s="1"/>
  <c r="I995" i="28" a="1"/>
  <c r="I995" i="28" s="1"/>
  <c r="K995" i="28" s="1"/>
  <c r="H995" i="28" a="1"/>
  <c r="H995" i="28" s="1"/>
  <c r="G995" i="28" a="1"/>
  <c r="G995" i="28" s="1"/>
  <c r="F995" i="28"/>
  <c r="E995" i="28"/>
  <c r="J994" i="28" a="1"/>
  <c r="J994" i="28" s="1"/>
  <c r="I994" i="28" a="1"/>
  <c r="I994" i="28" s="1"/>
  <c r="K994" i="28" s="1"/>
  <c r="H994" i="28" a="1"/>
  <c r="H994" i="28" s="1"/>
  <c r="G994" i="28" a="1"/>
  <c r="G994" i="28" s="1"/>
  <c r="F994" i="28"/>
  <c r="E994" i="28"/>
  <c r="J993" i="28" a="1"/>
  <c r="J993" i="28" s="1"/>
  <c r="I993" i="28" a="1"/>
  <c r="I993" i="28" s="1"/>
  <c r="K993" i="28" s="1"/>
  <c r="H993" i="28" a="1"/>
  <c r="H993" i="28" s="1"/>
  <c r="G993" i="28" a="1"/>
  <c r="G993" i="28" s="1"/>
  <c r="F993" i="28"/>
  <c r="E993" i="28"/>
  <c r="J992" i="28" a="1"/>
  <c r="J992" i="28" s="1"/>
  <c r="I992" i="28" a="1"/>
  <c r="I992" i="28" s="1"/>
  <c r="K992" i="28" s="1"/>
  <c r="H992" i="28" a="1"/>
  <c r="H992" i="28" s="1"/>
  <c r="G992" i="28" a="1"/>
  <c r="G992" i="28" s="1"/>
  <c r="F992" i="28"/>
  <c r="E992" i="28"/>
  <c r="J991" i="28" a="1"/>
  <c r="J991" i="28" s="1"/>
  <c r="I991" i="28" a="1"/>
  <c r="I991" i="28" s="1"/>
  <c r="K991" i="28" s="1"/>
  <c r="H991" i="28" a="1"/>
  <c r="H991" i="28" s="1"/>
  <c r="G991" i="28" a="1"/>
  <c r="G991" i="28" s="1"/>
  <c r="F991" i="28"/>
  <c r="E991" i="28"/>
  <c r="J990" i="28" a="1"/>
  <c r="J990" i="28" s="1"/>
  <c r="I990" i="28" a="1"/>
  <c r="I990" i="28" s="1"/>
  <c r="K990" i="28" s="1"/>
  <c r="H990" i="28" a="1"/>
  <c r="H990" i="28" s="1"/>
  <c r="G990" i="28" a="1"/>
  <c r="G990" i="28" s="1"/>
  <c r="F990" i="28"/>
  <c r="E990" i="28"/>
  <c r="J989" i="28" a="1"/>
  <c r="J989" i="28" s="1"/>
  <c r="I989" i="28" a="1"/>
  <c r="I989" i="28" s="1"/>
  <c r="K989" i="28" s="1"/>
  <c r="H989" i="28" a="1"/>
  <c r="H989" i="28" s="1"/>
  <c r="G989" i="28" a="1"/>
  <c r="G989" i="28" s="1"/>
  <c r="F989" i="28"/>
  <c r="E989" i="28"/>
  <c r="J988" i="28" a="1"/>
  <c r="J988" i="28" s="1"/>
  <c r="I988" i="28" a="1"/>
  <c r="I988" i="28" s="1"/>
  <c r="K988" i="28" s="1"/>
  <c r="H988" i="28" a="1"/>
  <c r="H988" i="28" s="1"/>
  <c r="G988" i="28" a="1"/>
  <c r="G988" i="28" s="1"/>
  <c r="F988" i="28"/>
  <c r="E988" i="28"/>
  <c r="J987" i="28" a="1"/>
  <c r="J987" i="28" s="1"/>
  <c r="I987" i="28" a="1"/>
  <c r="I987" i="28" s="1"/>
  <c r="K987" i="28" s="1"/>
  <c r="H987" i="28" a="1"/>
  <c r="H987" i="28" s="1"/>
  <c r="G987" i="28" a="1"/>
  <c r="G987" i="28" s="1"/>
  <c r="F987" i="28"/>
  <c r="E987" i="28"/>
  <c r="J986" i="28" a="1"/>
  <c r="J986" i="28" s="1"/>
  <c r="I986" i="28" a="1"/>
  <c r="I986" i="28" s="1"/>
  <c r="K986" i="28" s="1"/>
  <c r="H986" i="28" a="1"/>
  <c r="H986" i="28" s="1"/>
  <c r="G986" i="28" a="1"/>
  <c r="G986" i="28" s="1"/>
  <c r="F986" i="28"/>
  <c r="E986" i="28"/>
  <c r="J985" i="28" a="1"/>
  <c r="J985" i="28" s="1"/>
  <c r="I985" i="28" a="1"/>
  <c r="I985" i="28" s="1"/>
  <c r="K985" i="28" s="1"/>
  <c r="H985" i="28" a="1"/>
  <c r="H985" i="28" s="1"/>
  <c r="G985" i="28" a="1"/>
  <c r="G985" i="28" s="1"/>
  <c r="F985" i="28"/>
  <c r="E985" i="28"/>
  <c r="J984" i="28" a="1"/>
  <c r="J984" i="28" s="1"/>
  <c r="I984" i="28" a="1"/>
  <c r="I984" i="28" s="1"/>
  <c r="K984" i="28" s="1"/>
  <c r="H984" i="28" a="1"/>
  <c r="H984" i="28" s="1"/>
  <c r="G984" i="28" a="1"/>
  <c r="G984" i="28" s="1"/>
  <c r="F984" i="28"/>
  <c r="E984" i="28"/>
  <c r="J983" i="28" a="1"/>
  <c r="J983" i="28" s="1"/>
  <c r="I983" i="28" a="1"/>
  <c r="I983" i="28" s="1"/>
  <c r="K983" i="28" s="1"/>
  <c r="H983" i="28" a="1"/>
  <c r="H983" i="28" s="1"/>
  <c r="G983" i="28" a="1"/>
  <c r="G983" i="28" s="1"/>
  <c r="F983" i="28"/>
  <c r="E983" i="28"/>
  <c r="J982" i="28" a="1"/>
  <c r="J982" i="28" s="1"/>
  <c r="I982" i="28" a="1"/>
  <c r="I982" i="28" s="1"/>
  <c r="K982" i="28" s="1"/>
  <c r="H982" i="28" a="1"/>
  <c r="H982" i="28" s="1"/>
  <c r="G982" i="28" a="1"/>
  <c r="G982" i="28" s="1"/>
  <c r="F982" i="28"/>
  <c r="E982" i="28"/>
  <c r="J981" i="28" a="1"/>
  <c r="J981" i="28" s="1"/>
  <c r="I981" i="28" a="1"/>
  <c r="I981" i="28" s="1"/>
  <c r="K981" i="28" s="1"/>
  <c r="H981" i="28" a="1"/>
  <c r="H981" i="28" s="1"/>
  <c r="G981" i="28" a="1"/>
  <c r="G981" i="28" s="1"/>
  <c r="F981" i="28"/>
  <c r="E981" i="28"/>
  <c r="J980" i="28" a="1"/>
  <c r="J980" i="28" s="1"/>
  <c r="I980" i="28" a="1"/>
  <c r="I980" i="28" s="1"/>
  <c r="K980" i="28" s="1"/>
  <c r="H980" i="28" a="1"/>
  <c r="H980" i="28" s="1"/>
  <c r="G980" i="28" a="1"/>
  <c r="G980" i="28" s="1"/>
  <c r="F980" i="28"/>
  <c r="E980" i="28"/>
  <c r="J979" i="28" a="1"/>
  <c r="J979" i="28" s="1"/>
  <c r="I979" i="28" a="1"/>
  <c r="I979" i="28" s="1"/>
  <c r="K979" i="28" s="1"/>
  <c r="H979" i="28" a="1"/>
  <c r="H979" i="28" s="1"/>
  <c r="G979" i="28" a="1"/>
  <c r="G979" i="28" s="1"/>
  <c r="F979" i="28"/>
  <c r="E979" i="28"/>
  <c r="J978" i="28" a="1"/>
  <c r="J978" i="28" s="1"/>
  <c r="I978" i="28" a="1"/>
  <c r="I978" i="28" s="1"/>
  <c r="K978" i="28" s="1"/>
  <c r="H978" i="28" a="1"/>
  <c r="H978" i="28" s="1"/>
  <c r="G978" i="28" a="1"/>
  <c r="G978" i="28" s="1"/>
  <c r="F978" i="28"/>
  <c r="E978" i="28"/>
  <c r="J977" i="28" a="1"/>
  <c r="J977" i="28" s="1"/>
  <c r="I977" i="28" a="1"/>
  <c r="I977" i="28" s="1"/>
  <c r="K977" i="28" s="1"/>
  <c r="H977" i="28" a="1"/>
  <c r="H977" i="28" s="1"/>
  <c r="G977" i="28" a="1"/>
  <c r="G977" i="28" s="1"/>
  <c r="F977" i="28"/>
  <c r="E977" i="28"/>
  <c r="J976" i="28" a="1"/>
  <c r="J976" i="28" s="1"/>
  <c r="I976" i="28" a="1"/>
  <c r="I976" i="28" s="1"/>
  <c r="K976" i="28" s="1"/>
  <c r="H976" i="28" a="1"/>
  <c r="H976" i="28" s="1"/>
  <c r="G976" i="28" a="1"/>
  <c r="G976" i="28" s="1"/>
  <c r="F976" i="28"/>
  <c r="E976" i="28"/>
  <c r="J975" i="28" a="1"/>
  <c r="J975" i="28" s="1"/>
  <c r="I975" i="28" a="1"/>
  <c r="I975" i="28" s="1"/>
  <c r="K975" i="28" s="1"/>
  <c r="H975" i="28" a="1"/>
  <c r="H975" i="28" s="1"/>
  <c r="G975" i="28" a="1"/>
  <c r="G975" i="28" s="1"/>
  <c r="F975" i="28"/>
  <c r="E975" i="28"/>
  <c r="J974" i="28" a="1"/>
  <c r="J974" i="28" s="1"/>
  <c r="I974" i="28" a="1"/>
  <c r="I974" i="28" s="1"/>
  <c r="K974" i="28" s="1"/>
  <c r="H974" i="28" a="1"/>
  <c r="H974" i="28" s="1"/>
  <c r="G974" i="28" a="1"/>
  <c r="G974" i="28" s="1"/>
  <c r="F974" i="28"/>
  <c r="E974" i="28"/>
  <c r="J973" i="28" a="1"/>
  <c r="J973" i="28" s="1"/>
  <c r="I973" i="28" a="1"/>
  <c r="I973" i="28" s="1"/>
  <c r="K973" i="28" s="1"/>
  <c r="H973" i="28" a="1"/>
  <c r="H973" i="28" s="1"/>
  <c r="G973" i="28" a="1"/>
  <c r="G973" i="28" s="1"/>
  <c r="F973" i="28"/>
  <c r="E973" i="28"/>
  <c r="J972" i="28" a="1"/>
  <c r="J972" i="28" s="1"/>
  <c r="I972" i="28" a="1"/>
  <c r="I972" i="28" s="1"/>
  <c r="K972" i="28" s="1"/>
  <c r="H972" i="28" a="1"/>
  <c r="H972" i="28" s="1"/>
  <c r="G972" i="28" a="1"/>
  <c r="G972" i="28" s="1"/>
  <c r="F972" i="28"/>
  <c r="E972" i="28"/>
  <c r="J971" i="28" a="1"/>
  <c r="J971" i="28" s="1"/>
  <c r="I971" i="28" a="1"/>
  <c r="I971" i="28" s="1"/>
  <c r="K971" i="28" s="1"/>
  <c r="H971" i="28" a="1"/>
  <c r="H971" i="28" s="1"/>
  <c r="G971" i="28" a="1"/>
  <c r="G971" i="28" s="1"/>
  <c r="F971" i="28"/>
  <c r="E971" i="28"/>
  <c r="J970" i="28" a="1"/>
  <c r="J970" i="28" s="1"/>
  <c r="I970" i="28" a="1"/>
  <c r="I970" i="28" s="1"/>
  <c r="K970" i="28" s="1"/>
  <c r="H970" i="28" a="1"/>
  <c r="H970" i="28" s="1"/>
  <c r="G970" i="28" a="1"/>
  <c r="G970" i="28" s="1"/>
  <c r="F970" i="28"/>
  <c r="E970" i="28"/>
  <c r="J969" i="28" a="1"/>
  <c r="J969" i="28" s="1"/>
  <c r="I969" i="28" a="1"/>
  <c r="I969" i="28" s="1"/>
  <c r="K969" i="28" s="1"/>
  <c r="H969" i="28" a="1"/>
  <c r="H969" i="28" s="1"/>
  <c r="G969" i="28" a="1"/>
  <c r="G969" i="28" s="1"/>
  <c r="F969" i="28"/>
  <c r="E969" i="28"/>
  <c r="J968" i="28" a="1"/>
  <c r="J968" i="28" s="1"/>
  <c r="I968" i="28" a="1"/>
  <c r="I968" i="28" s="1"/>
  <c r="K968" i="28" s="1"/>
  <c r="H968" i="28" a="1"/>
  <c r="H968" i="28" s="1"/>
  <c r="G968" i="28" a="1"/>
  <c r="G968" i="28" s="1"/>
  <c r="F968" i="28"/>
  <c r="E968" i="28"/>
  <c r="J967" i="28" a="1"/>
  <c r="J967" i="28" s="1"/>
  <c r="I967" i="28" a="1"/>
  <c r="I967" i="28" s="1"/>
  <c r="K967" i="28" s="1"/>
  <c r="H967" i="28" a="1"/>
  <c r="H967" i="28" s="1"/>
  <c r="G967" i="28" a="1"/>
  <c r="G967" i="28" s="1"/>
  <c r="F967" i="28"/>
  <c r="E967" i="28"/>
  <c r="J966" i="28" a="1"/>
  <c r="J966" i="28" s="1"/>
  <c r="I966" i="28" a="1"/>
  <c r="I966" i="28" s="1"/>
  <c r="K966" i="28" s="1"/>
  <c r="H966" i="28" a="1"/>
  <c r="H966" i="28" s="1"/>
  <c r="G966" i="28" a="1"/>
  <c r="G966" i="28" s="1"/>
  <c r="F966" i="28"/>
  <c r="E966" i="28"/>
  <c r="J965" i="28" a="1"/>
  <c r="J965" i="28" s="1"/>
  <c r="I965" i="28" a="1"/>
  <c r="I965" i="28" s="1"/>
  <c r="K965" i="28" s="1"/>
  <c r="H965" i="28" a="1"/>
  <c r="H965" i="28" s="1"/>
  <c r="G965" i="28" a="1"/>
  <c r="G965" i="28" s="1"/>
  <c r="F965" i="28"/>
  <c r="E965" i="28"/>
  <c r="J964" i="28" a="1"/>
  <c r="J964" i="28" s="1"/>
  <c r="I964" i="28" a="1"/>
  <c r="I964" i="28" s="1"/>
  <c r="K964" i="28" s="1"/>
  <c r="H964" i="28" a="1"/>
  <c r="H964" i="28" s="1"/>
  <c r="G964" i="28" a="1"/>
  <c r="G964" i="28" s="1"/>
  <c r="F964" i="28"/>
  <c r="E964" i="28"/>
  <c r="J963" i="28" a="1"/>
  <c r="J963" i="28" s="1"/>
  <c r="I963" i="28" a="1"/>
  <c r="I963" i="28" s="1"/>
  <c r="K963" i="28" s="1"/>
  <c r="H963" i="28" a="1"/>
  <c r="H963" i="28" s="1"/>
  <c r="G963" i="28" a="1"/>
  <c r="G963" i="28" s="1"/>
  <c r="F963" i="28"/>
  <c r="E963" i="28"/>
  <c r="J962" i="28" a="1"/>
  <c r="J962" i="28" s="1"/>
  <c r="I962" i="28" a="1"/>
  <c r="I962" i="28" s="1"/>
  <c r="K962" i="28" s="1"/>
  <c r="H962" i="28" a="1"/>
  <c r="H962" i="28" s="1"/>
  <c r="G962" i="28" a="1"/>
  <c r="G962" i="28" s="1"/>
  <c r="F962" i="28"/>
  <c r="E962" i="28"/>
  <c r="J961" i="28" a="1"/>
  <c r="J961" i="28" s="1"/>
  <c r="I961" i="28" a="1"/>
  <c r="I961" i="28" s="1"/>
  <c r="K961" i="28" s="1"/>
  <c r="H961" i="28" a="1"/>
  <c r="H961" i="28" s="1"/>
  <c r="G961" i="28" a="1"/>
  <c r="G961" i="28" s="1"/>
  <c r="F961" i="28"/>
  <c r="E961" i="28"/>
  <c r="J960" i="28" a="1"/>
  <c r="J960" i="28" s="1"/>
  <c r="I960" i="28" a="1"/>
  <c r="I960" i="28" s="1"/>
  <c r="K960" i="28" s="1"/>
  <c r="H960" i="28" a="1"/>
  <c r="H960" i="28" s="1"/>
  <c r="G960" i="28" a="1"/>
  <c r="G960" i="28" s="1"/>
  <c r="F960" i="28"/>
  <c r="E960" i="28"/>
  <c r="J959" i="28" a="1"/>
  <c r="J959" i="28" s="1"/>
  <c r="I959" i="28" a="1"/>
  <c r="I959" i="28" s="1"/>
  <c r="K959" i="28" s="1"/>
  <c r="H959" i="28" a="1"/>
  <c r="H959" i="28" s="1"/>
  <c r="G959" i="28" a="1"/>
  <c r="G959" i="28" s="1"/>
  <c r="F959" i="28"/>
  <c r="E959" i="28"/>
  <c r="J958" i="28" a="1"/>
  <c r="J958" i="28" s="1"/>
  <c r="I958" i="28" a="1"/>
  <c r="I958" i="28" s="1"/>
  <c r="K958" i="28" s="1"/>
  <c r="H958" i="28" a="1"/>
  <c r="H958" i="28" s="1"/>
  <c r="G958" i="28" a="1"/>
  <c r="G958" i="28" s="1"/>
  <c r="F958" i="28"/>
  <c r="E958" i="28"/>
  <c r="J957" i="28" a="1"/>
  <c r="J957" i="28" s="1"/>
  <c r="I957" i="28" a="1"/>
  <c r="I957" i="28" s="1"/>
  <c r="K957" i="28" s="1"/>
  <c r="H957" i="28" a="1"/>
  <c r="H957" i="28" s="1"/>
  <c r="G957" i="28" a="1"/>
  <c r="G957" i="28" s="1"/>
  <c r="F957" i="28"/>
  <c r="E957" i="28"/>
  <c r="J956" i="28" a="1"/>
  <c r="J956" i="28" s="1"/>
  <c r="I956" i="28" a="1"/>
  <c r="I956" i="28" s="1"/>
  <c r="K956" i="28" s="1"/>
  <c r="H956" i="28" a="1"/>
  <c r="H956" i="28" s="1"/>
  <c r="G956" i="28" a="1"/>
  <c r="G956" i="28" s="1"/>
  <c r="F956" i="28"/>
  <c r="E956" i="28"/>
  <c r="J955" i="28" a="1"/>
  <c r="J955" i="28" s="1"/>
  <c r="I955" i="28" a="1"/>
  <c r="I955" i="28" s="1"/>
  <c r="K955" i="28" s="1"/>
  <c r="H955" i="28" a="1"/>
  <c r="H955" i="28" s="1"/>
  <c r="G955" i="28" a="1"/>
  <c r="G955" i="28" s="1"/>
  <c r="F955" i="28"/>
  <c r="E955" i="28"/>
  <c r="J954" i="28" a="1"/>
  <c r="J954" i="28" s="1"/>
  <c r="I954" i="28" a="1"/>
  <c r="I954" i="28" s="1"/>
  <c r="K954" i="28" s="1"/>
  <c r="H954" i="28" a="1"/>
  <c r="H954" i="28" s="1"/>
  <c r="G954" i="28" a="1"/>
  <c r="G954" i="28" s="1"/>
  <c r="F954" i="28"/>
  <c r="E954" i="28"/>
  <c r="J953" i="28" a="1"/>
  <c r="J953" i="28" s="1"/>
  <c r="I953" i="28" a="1"/>
  <c r="I953" i="28" s="1"/>
  <c r="K953" i="28" s="1"/>
  <c r="H953" i="28" a="1"/>
  <c r="H953" i="28" s="1"/>
  <c r="G953" i="28" a="1"/>
  <c r="G953" i="28" s="1"/>
  <c r="F953" i="28"/>
  <c r="E953" i="28"/>
  <c r="J952" i="28" a="1"/>
  <c r="J952" i="28" s="1"/>
  <c r="I952" i="28" a="1"/>
  <c r="I952" i="28" s="1"/>
  <c r="K952" i="28" s="1"/>
  <c r="H952" i="28" a="1"/>
  <c r="H952" i="28" s="1"/>
  <c r="G952" i="28" a="1"/>
  <c r="G952" i="28" s="1"/>
  <c r="F952" i="28"/>
  <c r="E952" i="28"/>
  <c r="J951" i="28" a="1"/>
  <c r="J951" i="28" s="1"/>
  <c r="I951" i="28" a="1"/>
  <c r="I951" i="28" s="1"/>
  <c r="K951" i="28" s="1"/>
  <c r="H951" i="28" a="1"/>
  <c r="H951" i="28" s="1"/>
  <c r="G951" i="28" a="1"/>
  <c r="G951" i="28" s="1"/>
  <c r="F951" i="28"/>
  <c r="E951" i="28"/>
  <c r="J950" i="28" a="1"/>
  <c r="J950" i="28" s="1"/>
  <c r="I950" i="28" a="1"/>
  <c r="I950" i="28" s="1"/>
  <c r="K950" i="28" s="1"/>
  <c r="H950" i="28" a="1"/>
  <c r="H950" i="28" s="1"/>
  <c r="G950" i="28" a="1"/>
  <c r="G950" i="28" s="1"/>
  <c r="F950" i="28"/>
  <c r="E950" i="28"/>
  <c r="J949" i="28" a="1"/>
  <c r="J949" i="28" s="1"/>
  <c r="I949" i="28" a="1"/>
  <c r="I949" i="28" s="1"/>
  <c r="K949" i="28" s="1"/>
  <c r="H949" i="28" a="1"/>
  <c r="H949" i="28" s="1"/>
  <c r="G949" i="28" a="1"/>
  <c r="G949" i="28" s="1"/>
  <c r="F949" i="28"/>
  <c r="E949" i="28"/>
  <c r="J948" i="28" a="1"/>
  <c r="J948" i="28" s="1"/>
  <c r="I948" i="28" a="1"/>
  <c r="I948" i="28" s="1"/>
  <c r="K948" i="28" s="1"/>
  <c r="H948" i="28" a="1"/>
  <c r="H948" i="28" s="1"/>
  <c r="G948" i="28" a="1"/>
  <c r="G948" i="28" s="1"/>
  <c r="F948" i="28"/>
  <c r="E948" i="28"/>
  <c r="J947" i="28" a="1"/>
  <c r="J947" i="28" s="1"/>
  <c r="I947" i="28" a="1"/>
  <c r="I947" i="28" s="1"/>
  <c r="K947" i="28" s="1"/>
  <c r="H947" i="28" a="1"/>
  <c r="H947" i="28" s="1"/>
  <c r="G947" i="28" a="1"/>
  <c r="G947" i="28" s="1"/>
  <c r="F947" i="28"/>
  <c r="E947" i="28"/>
  <c r="J946" i="28" a="1"/>
  <c r="J946" i="28" s="1"/>
  <c r="I946" i="28" a="1"/>
  <c r="I946" i="28" s="1"/>
  <c r="K946" i="28" s="1"/>
  <c r="H946" i="28" a="1"/>
  <c r="H946" i="28" s="1"/>
  <c r="G946" i="28" a="1"/>
  <c r="G946" i="28" s="1"/>
  <c r="F946" i="28"/>
  <c r="E946" i="28"/>
  <c r="J945" i="28" a="1"/>
  <c r="J945" i="28" s="1"/>
  <c r="I945" i="28" a="1"/>
  <c r="I945" i="28" s="1"/>
  <c r="K945" i="28" s="1"/>
  <c r="H945" i="28" a="1"/>
  <c r="H945" i="28" s="1"/>
  <c r="G945" i="28" a="1"/>
  <c r="G945" i="28" s="1"/>
  <c r="F945" i="28"/>
  <c r="E945" i="28"/>
  <c r="J944" i="28" a="1"/>
  <c r="J944" i="28" s="1"/>
  <c r="I944" i="28" a="1"/>
  <c r="I944" i="28" s="1"/>
  <c r="K944" i="28" s="1"/>
  <c r="H944" i="28" a="1"/>
  <c r="H944" i="28" s="1"/>
  <c r="G944" i="28" a="1"/>
  <c r="G944" i="28" s="1"/>
  <c r="F944" i="28"/>
  <c r="E944" i="28"/>
  <c r="J943" i="28" a="1"/>
  <c r="J943" i="28" s="1"/>
  <c r="I943" i="28" a="1"/>
  <c r="I943" i="28" s="1"/>
  <c r="K943" i="28" s="1"/>
  <c r="H943" i="28" a="1"/>
  <c r="H943" i="28" s="1"/>
  <c r="G943" i="28" a="1"/>
  <c r="G943" i="28" s="1"/>
  <c r="F943" i="28"/>
  <c r="E943" i="28"/>
  <c r="J942" i="28" a="1"/>
  <c r="J942" i="28" s="1"/>
  <c r="I942" i="28" a="1"/>
  <c r="I942" i="28" s="1"/>
  <c r="K942" i="28" s="1"/>
  <c r="H942" i="28" a="1"/>
  <c r="H942" i="28" s="1"/>
  <c r="G942" i="28" a="1"/>
  <c r="G942" i="28" s="1"/>
  <c r="F942" i="28"/>
  <c r="E942" i="28"/>
  <c r="J941" i="28" a="1"/>
  <c r="J941" i="28" s="1"/>
  <c r="I941" i="28" a="1"/>
  <c r="I941" i="28" s="1"/>
  <c r="K941" i="28" s="1"/>
  <c r="H941" i="28" a="1"/>
  <c r="H941" i="28" s="1"/>
  <c r="G941" i="28" a="1"/>
  <c r="G941" i="28" s="1"/>
  <c r="F941" i="28"/>
  <c r="E941" i="28"/>
  <c r="J940" i="28" a="1"/>
  <c r="J940" i="28" s="1"/>
  <c r="I940" i="28" a="1"/>
  <c r="I940" i="28" s="1"/>
  <c r="K940" i="28" s="1"/>
  <c r="H940" i="28" a="1"/>
  <c r="H940" i="28" s="1"/>
  <c r="G940" i="28" a="1"/>
  <c r="G940" i="28" s="1"/>
  <c r="F940" i="28"/>
  <c r="E940" i="28"/>
  <c r="J939" i="28" a="1"/>
  <c r="J939" i="28" s="1"/>
  <c r="I939" i="28" a="1"/>
  <c r="I939" i="28" s="1"/>
  <c r="K939" i="28" s="1"/>
  <c r="H939" i="28" a="1"/>
  <c r="H939" i="28" s="1"/>
  <c r="G939" i="28" a="1"/>
  <c r="G939" i="28" s="1"/>
  <c r="F939" i="28"/>
  <c r="E939" i="28"/>
  <c r="J938" i="28" a="1"/>
  <c r="J938" i="28" s="1"/>
  <c r="I938" i="28" a="1"/>
  <c r="I938" i="28" s="1"/>
  <c r="K938" i="28" s="1"/>
  <c r="H938" i="28" a="1"/>
  <c r="H938" i="28" s="1"/>
  <c r="G938" i="28" a="1"/>
  <c r="G938" i="28" s="1"/>
  <c r="F938" i="28"/>
  <c r="E938" i="28"/>
  <c r="J937" i="28" a="1"/>
  <c r="J937" i="28" s="1"/>
  <c r="I937" i="28" a="1"/>
  <c r="I937" i="28" s="1"/>
  <c r="K937" i="28" s="1"/>
  <c r="H937" i="28" a="1"/>
  <c r="H937" i="28" s="1"/>
  <c r="G937" i="28" a="1"/>
  <c r="G937" i="28" s="1"/>
  <c r="F937" i="28"/>
  <c r="E937" i="28"/>
  <c r="J936" i="28" a="1"/>
  <c r="J936" i="28" s="1"/>
  <c r="I936" i="28" a="1"/>
  <c r="I936" i="28" s="1"/>
  <c r="K936" i="28" s="1"/>
  <c r="H936" i="28" a="1"/>
  <c r="H936" i="28" s="1"/>
  <c r="G936" i="28" a="1"/>
  <c r="G936" i="28" s="1"/>
  <c r="F936" i="28"/>
  <c r="E936" i="28"/>
  <c r="J935" i="28" a="1"/>
  <c r="J935" i="28" s="1"/>
  <c r="I935" i="28" a="1"/>
  <c r="I935" i="28" s="1"/>
  <c r="K935" i="28" s="1"/>
  <c r="H935" i="28" a="1"/>
  <c r="H935" i="28" s="1"/>
  <c r="G935" i="28" a="1"/>
  <c r="G935" i="28" s="1"/>
  <c r="F935" i="28"/>
  <c r="E935" i="28"/>
  <c r="J934" i="28" a="1"/>
  <c r="J934" i="28" s="1"/>
  <c r="I934" i="28" a="1"/>
  <c r="I934" i="28" s="1"/>
  <c r="K934" i="28" s="1"/>
  <c r="H934" i="28" a="1"/>
  <c r="H934" i="28" s="1"/>
  <c r="G934" i="28" a="1"/>
  <c r="G934" i="28" s="1"/>
  <c r="F934" i="28"/>
  <c r="E934" i="28"/>
  <c r="J933" i="28" a="1"/>
  <c r="J933" i="28" s="1"/>
  <c r="I933" i="28" a="1"/>
  <c r="I933" i="28" s="1"/>
  <c r="K933" i="28" s="1"/>
  <c r="H933" i="28" a="1"/>
  <c r="H933" i="28" s="1"/>
  <c r="G933" i="28" a="1"/>
  <c r="G933" i="28" s="1"/>
  <c r="F933" i="28"/>
  <c r="E933" i="28"/>
  <c r="J932" i="28" a="1"/>
  <c r="J932" i="28" s="1"/>
  <c r="I932" i="28" a="1"/>
  <c r="I932" i="28" s="1"/>
  <c r="K932" i="28" s="1"/>
  <c r="H932" i="28" a="1"/>
  <c r="H932" i="28" s="1"/>
  <c r="G932" i="28" a="1"/>
  <c r="G932" i="28" s="1"/>
  <c r="F932" i="28"/>
  <c r="E932" i="28"/>
  <c r="J931" i="28" a="1"/>
  <c r="J931" i="28" s="1"/>
  <c r="I931" i="28" a="1"/>
  <c r="I931" i="28" s="1"/>
  <c r="K931" i="28" s="1"/>
  <c r="H931" i="28" a="1"/>
  <c r="H931" i="28" s="1"/>
  <c r="G931" i="28" a="1"/>
  <c r="G931" i="28" s="1"/>
  <c r="F931" i="28"/>
  <c r="E931" i="28"/>
  <c r="J930" i="28" a="1"/>
  <c r="J930" i="28" s="1"/>
  <c r="I930" i="28" a="1"/>
  <c r="I930" i="28" s="1"/>
  <c r="K930" i="28" s="1"/>
  <c r="H930" i="28" a="1"/>
  <c r="H930" i="28" s="1"/>
  <c r="G930" i="28" a="1"/>
  <c r="G930" i="28" s="1"/>
  <c r="F930" i="28"/>
  <c r="E930" i="28"/>
  <c r="J929" i="28" a="1"/>
  <c r="J929" i="28" s="1"/>
  <c r="I929" i="28" a="1"/>
  <c r="I929" i="28" s="1"/>
  <c r="K929" i="28" s="1"/>
  <c r="H929" i="28" a="1"/>
  <c r="H929" i="28" s="1"/>
  <c r="G929" i="28" a="1"/>
  <c r="G929" i="28" s="1"/>
  <c r="F929" i="28"/>
  <c r="E929" i="28"/>
  <c r="J928" i="28" a="1"/>
  <c r="J928" i="28" s="1"/>
  <c r="I928" i="28" a="1"/>
  <c r="I928" i="28" s="1"/>
  <c r="K928" i="28" s="1"/>
  <c r="H928" i="28" a="1"/>
  <c r="H928" i="28" s="1"/>
  <c r="G928" i="28" a="1"/>
  <c r="G928" i="28" s="1"/>
  <c r="F928" i="28"/>
  <c r="E928" i="28"/>
  <c r="J927" i="28" a="1"/>
  <c r="J927" i="28" s="1"/>
  <c r="I927" i="28" a="1"/>
  <c r="I927" i="28" s="1"/>
  <c r="K927" i="28" s="1"/>
  <c r="H927" i="28" a="1"/>
  <c r="H927" i="28" s="1"/>
  <c r="G927" i="28" a="1"/>
  <c r="G927" i="28" s="1"/>
  <c r="F927" i="28"/>
  <c r="E927" i="28"/>
  <c r="J926" i="28" a="1"/>
  <c r="J926" i="28" s="1"/>
  <c r="I926" i="28" a="1"/>
  <c r="I926" i="28" s="1"/>
  <c r="K926" i="28" s="1"/>
  <c r="H926" i="28" a="1"/>
  <c r="H926" i="28" s="1"/>
  <c r="G926" i="28" a="1"/>
  <c r="G926" i="28" s="1"/>
  <c r="F926" i="28"/>
  <c r="E926" i="28"/>
  <c r="J925" i="28" a="1"/>
  <c r="J925" i="28" s="1"/>
  <c r="I925" i="28" a="1"/>
  <c r="I925" i="28" s="1"/>
  <c r="K925" i="28" s="1"/>
  <c r="H925" i="28" a="1"/>
  <c r="H925" i="28" s="1"/>
  <c r="G925" i="28" a="1"/>
  <c r="G925" i="28" s="1"/>
  <c r="F925" i="28"/>
  <c r="E925" i="28"/>
  <c r="J924" i="28" a="1"/>
  <c r="J924" i="28" s="1"/>
  <c r="I924" i="28" a="1"/>
  <c r="I924" i="28" s="1"/>
  <c r="K924" i="28" s="1"/>
  <c r="H924" i="28" a="1"/>
  <c r="H924" i="28" s="1"/>
  <c r="G924" i="28" a="1"/>
  <c r="G924" i="28" s="1"/>
  <c r="F924" i="28"/>
  <c r="E924" i="28"/>
  <c r="J923" i="28" a="1"/>
  <c r="J923" i="28" s="1"/>
  <c r="I923" i="28" a="1"/>
  <c r="I923" i="28" s="1"/>
  <c r="K923" i="28" s="1"/>
  <c r="H923" i="28" a="1"/>
  <c r="H923" i="28" s="1"/>
  <c r="G923" i="28" a="1"/>
  <c r="G923" i="28" s="1"/>
  <c r="F923" i="28"/>
  <c r="E923" i="28"/>
  <c r="J922" i="28" a="1"/>
  <c r="J922" i="28" s="1"/>
  <c r="I922" i="28" a="1"/>
  <c r="I922" i="28" s="1"/>
  <c r="K922" i="28" s="1"/>
  <c r="H922" i="28" a="1"/>
  <c r="H922" i="28" s="1"/>
  <c r="G922" i="28" a="1"/>
  <c r="G922" i="28" s="1"/>
  <c r="F922" i="28"/>
  <c r="E922" i="28"/>
  <c r="J921" i="28" a="1"/>
  <c r="J921" i="28" s="1"/>
  <c r="I921" i="28" a="1"/>
  <c r="I921" i="28" s="1"/>
  <c r="K921" i="28" s="1"/>
  <c r="H921" i="28" a="1"/>
  <c r="H921" i="28" s="1"/>
  <c r="G921" i="28" a="1"/>
  <c r="G921" i="28" s="1"/>
  <c r="F921" i="28"/>
  <c r="E921" i="28"/>
  <c r="J920" i="28" a="1"/>
  <c r="J920" i="28" s="1"/>
  <c r="I920" i="28" a="1"/>
  <c r="I920" i="28" s="1"/>
  <c r="K920" i="28" s="1"/>
  <c r="H920" i="28" a="1"/>
  <c r="H920" i="28" s="1"/>
  <c r="G920" i="28" a="1"/>
  <c r="G920" i="28" s="1"/>
  <c r="F920" i="28"/>
  <c r="E920" i="28"/>
  <c r="J919" i="28" a="1"/>
  <c r="J919" i="28" s="1"/>
  <c r="I919" i="28" a="1"/>
  <c r="I919" i="28" s="1"/>
  <c r="K919" i="28" s="1"/>
  <c r="H919" i="28" a="1"/>
  <c r="H919" i="28" s="1"/>
  <c r="G919" i="28" a="1"/>
  <c r="G919" i="28" s="1"/>
  <c r="F919" i="28"/>
  <c r="E919" i="28"/>
  <c r="J918" i="28" a="1"/>
  <c r="J918" i="28" s="1"/>
  <c r="I918" i="28" a="1"/>
  <c r="I918" i="28" s="1"/>
  <c r="K918" i="28" s="1"/>
  <c r="H918" i="28" a="1"/>
  <c r="H918" i="28" s="1"/>
  <c r="G918" i="28" a="1"/>
  <c r="G918" i="28" s="1"/>
  <c r="F918" i="28"/>
  <c r="E918" i="28"/>
  <c r="J917" i="28" a="1"/>
  <c r="J917" i="28" s="1"/>
  <c r="I917" i="28" a="1"/>
  <c r="I917" i="28" s="1"/>
  <c r="K917" i="28" s="1"/>
  <c r="H917" i="28" a="1"/>
  <c r="H917" i="28" s="1"/>
  <c r="G917" i="28" a="1"/>
  <c r="G917" i="28" s="1"/>
  <c r="F917" i="28"/>
  <c r="E917" i="28"/>
  <c r="J916" i="28" a="1"/>
  <c r="J916" i="28" s="1"/>
  <c r="I916" i="28" a="1"/>
  <c r="I916" i="28" s="1"/>
  <c r="K916" i="28" s="1"/>
  <c r="H916" i="28" a="1"/>
  <c r="H916" i="28" s="1"/>
  <c r="G916" i="28" a="1"/>
  <c r="G916" i="28" s="1"/>
  <c r="F916" i="28"/>
  <c r="E916" i="28"/>
  <c r="J915" i="28" a="1"/>
  <c r="J915" i="28" s="1"/>
  <c r="I915" i="28" a="1"/>
  <c r="I915" i="28" s="1"/>
  <c r="K915" i="28" s="1"/>
  <c r="H915" i="28" a="1"/>
  <c r="H915" i="28" s="1"/>
  <c r="G915" i="28" a="1"/>
  <c r="G915" i="28" s="1"/>
  <c r="F915" i="28"/>
  <c r="E915" i="28"/>
  <c r="J914" i="28" a="1"/>
  <c r="J914" i="28" s="1"/>
  <c r="I914" i="28" a="1"/>
  <c r="I914" i="28" s="1"/>
  <c r="K914" i="28" s="1"/>
  <c r="H914" i="28" a="1"/>
  <c r="H914" i="28" s="1"/>
  <c r="G914" i="28" a="1"/>
  <c r="G914" i="28" s="1"/>
  <c r="F914" i="28"/>
  <c r="E914" i="28"/>
  <c r="J913" i="28" a="1"/>
  <c r="J913" i="28" s="1"/>
  <c r="I913" i="28" a="1"/>
  <c r="I913" i="28" s="1"/>
  <c r="K913" i="28" s="1"/>
  <c r="H913" i="28" a="1"/>
  <c r="H913" i="28" s="1"/>
  <c r="G913" i="28" a="1"/>
  <c r="G913" i="28" s="1"/>
  <c r="F913" i="28"/>
  <c r="E913" i="28"/>
  <c r="J912" i="28" a="1"/>
  <c r="J912" i="28" s="1"/>
  <c r="I912" i="28" a="1"/>
  <c r="I912" i="28" s="1"/>
  <c r="K912" i="28" s="1"/>
  <c r="H912" i="28" a="1"/>
  <c r="H912" i="28" s="1"/>
  <c r="G912" i="28" a="1"/>
  <c r="G912" i="28" s="1"/>
  <c r="F912" i="28"/>
  <c r="E912" i="28"/>
  <c r="J911" i="28" a="1"/>
  <c r="J911" i="28" s="1"/>
  <c r="I911" i="28" a="1"/>
  <c r="I911" i="28" s="1"/>
  <c r="K911" i="28" s="1"/>
  <c r="H911" i="28" a="1"/>
  <c r="H911" i="28" s="1"/>
  <c r="G911" i="28" a="1"/>
  <c r="G911" i="28" s="1"/>
  <c r="F911" i="28"/>
  <c r="E911" i="28"/>
  <c r="J910" i="28" a="1"/>
  <c r="J910" i="28" s="1"/>
  <c r="I910" i="28" a="1"/>
  <c r="I910" i="28" s="1"/>
  <c r="K910" i="28" s="1"/>
  <c r="H910" i="28" a="1"/>
  <c r="H910" i="28" s="1"/>
  <c r="G910" i="28" a="1"/>
  <c r="G910" i="28" s="1"/>
  <c r="F910" i="28"/>
  <c r="E910" i="28"/>
  <c r="J909" i="28" a="1"/>
  <c r="J909" i="28" s="1"/>
  <c r="I909" i="28" a="1"/>
  <c r="I909" i="28" s="1"/>
  <c r="K909" i="28" s="1"/>
  <c r="H909" i="28" a="1"/>
  <c r="H909" i="28" s="1"/>
  <c r="G909" i="28" a="1"/>
  <c r="G909" i="28" s="1"/>
  <c r="F909" i="28"/>
  <c r="E909" i="28"/>
  <c r="J908" i="28" a="1"/>
  <c r="J908" i="28" s="1"/>
  <c r="I908" i="28" a="1"/>
  <c r="I908" i="28" s="1"/>
  <c r="K908" i="28" s="1"/>
  <c r="H908" i="28" a="1"/>
  <c r="H908" i="28" s="1"/>
  <c r="G908" i="28" a="1"/>
  <c r="G908" i="28" s="1"/>
  <c r="F908" i="28"/>
  <c r="E908" i="28"/>
  <c r="J907" i="28" a="1"/>
  <c r="J907" i="28" s="1"/>
  <c r="I907" i="28" a="1"/>
  <c r="I907" i="28" s="1"/>
  <c r="K907" i="28" s="1"/>
  <c r="H907" i="28" a="1"/>
  <c r="H907" i="28" s="1"/>
  <c r="G907" i="28" a="1"/>
  <c r="G907" i="28" s="1"/>
  <c r="F907" i="28"/>
  <c r="E907" i="28"/>
  <c r="J906" i="28" a="1"/>
  <c r="J906" i="28" s="1"/>
  <c r="I906" i="28" a="1"/>
  <c r="I906" i="28" s="1"/>
  <c r="K906" i="28" s="1"/>
  <c r="H906" i="28" a="1"/>
  <c r="H906" i="28" s="1"/>
  <c r="G906" i="28" a="1"/>
  <c r="G906" i="28" s="1"/>
  <c r="F906" i="28"/>
  <c r="E906" i="28"/>
  <c r="J905" i="28" a="1"/>
  <c r="J905" i="28" s="1"/>
  <c r="I905" i="28" a="1"/>
  <c r="I905" i="28" s="1"/>
  <c r="K905" i="28" s="1"/>
  <c r="H905" i="28" a="1"/>
  <c r="H905" i="28" s="1"/>
  <c r="G905" i="28" a="1"/>
  <c r="G905" i="28" s="1"/>
  <c r="F905" i="28"/>
  <c r="E905" i="28"/>
  <c r="J904" i="28" a="1"/>
  <c r="J904" i="28" s="1"/>
  <c r="I904" i="28" a="1"/>
  <c r="I904" i="28" s="1"/>
  <c r="K904" i="28" s="1"/>
  <c r="H904" i="28" a="1"/>
  <c r="H904" i="28" s="1"/>
  <c r="G904" i="28" a="1"/>
  <c r="G904" i="28" s="1"/>
  <c r="F904" i="28"/>
  <c r="E904" i="28"/>
  <c r="J903" i="28" a="1"/>
  <c r="J903" i="28" s="1"/>
  <c r="I903" i="28" a="1"/>
  <c r="I903" i="28" s="1"/>
  <c r="K903" i="28" s="1"/>
  <c r="H903" i="28" a="1"/>
  <c r="H903" i="28" s="1"/>
  <c r="G903" i="28" a="1"/>
  <c r="G903" i="28" s="1"/>
  <c r="F903" i="28"/>
  <c r="E903" i="28"/>
  <c r="J902" i="28" a="1"/>
  <c r="J902" i="28" s="1"/>
  <c r="I902" i="28" a="1"/>
  <c r="I902" i="28" s="1"/>
  <c r="K902" i="28" s="1"/>
  <c r="H902" i="28" a="1"/>
  <c r="H902" i="28" s="1"/>
  <c r="G902" i="28" a="1"/>
  <c r="G902" i="28" s="1"/>
  <c r="F902" i="28"/>
  <c r="E902" i="28"/>
  <c r="J901" i="28" a="1"/>
  <c r="J901" i="28" s="1"/>
  <c r="I901" i="28" a="1"/>
  <c r="I901" i="28" s="1"/>
  <c r="K901" i="28" s="1"/>
  <c r="H901" i="28" a="1"/>
  <c r="H901" i="28" s="1"/>
  <c r="G901" i="28" a="1"/>
  <c r="G901" i="28" s="1"/>
  <c r="F901" i="28"/>
  <c r="E901" i="28"/>
  <c r="J900" i="28" a="1"/>
  <c r="J900" i="28" s="1"/>
  <c r="I900" i="28" a="1"/>
  <c r="I900" i="28" s="1"/>
  <c r="K900" i="28" s="1"/>
  <c r="H900" i="28" a="1"/>
  <c r="H900" i="28" s="1"/>
  <c r="G900" i="28" a="1"/>
  <c r="G900" i="28" s="1"/>
  <c r="F900" i="28"/>
  <c r="E900" i="28"/>
  <c r="J899" i="28" a="1"/>
  <c r="J899" i="28" s="1"/>
  <c r="I899" i="28" a="1"/>
  <c r="I899" i="28" s="1"/>
  <c r="K899" i="28" s="1"/>
  <c r="H899" i="28" a="1"/>
  <c r="H899" i="28" s="1"/>
  <c r="G899" i="28" a="1"/>
  <c r="G899" i="28" s="1"/>
  <c r="F899" i="28"/>
  <c r="E899" i="28"/>
  <c r="J898" i="28" a="1"/>
  <c r="J898" i="28" s="1"/>
  <c r="I898" i="28" a="1"/>
  <c r="I898" i="28" s="1"/>
  <c r="K898" i="28" s="1"/>
  <c r="H898" i="28" a="1"/>
  <c r="H898" i="28" s="1"/>
  <c r="G898" i="28" a="1"/>
  <c r="G898" i="28" s="1"/>
  <c r="F898" i="28"/>
  <c r="E898" i="28"/>
  <c r="J897" i="28" a="1"/>
  <c r="J897" i="28" s="1"/>
  <c r="I897" i="28" a="1"/>
  <c r="I897" i="28" s="1"/>
  <c r="K897" i="28" s="1"/>
  <c r="H897" i="28" a="1"/>
  <c r="H897" i="28" s="1"/>
  <c r="G897" i="28" a="1"/>
  <c r="G897" i="28" s="1"/>
  <c r="F897" i="28"/>
  <c r="E897" i="28"/>
  <c r="J896" i="28" a="1"/>
  <c r="J896" i="28" s="1"/>
  <c r="I896" i="28" a="1"/>
  <c r="I896" i="28" s="1"/>
  <c r="K896" i="28" s="1"/>
  <c r="H896" i="28" a="1"/>
  <c r="H896" i="28" s="1"/>
  <c r="G896" i="28" a="1"/>
  <c r="G896" i="28" s="1"/>
  <c r="F896" i="28"/>
  <c r="E896" i="28"/>
  <c r="J895" i="28" a="1"/>
  <c r="J895" i="28" s="1"/>
  <c r="I895" i="28" a="1"/>
  <c r="I895" i="28" s="1"/>
  <c r="K895" i="28" s="1"/>
  <c r="H895" i="28" a="1"/>
  <c r="H895" i="28" s="1"/>
  <c r="G895" i="28" a="1"/>
  <c r="G895" i="28" s="1"/>
  <c r="F895" i="28"/>
  <c r="E895" i="28"/>
  <c r="J894" i="28" a="1"/>
  <c r="J894" i="28" s="1"/>
  <c r="I894" i="28" a="1"/>
  <c r="I894" i="28" s="1"/>
  <c r="K894" i="28" s="1"/>
  <c r="H894" i="28" a="1"/>
  <c r="H894" i="28" s="1"/>
  <c r="G894" i="28" a="1"/>
  <c r="G894" i="28" s="1"/>
  <c r="F894" i="28"/>
  <c r="E894" i="28"/>
  <c r="J893" i="28" a="1"/>
  <c r="J893" i="28" s="1"/>
  <c r="I893" i="28" a="1"/>
  <c r="I893" i="28" s="1"/>
  <c r="K893" i="28" s="1"/>
  <c r="H893" i="28" a="1"/>
  <c r="H893" i="28" s="1"/>
  <c r="G893" i="28" a="1"/>
  <c r="G893" i="28" s="1"/>
  <c r="F893" i="28"/>
  <c r="E893" i="28"/>
  <c r="J892" i="28" a="1"/>
  <c r="J892" i="28" s="1"/>
  <c r="I892" i="28" a="1"/>
  <c r="I892" i="28" s="1"/>
  <c r="K892" i="28" s="1"/>
  <c r="H892" i="28" a="1"/>
  <c r="H892" i="28" s="1"/>
  <c r="G892" i="28" a="1"/>
  <c r="G892" i="28" s="1"/>
  <c r="F892" i="28"/>
  <c r="E892" i="28"/>
  <c r="J891" i="28" a="1"/>
  <c r="J891" i="28" s="1"/>
  <c r="I891" i="28" a="1"/>
  <c r="I891" i="28" s="1"/>
  <c r="K891" i="28" s="1"/>
  <c r="H891" i="28" a="1"/>
  <c r="H891" i="28" s="1"/>
  <c r="G891" i="28" a="1"/>
  <c r="G891" i="28" s="1"/>
  <c r="F891" i="28"/>
  <c r="E891" i="28"/>
  <c r="J890" i="28" a="1"/>
  <c r="J890" i="28" s="1"/>
  <c r="I890" i="28" a="1"/>
  <c r="I890" i="28" s="1"/>
  <c r="K890" i="28" s="1"/>
  <c r="H890" i="28" a="1"/>
  <c r="H890" i="28" s="1"/>
  <c r="G890" i="28" a="1"/>
  <c r="G890" i="28" s="1"/>
  <c r="F890" i="28"/>
  <c r="E890" i="28"/>
  <c r="J889" i="28" a="1"/>
  <c r="J889" i="28" s="1"/>
  <c r="I889" i="28" a="1"/>
  <c r="I889" i="28" s="1"/>
  <c r="K889" i="28" s="1"/>
  <c r="H889" i="28" a="1"/>
  <c r="H889" i="28" s="1"/>
  <c r="G889" i="28" a="1"/>
  <c r="G889" i="28" s="1"/>
  <c r="F889" i="28"/>
  <c r="E889" i="28"/>
  <c r="J888" i="28" a="1"/>
  <c r="J888" i="28" s="1"/>
  <c r="I888" i="28" a="1"/>
  <c r="I888" i="28" s="1"/>
  <c r="K888" i="28" s="1"/>
  <c r="H888" i="28" a="1"/>
  <c r="H888" i="28" s="1"/>
  <c r="G888" i="28" a="1"/>
  <c r="G888" i="28" s="1"/>
  <c r="F888" i="28"/>
  <c r="E888" i="28"/>
  <c r="J887" i="28" a="1"/>
  <c r="J887" i="28" s="1"/>
  <c r="I887" i="28" a="1"/>
  <c r="I887" i="28" s="1"/>
  <c r="K887" i="28" s="1"/>
  <c r="H887" i="28" a="1"/>
  <c r="H887" i="28" s="1"/>
  <c r="G887" i="28" a="1"/>
  <c r="G887" i="28" s="1"/>
  <c r="F887" i="28"/>
  <c r="E887" i="28"/>
  <c r="J886" i="28" a="1"/>
  <c r="J886" i="28" s="1"/>
  <c r="I886" i="28" a="1"/>
  <c r="I886" i="28" s="1"/>
  <c r="K886" i="28" s="1"/>
  <c r="H886" i="28" a="1"/>
  <c r="H886" i="28" s="1"/>
  <c r="G886" i="28" a="1"/>
  <c r="G886" i="28" s="1"/>
  <c r="F886" i="28"/>
  <c r="E886" i="28"/>
  <c r="J885" i="28" a="1"/>
  <c r="J885" i="28" s="1"/>
  <c r="I885" i="28" a="1"/>
  <c r="I885" i="28" s="1"/>
  <c r="K885" i="28" s="1"/>
  <c r="H885" i="28" a="1"/>
  <c r="H885" i="28" s="1"/>
  <c r="G885" i="28" a="1"/>
  <c r="G885" i="28" s="1"/>
  <c r="F885" i="28"/>
  <c r="E885" i="28"/>
  <c r="J884" i="28" a="1"/>
  <c r="J884" i="28" s="1"/>
  <c r="I884" i="28" a="1"/>
  <c r="I884" i="28" s="1"/>
  <c r="K884" i="28" s="1"/>
  <c r="H884" i="28" a="1"/>
  <c r="H884" i="28" s="1"/>
  <c r="G884" i="28" a="1"/>
  <c r="G884" i="28" s="1"/>
  <c r="F884" i="28"/>
  <c r="E884" i="28"/>
  <c r="J883" i="28" a="1"/>
  <c r="J883" i="28" s="1"/>
  <c r="I883" i="28" a="1"/>
  <c r="I883" i="28" s="1"/>
  <c r="K883" i="28" s="1"/>
  <c r="H883" i="28" a="1"/>
  <c r="H883" i="28" s="1"/>
  <c r="G883" i="28" a="1"/>
  <c r="G883" i="28" s="1"/>
  <c r="F883" i="28"/>
  <c r="E883" i="28"/>
  <c r="J882" i="28" a="1"/>
  <c r="J882" i="28" s="1"/>
  <c r="I882" i="28" a="1"/>
  <c r="I882" i="28" s="1"/>
  <c r="K882" i="28" s="1"/>
  <c r="H882" i="28" a="1"/>
  <c r="H882" i="28" s="1"/>
  <c r="G882" i="28" a="1"/>
  <c r="G882" i="28" s="1"/>
  <c r="F882" i="28"/>
  <c r="E882" i="28"/>
  <c r="J881" i="28" a="1"/>
  <c r="J881" i="28" s="1"/>
  <c r="I881" i="28" a="1"/>
  <c r="I881" i="28" s="1"/>
  <c r="K881" i="28" s="1"/>
  <c r="H881" i="28" a="1"/>
  <c r="H881" i="28" s="1"/>
  <c r="G881" i="28" a="1"/>
  <c r="G881" i="28" s="1"/>
  <c r="F881" i="28"/>
  <c r="E881" i="28"/>
  <c r="J880" i="28" a="1"/>
  <c r="J880" i="28" s="1"/>
  <c r="I880" i="28" a="1"/>
  <c r="I880" i="28" s="1"/>
  <c r="K880" i="28" s="1"/>
  <c r="H880" i="28" a="1"/>
  <c r="H880" i="28" s="1"/>
  <c r="G880" i="28" a="1"/>
  <c r="G880" i="28" s="1"/>
  <c r="F880" i="28"/>
  <c r="E880" i="28"/>
  <c r="J879" i="28" a="1"/>
  <c r="J879" i="28" s="1"/>
  <c r="I879" i="28" a="1"/>
  <c r="I879" i="28" s="1"/>
  <c r="K879" i="28" s="1"/>
  <c r="H879" i="28" a="1"/>
  <c r="H879" i="28" s="1"/>
  <c r="G879" i="28" a="1"/>
  <c r="G879" i="28" s="1"/>
  <c r="F879" i="28"/>
  <c r="E879" i="28"/>
  <c r="J878" i="28" a="1"/>
  <c r="J878" i="28" s="1"/>
  <c r="I878" i="28" a="1"/>
  <c r="I878" i="28" s="1"/>
  <c r="K878" i="28" s="1"/>
  <c r="H878" i="28" a="1"/>
  <c r="H878" i="28" s="1"/>
  <c r="G878" i="28" a="1"/>
  <c r="G878" i="28" s="1"/>
  <c r="F878" i="28"/>
  <c r="E878" i="28"/>
  <c r="J877" i="28" a="1"/>
  <c r="J877" i="28" s="1"/>
  <c r="I877" i="28" a="1"/>
  <c r="I877" i="28" s="1"/>
  <c r="K877" i="28" s="1"/>
  <c r="H877" i="28" a="1"/>
  <c r="H877" i="28" s="1"/>
  <c r="G877" i="28" a="1"/>
  <c r="G877" i="28" s="1"/>
  <c r="F877" i="28"/>
  <c r="E877" i="28"/>
  <c r="J876" i="28" a="1"/>
  <c r="J876" i="28" s="1"/>
  <c r="I876" i="28" a="1"/>
  <c r="I876" i="28" s="1"/>
  <c r="K876" i="28" s="1"/>
  <c r="H876" i="28" a="1"/>
  <c r="H876" i="28" s="1"/>
  <c r="G876" i="28" a="1"/>
  <c r="G876" i="28" s="1"/>
  <c r="F876" i="28"/>
  <c r="E876" i="28"/>
  <c r="J875" i="28" a="1"/>
  <c r="J875" i="28" s="1"/>
  <c r="I875" i="28" a="1"/>
  <c r="I875" i="28" s="1"/>
  <c r="K875" i="28" s="1"/>
  <c r="H875" i="28" a="1"/>
  <c r="H875" i="28" s="1"/>
  <c r="G875" i="28" a="1"/>
  <c r="G875" i="28" s="1"/>
  <c r="F875" i="28"/>
  <c r="E875" i="28"/>
  <c r="J874" i="28" a="1"/>
  <c r="J874" i="28" s="1"/>
  <c r="I874" i="28" a="1"/>
  <c r="I874" i="28" s="1"/>
  <c r="K874" i="28" s="1"/>
  <c r="H874" i="28" a="1"/>
  <c r="H874" i="28" s="1"/>
  <c r="G874" i="28" a="1"/>
  <c r="G874" i="28" s="1"/>
  <c r="F874" i="28"/>
  <c r="E874" i="28"/>
  <c r="J873" i="28" a="1"/>
  <c r="J873" i="28" s="1"/>
  <c r="I873" i="28" a="1"/>
  <c r="I873" i="28" s="1"/>
  <c r="K873" i="28" s="1"/>
  <c r="H873" i="28" a="1"/>
  <c r="H873" i="28" s="1"/>
  <c r="G873" i="28" a="1"/>
  <c r="G873" i="28" s="1"/>
  <c r="F873" i="28"/>
  <c r="E873" i="28"/>
  <c r="J872" i="28" a="1"/>
  <c r="J872" i="28" s="1"/>
  <c r="I872" i="28" a="1"/>
  <c r="I872" i="28" s="1"/>
  <c r="K872" i="28" s="1"/>
  <c r="H872" i="28" a="1"/>
  <c r="H872" i="28" s="1"/>
  <c r="G872" i="28" a="1"/>
  <c r="G872" i="28" s="1"/>
  <c r="F872" i="28"/>
  <c r="E872" i="28"/>
  <c r="J871" i="28" a="1"/>
  <c r="J871" i="28" s="1"/>
  <c r="I871" i="28" a="1"/>
  <c r="I871" i="28" s="1"/>
  <c r="K871" i="28" s="1"/>
  <c r="H871" i="28" a="1"/>
  <c r="H871" i="28" s="1"/>
  <c r="G871" i="28" a="1"/>
  <c r="G871" i="28" s="1"/>
  <c r="F871" i="28"/>
  <c r="E871" i="28"/>
  <c r="J870" i="28" a="1"/>
  <c r="J870" i="28" s="1"/>
  <c r="I870" i="28" a="1"/>
  <c r="I870" i="28" s="1"/>
  <c r="K870" i="28" s="1"/>
  <c r="H870" i="28" a="1"/>
  <c r="H870" i="28" s="1"/>
  <c r="G870" i="28" a="1"/>
  <c r="G870" i="28" s="1"/>
  <c r="F870" i="28"/>
  <c r="E870" i="28"/>
  <c r="J869" i="28" a="1"/>
  <c r="J869" i="28" s="1"/>
  <c r="I869" i="28" a="1"/>
  <c r="I869" i="28" s="1"/>
  <c r="K869" i="28" s="1"/>
  <c r="H869" i="28" a="1"/>
  <c r="H869" i="28" s="1"/>
  <c r="G869" i="28" a="1"/>
  <c r="G869" i="28" s="1"/>
  <c r="F869" i="28"/>
  <c r="E869" i="28"/>
  <c r="J868" i="28" a="1"/>
  <c r="J868" i="28" s="1"/>
  <c r="I868" i="28" a="1"/>
  <c r="I868" i="28" s="1"/>
  <c r="K868" i="28" s="1"/>
  <c r="H868" i="28" a="1"/>
  <c r="H868" i="28" s="1"/>
  <c r="G868" i="28" a="1"/>
  <c r="G868" i="28" s="1"/>
  <c r="F868" i="28"/>
  <c r="E868" i="28"/>
  <c r="J867" i="28" a="1"/>
  <c r="J867" i="28" s="1"/>
  <c r="I867" i="28" a="1"/>
  <c r="I867" i="28" s="1"/>
  <c r="K867" i="28" s="1"/>
  <c r="H867" i="28" a="1"/>
  <c r="H867" i="28" s="1"/>
  <c r="G867" i="28" a="1"/>
  <c r="G867" i="28" s="1"/>
  <c r="F867" i="28"/>
  <c r="E867" i="28"/>
  <c r="J866" i="28" a="1"/>
  <c r="J866" i="28" s="1"/>
  <c r="I866" i="28" a="1"/>
  <c r="I866" i="28" s="1"/>
  <c r="K866" i="28" s="1"/>
  <c r="H866" i="28" a="1"/>
  <c r="H866" i="28" s="1"/>
  <c r="G866" i="28" a="1"/>
  <c r="G866" i="28" s="1"/>
  <c r="F866" i="28"/>
  <c r="E866" i="28"/>
  <c r="J865" i="28" a="1"/>
  <c r="J865" i="28" s="1"/>
  <c r="I865" i="28" a="1"/>
  <c r="I865" i="28" s="1"/>
  <c r="K865" i="28" s="1"/>
  <c r="H865" i="28" a="1"/>
  <c r="H865" i="28" s="1"/>
  <c r="G865" i="28" a="1"/>
  <c r="G865" i="28" s="1"/>
  <c r="F865" i="28"/>
  <c r="E865" i="28"/>
  <c r="J864" i="28" a="1"/>
  <c r="J864" i="28" s="1"/>
  <c r="I864" i="28" a="1"/>
  <c r="I864" i="28" s="1"/>
  <c r="K864" i="28" s="1"/>
  <c r="H864" i="28" a="1"/>
  <c r="H864" i="28" s="1"/>
  <c r="G864" i="28" a="1"/>
  <c r="G864" i="28" s="1"/>
  <c r="F864" i="28"/>
  <c r="E864" i="28"/>
  <c r="J863" i="28" a="1"/>
  <c r="J863" i="28" s="1"/>
  <c r="I863" i="28" a="1"/>
  <c r="I863" i="28" s="1"/>
  <c r="K863" i="28" s="1"/>
  <c r="H863" i="28" a="1"/>
  <c r="H863" i="28" s="1"/>
  <c r="G863" i="28" a="1"/>
  <c r="G863" i="28" s="1"/>
  <c r="F863" i="28"/>
  <c r="E863" i="28"/>
  <c r="J862" i="28" a="1"/>
  <c r="J862" i="28" s="1"/>
  <c r="I862" i="28" a="1"/>
  <c r="I862" i="28" s="1"/>
  <c r="K862" i="28" s="1"/>
  <c r="H862" i="28" a="1"/>
  <c r="H862" i="28" s="1"/>
  <c r="G862" i="28" a="1"/>
  <c r="G862" i="28" s="1"/>
  <c r="F862" i="28"/>
  <c r="E862" i="28"/>
  <c r="J861" i="28" a="1"/>
  <c r="J861" i="28" s="1"/>
  <c r="I861" i="28" a="1"/>
  <c r="I861" i="28" s="1"/>
  <c r="K861" i="28" s="1"/>
  <c r="H861" i="28" a="1"/>
  <c r="H861" i="28" s="1"/>
  <c r="G861" i="28" a="1"/>
  <c r="G861" i="28" s="1"/>
  <c r="F861" i="28"/>
  <c r="E861" i="28"/>
  <c r="J860" i="28" a="1"/>
  <c r="J860" i="28" s="1"/>
  <c r="I860" i="28" a="1"/>
  <c r="I860" i="28" s="1"/>
  <c r="K860" i="28" s="1"/>
  <c r="H860" i="28" a="1"/>
  <c r="H860" i="28" s="1"/>
  <c r="G860" i="28" a="1"/>
  <c r="G860" i="28" s="1"/>
  <c r="F860" i="28"/>
  <c r="E860" i="28"/>
  <c r="J859" i="28" a="1"/>
  <c r="J859" i="28" s="1"/>
  <c r="I859" i="28" a="1"/>
  <c r="I859" i="28" s="1"/>
  <c r="K859" i="28" s="1"/>
  <c r="H859" i="28" a="1"/>
  <c r="H859" i="28" s="1"/>
  <c r="G859" i="28" a="1"/>
  <c r="G859" i="28" s="1"/>
  <c r="F859" i="28"/>
  <c r="E859" i="28"/>
  <c r="J858" i="28" a="1"/>
  <c r="J858" i="28" s="1"/>
  <c r="I858" i="28" a="1"/>
  <c r="I858" i="28" s="1"/>
  <c r="K858" i="28" s="1"/>
  <c r="H858" i="28" a="1"/>
  <c r="H858" i="28" s="1"/>
  <c r="G858" i="28" a="1"/>
  <c r="G858" i="28" s="1"/>
  <c r="F858" i="28"/>
  <c r="E858" i="28"/>
  <c r="J857" i="28" a="1"/>
  <c r="J857" i="28" s="1"/>
  <c r="I857" i="28" a="1"/>
  <c r="I857" i="28" s="1"/>
  <c r="K857" i="28" s="1"/>
  <c r="H857" i="28" a="1"/>
  <c r="H857" i="28" s="1"/>
  <c r="G857" i="28" a="1"/>
  <c r="G857" i="28" s="1"/>
  <c r="F857" i="28"/>
  <c r="E857" i="28"/>
  <c r="J856" i="28" a="1"/>
  <c r="J856" i="28" s="1"/>
  <c r="I856" i="28" a="1"/>
  <c r="I856" i="28" s="1"/>
  <c r="K856" i="28" s="1"/>
  <c r="H856" i="28" a="1"/>
  <c r="H856" i="28" s="1"/>
  <c r="G856" i="28" a="1"/>
  <c r="G856" i="28" s="1"/>
  <c r="F856" i="28"/>
  <c r="E856" i="28"/>
  <c r="J855" i="28" a="1"/>
  <c r="J855" i="28" s="1"/>
  <c r="I855" i="28" a="1"/>
  <c r="I855" i="28" s="1"/>
  <c r="K855" i="28" s="1"/>
  <c r="H855" i="28" a="1"/>
  <c r="H855" i="28" s="1"/>
  <c r="G855" i="28" a="1"/>
  <c r="G855" i="28" s="1"/>
  <c r="F855" i="28"/>
  <c r="E855" i="28"/>
  <c r="J854" i="28" a="1"/>
  <c r="J854" i="28" s="1"/>
  <c r="I854" i="28" a="1"/>
  <c r="I854" i="28" s="1"/>
  <c r="K854" i="28" s="1"/>
  <c r="H854" i="28" a="1"/>
  <c r="H854" i="28" s="1"/>
  <c r="G854" i="28" a="1"/>
  <c r="G854" i="28" s="1"/>
  <c r="F854" i="28"/>
  <c r="E854" i="28"/>
  <c r="J853" i="28" a="1"/>
  <c r="J853" i="28" s="1"/>
  <c r="I853" i="28" a="1"/>
  <c r="I853" i="28" s="1"/>
  <c r="K853" i="28" s="1"/>
  <c r="H853" i="28" a="1"/>
  <c r="H853" i="28" s="1"/>
  <c r="G853" i="28" a="1"/>
  <c r="G853" i="28" s="1"/>
  <c r="F853" i="28"/>
  <c r="E853" i="28"/>
  <c r="J852" i="28" a="1"/>
  <c r="J852" i="28" s="1"/>
  <c r="I852" i="28" a="1"/>
  <c r="I852" i="28" s="1"/>
  <c r="K852" i="28" s="1"/>
  <c r="H852" i="28" a="1"/>
  <c r="H852" i="28" s="1"/>
  <c r="G852" i="28" a="1"/>
  <c r="G852" i="28" s="1"/>
  <c r="F852" i="28"/>
  <c r="E852" i="28"/>
  <c r="J851" i="28" a="1"/>
  <c r="J851" i="28" s="1"/>
  <c r="I851" i="28" a="1"/>
  <c r="I851" i="28" s="1"/>
  <c r="K851" i="28" s="1"/>
  <c r="H851" i="28" a="1"/>
  <c r="H851" i="28" s="1"/>
  <c r="G851" i="28" a="1"/>
  <c r="G851" i="28" s="1"/>
  <c r="F851" i="28"/>
  <c r="E851" i="28"/>
  <c r="J850" i="28" a="1"/>
  <c r="J850" i="28" s="1"/>
  <c r="I850" i="28" a="1"/>
  <c r="I850" i="28" s="1"/>
  <c r="K850" i="28" s="1"/>
  <c r="H850" i="28" a="1"/>
  <c r="H850" i="28" s="1"/>
  <c r="G850" i="28" a="1"/>
  <c r="G850" i="28" s="1"/>
  <c r="F850" i="28"/>
  <c r="E850" i="28"/>
  <c r="J849" i="28" a="1"/>
  <c r="J849" i="28" s="1"/>
  <c r="I849" i="28" a="1"/>
  <c r="I849" i="28" s="1"/>
  <c r="K849" i="28" s="1"/>
  <c r="H849" i="28" a="1"/>
  <c r="H849" i="28" s="1"/>
  <c r="G849" i="28" a="1"/>
  <c r="G849" i="28" s="1"/>
  <c r="F849" i="28"/>
  <c r="E849" i="28"/>
  <c r="J848" i="28" a="1"/>
  <c r="J848" i="28" s="1"/>
  <c r="I848" i="28" a="1"/>
  <c r="I848" i="28" s="1"/>
  <c r="K848" i="28" s="1"/>
  <c r="H848" i="28" a="1"/>
  <c r="H848" i="28" s="1"/>
  <c r="G848" i="28" a="1"/>
  <c r="G848" i="28" s="1"/>
  <c r="F848" i="28"/>
  <c r="E848" i="28"/>
  <c r="J847" i="28" a="1"/>
  <c r="J847" i="28" s="1"/>
  <c r="I847" i="28" a="1"/>
  <c r="I847" i="28" s="1"/>
  <c r="K847" i="28" s="1"/>
  <c r="H847" i="28" a="1"/>
  <c r="H847" i="28" s="1"/>
  <c r="G847" i="28" a="1"/>
  <c r="G847" i="28" s="1"/>
  <c r="F847" i="28"/>
  <c r="E847" i="28"/>
  <c r="J846" i="28" a="1"/>
  <c r="J846" i="28" s="1"/>
  <c r="I846" i="28" a="1"/>
  <c r="I846" i="28" s="1"/>
  <c r="K846" i="28" s="1"/>
  <c r="H846" i="28" a="1"/>
  <c r="H846" i="28" s="1"/>
  <c r="G846" i="28" a="1"/>
  <c r="G846" i="28" s="1"/>
  <c r="F846" i="28"/>
  <c r="E846" i="28"/>
  <c r="J845" i="28" a="1"/>
  <c r="J845" i="28" s="1"/>
  <c r="I845" i="28" a="1"/>
  <c r="I845" i="28" s="1"/>
  <c r="K845" i="28" s="1"/>
  <c r="H845" i="28" a="1"/>
  <c r="H845" i="28" s="1"/>
  <c r="G845" i="28" a="1"/>
  <c r="G845" i="28" s="1"/>
  <c r="F845" i="28"/>
  <c r="E845" i="28"/>
  <c r="J844" i="28" a="1"/>
  <c r="J844" i="28" s="1"/>
  <c r="I844" i="28" a="1"/>
  <c r="I844" i="28" s="1"/>
  <c r="K844" i="28" s="1"/>
  <c r="H844" i="28" a="1"/>
  <c r="H844" i="28" s="1"/>
  <c r="G844" i="28" a="1"/>
  <c r="G844" i="28" s="1"/>
  <c r="F844" i="28"/>
  <c r="E844" i="28"/>
  <c r="J843" i="28" a="1"/>
  <c r="J843" i="28" s="1"/>
  <c r="I843" i="28" a="1"/>
  <c r="I843" i="28" s="1"/>
  <c r="K843" i="28" s="1"/>
  <c r="H843" i="28" a="1"/>
  <c r="H843" i="28" s="1"/>
  <c r="G843" i="28" a="1"/>
  <c r="G843" i="28" s="1"/>
  <c r="F843" i="28"/>
  <c r="E843" i="28"/>
  <c r="J842" i="28" a="1"/>
  <c r="J842" i="28" s="1"/>
  <c r="I842" i="28" a="1"/>
  <c r="I842" i="28" s="1"/>
  <c r="K842" i="28" s="1"/>
  <c r="H842" i="28" a="1"/>
  <c r="H842" i="28" s="1"/>
  <c r="G842" i="28" a="1"/>
  <c r="G842" i="28" s="1"/>
  <c r="F842" i="28"/>
  <c r="E842" i="28"/>
  <c r="J841" i="28" a="1"/>
  <c r="J841" i="28" s="1"/>
  <c r="I841" i="28" a="1"/>
  <c r="I841" i="28" s="1"/>
  <c r="K841" i="28" s="1"/>
  <c r="H841" i="28" a="1"/>
  <c r="H841" i="28" s="1"/>
  <c r="G841" i="28" a="1"/>
  <c r="G841" i="28" s="1"/>
  <c r="F841" i="28"/>
  <c r="E841" i="28"/>
  <c r="J840" i="28" a="1"/>
  <c r="J840" i="28" s="1"/>
  <c r="I840" i="28" a="1"/>
  <c r="I840" i="28" s="1"/>
  <c r="K840" i="28" s="1"/>
  <c r="H840" i="28" a="1"/>
  <c r="H840" i="28" s="1"/>
  <c r="G840" i="28" a="1"/>
  <c r="G840" i="28" s="1"/>
  <c r="F840" i="28"/>
  <c r="E840" i="28"/>
  <c r="J839" i="28" a="1"/>
  <c r="J839" i="28" s="1"/>
  <c r="I839" i="28" a="1"/>
  <c r="I839" i="28" s="1"/>
  <c r="K839" i="28" s="1"/>
  <c r="H839" i="28" a="1"/>
  <c r="H839" i="28" s="1"/>
  <c r="G839" i="28" a="1"/>
  <c r="G839" i="28" s="1"/>
  <c r="F839" i="28"/>
  <c r="E839" i="28"/>
  <c r="J838" i="28" a="1"/>
  <c r="J838" i="28" s="1"/>
  <c r="I838" i="28" a="1"/>
  <c r="I838" i="28" s="1"/>
  <c r="K838" i="28" s="1"/>
  <c r="H838" i="28" a="1"/>
  <c r="H838" i="28" s="1"/>
  <c r="G838" i="28" a="1"/>
  <c r="G838" i="28" s="1"/>
  <c r="F838" i="28"/>
  <c r="E838" i="28"/>
  <c r="J837" i="28" a="1"/>
  <c r="J837" i="28" s="1"/>
  <c r="I837" i="28" a="1"/>
  <c r="I837" i="28" s="1"/>
  <c r="K837" i="28" s="1"/>
  <c r="H837" i="28" a="1"/>
  <c r="H837" i="28" s="1"/>
  <c r="G837" i="28" a="1"/>
  <c r="G837" i="28" s="1"/>
  <c r="F837" i="28"/>
  <c r="E837" i="28"/>
  <c r="J836" i="28" a="1"/>
  <c r="J836" i="28" s="1"/>
  <c r="I836" i="28" a="1"/>
  <c r="I836" i="28" s="1"/>
  <c r="K836" i="28" s="1"/>
  <c r="H836" i="28" a="1"/>
  <c r="H836" i="28" s="1"/>
  <c r="G836" i="28" a="1"/>
  <c r="G836" i="28" s="1"/>
  <c r="F836" i="28"/>
  <c r="E836" i="28"/>
  <c r="J835" i="28" a="1"/>
  <c r="J835" i="28" s="1"/>
  <c r="I835" i="28" a="1"/>
  <c r="I835" i="28" s="1"/>
  <c r="K835" i="28" s="1"/>
  <c r="H835" i="28" a="1"/>
  <c r="H835" i="28" s="1"/>
  <c r="G835" i="28" a="1"/>
  <c r="G835" i="28" s="1"/>
  <c r="F835" i="28"/>
  <c r="E835" i="28"/>
  <c r="J834" i="28" a="1"/>
  <c r="J834" i="28" s="1"/>
  <c r="I834" i="28" a="1"/>
  <c r="I834" i="28" s="1"/>
  <c r="K834" i="28" s="1"/>
  <c r="H834" i="28" a="1"/>
  <c r="H834" i="28" s="1"/>
  <c r="G834" i="28" a="1"/>
  <c r="G834" i="28" s="1"/>
  <c r="F834" i="28"/>
  <c r="E834" i="28"/>
  <c r="J833" i="28" a="1"/>
  <c r="J833" i="28" s="1"/>
  <c r="I833" i="28" a="1"/>
  <c r="I833" i="28" s="1"/>
  <c r="K833" i="28" s="1"/>
  <c r="H833" i="28" a="1"/>
  <c r="H833" i="28" s="1"/>
  <c r="G833" i="28" a="1"/>
  <c r="G833" i="28" s="1"/>
  <c r="F833" i="28"/>
  <c r="E833" i="28"/>
  <c r="J832" i="28" a="1"/>
  <c r="J832" i="28" s="1"/>
  <c r="I832" i="28" a="1"/>
  <c r="I832" i="28" s="1"/>
  <c r="K832" i="28" s="1"/>
  <c r="H832" i="28" a="1"/>
  <c r="H832" i="28" s="1"/>
  <c r="G832" i="28" a="1"/>
  <c r="G832" i="28" s="1"/>
  <c r="F832" i="28"/>
  <c r="E832" i="28"/>
  <c r="J831" i="28" a="1"/>
  <c r="J831" i="28" s="1"/>
  <c r="I831" i="28" a="1"/>
  <c r="I831" i="28" s="1"/>
  <c r="K831" i="28" s="1"/>
  <c r="H831" i="28" a="1"/>
  <c r="H831" i="28" s="1"/>
  <c r="G831" i="28" a="1"/>
  <c r="G831" i="28" s="1"/>
  <c r="F831" i="28"/>
  <c r="E831" i="28"/>
  <c r="J830" i="28" a="1"/>
  <c r="J830" i="28" s="1"/>
  <c r="I830" i="28" a="1"/>
  <c r="I830" i="28" s="1"/>
  <c r="K830" i="28" s="1"/>
  <c r="H830" i="28" a="1"/>
  <c r="H830" i="28" s="1"/>
  <c r="G830" i="28" a="1"/>
  <c r="G830" i="28" s="1"/>
  <c r="F830" i="28"/>
  <c r="E830" i="28"/>
  <c r="J829" i="28" a="1"/>
  <c r="J829" i="28" s="1"/>
  <c r="I829" i="28" a="1"/>
  <c r="I829" i="28" s="1"/>
  <c r="K829" i="28" s="1"/>
  <c r="H829" i="28" a="1"/>
  <c r="H829" i="28" s="1"/>
  <c r="G829" i="28" a="1"/>
  <c r="G829" i="28" s="1"/>
  <c r="F829" i="28"/>
  <c r="E829" i="28"/>
  <c r="J828" i="28" a="1"/>
  <c r="J828" i="28" s="1"/>
  <c r="I828" i="28" a="1"/>
  <c r="I828" i="28" s="1"/>
  <c r="K828" i="28" s="1"/>
  <c r="H828" i="28" a="1"/>
  <c r="H828" i="28" s="1"/>
  <c r="G828" i="28" a="1"/>
  <c r="G828" i="28" s="1"/>
  <c r="F828" i="28"/>
  <c r="E828" i="28"/>
  <c r="J827" i="28" a="1"/>
  <c r="J827" i="28" s="1"/>
  <c r="I827" i="28" a="1"/>
  <c r="I827" i="28" s="1"/>
  <c r="K827" i="28" s="1"/>
  <c r="H827" i="28" a="1"/>
  <c r="H827" i="28" s="1"/>
  <c r="G827" i="28" a="1"/>
  <c r="G827" i="28" s="1"/>
  <c r="F827" i="28"/>
  <c r="E827" i="28"/>
  <c r="J826" i="28" a="1"/>
  <c r="J826" i="28" s="1"/>
  <c r="I826" i="28" a="1"/>
  <c r="I826" i="28" s="1"/>
  <c r="K826" i="28" s="1"/>
  <c r="H826" i="28" a="1"/>
  <c r="H826" i="28" s="1"/>
  <c r="G826" i="28" a="1"/>
  <c r="G826" i="28" s="1"/>
  <c r="F826" i="28"/>
  <c r="E826" i="28"/>
  <c r="J825" i="28" a="1"/>
  <c r="J825" i="28" s="1"/>
  <c r="I825" i="28" a="1"/>
  <c r="I825" i="28" s="1"/>
  <c r="K825" i="28" s="1"/>
  <c r="H825" i="28" a="1"/>
  <c r="H825" i="28" s="1"/>
  <c r="G825" i="28" a="1"/>
  <c r="G825" i="28" s="1"/>
  <c r="F825" i="28"/>
  <c r="E825" i="28"/>
  <c r="J824" i="28" a="1"/>
  <c r="J824" i="28" s="1"/>
  <c r="I824" i="28" a="1"/>
  <c r="I824" i="28" s="1"/>
  <c r="K824" i="28" s="1"/>
  <c r="H824" i="28" a="1"/>
  <c r="H824" i="28" s="1"/>
  <c r="G824" i="28" a="1"/>
  <c r="G824" i="28" s="1"/>
  <c r="F824" i="28"/>
  <c r="E824" i="28"/>
  <c r="J823" i="28" a="1"/>
  <c r="J823" i="28" s="1"/>
  <c r="I823" i="28" a="1"/>
  <c r="I823" i="28" s="1"/>
  <c r="K823" i="28" s="1"/>
  <c r="H823" i="28" a="1"/>
  <c r="H823" i="28" s="1"/>
  <c r="G823" i="28" a="1"/>
  <c r="G823" i="28" s="1"/>
  <c r="F823" i="28"/>
  <c r="E823" i="28"/>
  <c r="J822" i="28" a="1"/>
  <c r="J822" i="28" s="1"/>
  <c r="I822" i="28" a="1"/>
  <c r="I822" i="28" s="1"/>
  <c r="K822" i="28" s="1"/>
  <c r="H822" i="28" a="1"/>
  <c r="H822" i="28" s="1"/>
  <c r="G822" i="28" a="1"/>
  <c r="G822" i="28" s="1"/>
  <c r="F822" i="28"/>
  <c r="E822" i="28"/>
  <c r="J821" i="28" a="1"/>
  <c r="J821" i="28" s="1"/>
  <c r="I821" i="28" a="1"/>
  <c r="I821" i="28" s="1"/>
  <c r="K821" i="28" s="1"/>
  <c r="H821" i="28" a="1"/>
  <c r="H821" i="28" s="1"/>
  <c r="G821" i="28" a="1"/>
  <c r="G821" i="28" s="1"/>
  <c r="F821" i="28"/>
  <c r="E821" i="28"/>
  <c r="J820" i="28" a="1"/>
  <c r="J820" i="28" s="1"/>
  <c r="I820" i="28" a="1"/>
  <c r="I820" i="28" s="1"/>
  <c r="K820" i="28" s="1"/>
  <c r="H820" i="28" a="1"/>
  <c r="H820" i="28" s="1"/>
  <c r="G820" i="28" a="1"/>
  <c r="G820" i="28" s="1"/>
  <c r="F820" i="28"/>
  <c r="E820" i="28"/>
  <c r="J819" i="28" a="1"/>
  <c r="J819" i="28" s="1"/>
  <c r="I819" i="28" a="1"/>
  <c r="I819" i="28" s="1"/>
  <c r="K819" i="28" s="1"/>
  <c r="H819" i="28" a="1"/>
  <c r="H819" i="28" s="1"/>
  <c r="G819" i="28" a="1"/>
  <c r="G819" i="28" s="1"/>
  <c r="F819" i="28"/>
  <c r="E819" i="28"/>
  <c r="J818" i="28" a="1"/>
  <c r="J818" i="28" s="1"/>
  <c r="I818" i="28" a="1"/>
  <c r="I818" i="28" s="1"/>
  <c r="K818" i="28" s="1"/>
  <c r="H818" i="28" a="1"/>
  <c r="H818" i="28" s="1"/>
  <c r="G818" i="28" a="1"/>
  <c r="G818" i="28" s="1"/>
  <c r="F818" i="28"/>
  <c r="E818" i="28"/>
  <c r="J817" i="28" a="1"/>
  <c r="J817" i="28" s="1"/>
  <c r="I817" i="28" a="1"/>
  <c r="I817" i="28" s="1"/>
  <c r="K817" i="28" s="1"/>
  <c r="H817" i="28" a="1"/>
  <c r="H817" i="28" s="1"/>
  <c r="G817" i="28" a="1"/>
  <c r="G817" i="28" s="1"/>
  <c r="F817" i="28"/>
  <c r="E817" i="28"/>
  <c r="J816" i="28" a="1"/>
  <c r="J816" i="28" s="1"/>
  <c r="I816" i="28" a="1"/>
  <c r="I816" i="28" s="1"/>
  <c r="K816" i="28" s="1"/>
  <c r="H816" i="28" a="1"/>
  <c r="H816" i="28" s="1"/>
  <c r="G816" i="28" a="1"/>
  <c r="G816" i="28" s="1"/>
  <c r="F816" i="28"/>
  <c r="E816" i="28"/>
  <c r="J815" i="28" a="1"/>
  <c r="J815" i="28" s="1"/>
  <c r="I815" i="28" a="1"/>
  <c r="I815" i="28" s="1"/>
  <c r="K815" i="28" s="1"/>
  <c r="H815" i="28" a="1"/>
  <c r="H815" i="28" s="1"/>
  <c r="G815" i="28" a="1"/>
  <c r="G815" i="28" s="1"/>
  <c r="F815" i="28"/>
  <c r="E815" i="28"/>
  <c r="J814" i="28" a="1"/>
  <c r="J814" i="28" s="1"/>
  <c r="I814" i="28" a="1"/>
  <c r="I814" i="28" s="1"/>
  <c r="K814" i="28" s="1"/>
  <c r="H814" i="28" a="1"/>
  <c r="H814" i="28" s="1"/>
  <c r="G814" i="28" a="1"/>
  <c r="G814" i="28" s="1"/>
  <c r="F814" i="28"/>
  <c r="E814" i="28"/>
  <c r="J813" i="28" a="1"/>
  <c r="J813" i="28" s="1"/>
  <c r="I813" i="28" a="1"/>
  <c r="I813" i="28" s="1"/>
  <c r="K813" i="28" s="1"/>
  <c r="H813" i="28" a="1"/>
  <c r="H813" i="28" s="1"/>
  <c r="G813" i="28" a="1"/>
  <c r="G813" i="28" s="1"/>
  <c r="F813" i="28"/>
  <c r="E813" i="28"/>
  <c r="J812" i="28" a="1"/>
  <c r="J812" i="28" s="1"/>
  <c r="I812" i="28" a="1"/>
  <c r="I812" i="28" s="1"/>
  <c r="K812" i="28" s="1"/>
  <c r="H812" i="28" a="1"/>
  <c r="H812" i="28" s="1"/>
  <c r="G812" i="28" a="1"/>
  <c r="G812" i="28" s="1"/>
  <c r="F812" i="28"/>
  <c r="E812" i="28"/>
  <c r="J811" i="28" a="1"/>
  <c r="J811" i="28" s="1"/>
  <c r="I811" i="28" a="1"/>
  <c r="I811" i="28" s="1"/>
  <c r="K811" i="28" s="1"/>
  <c r="H811" i="28" a="1"/>
  <c r="H811" i="28" s="1"/>
  <c r="G811" i="28" a="1"/>
  <c r="G811" i="28" s="1"/>
  <c r="F811" i="28"/>
  <c r="E811" i="28"/>
  <c r="J810" i="28" a="1"/>
  <c r="J810" i="28" s="1"/>
  <c r="I810" i="28" a="1"/>
  <c r="I810" i="28" s="1"/>
  <c r="K810" i="28" s="1"/>
  <c r="H810" i="28" a="1"/>
  <c r="H810" i="28" s="1"/>
  <c r="G810" i="28" a="1"/>
  <c r="G810" i="28" s="1"/>
  <c r="F810" i="28"/>
  <c r="E810" i="28"/>
  <c r="J809" i="28" a="1"/>
  <c r="J809" i="28" s="1"/>
  <c r="I809" i="28" a="1"/>
  <c r="I809" i="28" s="1"/>
  <c r="K809" i="28" s="1"/>
  <c r="H809" i="28" a="1"/>
  <c r="H809" i="28" s="1"/>
  <c r="G809" i="28" a="1"/>
  <c r="G809" i="28" s="1"/>
  <c r="F809" i="28"/>
  <c r="E809" i="28"/>
  <c r="J808" i="28" a="1"/>
  <c r="J808" i="28" s="1"/>
  <c r="I808" i="28" a="1"/>
  <c r="I808" i="28" s="1"/>
  <c r="K808" i="28" s="1"/>
  <c r="H808" i="28" a="1"/>
  <c r="H808" i="28" s="1"/>
  <c r="G808" i="28" a="1"/>
  <c r="G808" i="28" s="1"/>
  <c r="F808" i="28"/>
  <c r="E808" i="28"/>
  <c r="J807" i="28" a="1"/>
  <c r="J807" i="28" s="1"/>
  <c r="I807" i="28" a="1"/>
  <c r="I807" i="28" s="1"/>
  <c r="K807" i="28" s="1"/>
  <c r="H807" i="28" a="1"/>
  <c r="H807" i="28" s="1"/>
  <c r="G807" i="28" a="1"/>
  <c r="G807" i="28" s="1"/>
  <c r="F807" i="28"/>
  <c r="E807" i="28"/>
  <c r="J806" i="28" a="1"/>
  <c r="J806" i="28" s="1"/>
  <c r="I806" i="28" a="1"/>
  <c r="I806" i="28" s="1"/>
  <c r="K806" i="28" s="1"/>
  <c r="H806" i="28" a="1"/>
  <c r="H806" i="28" s="1"/>
  <c r="G806" i="28" a="1"/>
  <c r="G806" i="28" s="1"/>
  <c r="F806" i="28"/>
  <c r="E806" i="28"/>
  <c r="J805" i="28" a="1"/>
  <c r="J805" i="28" s="1"/>
  <c r="I805" i="28" a="1"/>
  <c r="I805" i="28" s="1"/>
  <c r="K805" i="28" s="1"/>
  <c r="H805" i="28" a="1"/>
  <c r="H805" i="28" s="1"/>
  <c r="G805" i="28" a="1"/>
  <c r="G805" i="28" s="1"/>
  <c r="F805" i="28"/>
  <c r="E805" i="28"/>
  <c r="J804" i="28" a="1"/>
  <c r="J804" i="28" s="1"/>
  <c r="I804" i="28" a="1"/>
  <c r="I804" i="28" s="1"/>
  <c r="K804" i="28" s="1"/>
  <c r="H804" i="28" a="1"/>
  <c r="H804" i="28" s="1"/>
  <c r="G804" i="28" a="1"/>
  <c r="G804" i="28" s="1"/>
  <c r="F804" i="28"/>
  <c r="E804" i="28"/>
  <c r="J803" i="28" a="1"/>
  <c r="J803" i="28" s="1"/>
  <c r="I803" i="28" a="1"/>
  <c r="I803" i="28" s="1"/>
  <c r="K803" i="28" s="1"/>
  <c r="H803" i="28" a="1"/>
  <c r="H803" i="28" s="1"/>
  <c r="G803" i="28" a="1"/>
  <c r="G803" i="28" s="1"/>
  <c r="F803" i="28"/>
  <c r="E803" i="28"/>
  <c r="J802" i="28" a="1"/>
  <c r="J802" i="28" s="1"/>
  <c r="I802" i="28" a="1"/>
  <c r="I802" i="28" s="1"/>
  <c r="K802" i="28" s="1"/>
  <c r="H802" i="28" a="1"/>
  <c r="H802" i="28" s="1"/>
  <c r="G802" i="28" a="1"/>
  <c r="G802" i="28" s="1"/>
  <c r="F802" i="28"/>
  <c r="E802" i="28"/>
  <c r="J801" i="28" a="1"/>
  <c r="J801" i="28" s="1"/>
  <c r="I801" i="28" a="1"/>
  <c r="I801" i="28" s="1"/>
  <c r="K801" i="28" s="1"/>
  <c r="H801" i="28" a="1"/>
  <c r="H801" i="28" s="1"/>
  <c r="G801" i="28" a="1"/>
  <c r="G801" i="28" s="1"/>
  <c r="F801" i="28"/>
  <c r="E801" i="28"/>
  <c r="J800" i="28" a="1"/>
  <c r="J800" i="28" s="1"/>
  <c r="I800" i="28" a="1"/>
  <c r="I800" i="28" s="1"/>
  <c r="K800" i="28" s="1"/>
  <c r="H800" i="28" a="1"/>
  <c r="H800" i="28" s="1"/>
  <c r="G800" i="28" a="1"/>
  <c r="G800" i="28" s="1"/>
  <c r="F800" i="28"/>
  <c r="E800" i="28"/>
  <c r="J799" i="28" a="1"/>
  <c r="J799" i="28" s="1"/>
  <c r="I799" i="28" a="1"/>
  <c r="I799" i="28" s="1"/>
  <c r="K799" i="28" s="1"/>
  <c r="H799" i="28" a="1"/>
  <c r="H799" i="28" s="1"/>
  <c r="G799" i="28" a="1"/>
  <c r="G799" i="28" s="1"/>
  <c r="F799" i="28"/>
  <c r="E799" i="28"/>
  <c r="J798" i="28" a="1"/>
  <c r="J798" i="28" s="1"/>
  <c r="I798" i="28" a="1"/>
  <c r="I798" i="28" s="1"/>
  <c r="K798" i="28" s="1"/>
  <c r="H798" i="28" a="1"/>
  <c r="H798" i="28" s="1"/>
  <c r="G798" i="28" a="1"/>
  <c r="G798" i="28" s="1"/>
  <c r="F798" i="28"/>
  <c r="E798" i="28"/>
  <c r="J797" i="28" a="1"/>
  <c r="J797" i="28" s="1"/>
  <c r="I797" i="28" a="1"/>
  <c r="I797" i="28" s="1"/>
  <c r="K797" i="28" s="1"/>
  <c r="H797" i="28" a="1"/>
  <c r="H797" i="28" s="1"/>
  <c r="G797" i="28" a="1"/>
  <c r="G797" i="28" s="1"/>
  <c r="F797" i="28"/>
  <c r="E797" i="28"/>
  <c r="J796" i="28" a="1"/>
  <c r="J796" i="28" s="1"/>
  <c r="I796" i="28" a="1"/>
  <c r="I796" i="28" s="1"/>
  <c r="K796" i="28" s="1"/>
  <c r="H796" i="28" a="1"/>
  <c r="H796" i="28" s="1"/>
  <c r="G796" i="28" a="1"/>
  <c r="G796" i="28" s="1"/>
  <c r="F796" i="28"/>
  <c r="E796" i="28"/>
  <c r="J795" i="28" a="1"/>
  <c r="J795" i="28" s="1"/>
  <c r="I795" i="28" a="1"/>
  <c r="I795" i="28" s="1"/>
  <c r="K795" i="28" s="1"/>
  <c r="H795" i="28" a="1"/>
  <c r="H795" i="28" s="1"/>
  <c r="G795" i="28" a="1"/>
  <c r="G795" i="28" s="1"/>
  <c r="F795" i="28"/>
  <c r="E795" i="28"/>
  <c r="J794" i="28" a="1"/>
  <c r="J794" i="28" s="1"/>
  <c r="I794" i="28" a="1"/>
  <c r="I794" i="28" s="1"/>
  <c r="K794" i="28" s="1"/>
  <c r="H794" i="28" a="1"/>
  <c r="H794" i="28" s="1"/>
  <c r="G794" i="28" a="1"/>
  <c r="G794" i="28" s="1"/>
  <c r="F794" i="28"/>
  <c r="E794" i="28"/>
  <c r="J793" i="28" a="1"/>
  <c r="J793" i="28" s="1"/>
  <c r="I793" i="28" a="1"/>
  <c r="I793" i="28" s="1"/>
  <c r="K793" i="28" s="1"/>
  <c r="H793" i="28" a="1"/>
  <c r="H793" i="28" s="1"/>
  <c r="G793" i="28" a="1"/>
  <c r="G793" i="28" s="1"/>
  <c r="F793" i="28"/>
  <c r="E793" i="28"/>
  <c r="J792" i="28" a="1"/>
  <c r="J792" i="28" s="1"/>
  <c r="I792" i="28" a="1"/>
  <c r="I792" i="28" s="1"/>
  <c r="K792" i="28" s="1"/>
  <c r="H792" i="28" a="1"/>
  <c r="H792" i="28" s="1"/>
  <c r="G792" i="28" a="1"/>
  <c r="G792" i="28" s="1"/>
  <c r="F792" i="28"/>
  <c r="E792" i="28"/>
  <c r="J791" i="28" a="1"/>
  <c r="J791" i="28" s="1"/>
  <c r="I791" i="28" a="1"/>
  <c r="I791" i="28" s="1"/>
  <c r="K791" i="28" s="1"/>
  <c r="H791" i="28" a="1"/>
  <c r="H791" i="28" s="1"/>
  <c r="G791" i="28" a="1"/>
  <c r="G791" i="28" s="1"/>
  <c r="F791" i="28"/>
  <c r="E791" i="28"/>
  <c r="J790" i="28" a="1"/>
  <c r="J790" i="28" s="1"/>
  <c r="I790" i="28" a="1"/>
  <c r="I790" i="28" s="1"/>
  <c r="K790" i="28" s="1"/>
  <c r="H790" i="28" a="1"/>
  <c r="H790" i="28" s="1"/>
  <c r="G790" i="28" a="1"/>
  <c r="G790" i="28" s="1"/>
  <c r="F790" i="28"/>
  <c r="E790" i="28"/>
  <c r="J789" i="28" a="1"/>
  <c r="J789" i="28" s="1"/>
  <c r="I789" i="28" a="1"/>
  <c r="I789" i="28" s="1"/>
  <c r="K789" i="28" s="1"/>
  <c r="H789" i="28" a="1"/>
  <c r="H789" i="28" s="1"/>
  <c r="G789" i="28" a="1"/>
  <c r="G789" i="28" s="1"/>
  <c r="F789" i="28"/>
  <c r="E789" i="28"/>
  <c r="J788" i="28" a="1"/>
  <c r="J788" i="28" s="1"/>
  <c r="I788" i="28" a="1"/>
  <c r="I788" i="28" s="1"/>
  <c r="K788" i="28" s="1"/>
  <c r="H788" i="28" a="1"/>
  <c r="H788" i="28" s="1"/>
  <c r="G788" i="28" a="1"/>
  <c r="G788" i="28" s="1"/>
  <c r="F788" i="28"/>
  <c r="E788" i="28"/>
  <c r="J787" i="28" a="1"/>
  <c r="J787" i="28" s="1"/>
  <c r="I787" i="28" a="1"/>
  <c r="I787" i="28" s="1"/>
  <c r="K787" i="28" s="1"/>
  <c r="H787" i="28" a="1"/>
  <c r="H787" i="28" s="1"/>
  <c r="G787" i="28" a="1"/>
  <c r="G787" i="28" s="1"/>
  <c r="F787" i="28"/>
  <c r="E787" i="28"/>
  <c r="J786" i="28" a="1"/>
  <c r="J786" i="28" s="1"/>
  <c r="I786" i="28" a="1"/>
  <c r="I786" i="28" s="1"/>
  <c r="K786" i="28" s="1"/>
  <c r="H786" i="28" a="1"/>
  <c r="H786" i="28" s="1"/>
  <c r="G786" i="28" a="1"/>
  <c r="G786" i="28" s="1"/>
  <c r="F786" i="28"/>
  <c r="E786" i="28"/>
  <c r="J785" i="28" a="1"/>
  <c r="J785" i="28" s="1"/>
  <c r="I785" i="28" a="1"/>
  <c r="I785" i="28" s="1"/>
  <c r="K785" i="28" s="1"/>
  <c r="H785" i="28" a="1"/>
  <c r="H785" i="28" s="1"/>
  <c r="G785" i="28" a="1"/>
  <c r="G785" i="28" s="1"/>
  <c r="F785" i="28"/>
  <c r="E785" i="28"/>
  <c r="J784" i="28" a="1"/>
  <c r="J784" i="28" s="1"/>
  <c r="I784" i="28" a="1"/>
  <c r="I784" i="28" s="1"/>
  <c r="K784" i="28" s="1"/>
  <c r="H784" i="28" a="1"/>
  <c r="H784" i="28" s="1"/>
  <c r="G784" i="28" a="1"/>
  <c r="G784" i="28" s="1"/>
  <c r="F784" i="28"/>
  <c r="E784" i="28"/>
  <c r="J783" i="28" a="1"/>
  <c r="J783" i="28" s="1"/>
  <c r="I783" i="28" a="1"/>
  <c r="I783" i="28" s="1"/>
  <c r="K783" i="28" s="1"/>
  <c r="H783" i="28" a="1"/>
  <c r="H783" i="28" s="1"/>
  <c r="G783" i="28" a="1"/>
  <c r="G783" i="28" s="1"/>
  <c r="F783" i="28"/>
  <c r="E783" i="28"/>
  <c r="J782" i="28" a="1"/>
  <c r="J782" i="28" s="1"/>
  <c r="I782" i="28" a="1"/>
  <c r="I782" i="28" s="1"/>
  <c r="K782" i="28" s="1"/>
  <c r="H782" i="28" a="1"/>
  <c r="H782" i="28" s="1"/>
  <c r="G782" i="28" a="1"/>
  <c r="G782" i="28" s="1"/>
  <c r="F782" i="28"/>
  <c r="E782" i="28"/>
  <c r="J781" i="28" a="1"/>
  <c r="J781" i="28" s="1"/>
  <c r="I781" i="28" a="1"/>
  <c r="I781" i="28" s="1"/>
  <c r="K781" i="28" s="1"/>
  <c r="H781" i="28" a="1"/>
  <c r="H781" i="28" s="1"/>
  <c r="G781" i="28" a="1"/>
  <c r="G781" i="28" s="1"/>
  <c r="F781" i="28"/>
  <c r="E781" i="28"/>
  <c r="J780" i="28" a="1"/>
  <c r="J780" i="28" s="1"/>
  <c r="I780" i="28" a="1"/>
  <c r="I780" i="28" s="1"/>
  <c r="K780" i="28" s="1"/>
  <c r="H780" i="28" a="1"/>
  <c r="H780" i="28" s="1"/>
  <c r="G780" i="28" a="1"/>
  <c r="G780" i="28" s="1"/>
  <c r="F780" i="28"/>
  <c r="E780" i="28"/>
  <c r="J779" i="28" a="1"/>
  <c r="J779" i="28" s="1"/>
  <c r="I779" i="28" a="1"/>
  <c r="I779" i="28" s="1"/>
  <c r="K779" i="28" s="1"/>
  <c r="H779" i="28" a="1"/>
  <c r="H779" i="28" s="1"/>
  <c r="G779" i="28" a="1"/>
  <c r="G779" i="28" s="1"/>
  <c r="F779" i="28"/>
  <c r="E779" i="28"/>
  <c r="J778" i="28" a="1"/>
  <c r="J778" i="28" s="1"/>
  <c r="I778" i="28" a="1"/>
  <c r="I778" i="28" s="1"/>
  <c r="K778" i="28" s="1"/>
  <c r="H778" i="28" a="1"/>
  <c r="H778" i="28" s="1"/>
  <c r="G778" i="28" a="1"/>
  <c r="G778" i="28" s="1"/>
  <c r="F778" i="28"/>
  <c r="E778" i="28"/>
  <c r="J777" i="28" a="1"/>
  <c r="J777" i="28" s="1"/>
  <c r="I777" i="28" a="1"/>
  <c r="I777" i="28" s="1"/>
  <c r="K777" i="28" s="1"/>
  <c r="H777" i="28" a="1"/>
  <c r="H777" i="28" s="1"/>
  <c r="G777" i="28" a="1"/>
  <c r="G777" i="28" s="1"/>
  <c r="F777" i="28"/>
  <c r="E777" i="28"/>
  <c r="J776" i="28" a="1"/>
  <c r="J776" i="28" s="1"/>
  <c r="I776" i="28" a="1"/>
  <c r="I776" i="28" s="1"/>
  <c r="K776" i="28" s="1"/>
  <c r="H776" i="28" a="1"/>
  <c r="H776" i="28" s="1"/>
  <c r="G776" i="28" a="1"/>
  <c r="G776" i="28" s="1"/>
  <c r="F776" i="28"/>
  <c r="E776" i="28"/>
  <c r="J775" i="28" a="1"/>
  <c r="J775" i="28" s="1"/>
  <c r="I775" i="28" a="1"/>
  <c r="I775" i="28" s="1"/>
  <c r="K775" i="28" s="1"/>
  <c r="H775" i="28" a="1"/>
  <c r="H775" i="28" s="1"/>
  <c r="G775" i="28" a="1"/>
  <c r="G775" i="28" s="1"/>
  <c r="F775" i="28"/>
  <c r="E775" i="28"/>
  <c r="J774" i="28" a="1"/>
  <c r="J774" i="28" s="1"/>
  <c r="I774" i="28" a="1"/>
  <c r="I774" i="28" s="1"/>
  <c r="K774" i="28" s="1"/>
  <c r="H774" i="28" a="1"/>
  <c r="H774" i="28" s="1"/>
  <c r="G774" i="28" a="1"/>
  <c r="G774" i="28" s="1"/>
  <c r="F774" i="28"/>
  <c r="E774" i="28"/>
  <c r="J773" i="28" a="1"/>
  <c r="J773" i="28" s="1"/>
  <c r="I773" i="28" a="1"/>
  <c r="I773" i="28" s="1"/>
  <c r="K773" i="28" s="1"/>
  <c r="H773" i="28" a="1"/>
  <c r="H773" i="28" s="1"/>
  <c r="G773" i="28" a="1"/>
  <c r="G773" i="28" s="1"/>
  <c r="F773" i="28"/>
  <c r="E773" i="28"/>
  <c r="J772" i="28" a="1"/>
  <c r="J772" i="28" s="1"/>
  <c r="I772" i="28" a="1"/>
  <c r="I772" i="28" s="1"/>
  <c r="K772" i="28" s="1"/>
  <c r="H772" i="28" a="1"/>
  <c r="H772" i="28" s="1"/>
  <c r="G772" i="28" a="1"/>
  <c r="G772" i="28" s="1"/>
  <c r="F772" i="28"/>
  <c r="E772" i="28"/>
  <c r="J771" i="28" a="1"/>
  <c r="J771" i="28" s="1"/>
  <c r="I771" i="28" a="1"/>
  <c r="I771" i="28" s="1"/>
  <c r="K771" i="28" s="1"/>
  <c r="H771" i="28" a="1"/>
  <c r="H771" i="28" s="1"/>
  <c r="G771" i="28" a="1"/>
  <c r="G771" i="28" s="1"/>
  <c r="F771" i="28"/>
  <c r="E771" i="28"/>
  <c r="J770" i="28" a="1"/>
  <c r="J770" i="28" s="1"/>
  <c r="I770" i="28" a="1"/>
  <c r="I770" i="28" s="1"/>
  <c r="K770" i="28" s="1"/>
  <c r="H770" i="28" a="1"/>
  <c r="H770" i="28" s="1"/>
  <c r="G770" i="28" a="1"/>
  <c r="G770" i="28" s="1"/>
  <c r="F770" i="28"/>
  <c r="E770" i="28"/>
  <c r="J769" i="28" a="1"/>
  <c r="J769" i="28" s="1"/>
  <c r="I769" i="28" a="1"/>
  <c r="I769" i="28" s="1"/>
  <c r="K769" i="28" s="1"/>
  <c r="H769" i="28" a="1"/>
  <c r="H769" i="28" s="1"/>
  <c r="G769" i="28" a="1"/>
  <c r="G769" i="28" s="1"/>
  <c r="F769" i="28"/>
  <c r="E769" i="28"/>
  <c r="J768" i="28" a="1"/>
  <c r="J768" i="28" s="1"/>
  <c r="I768" i="28" a="1"/>
  <c r="I768" i="28" s="1"/>
  <c r="K768" i="28" s="1"/>
  <c r="H768" i="28" a="1"/>
  <c r="H768" i="28" s="1"/>
  <c r="G768" i="28" a="1"/>
  <c r="G768" i="28" s="1"/>
  <c r="F768" i="28"/>
  <c r="E768" i="28"/>
  <c r="J767" i="28" a="1"/>
  <c r="J767" i="28" s="1"/>
  <c r="I767" i="28" a="1"/>
  <c r="I767" i="28" s="1"/>
  <c r="K767" i="28" s="1"/>
  <c r="H767" i="28" a="1"/>
  <c r="H767" i="28" s="1"/>
  <c r="G767" i="28" a="1"/>
  <c r="G767" i="28" s="1"/>
  <c r="F767" i="28"/>
  <c r="E767" i="28"/>
  <c r="J766" i="28" a="1"/>
  <c r="J766" i="28" s="1"/>
  <c r="I766" i="28" a="1"/>
  <c r="I766" i="28" s="1"/>
  <c r="K766" i="28" s="1"/>
  <c r="H766" i="28" a="1"/>
  <c r="H766" i="28" s="1"/>
  <c r="G766" i="28" a="1"/>
  <c r="G766" i="28" s="1"/>
  <c r="F766" i="28"/>
  <c r="E766" i="28"/>
  <c r="J765" i="28" a="1"/>
  <c r="J765" i="28" s="1"/>
  <c r="I765" i="28" a="1"/>
  <c r="I765" i="28" s="1"/>
  <c r="K765" i="28" s="1"/>
  <c r="H765" i="28" a="1"/>
  <c r="H765" i="28" s="1"/>
  <c r="G765" i="28" a="1"/>
  <c r="G765" i="28" s="1"/>
  <c r="F765" i="28"/>
  <c r="E765" i="28"/>
  <c r="J764" i="28" a="1"/>
  <c r="J764" i="28" s="1"/>
  <c r="I764" i="28" a="1"/>
  <c r="I764" i="28" s="1"/>
  <c r="K764" i="28" s="1"/>
  <c r="H764" i="28" a="1"/>
  <c r="H764" i="28" s="1"/>
  <c r="G764" i="28" a="1"/>
  <c r="G764" i="28" s="1"/>
  <c r="F764" i="28"/>
  <c r="E764" i="28"/>
  <c r="J763" i="28" a="1"/>
  <c r="J763" i="28" s="1"/>
  <c r="I763" i="28" a="1"/>
  <c r="I763" i="28" s="1"/>
  <c r="K763" i="28" s="1"/>
  <c r="H763" i="28" a="1"/>
  <c r="H763" i="28" s="1"/>
  <c r="G763" i="28" a="1"/>
  <c r="G763" i="28" s="1"/>
  <c r="F763" i="28"/>
  <c r="E763" i="28"/>
  <c r="J762" i="28" a="1"/>
  <c r="J762" i="28" s="1"/>
  <c r="I762" i="28" a="1"/>
  <c r="I762" i="28" s="1"/>
  <c r="K762" i="28" s="1"/>
  <c r="H762" i="28" a="1"/>
  <c r="H762" i="28" s="1"/>
  <c r="G762" i="28" a="1"/>
  <c r="G762" i="28" s="1"/>
  <c r="F762" i="28"/>
  <c r="E762" i="28"/>
  <c r="J761" i="28" a="1"/>
  <c r="J761" i="28" s="1"/>
  <c r="I761" i="28" a="1"/>
  <c r="I761" i="28" s="1"/>
  <c r="K761" i="28" s="1"/>
  <c r="H761" i="28" a="1"/>
  <c r="H761" i="28" s="1"/>
  <c r="G761" i="28" a="1"/>
  <c r="G761" i="28" s="1"/>
  <c r="F761" i="28"/>
  <c r="E761" i="28"/>
  <c r="J760" i="28" a="1"/>
  <c r="J760" i="28" s="1"/>
  <c r="I760" i="28" a="1"/>
  <c r="I760" i="28" s="1"/>
  <c r="K760" i="28" s="1"/>
  <c r="H760" i="28" a="1"/>
  <c r="H760" i="28" s="1"/>
  <c r="G760" i="28" a="1"/>
  <c r="G760" i="28" s="1"/>
  <c r="F760" i="28"/>
  <c r="E760" i="28"/>
  <c r="J759" i="28" a="1"/>
  <c r="J759" i="28" s="1"/>
  <c r="I759" i="28" a="1"/>
  <c r="I759" i="28" s="1"/>
  <c r="K759" i="28" s="1"/>
  <c r="H759" i="28" a="1"/>
  <c r="H759" i="28" s="1"/>
  <c r="G759" i="28" a="1"/>
  <c r="G759" i="28" s="1"/>
  <c r="F759" i="28"/>
  <c r="E759" i="28"/>
  <c r="J758" i="28" a="1"/>
  <c r="J758" i="28" s="1"/>
  <c r="I758" i="28" a="1"/>
  <c r="I758" i="28" s="1"/>
  <c r="K758" i="28" s="1"/>
  <c r="H758" i="28" a="1"/>
  <c r="H758" i="28" s="1"/>
  <c r="G758" i="28" a="1"/>
  <c r="G758" i="28" s="1"/>
  <c r="F758" i="28"/>
  <c r="E758" i="28"/>
  <c r="J757" i="28" a="1"/>
  <c r="J757" i="28" s="1"/>
  <c r="I757" i="28" a="1"/>
  <c r="I757" i="28" s="1"/>
  <c r="K757" i="28" s="1"/>
  <c r="H757" i="28" a="1"/>
  <c r="H757" i="28" s="1"/>
  <c r="G757" i="28" a="1"/>
  <c r="G757" i="28" s="1"/>
  <c r="F757" i="28"/>
  <c r="E757" i="28"/>
  <c r="J756" i="28" a="1"/>
  <c r="J756" i="28" s="1"/>
  <c r="I756" i="28" a="1"/>
  <c r="I756" i="28" s="1"/>
  <c r="K756" i="28" s="1"/>
  <c r="H756" i="28" a="1"/>
  <c r="H756" i="28" s="1"/>
  <c r="G756" i="28" a="1"/>
  <c r="G756" i="28" s="1"/>
  <c r="F756" i="28"/>
  <c r="E756" i="28"/>
  <c r="J755" i="28" a="1"/>
  <c r="J755" i="28" s="1"/>
  <c r="I755" i="28" a="1"/>
  <c r="I755" i="28" s="1"/>
  <c r="K755" i="28" s="1"/>
  <c r="H755" i="28" a="1"/>
  <c r="H755" i="28" s="1"/>
  <c r="G755" i="28" a="1"/>
  <c r="G755" i="28" s="1"/>
  <c r="F755" i="28"/>
  <c r="E755" i="28"/>
  <c r="J754" i="28" a="1"/>
  <c r="J754" i="28" s="1"/>
  <c r="I754" i="28" a="1"/>
  <c r="I754" i="28" s="1"/>
  <c r="K754" i="28" s="1"/>
  <c r="H754" i="28" a="1"/>
  <c r="H754" i="28" s="1"/>
  <c r="G754" i="28" a="1"/>
  <c r="G754" i="28" s="1"/>
  <c r="F754" i="28"/>
  <c r="E754" i="28"/>
  <c r="J753" i="28" a="1"/>
  <c r="J753" i="28" s="1"/>
  <c r="I753" i="28" a="1"/>
  <c r="I753" i="28" s="1"/>
  <c r="K753" i="28" s="1"/>
  <c r="H753" i="28" a="1"/>
  <c r="H753" i="28" s="1"/>
  <c r="G753" i="28" a="1"/>
  <c r="G753" i="28" s="1"/>
  <c r="F753" i="28"/>
  <c r="E753" i="28"/>
  <c r="J752" i="28" a="1"/>
  <c r="J752" i="28" s="1"/>
  <c r="I752" i="28" a="1"/>
  <c r="I752" i="28" s="1"/>
  <c r="K752" i="28" s="1"/>
  <c r="H752" i="28" a="1"/>
  <c r="H752" i="28" s="1"/>
  <c r="G752" i="28" a="1"/>
  <c r="G752" i="28" s="1"/>
  <c r="F752" i="28"/>
  <c r="E752" i="28"/>
  <c r="J751" i="28" a="1"/>
  <c r="J751" i="28" s="1"/>
  <c r="I751" i="28" a="1"/>
  <c r="I751" i="28" s="1"/>
  <c r="K751" i="28" s="1"/>
  <c r="H751" i="28" a="1"/>
  <c r="H751" i="28" s="1"/>
  <c r="G751" i="28" a="1"/>
  <c r="G751" i="28" s="1"/>
  <c r="F751" i="28"/>
  <c r="E751" i="28"/>
  <c r="J750" i="28" a="1"/>
  <c r="J750" i="28" s="1"/>
  <c r="I750" i="28" a="1"/>
  <c r="I750" i="28" s="1"/>
  <c r="K750" i="28" s="1"/>
  <c r="H750" i="28" a="1"/>
  <c r="H750" i="28" s="1"/>
  <c r="G750" i="28" a="1"/>
  <c r="G750" i="28" s="1"/>
  <c r="F750" i="28"/>
  <c r="E750" i="28"/>
  <c r="J749" i="28" a="1"/>
  <c r="J749" i="28" s="1"/>
  <c r="I749" i="28" a="1"/>
  <c r="I749" i="28" s="1"/>
  <c r="K749" i="28" s="1"/>
  <c r="H749" i="28" a="1"/>
  <c r="H749" i="28" s="1"/>
  <c r="G749" i="28" a="1"/>
  <c r="G749" i="28" s="1"/>
  <c r="F749" i="28"/>
  <c r="E749" i="28"/>
  <c r="J748" i="28" a="1"/>
  <c r="J748" i="28" s="1"/>
  <c r="I748" i="28" a="1"/>
  <c r="I748" i="28" s="1"/>
  <c r="K748" i="28" s="1"/>
  <c r="H748" i="28" a="1"/>
  <c r="H748" i="28" s="1"/>
  <c r="G748" i="28" a="1"/>
  <c r="G748" i="28" s="1"/>
  <c r="F748" i="28"/>
  <c r="E748" i="28"/>
  <c r="J747" i="28" a="1"/>
  <c r="J747" i="28" s="1"/>
  <c r="I747" i="28" a="1"/>
  <c r="I747" i="28" s="1"/>
  <c r="K747" i="28" s="1"/>
  <c r="H747" i="28" a="1"/>
  <c r="H747" i="28" s="1"/>
  <c r="G747" i="28" a="1"/>
  <c r="G747" i="28" s="1"/>
  <c r="F747" i="28"/>
  <c r="E747" i="28"/>
  <c r="J746" i="28" a="1"/>
  <c r="J746" i="28" s="1"/>
  <c r="I746" i="28" a="1"/>
  <c r="I746" i="28" s="1"/>
  <c r="K746" i="28" s="1"/>
  <c r="H746" i="28" a="1"/>
  <c r="H746" i="28" s="1"/>
  <c r="G746" i="28" a="1"/>
  <c r="G746" i="28" s="1"/>
  <c r="F746" i="28"/>
  <c r="E746" i="28"/>
  <c r="J745" i="28" a="1"/>
  <c r="J745" i="28" s="1"/>
  <c r="I745" i="28" a="1"/>
  <c r="I745" i="28" s="1"/>
  <c r="K745" i="28" s="1"/>
  <c r="H745" i="28" a="1"/>
  <c r="H745" i="28" s="1"/>
  <c r="G745" i="28" a="1"/>
  <c r="G745" i="28" s="1"/>
  <c r="F745" i="28"/>
  <c r="E745" i="28"/>
  <c r="J744" i="28" a="1"/>
  <c r="J744" i="28" s="1"/>
  <c r="I744" i="28" a="1"/>
  <c r="I744" i="28" s="1"/>
  <c r="K744" i="28" s="1"/>
  <c r="H744" i="28" a="1"/>
  <c r="H744" i="28" s="1"/>
  <c r="G744" i="28" a="1"/>
  <c r="G744" i="28" s="1"/>
  <c r="F744" i="28"/>
  <c r="E744" i="28"/>
  <c r="J743" i="28" a="1"/>
  <c r="J743" i="28" s="1"/>
  <c r="I743" i="28" a="1"/>
  <c r="I743" i="28" s="1"/>
  <c r="K743" i="28" s="1"/>
  <c r="H743" i="28" a="1"/>
  <c r="H743" i="28" s="1"/>
  <c r="G743" i="28" a="1"/>
  <c r="G743" i="28" s="1"/>
  <c r="F743" i="28"/>
  <c r="E743" i="28"/>
  <c r="J742" i="28" a="1"/>
  <c r="J742" i="28" s="1"/>
  <c r="I742" i="28" a="1"/>
  <c r="I742" i="28" s="1"/>
  <c r="K742" i="28" s="1"/>
  <c r="H742" i="28" a="1"/>
  <c r="H742" i="28" s="1"/>
  <c r="G742" i="28" a="1"/>
  <c r="G742" i="28" s="1"/>
  <c r="F742" i="28"/>
  <c r="E742" i="28"/>
  <c r="J741" i="28" a="1"/>
  <c r="J741" i="28" s="1"/>
  <c r="I741" i="28" a="1"/>
  <c r="I741" i="28" s="1"/>
  <c r="K741" i="28" s="1"/>
  <c r="H741" i="28" a="1"/>
  <c r="H741" i="28" s="1"/>
  <c r="G741" i="28" a="1"/>
  <c r="G741" i="28" s="1"/>
  <c r="F741" i="28"/>
  <c r="E741" i="28"/>
  <c r="J740" i="28" a="1"/>
  <c r="J740" i="28" s="1"/>
  <c r="I740" i="28" a="1"/>
  <c r="I740" i="28" s="1"/>
  <c r="K740" i="28" s="1"/>
  <c r="H740" i="28" a="1"/>
  <c r="H740" i="28" s="1"/>
  <c r="G740" i="28" a="1"/>
  <c r="G740" i="28" s="1"/>
  <c r="F740" i="28"/>
  <c r="E740" i="28"/>
  <c r="J739" i="28" a="1"/>
  <c r="J739" i="28" s="1"/>
  <c r="I739" i="28" a="1"/>
  <c r="I739" i="28" s="1"/>
  <c r="K739" i="28" s="1"/>
  <c r="H739" i="28" a="1"/>
  <c r="H739" i="28" s="1"/>
  <c r="G739" i="28" a="1"/>
  <c r="G739" i="28" s="1"/>
  <c r="F739" i="28"/>
  <c r="E739" i="28"/>
  <c r="J738" i="28" a="1"/>
  <c r="J738" i="28" s="1"/>
  <c r="I738" i="28" a="1"/>
  <c r="I738" i="28" s="1"/>
  <c r="K738" i="28" s="1"/>
  <c r="H738" i="28" a="1"/>
  <c r="H738" i="28" s="1"/>
  <c r="G738" i="28" a="1"/>
  <c r="G738" i="28" s="1"/>
  <c r="F738" i="28"/>
  <c r="E738" i="28"/>
  <c r="J737" i="28" a="1"/>
  <c r="J737" i="28" s="1"/>
  <c r="I737" i="28" a="1"/>
  <c r="I737" i="28" s="1"/>
  <c r="K737" i="28" s="1"/>
  <c r="H737" i="28" a="1"/>
  <c r="H737" i="28" s="1"/>
  <c r="G737" i="28" a="1"/>
  <c r="G737" i="28" s="1"/>
  <c r="F737" i="28"/>
  <c r="E737" i="28"/>
  <c r="J736" i="28" a="1"/>
  <c r="J736" i="28" s="1"/>
  <c r="I736" i="28" a="1"/>
  <c r="I736" i="28" s="1"/>
  <c r="K736" i="28" s="1"/>
  <c r="H736" i="28" a="1"/>
  <c r="H736" i="28" s="1"/>
  <c r="G736" i="28" a="1"/>
  <c r="G736" i="28" s="1"/>
  <c r="F736" i="28"/>
  <c r="E736" i="28"/>
  <c r="J735" i="28" a="1"/>
  <c r="J735" i="28" s="1"/>
  <c r="I735" i="28" a="1"/>
  <c r="I735" i="28" s="1"/>
  <c r="K735" i="28" s="1"/>
  <c r="H735" i="28" a="1"/>
  <c r="H735" i="28" s="1"/>
  <c r="G735" i="28" a="1"/>
  <c r="G735" i="28" s="1"/>
  <c r="F735" i="28"/>
  <c r="E735" i="28"/>
  <c r="J734" i="28" a="1"/>
  <c r="J734" i="28" s="1"/>
  <c r="I734" i="28" a="1"/>
  <c r="I734" i="28" s="1"/>
  <c r="K734" i="28" s="1"/>
  <c r="H734" i="28" a="1"/>
  <c r="H734" i="28" s="1"/>
  <c r="G734" i="28" a="1"/>
  <c r="G734" i="28" s="1"/>
  <c r="F734" i="28"/>
  <c r="E734" i="28"/>
  <c r="J733" i="28" a="1"/>
  <c r="J733" i="28" s="1"/>
  <c r="I733" i="28" a="1"/>
  <c r="I733" i="28" s="1"/>
  <c r="K733" i="28" s="1"/>
  <c r="H733" i="28" a="1"/>
  <c r="H733" i="28" s="1"/>
  <c r="G733" i="28" a="1"/>
  <c r="G733" i="28" s="1"/>
  <c r="F733" i="28"/>
  <c r="E733" i="28"/>
  <c r="J732" i="28" a="1"/>
  <c r="J732" i="28" s="1"/>
  <c r="I732" i="28" a="1"/>
  <c r="I732" i="28" s="1"/>
  <c r="K732" i="28" s="1"/>
  <c r="H732" i="28" a="1"/>
  <c r="H732" i="28" s="1"/>
  <c r="G732" i="28" a="1"/>
  <c r="G732" i="28" s="1"/>
  <c r="F732" i="28"/>
  <c r="E732" i="28"/>
  <c r="J731" i="28" a="1"/>
  <c r="J731" i="28" s="1"/>
  <c r="I731" i="28" a="1"/>
  <c r="I731" i="28" s="1"/>
  <c r="K731" i="28" s="1"/>
  <c r="H731" i="28" a="1"/>
  <c r="H731" i="28" s="1"/>
  <c r="G731" i="28" a="1"/>
  <c r="G731" i="28" s="1"/>
  <c r="F731" i="28"/>
  <c r="E731" i="28"/>
  <c r="J730" i="28" a="1"/>
  <c r="J730" i="28" s="1"/>
  <c r="I730" i="28" a="1"/>
  <c r="I730" i="28" s="1"/>
  <c r="K730" i="28" s="1"/>
  <c r="H730" i="28" a="1"/>
  <c r="H730" i="28" s="1"/>
  <c r="G730" i="28" a="1"/>
  <c r="G730" i="28" s="1"/>
  <c r="F730" i="28"/>
  <c r="E730" i="28"/>
  <c r="J729" i="28" a="1"/>
  <c r="J729" i="28" s="1"/>
  <c r="I729" i="28" a="1"/>
  <c r="I729" i="28" s="1"/>
  <c r="K729" i="28" s="1"/>
  <c r="H729" i="28" a="1"/>
  <c r="H729" i="28" s="1"/>
  <c r="G729" i="28" a="1"/>
  <c r="G729" i="28" s="1"/>
  <c r="F729" i="28"/>
  <c r="E729" i="28"/>
  <c r="J728" i="28" a="1"/>
  <c r="J728" i="28" s="1"/>
  <c r="I728" i="28" a="1"/>
  <c r="I728" i="28" s="1"/>
  <c r="K728" i="28" s="1"/>
  <c r="H728" i="28" a="1"/>
  <c r="H728" i="28" s="1"/>
  <c r="G728" i="28" a="1"/>
  <c r="G728" i="28" s="1"/>
  <c r="F728" i="28"/>
  <c r="E728" i="28"/>
  <c r="J727" i="28" a="1"/>
  <c r="J727" i="28" s="1"/>
  <c r="I727" i="28" a="1"/>
  <c r="I727" i="28" s="1"/>
  <c r="K727" i="28" s="1"/>
  <c r="H727" i="28" a="1"/>
  <c r="H727" i="28" s="1"/>
  <c r="G727" i="28" a="1"/>
  <c r="G727" i="28" s="1"/>
  <c r="F727" i="28"/>
  <c r="E727" i="28"/>
  <c r="J726" i="28" a="1"/>
  <c r="J726" i="28" s="1"/>
  <c r="I726" i="28" a="1"/>
  <c r="I726" i="28" s="1"/>
  <c r="K726" i="28" s="1"/>
  <c r="H726" i="28" a="1"/>
  <c r="H726" i="28" s="1"/>
  <c r="G726" i="28" a="1"/>
  <c r="G726" i="28" s="1"/>
  <c r="F726" i="28"/>
  <c r="E726" i="28"/>
  <c r="J725" i="28" a="1"/>
  <c r="J725" i="28" s="1"/>
  <c r="I725" i="28" a="1"/>
  <c r="I725" i="28" s="1"/>
  <c r="K725" i="28" s="1"/>
  <c r="H725" i="28" a="1"/>
  <c r="H725" i="28" s="1"/>
  <c r="G725" i="28" a="1"/>
  <c r="G725" i="28" s="1"/>
  <c r="F725" i="28"/>
  <c r="E725" i="28"/>
  <c r="J724" i="28" a="1"/>
  <c r="J724" i="28" s="1"/>
  <c r="I724" i="28" a="1"/>
  <c r="I724" i="28" s="1"/>
  <c r="K724" i="28" s="1"/>
  <c r="H724" i="28" a="1"/>
  <c r="H724" i="28" s="1"/>
  <c r="G724" i="28" a="1"/>
  <c r="G724" i="28" s="1"/>
  <c r="F724" i="28"/>
  <c r="E724" i="28"/>
  <c r="J723" i="28" a="1"/>
  <c r="J723" i="28" s="1"/>
  <c r="I723" i="28" a="1"/>
  <c r="I723" i="28" s="1"/>
  <c r="K723" i="28" s="1"/>
  <c r="H723" i="28" a="1"/>
  <c r="H723" i="28" s="1"/>
  <c r="G723" i="28" a="1"/>
  <c r="G723" i="28" s="1"/>
  <c r="F723" i="28"/>
  <c r="E723" i="28"/>
  <c r="J722" i="28" a="1"/>
  <c r="J722" i="28" s="1"/>
  <c r="I722" i="28" a="1"/>
  <c r="I722" i="28" s="1"/>
  <c r="K722" i="28" s="1"/>
  <c r="H722" i="28" a="1"/>
  <c r="H722" i="28" s="1"/>
  <c r="G722" i="28" a="1"/>
  <c r="G722" i="28" s="1"/>
  <c r="F722" i="28"/>
  <c r="E722" i="28"/>
  <c r="J721" i="28" a="1"/>
  <c r="J721" i="28" s="1"/>
  <c r="I721" i="28" a="1"/>
  <c r="I721" i="28" s="1"/>
  <c r="K721" i="28" s="1"/>
  <c r="H721" i="28" a="1"/>
  <c r="H721" i="28" s="1"/>
  <c r="G721" i="28" a="1"/>
  <c r="G721" i="28" s="1"/>
  <c r="F721" i="28"/>
  <c r="E721" i="28"/>
  <c r="J720" i="28" a="1"/>
  <c r="J720" i="28" s="1"/>
  <c r="I720" i="28" a="1"/>
  <c r="I720" i="28" s="1"/>
  <c r="K720" i="28" s="1"/>
  <c r="H720" i="28" a="1"/>
  <c r="H720" i="28" s="1"/>
  <c r="G720" i="28" a="1"/>
  <c r="G720" i="28" s="1"/>
  <c r="F720" i="28"/>
  <c r="E720" i="28"/>
  <c r="J719" i="28" a="1"/>
  <c r="J719" i="28" s="1"/>
  <c r="I719" i="28" a="1"/>
  <c r="I719" i="28" s="1"/>
  <c r="K719" i="28" s="1"/>
  <c r="H719" i="28" a="1"/>
  <c r="H719" i="28" s="1"/>
  <c r="G719" i="28" a="1"/>
  <c r="G719" i="28" s="1"/>
  <c r="F719" i="28"/>
  <c r="E719" i="28"/>
  <c r="J718" i="28" a="1"/>
  <c r="J718" i="28" s="1"/>
  <c r="I718" i="28" a="1"/>
  <c r="I718" i="28" s="1"/>
  <c r="K718" i="28" s="1"/>
  <c r="H718" i="28" a="1"/>
  <c r="H718" i="28" s="1"/>
  <c r="G718" i="28" a="1"/>
  <c r="G718" i="28" s="1"/>
  <c r="F718" i="28"/>
  <c r="E718" i="28"/>
  <c r="J717" i="28" a="1"/>
  <c r="J717" i="28" s="1"/>
  <c r="I717" i="28" a="1"/>
  <c r="I717" i="28" s="1"/>
  <c r="K717" i="28" s="1"/>
  <c r="H717" i="28" a="1"/>
  <c r="H717" i="28" s="1"/>
  <c r="G717" i="28" a="1"/>
  <c r="G717" i="28" s="1"/>
  <c r="F717" i="28"/>
  <c r="E717" i="28"/>
  <c r="J716" i="28" a="1"/>
  <c r="J716" i="28" s="1"/>
  <c r="I716" i="28" a="1"/>
  <c r="I716" i="28" s="1"/>
  <c r="K716" i="28" s="1"/>
  <c r="H716" i="28" a="1"/>
  <c r="H716" i="28" s="1"/>
  <c r="G716" i="28" a="1"/>
  <c r="G716" i="28" s="1"/>
  <c r="F716" i="28"/>
  <c r="E716" i="28"/>
  <c r="J715" i="28" a="1"/>
  <c r="J715" i="28" s="1"/>
  <c r="I715" i="28" a="1"/>
  <c r="I715" i="28" s="1"/>
  <c r="K715" i="28" s="1"/>
  <c r="H715" i="28" a="1"/>
  <c r="H715" i="28" s="1"/>
  <c r="G715" i="28" a="1"/>
  <c r="G715" i="28" s="1"/>
  <c r="F715" i="28"/>
  <c r="E715" i="28"/>
  <c r="J714" i="28" a="1"/>
  <c r="J714" i="28" s="1"/>
  <c r="I714" i="28" a="1"/>
  <c r="I714" i="28" s="1"/>
  <c r="K714" i="28" s="1"/>
  <c r="H714" i="28" a="1"/>
  <c r="H714" i="28" s="1"/>
  <c r="G714" i="28" a="1"/>
  <c r="G714" i="28" s="1"/>
  <c r="F714" i="28"/>
  <c r="E714" i="28"/>
  <c r="J713" i="28" a="1"/>
  <c r="J713" i="28" s="1"/>
  <c r="I713" i="28" a="1"/>
  <c r="I713" i="28" s="1"/>
  <c r="K713" i="28" s="1"/>
  <c r="H713" i="28" a="1"/>
  <c r="H713" i="28" s="1"/>
  <c r="G713" i="28" a="1"/>
  <c r="G713" i="28" s="1"/>
  <c r="F713" i="28"/>
  <c r="E713" i="28"/>
  <c r="J712" i="28" a="1"/>
  <c r="J712" i="28" s="1"/>
  <c r="I712" i="28" a="1"/>
  <c r="I712" i="28" s="1"/>
  <c r="K712" i="28" s="1"/>
  <c r="H712" i="28" a="1"/>
  <c r="H712" i="28" s="1"/>
  <c r="G712" i="28" a="1"/>
  <c r="G712" i="28" s="1"/>
  <c r="F712" i="28"/>
  <c r="E712" i="28"/>
  <c r="J711" i="28" a="1"/>
  <c r="J711" i="28" s="1"/>
  <c r="I711" i="28" a="1"/>
  <c r="I711" i="28" s="1"/>
  <c r="K711" i="28" s="1"/>
  <c r="H711" i="28" a="1"/>
  <c r="H711" i="28" s="1"/>
  <c r="G711" i="28" a="1"/>
  <c r="G711" i="28" s="1"/>
  <c r="F711" i="28"/>
  <c r="E711" i="28"/>
  <c r="J710" i="28" a="1"/>
  <c r="J710" i="28" s="1"/>
  <c r="I710" i="28" a="1"/>
  <c r="I710" i="28" s="1"/>
  <c r="K710" i="28" s="1"/>
  <c r="H710" i="28" a="1"/>
  <c r="H710" i="28" s="1"/>
  <c r="G710" i="28" a="1"/>
  <c r="G710" i="28" s="1"/>
  <c r="F710" i="28"/>
  <c r="E710" i="28"/>
  <c r="J709" i="28" a="1"/>
  <c r="J709" i="28" s="1"/>
  <c r="I709" i="28" a="1"/>
  <c r="I709" i="28" s="1"/>
  <c r="K709" i="28" s="1"/>
  <c r="H709" i="28" a="1"/>
  <c r="H709" i="28" s="1"/>
  <c r="G709" i="28" a="1"/>
  <c r="G709" i="28" s="1"/>
  <c r="F709" i="28"/>
  <c r="E709" i="28"/>
  <c r="J708" i="28" a="1"/>
  <c r="J708" i="28" s="1"/>
  <c r="I708" i="28" a="1"/>
  <c r="I708" i="28" s="1"/>
  <c r="K708" i="28" s="1"/>
  <c r="H708" i="28" a="1"/>
  <c r="H708" i="28" s="1"/>
  <c r="G708" i="28" a="1"/>
  <c r="G708" i="28" s="1"/>
  <c r="F708" i="28"/>
  <c r="E708" i="28"/>
  <c r="J707" i="28" a="1"/>
  <c r="J707" i="28" s="1"/>
  <c r="I707" i="28" a="1"/>
  <c r="I707" i="28" s="1"/>
  <c r="K707" i="28" s="1"/>
  <c r="H707" i="28" a="1"/>
  <c r="H707" i="28" s="1"/>
  <c r="G707" i="28" a="1"/>
  <c r="G707" i="28" s="1"/>
  <c r="F707" i="28"/>
  <c r="E707" i="28"/>
  <c r="J706" i="28" a="1"/>
  <c r="J706" i="28" s="1"/>
  <c r="I706" i="28" a="1"/>
  <c r="I706" i="28" s="1"/>
  <c r="K706" i="28" s="1"/>
  <c r="H706" i="28" a="1"/>
  <c r="H706" i="28" s="1"/>
  <c r="G706" i="28" a="1"/>
  <c r="G706" i="28" s="1"/>
  <c r="F706" i="28"/>
  <c r="E706" i="28"/>
  <c r="J705" i="28" a="1"/>
  <c r="J705" i="28" s="1"/>
  <c r="I705" i="28" a="1"/>
  <c r="I705" i="28" s="1"/>
  <c r="K705" i="28" s="1"/>
  <c r="H705" i="28" a="1"/>
  <c r="H705" i="28" s="1"/>
  <c r="G705" i="28" a="1"/>
  <c r="G705" i="28" s="1"/>
  <c r="F705" i="28"/>
  <c r="E705" i="28"/>
  <c r="J704" i="28" a="1"/>
  <c r="J704" i="28" s="1"/>
  <c r="I704" i="28" a="1"/>
  <c r="I704" i="28" s="1"/>
  <c r="K704" i="28" s="1"/>
  <c r="H704" i="28" a="1"/>
  <c r="H704" i="28" s="1"/>
  <c r="G704" i="28" a="1"/>
  <c r="G704" i="28" s="1"/>
  <c r="F704" i="28"/>
  <c r="E704" i="28"/>
  <c r="J703" i="28" a="1"/>
  <c r="J703" i="28" s="1"/>
  <c r="I703" i="28" a="1"/>
  <c r="I703" i="28" s="1"/>
  <c r="K703" i="28" s="1"/>
  <c r="H703" i="28" a="1"/>
  <c r="H703" i="28" s="1"/>
  <c r="G703" i="28" a="1"/>
  <c r="G703" i="28" s="1"/>
  <c r="F703" i="28"/>
  <c r="E703" i="28"/>
  <c r="J702" i="28" a="1"/>
  <c r="J702" i="28" s="1"/>
  <c r="I702" i="28" a="1"/>
  <c r="I702" i="28" s="1"/>
  <c r="K702" i="28" s="1"/>
  <c r="H702" i="28" a="1"/>
  <c r="H702" i="28" s="1"/>
  <c r="G702" i="28" a="1"/>
  <c r="G702" i="28" s="1"/>
  <c r="F702" i="28"/>
  <c r="E702" i="28"/>
  <c r="J701" i="28" a="1"/>
  <c r="J701" i="28" s="1"/>
  <c r="I701" i="28" a="1"/>
  <c r="I701" i="28" s="1"/>
  <c r="K701" i="28" s="1"/>
  <c r="H701" i="28" a="1"/>
  <c r="H701" i="28" s="1"/>
  <c r="G701" i="28" a="1"/>
  <c r="G701" i="28" s="1"/>
  <c r="F701" i="28"/>
  <c r="E701" i="28"/>
  <c r="J700" i="28" a="1"/>
  <c r="J700" i="28" s="1"/>
  <c r="I700" i="28" a="1"/>
  <c r="I700" i="28" s="1"/>
  <c r="K700" i="28" s="1"/>
  <c r="H700" i="28" a="1"/>
  <c r="H700" i="28" s="1"/>
  <c r="G700" i="28" a="1"/>
  <c r="G700" i="28" s="1"/>
  <c r="F700" i="28"/>
  <c r="E700" i="28"/>
  <c r="J699" i="28" a="1"/>
  <c r="J699" i="28" s="1"/>
  <c r="I699" i="28" a="1"/>
  <c r="I699" i="28" s="1"/>
  <c r="K699" i="28" s="1"/>
  <c r="H699" i="28" a="1"/>
  <c r="H699" i="28" s="1"/>
  <c r="G699" i="28" a="1"/>
  <c r="G699" i="28" s="1"/>
  <c r="F699" i="28"/>
  <c r="E699" i="28"/>
  <c r="J698" i="28" a="1"/>
  <c r="J698" i="28" s="1"/>
  <c r="I698" i="28" a="1"/>
  <c r="I698" i="28" s="1"/>
  <c r="K698" i="28" s="1"/>
  <c r="H698" i="28" a="1"/>
  <c r="H698" i="28" s="1"/>
  <c r="G698" i="28" a="1"/>
  <c r="G698" i="28" s="1"/>
  <c r="F698" i="28"/>
  <c r="E698" i="28"/>
  <c r="J697" i="28" a="1"/>
  <c r="J697" i="28" s="1"/>
  <c r="I697" i="28" a="1"/>
  <c r="I697" i="28" s="1"/>
  <c r="K697" i="28" s="1"/>
  <c r="H697" i="28" a="1"/>
  <c r="H697" i="28" s="1"/>
  <c r="G697" i="28" a="1"/>
  <c r="G697" i="28" s="1"/>
  <c r="F697" i="28"/>
  <c r="E697" i="28"/>
  <c r="J696" i="28" a="1"/>
  <c r="J696" i="28" s="1"/>
  <c r="I696" i="28" a="1"/>
  <c r="I696" i="28" s="1"/>
  <c r="K696" i="28" s="1"/>
  <c r="H696" i="28" a="1"/>
  <c r="H696" i="28" s="1"/>
  <c r="G696" i="28" a="1"/>
  <c r="G696" i="28" s="1"/>
  <c r="F696" i="28"/>
  <c r="E696" i="28"/>
  <c r="J695" i="28" a="1"/>
  <c r="J695" i="28" s="1"/>
  <c r="I695" i="28" a="1"/>
  <c r="I695" i="28" s="1"/>
  <c r="K695" i="28" s="1"/>
  <c r="H695" i="28" a="1"/>
  <c r="H695" i="28" s="1"/>
  <c r="G695" i="28" a="1"/>
  <c r="G695" i="28" s="1"/>
  <c r="F695" i="28"/>
  <c r="E695" i="28"/>
  <c r="J694" i="28" a="1"/>
  <c r="J694" i="28" s="1"/>
  <c r="I694" i="28" a="1"/>
  <c r="I694" i="28" s="1"/>
  <c r="K694" i="28" s="1"/>
  <c r="H694" i="28" a="1"/>
  <c r="H694" i="28" s="1"/>
  <c r="G694" i="28" a="1"/>
  <c r="G694" i="28" s="1"/>
  <c r="F694" i="28"/>
  <c r="E694" i="28"/>
  <c r="J693" i="28" a="1"/>
  <c r="J693" i="28" s="1"/>
  <c r="I693" i="28" a="1"/>
  <c r="I693" i="28" s="1"/>
  <c r="K693" i="28" s="1"/>
  <c r="H693" i="28" a="1"/>
  <c r="H693" i="28" s="1"/>
  <c r="G693" i="28" a="1"/>
  <c r="G693" i="28" s="1"/>
  <c r="F693" i="28"/>
  <c r="E693" i="28"/>
  <c r="J692" i="28" a="1"/>
  <c r="J692" i="28" s="1"/>
  <c r="I692" i="28" a="1"/>
  <c r="I692" i="28" s="1"/>
  <c r="K692" i="28" s="1"/>
  <c r="H692" i="28" a="1"/>
  <c r="H692" i="28" s="1"/>
  <c r="G692" i="28" a="1"/>
  <c r="G692" i="28" s="1"/>
  <c r="F692" i="28"/>
  <c r="E692" i="28"/>
  <c r="J691" i="28" a="1"/>
  <c r="J691" i="28" s="1"/>
  <c r="I691" i="28" a="1"/>
  <c r="I691" i="28" s="1"/>
  <c r="K691" i="28" s="1"/>
  <c r="H691" i="28" a="1"/>
  <c r="H691" i="28" s="1"/>
  <c r="G691" i="28" a="1"/>
  <c r="G691" i="28" s="1"/>
  <c r="F691" i="28"/>
  <c r="E691" i="28"/>
  <c r="J690" i="28" a="1"/>
  <c r="J690" i="28" s="1"/>
  <c r="I690" i="28" a="1"/>
  <c r="I690" i="28" s="1"/>
  <c r="K690" i="28" s="1"/>
  <c r="H690" i="28" a="1"/>
  <c r="H690" i="28" s="1"/>
  <c r="G690" i="28" a="1"/>
  <c r="G690" i="28" s="1"/>
  <c r="F690" i="28"/>
  <c r="E690" i="28"/>
  <c r="J689" i="28" a="1"/>
  <c r="J689" i="28" s="1"/>
  <c r="I689" i="28" a="1"/>
  <c r="I689" i="28" s="1"/>
  <c r="K689" i="28" s="1"/>
  <c r="H689" i="28" a="1"/>
  <c r="H689" i="28" s="1"/>
  <c r="G689" i="28" a="1"/>
  <c r="G689" i="28" s="1"/>
  <c r="F689" i="28"/>
  <c r="E689" i="28"/>
  <c r="J688" i="28" a="1"/>
  <c r="J688" i="28" s="1"/>
  <c r="I688" i="28" a="1"/>
  <c r="I688" i="28" s="1"/>
  <c r="K688" i="28" s="1"/>
  <c r="H688" i="28" a="1"/>
  <c r="H688" i="28" s="1"/>
  <c r="G688" i="28" a="1"/>
  <c r="G688" i="28" s="1"/>
  <c r="F688" i="28"/>
  <c r="E688" i="28"/>
  <c r="J687" i="28" a="1"/>
  <c r="J687" i="28" s="1"/>
  <c r="I687" i="28" a="1"/>
  <c r="I687" i="28" s="1"/>
  <c r="K687" i="28" s="1"/>
  <c r="H687" i="28" a="1"/>
  <c r="H687" i="28" s="1"/>
  <c r="G687" i="28" a="1"/>
  <c r="G687" i="28" s="1"/>
  <c r="F687" i="28"/>
  <c r="E687" i="28"/>
  <c r="J686" i="28" a="1"/>
  <c r="J686" i="28" s="1"/>
  <c r="I686" i="28" a="1"/>
  <c r="I686" i="28" s="1"/>
  <c r="K686" i="28" s="1"/>
  <c r="H686" i="28" a="1"/>
  <c r="H686" i="28" s="1"/>
  <c r="G686" i="28" a="1"/>
  <c r="G686" i="28" s="1"/>
  <c r="F686" i="28"/>
  <c r="E686" i="28"/>
  <c r="J685" i="28" a="1"/>
  <c r="J685" i="28" s="1"/>
  <c r="I685" i="28" a="1"/>
  <c r="I685" i="28" s="1"/>
  <c r="K685" i="28" s="1"/>
  <c r="H685" i="28" a="1"/>
  <c r="H685" i="28" s="1"/>
  <c r="G685" i="28" a="1"/>
  <c r="G685" i="28" s="1"/>
  <c r="F685" i="28"/>
  <c r="E685" i="28"/>
  <c r="J684" i="28" a="1"/>
  <c r="J684" i="28" s="1"/>
  <c r="I684" i="28" a="1"/>
  <c r="I684" i="28" s="1"/>
  <c r="K684" i="28" s="1"/>
  <c r="H684" i="28" a="1"/>
  <c r="H684" i="28" s="1"/>
  <c r="G684" i="28" a="1"/>
  <c r="G684" i="28" s="1"/>
  <c r="F684" i="28"/>
  <c r="E684" i="28"/>
  <c r="J683" i="28" a="1"/>
  <c r="J683" i="28" s="1"/>
  <c r="I683" i="28" a="1"/>
  <c r="I683" i="28" s="1"/>
  <c r="K683" i="28" s="1"/>
  <c r="H683" i="28" a="1"/>
  <c r="H683" i="28" s="1"/>
  <c r="G683" i="28" a="1"/>
  <c r="G683" i="28" s="1"/>
  <c r="F683" i="28"/>
  <c r="E683" i="28"/>
  <c r="J682" i="28" a="1"/>
  <c r="J682" i="28" s="1"/>
  <c r="I682" i="28" a="1"/>
  <c r="I682" i="28" s="1"/>
  <c r="K682" i="28" s="1"/>
  <c r="H682" i="28" a="1"/>
  <c r="H682" i="28" s="1"/>
  <c r="G682" i="28" a="1"/>
  <c r="G682" i="28" s="1"/>
  <c r="F682" i="28"/>
  <c r="E682" i="28"/>
  <c r="J681" i="28" a="1"/>
  <c r="J681" i="28" s="1"/>
  <c r="I681" i="28" a="1"/>
  <c r="I681" i="28" s="1"/>
  <c r="K681" i="28" s="1"/>
  <c r="H681" i="28" a="1"/>
  <c r="H681" i="28" s="1"/>
  <c r="G681" i="28" a="1"/>
  <c r="G681" i="28" s="1"/>
  <c r="F681" i="28"/>
  <c r="E681" i="28"/>
  <c r="J680" i="28" a="1"/>
  <c r="J680" i="28" s="1"/>
  <c r="I680" i="28" a="1"/>
  <c r="I680" i="28" s="1"/>
  <c r="K680" i="28" s="1"/>
  <c r="H680" i="28" a="1"/>
  <c r="H680" i="28" s="1"/>
  <c r="G680" i="28" a="1"/>
  <c r="G680" i="28" s="1"/>
  <c r="F680" i="28"/>
  <c r="E680" i="28"/>
  <c r="J679" i="28" a="1"/>
  <c r="J679" i="28" s="1"/>
  <c r="I679" i="28" a="1"/>
  <c r="I679" i="28" s="1"/>
  <c r="K679" i="28" s="1"/>
  <c r="H679" i="28" a="1"/>
  <c r="H679" i="28" s="1"/>
  <c r="G679" i="28" a="1"/>
  <c r="G679" i="28" s="1"/>
  <c r="F679" i="28"/>
  <c r="E679" i="28"/>
  <c r="J678" i="28" a="1"/>
  <c r="J678" i="28" s="1"/>
  <c r="I678" i="28" a="1"/>
  <c r="I678" i="28" s="1"/>
  <c r="K678" i="28" s="1"/>
  <c r="H678" i="28" a="1"/>
  <c r="H678" i="28" s="1"/>
  <c r="G678" i="28" a="1"/>
  <c r="G678" i="28" s="1"/>
  <c r="F678" i="28"/>
  <c r="E678" i="28"/>
  <c r="J677" i="28" a="1"/>
  <c r="J677" i="28" s="1"/>
  <c r="I677" i="28" a="1"/>
  <c r="I677" i="28" s="1"/>
  <c r="K677" i="28" s="1"/>
  <c r="H677" i="28" a="1"/>
  <c r="H677" i="28" s="1"/>
  <c r="G677" i="28" a="1"/>
  <c r="G677" i="28" s="1"/>
  <c r="F677" i="28"/>
  <c r="E677" i="28"/>
  <c r="J676" i="28" a="1"/>
  <c r="J676" i="28" s="1"/>
  <c r="I676" i="28" a="1"/>
  <c r="I676" i="28" s="1"/>
  <c r="K676" i="28" s="1"/>
  <c r="H676" i="28" a="1"/>
  <c r="H676" i="28" s="1"/>
  <c r="G676" i="28" a="1"/>
  <c r="G676" i="28" s="1"/>
  <c r="F676" i="28"/>
  <c r="E676" i="28"/>
  <c r="J675" i="28" a="1"/>
  <c r="J675" i="28" s="1"/>
  <c r="I675" i="28" a="1"/>
  <c r="I675" i="28" s="1"/>
  <c r="K675" i="28" s="1"/>
  <c r="H675" i="28" a="1"/>
  <c r="H675" i="28" s="1"/>
  <c r="G675" i="28" a="1"/>
  <c r="G675" i="28" s="1"/>
  <c r="F675" i="28"/>
  <c r="E675" i="28"/>
  <c r="J674" i="28" a="1"/>
  <c r="J674" i="28" s="1"/>
  <c r="I674" i="28" a="1"/>
  <c r="I674" i="28" s="1"/>
  <c r="K674" i="28" s="1"/>
  <c r="H674" i="28" a="1"/>
  <c r="H674" i="28" s="1"/>
  <c r="G674" i="28" a="1"/>
  <c r="G674" i="28" s="1"/>
  <c r="F674" i="28"/>
  <c r="E674" i="28"/>
  <c r="J673" i="28" a="1"/>
  <c r="J673" i="28" s="1"/>
  <c r="I673" i="28" a="1"/>
  <c r="I673" i="28" s="1"/>
  <c r="K673" i="28" s="1"/>
  <c r="H673" i="28" a="1"/>
  <c r="H673" i="28" s="1"/>
  <c r="G673" i="28" a="1"/>
  <c r="G673" i="28" s="1"/>
  <c r="F673" i="28"/>
  <c r="E673" i="28"/>
  <c r="J672" i="28" a="1"/>
  <c r="J672" i="28" s="1"/>
  <c r="I672" i="28" a="1"/>
  <c r="I672" i="28" s="1"/>
  <c r="K672" i="28" s="1"/>
  <c r="H672" i="28" a="1"/>
  <c r="H672" i="28" s="1"/>
  <c r="G672" i="28" a="1"/>
  <c r="G672" i="28" s="1"/>
  <c r="F672" i="28"/>
  <c r="E672" i="28"/>
  <c r="J671" i="28" a="1"/>
  <c r="J671" i="28" s="1"/>
  <c r="I671" i="28" a="1"/>
  <c r="I671" i="28" s="1"/>
  <c r="K671" i="28" s="1"/>
  <c r="H671" i="28" a="1"/>
  <c r="H671" i="28" s="1"/>
  <c r="G671" i="28" a="1"/>
  <c r="G671" i="28" s="1"/>
  <c r="F671" i="28"/>
  <c r="E671" i="28"/>
  <c r="J670" i="28" a="1"/>
  <c r="J670" i="28" s="1"/>
  <c r="I670" i="28" a="1"/>
  <c r="I670" i="28" s="1"/>
  <c r="K670" i="28" s="1"/>
  <c r="H670" i="28" a="1"/>
  <c r="H670" i="28" s="1"/>
  <c r="G670" i="28" a="1"/>
  <c r="G670" i="28" s="1"/>
  <c r="F670" i="28"/>
  <c r="E670" i="28"/>
  <c r="J669" i="28" a="1"/>
  <c r="J669" i="28" s="1"/>
  <c r="I669" i="28" a="1"/>
  <c r="I669" i="28" s="1"/>
  <c r="K669" i="28" s="1"/>
  <c r="H669" i="28" a="1"/>
  <c r="H669" i="28" s="1"/>
  <c r="G669" i="28" a="1"/>
  <c r="G669" i="28" s="1"/>
  <c r="F669" i="28"/>
  <c r="E669" i="28"/>
  <c r="J668" i="28" a="1"/>
  <c r="J668" i="28" s="1"/>
  <c r="I668" i="28" a="1"/>
  <c r="I668" i="28" s="1"/>
  <c r="K668" i="28" s="1"/>
  <c r="H668" i="28" a="1"/>
  <c r="H668" i="28" s="1"/>
  <c r="G668" i="28" a="1"/>
  <c r="G668" i="28" s="1"/>
  <c r="F668" i="28"/>
  <c r="E668" i="28"/>
  <c r="J667" i="28" a="1"/>
  <c r="J667" i="28" s="1"/>
  <c r="I667" i="28" a="1"/>
  <c r="I667" i="28" s="1"/>
  <c r="K667" i="28" s="1"/>
  <c r="H667" i="28" a="1"/>
  <c r="H667" i="28" s="1"/>
  <c r="G667" i="28" a="1"/>
  <c r="G667" i="28" s="1"/>
  <c r="F667" i="28"/>
  <c r="E667" i="28"/>
  <c r="J666" i="28" a="1"/>
  <c r="J666" i="28" s="1"/>
  <c r="I666" i="28" a="1"/>
  <c r="I666" i="28" s="1"/>
  <c r="K666" i="28" s="1"/>
  <c r="H666" i="28" a="1"/>
  <c r="H666" i="28" s="1"/>
  <c r="G666" i="28" a="1"/>
  <c r="G666" i="28" s="1"/>
  <c r="F666" i="28"/>
  <c r="E666" i="28"/>
  <c r="J665" i="28" a="1"/>
  <c r="J665" i="28" s="1"/>
  <c r="I665" i="28" a="1"/>
  <c r="I665" i="28" s="1"/>
  <c r="K665" i="28" s="1"/>
  <c r="H665" i="28" a="1"/>
  <c r="H665" i="28" s="1"/>
  <c r="G665" i="28" a="1"/>
  <c r="G665" i="28" s="1"/>
  <c r="F665" i="28"/>
  <c r="E665" i="28"/>
  <c r="J664" i="28" a="1"/>
  <c r="J664" i="28" s="1"/>
  <c r="I664" i="28" a="1"/>
  <c r="I664" i="28" s="1"/>
  <c r="K664" i="28" s="1"/>
  <c r="H664" i="28" a="1"/>
  <c r="H664" i="28" s="1"/>
  <c r="G664" i="28" a="1"/>
  <c r="G664" i="28" s="1"/>
  <c r="F664" i="28"/>
  <c r="E664" i="28"/>
  <c r="J663" i="28" a="1"/>
  <c r="J663" i="28" s="1"/>
  <c r="I663" i="28" a="1"/>
  <c r="I663" i="28" s="1"/>
  <c r="K663" i="28" s="1"/>
  <c r="H663" i="28" a="1"/>
  <c r="H663" i="28" s="1"/>
  <c r="G663" i="28" a="1"/>
  <c r="G663" i="28" s="1"/>
  <c r="F663" i="28"/>
  <c r="E663" i="28"/>
  <c r="J662" i="28" a="1"/>
  <c r="J662" i="28" s="1"/>
  <c r="I662" i="28" a="1"/>
  <c r="I662" i="28" s="1"/>
  <c r="K662" i="28" s="1"/>
  <c r="H662" i="28" a="1"/>
  <c r="H662" i="28" s="1"/>
  <c r="G662" i="28" a="1"/>
  <c r="G662" i="28" s="1"/>
  <c r="F662" i="28"/>
  <c r="J661" i="28" a="1"/>
  <c r="J661" i="28" s="1"/>
  <c r="I661" i="28" a="1"/>
  <c r="I661" i="28" s="1"/>
  <c r="K661" i="28" s="1"/>
  <c r="H661" i="28" a="1"/>
  <c r="H661" i="28" s="1"/>
  <c r="G661" i="28" a="1"/>
  <c r="G661" i="28" s="1"/>
  <c r="F661" i="28"/>
  <c r="E661" i="28"/>
  <c r="J660" i="28" a="1"/>
  <c r="J660" i="28" s="1"/>
  <c r="I660" i="28" a="1"/>
  <c r="I660" i="28" s="1"/>
  <c r="K660" i="28" s="1"/>
  <c r="H660" i="28" a="1"/>
  <c r="H660" i="28" s="1"/>
  <c r="G660" i="28" a="1"/>
  <c r="G660" i="28" s="1"/>
  <c r="F660" i="28"/>
  <c r="E660" i="28"/>
  <c r="J659" i="28" a="1"/>
  <c r="J659" i="28" s="1"/>
  <c r="I659" i="28" a="1"/>
  <c r="I659" i="28" s="1"/>
  <c r="K659" i="28" s="1"/>
  <c r="H659" i="28" a="1"/>
  <c r="H659" i="28" s="1"/>
  <c r="G659" i="28" a="1"/>
  <c r="G659" i="28" s="1"/>
  <c r="F659" i="28"/>
  <c r="E659" i="28"/>
  <c r="J658" i="28" a="1"/>
  <c r="J658" i="28" s="1"/>
  <c r="I658" i="28" a="1"/>
  <c r="I658" i="28" s="1"/>
  <c r="K658" i="28" s="1"/>
  <c r="H658" i="28" a="1"/>
  <c r="H658" i="28" s="1"/>
  <c r="G658" i="28" a="1"/>
  <c r="G658" i="28" s="1"/>
  <c r="F658" i="28"/>
  <c r="E658" i="28"/>
  <c r="J657" i="28" a="1"/>
  <c r="J657" i="28" s="1"/>
  <c r="I657" i="28" a="1"/>
  <c r="I657" i="28" s="1"/>
  <c r="K657" i="28" s="1"/>
  <c r="H657" i="28" a="1"/>
  <c r="H657" i="28" s="1"/>
  <c r="G657" i="28" a="1"/>
  <c r="G657" i="28" s="1"/>
  <c r="F657" i="28"/>
  <c r="E657" i="28"/>
  <c r="J656" i="28" a="1"/>
  <c r="J656" i="28" s="1"/>
  <c r="I656" i="28" a="1"/>
  <c r="I656" i="28" s="1"/>
  <c r="K656" i="28" s="1"/>
  <c r="H656" i="28" a="1"/>
  <c r="H656" i="28" s="1"/>
  <c r="G656" i="28" a="1"/>
  <c r="G656" i="28" s="1"/>
  <c r="F656" i="28"/>
  <c r="E656" i="28"/>
  <c r="J655" i="28" a="1"/>
  <c r="J655" i="28" s="1"/>
  <c r="I655" i="28" a="1"/>
  <c r="I655" i="28" s="1"/>
  <c r="K655" i="28" s="1"/>
  <c r="H655" i="28" a="1"/>
  <c r="H655" i="28" s="1"/>
  <c r="G655" i="28" a="1"/>
  <c r="G655" i="28" s="1"/>
  <c r="F655" i="28"/>
  <c r="E655" i="28"/>
  <c r="J654" i="28" a="1"/>
  <c r="J654" i="28" s="1"/>
  <c r="I654" i="28" a="1"/>
  <c r="I654" i="28" s="1"/>
  <c r="K654" i="28" s="1"/>
  <c r="H654" i="28" a="1"/>
  <c r="H654" i="28" s="1"/>
  <c r="G654" i="28" a="1"/>
  <c r="G654" i="28" s="1"/>
  <c r="F654" i="28"/>
  <c r="E654" i="28"/>
  <c r="J653" i="28" a="1"/>
  <c r="J653" i="28" s="1"/>
  <c r="I653" i="28" a="1"/>
  <c r="I653" i="28" s="1"/>
  <c r="K653" i="28" s="1"/>
  <c r="H653" i="28" a="1"/>
  <c r="H653" i="28" s="1"/>
  <c r="G653" i="28" a="1"/>
  <c r="G653" i="28" s="1"/>
  <c r="F653" i="28"/>
  <c r="E653" i="28"/>
  <c r="J652" i="28" a="1"/>
  <c r="J652" i="28" s="1"/>
  <c r="I652" i="28" a="1"/>
  <c r="I652" i="28" s="1"/>
  <c r="K652" i="28" s="1"/>
  <c r="H652" i="28" a="1"/>
  <c r="H652" i="28" s="1"/>
  <c r="G652" i="28" a="1"/>
  <c r="G652" i="28" s="1"/>
  <c r="F652" i="28"/>
  <c r="E652" i="28"/>
  <c r="J651" i="28" a="1"/>
  <c r="J651" i="28" s="1"/>
  <c r="I651" i="28" a="1"/>
  <c r="I651" i="28" s="1"/>
  <c r="K651" i="28" s="1"/>
  <c r="H651" i="28" a="1"/>
  <c r="H651" i="28" s="1"/>
  <c r="G651" i="28" a="1"/>
  <c r="G651" i="28" s="1"/>
  <c r="F651" i="28"/>
  <c r="E651" i="28"/>
  <c r="J650" i="28" a="1"/>
  <c r="J650" i="28" s="1"/>
  <c r="I650" i="28" a="1"/>
  <c r="I650" i="28" s="1"/>
  <c r="K650" i="28" s="1"/>
  <c r="H650" i="28" a="1"/>
  <c r="H650" i="28" s="1"/>
  <c r="G650" i="28" a="1"/>
  <c r="G650" i="28" s="1"/>
  <c r="F650" i="28"/>
  <c r="E650" i="28"/>
  <c r="J649" i="28" a="1"/>
  <c r="J649" i="28" s="1"/>
  <c r="I649" i="28" a="1"/>
  <c r="I649" i="28" s="1"/>
  <c r="K649" i="28" s="1"/>
  <c r="H649" i="28" a="1"/>
  <c r="H649" i="28" s="1"/>
  <c r="G649" i="28" a="1"/>
  <c r="G649" i="28" s="1"/>
  <c r="F649" i="28"/>
  <c r="E649" i="28"/>
  <c r="J648" i="28" a="1"/>
  <c r="J648" i="28" s="1"/>
  <c r="I648" i="28" a="1"/>
  <c r="I648" i="28" s="1"/>
  <c r="K648" i="28" s="1"/>
  <c r="H648" i="28" a="1"/>
  <c r="H648" i="28" s="1"/>
  <c r="G648" i="28" a="1"/>
  <c r="G648" i="28" s="1"/>
  <c r="F648" i="28"/>
  <c r="E648" i="28"/>
  <c r="J647" i="28" a="1"/>
  <c r="J647" i="28" s="1"/>
  <c r="I647" i="28" a="1"/>
  <c r="I647" i="28" s="1"/>
  <c r="K647" i="28" s="1"/>
  <c r="H647" i="28" a="1"/>
  <c r="H647" i="28" s="1"/>
  <c r="G647" i="28" a="1"/>
  <c r="G647" i="28" s="1"/>
  <c r="F647" i="28"/>
  <c r="E647" i="28"/>
  <c r="J646" i="28" a="1"/>
  <c r="J646" i="28" s="1"/>
  <c r="I646" i="28" a="1"/>
  <c r="I646" i="28" s="1"/>
  <c r="K646" i="28" s="1"/>
  <c r="H646" i="28" a="1"/>
  <c r="H646" i="28" s="1"/>
  <c r="G646" i="28" a="1"/>
  <c r="G646" i="28" s="1"/>
  <c r="F646" i="28"/>
  <c r="E646" i="28"/>
  <c r="J645" i="28" a="1"/>
  <c r="J645" i="28" s="1"/>
  <c r="I645" i="28" a="1"/>
  <c r="I645" i="28" s="1"/>
  <c r="K645" i="28" s="1"/>
  <c r="H645" i="28" a="1"/>
  <c r="H645" i="28" s="1"/>
  <c r="G645" i="28" a="1"/>
  <c r="G645" i="28" s="1"/>
  <c r="F645" i="28"/>
  <c r="E645" i="28"/>
  <c r="J644" i="28" a="1"/>
  <c r="J644" i="28" s="1"/>
  <c r="I644" i="28" a="1"/>
  <c r="I644" i="28" s="1"/>
  <c r="K644" i="28" s="1"/>
  <c r="H644" i="28" a="1"/>
  <c r="H644" i="28" s="1"/>
  <c r="G644" i="28" a="1"/>
  <c r="G644" i="28" s="1"/>
  <c r="F644" i="28"/>
  <c r="E644" i="28"/>
  <c r="J643" i="28" a="1"/>
  <c r="J643" i="28" s="1"/>
  <c r="I643" i="28" a="1"/>
  <c r="I643" i="28" s="1"/>
  <c r="K643" i="28" s="1"/>
  <c r="H643" i="28" a="1"/>
  <c r="H643" i="28" s="1"/>
  <c r="G643" i="28" a="1"/>
  <c r="G643" i="28" s="1"/>
  <c r="F643" i="28"/>
  <c r="E643" i="28"/>
  <c r="J642" i="28" a="1"/>
  <c r="J642" i="28" s="1"/>
  <c r="I642" i="28" a="1"/>
  <c r="I642" i="28" s="1"/>
  <c r="K642" i="28" s="1"/>
  <c r="H642" i="28" a="1"/>
  <c r="H642" i="28" s="1"/>
  <c r="G642" i="28" a="1"/>
  <c r="G642" i="28" s="1"/>
  <c r="F642" i="28"/>
  <c r="E642" i="28"/>
  <c r="J641" i="28" a="1"/>
  <c r="J641" i="28" s="1"/>
  <c r="I641" i="28" a="1"/>
  <c r="I641" i="28" s="1"/>
  <c r="K641" i="28" s="1"/>
  <c r="H641" i="28" a="1"/>
  <c r="H641" i="28" s="1"/>
  <c r="G641" i="28" a="1"/>
  <c r="G641" i="28" s="1"/>
  <c r="F641" i="28"/>
  <c r="E641" i="28"/>
  <c r="J640" i="28" a="1"/>
  <c r="J640" i="28" s="1"/>
  <c r="I640" i="28" a="1"/>
  <c r="I640" i="28" s="1"/>
  <c r="K640" i="28" s="1"/>
  <c r="H640" i="28" a="1"/>
  <c r="H640" i="28" s="1"/>
  <c r="G640" i="28" a="1"/>
  <c r="G640" i="28" s="1"/>
  <c r="F640" i="28"/>
  <c r="E640" i="28"/>
  <c r="J639" i="28" a="1"/>
  <c r="J639" i="28" s="1"/>
  <c r="I639" i="28" a="1"/>
  <c r="I639" i="28" s="1"/>
  <c r="K639" i="28" s="1"/>
  <c r="H639" i="28" a="1"/>
  <c r="H639" i="28" s="1"/>
  <c r="G639" i="28" a="1"/>
  <c r="G639" i="28" s="1"/>
  <c r="F639" i="28"/>
  <c r="E639" i="28"/>
  <c r="J638" i="28" a="1"/>
  <c r="J638" i="28" s="1"/>
  <c r="I638" i="28" a="1"/>
  <c r="I638" i="28" s="1"/>
  <c r="K638" i="28" s="1"/>
  <c r="H638" i="28" a="1"/>
  <c r="H638" i="28" s="1"/>
  <c r="G638" i="28" a="1"/>
  <c r="G638" i="28" s="1"/>
  <c r="F638" i="28"/>
  <c r="E638" i="28"/>
  <c r="J637" i="28" a="1"/>
  <c r="J637" i="28" s="1"/>
  <c r="I637" i="28" a="1"/>
  <c r="I637" i="28" s="1"/>
  <c r="K637" i="28" s="1"/>
  <c r="H637" i="28" a="1"/>
  <c r="H637" i="28" s="1"/>
  <c r="G637" i="28" a="1"/>
  <c r="G637" i="28" s="1"/>
  <c r="F637" i="28"/>
  <c r="E637" i="28"/>
  <c r="J636" i="28" a="1"/>
  <c r="J636" i="28" s="1"/>
  <c r="I636" i="28" a="1"/>
  <c r="I636" i="28" s="1"/>
  <c r="K636" i="28" s="1"/>
  <c r="H636" i="28" a="1"/>
  <c r="H636" i="28" s="1"/>
  <c r="G636" i="28" a="1"/>
  <c r="G636" i="28" s="1"/>
  <c r="F636" i="28"/>
  <c r="E636" i="28"/>
  <c r="J635" i="28" a="1"/>
  <c r="J635" i="28" s="1"/>
  <c r="I635" i="28" a="1"/>
  <c r="I635" i="28" s="1"/>
  <c r="K635" i="28" s="1"/>
  <c r="H635" i="28" a="1"/>
  <c r="H635" i="28" s="1"/>
  <c r="G635" i="28" a="1"/>
  <c r="G635" i="28" s="1"/>
  <c r="F635" i="28"/>
  <c r="E635" i="28"/>
  <c r="J634" i="28" a="1"/>
  <c r="J634" i="28" s="1"/>
  <c r="I634" i="28" a="1"/>
  <c r="I634" i="28" s="1"/>
  <c r="K634" i="28" s="1"/>
  <c r="H634" i="28" a="1"/>
  <c r="H634" i="28" s="1"/>
  <c r="G634" i="28" a="1"/>
  <c r="G634" i="28" s="1"/>
  <c r="F634" i="28"/>
  <c r="E634" i="28"/>
  <c r="J633" i="28" a="1"/>
  <c r="J633" i="28" s="1"/>
  <c r="I633" i="28" a="1"/>
  <c r="I633" i="28" s="1"/>
  <c r="K633" i="28" s="1"/>
  <c r="H633" i="28" a="1"/>
  <c r="H633" i="28" s="1"/>
  <c r="G633" i="28" a="1"/>
  <c r="G633" i="28" s="1"/>
  <c r="F633" i="28"/>
  <c r="E633" i="28"/>
  <c r="J632" i="28" a="1"/>
  <c r="J632" i="28" s="1"/>
  <c r="I632" i="28" a="1"/>
  <c r="I632" i="28" s="1"/>
  <c r="K632" i="28" s="1"/>
  <c r="H632" i="28" a="1"/>
  <c r="H632" i="28" s="1"/>
  <c r="G632" i="28" a="1"/>
  <c r="G632" i="28" s="1"/>
  <c r="F632" i="28"/>
  <c r="E632" i="28"/>
  <c r="J631" i="28" a="1"/>
  <c r="J631" i="28" s="1"/>
  <c r="I631" i="28" a="1"/>
  <c r="I631" i="28" s="1"/>
  <c r="K631" i="28" s="1"/>
  <c r="H631" i="28" a="1"/>
  <c r="H631" i="28" s="1"/>
  <c r="G631" i="28" a="1"/>
  <c r="G631" i="28" s="1"/>
  <c r="F631" i="28"/>
  <c r="E631" i="28"/>
  <c r="J630" i="28" a="1"/>
  <c r="J630" i="28" s="1"/>
  <c r="I630" i="28" a="1"/>
  <c r="I630" i="28" s="1"/>
  <c r="K630" i="28" s="1"/>
  <c r="H630" i="28" a="1"/>
  <c r="H630" i="28" s="1"/>
  <c r="G630" i="28" a="1"/>
  <c r="G630" i="28" s="1"/>
  <c r="F630" i="28"/>
  <c r="E630" i="28"/>
  <c r="J629" i="28" a="1"/>
  <c r="J629" i="28" s="1"/>
  <c r="I629" i="28" a="1"/>
  <c r="I629" i="28" s="1"/>
  <c r="K629" i="28" s="1"/>
  <c r="H629" i="28" a="1"/>
  <c r="H629" i="28" s="1"/>
  <c r="G629" i="28" a="1"/>
  <c r="G629" i="28" s="1"/>
  <c r="F629" i="28"/>
  <c r="E629" i="28"/>
  <c r="J628" i="28" a="1"/>
  <c r="J628" i="28" s="1"/>
  <c r="I628" i="28" a="1"/>
  <c r="I628" i="28" s="1"/>
  <c r="K628" i="28" s="1"/>
  <c r="H628" i="28" a="1"/>
  <c r="H628" i="28" s="1"/>
  <c r="G628" i="28" a="1"/>
  <c r="G628" i="28" s="1"/>
  <c r="F628" i="28"/>
  <c r="E628" i="28"/>
  <c r="J627" i="28" a="1"/>
  <c r="J627" i="28" s="1"/>
  <c r="I627" i="28" a="1"/>
  <c r="I627" i="28" s="1"/>
  <c r="K627" i="28" s="1"/>
  <c r="H627" i="28" a="1"/>
  <c r="H627" i="28" s="1"/>
  <c r="G627" i="28" a="1"/>
  <c r="G627" i="28" s="1"/>
  <c r="F627" i="28"/>
  <c r="E627" i="28"/>
  <c r="J626" i="28" a="1"/>
  <c r="J626" i="28" s="1"/>
  <c r="I626" i="28" a="1"/>
  <c r="I626" i="28" s="1"/>
  <c r="K626" i="28" s="1"/>
  <c r="H626" i="28" a="1"/>
  <c r="H626" i="28" s="1"/>
  <c r="G626" i="28" a="1"/>
  <c r="G626" i="28" s="1"/>
  <c r="F626" i="28"/>
  <c r="E626" i="28"/>
  <c r="J625" i="28" a="1"/>
  <c r="J625" i="28" s="1"/>
  <c r="I625" i="28" a="1"/>
  <c r="I625" i="28" s="1"/>
  <c r="K625" i="28" s="1"/>
  <c r="H625" i="28" a="1"/>
  <c r="H625" i="28" s="1"/>
  <c r="G625" i="28" a="1"/>
  <c r="G625" i="28" s="1"/>
  <c r="F625" i="28"/>
  <c r="E625" i="28"/>
  <c r="J624" i="28" a="1"/>
  <c r="J624" i="28" s="1"/>
  <c r="I624" i="28" a="1"/>
  <c r="I624" i="28" s="1"/>
  <c r="K624" i="28" s="1"/>
  <c r="H624" i="28" a="1"/>
  <c r="H624" i="28" s="1"/>
  <c r="G624" i="28" a="1"/>
  <c r="G624" i="28" s="1"/>
  <c r="F624" i="28"/>
  <c r="E624" i="28"/>
  <c r="J623" i="28" a="1"/>
  <c r="J623" i="28" s="1"/>
  <c r="I623" i="28" a="1"/>
  <c r="I623" i="28" s="1"/>
  <c r="K623" i="28" s="1"/>
  <c r="H623" i="28" a="1"/>
  <c r="H623" i="28" s="1"/>
  <c r="G623" i="28" a="1"/>
  <c r="G623" i="28" s="1"/>
  <c r="F623" i="28"/>
  <c r="E623" i="28"/>
  <c r="J622" i="28" a="1"/>
  <c r="J622" i="28" s="1"/>
  <c r="I622" i="28" a="1"/>
  <c r="I622" i="28" s="1"/>
  <c r="K622" i="28" s="1"/>
  <c r="H622" i="28" a="1"/>
  <c r="H622" i="28" s="1"/>
  <c r="G622" i="28" a="1"/>
  <c r="G622" i="28" s="1"/>
  <c r="F622" i="28"/>
  <c r="E622" i="28"/>
  <c r="J621" i="28" a="1"/>
  <c r="J621" i="28" s="1"/>
  <c r="I621" i="28" a="1"/>
  <c r="I621" i="28" s="1"/>
  <c r="K621" i="28" s="1"/>
  <c r="H621" i="28" a="1"/>
  <c r="H621" i="28" s="1"/>
  <c r="G621" i="28" a="1"/>
  <c r="G621" i="28" s="1"/>
  <c r="F621" i="28"/>
  <c r="E621" i="28"/>
  <c r="J620" i="28" a="1"/>
  <c r="J620" i="28" s="1"/>
  <c r="I620" i="28" a="1"/>
  <c r="I620" i="28" s="1"/>
  <c r="K620" i="28" s="1"/>
  <c r="H620" i="28" a="1"/>
  <c r="H620" i="28" s="1"/>
  <c r="G620" i="28" a="1"/>
  <c r="G620" i="28" s="1"/>
  <c r="F620" i="28"/>
  <c r="E620" i="28"/>
  <c r="J619" i="28" a="1"/>
  <c r="J619" i="28" s="1"/>
  <c r="I619" i="28" a="1"/>
  <c r="I619" i="28" s="1"/>
  <c r="K619" i="28" s="1"/>
  <c r="H619" i="28" a="1"/>
  <c r="H619" i="28" s="1"/>
  <c r="G619" i="28" a="1"/>
  <c r="G619" i="28" s="1"/>
  <c r="F619" i="28"/>
  <c r="E619" i="28"/>
  <c r="J618" i="28" a="1"/>
  <c r="J618" i="28" s="1"/>
  <c r="I618" i="28" a="1"/>
  <c r="I618" i="28" s="1"/>
  <c r="K618" i="28" s="1"/>
  <c r="H618" i="28" a="1"/>
  <c r="H618" i="28" s="1"/>
  <c r="G618" i="28" a="1"/>
  <c r="G618" i="28" s="1"/>
  <c r="F618" i="28"/>
  <c r="E618" i="28"/>
  <c r="J617" i="28" a="1"/>
  <c r="J617" i="28" s="1"/>
  <c r="I617" i="28" a="1"/>
  <c r="I617" i="28" s="1"/>
  <c r="K617" i="28" s="1"/>
  <c r="H617" i="28" a="1"/>
  <c r="H617" i="28" s="1"/>
  <c r="G617" i="28" a="1"/>
  <c r="G617" i="28" s="1"/>
  <c r="F617" i="28"/>
  <c r="E617" i="28"/>
  <c r="J616" i="28" a="1"/>
  <c r="J616" i="28" s="1"/>
  <c r="I616" i="28" a="1"/>
  <c r="I616" i="28" s="1"/>
  <c r="K616" i="28" s="1"/>
  <c r="H616" i="28" a="1"/>
  <c r="H616" i="28" s="1"/>
  <c r="G616" i="28" a="1"/>
  <c r="G616" i="28" s="1"/>
  <c r="F616" i="28"/>
  <c r="E616" i="28"/>
  <c r="J615" i="28" a="1"/>
  <c r="J615" i="28" s="1"/>
  <c r="I615" i="28" a="1"/>
  <c r="I615" i="28" s="1"/>
  <c r="K615" i="28" s="1"/>
  <c r="H615" i="28" a="1"/>
  <c r="H615" i="28" s="1"/>
  <c r="G615" i="28" a="1"/>
  <c r="G615" i="28" s="1"/>
  <c r="F615" i="28"/>
  <c r="E615" i="28"/>
  <c r="J614" i="28" a="1"/>
  <c r="J614" i="28" s="1"/>
  <c r="I614" i="28" a="1"/>
  <c r="I614" i="28" s="1"/>
  <c r="K614" i="28" s="1"/>
  <c r="H614" i="28" a="1"/>
  <c r="H614" i="28" s="1"/>
  <c r="G614" i="28" a="1"/>
  <c r="G614" i="28" s="1"/>
  <c r="F614" i="28"/>
  <c r="E614" i="28"/>
  <c r="J613" i="28" a="1"/>
  <c r="J613" i="28" s="1"/>
  <c r="I613" i="28" a="1"/>
  <c r="I613" i="28" s="1"/>
  <c r="K613" i="28" s="1"/>
  <c r="H613" i="28" a="1"/>
  <c r="H613" i="28" s="1"/>
  <c r="G613" i="28" a="1"/>
  <c r="G613" i="28" s="1"/>
  <c r="F613" i="28"/>
  <c r="E613" i="28"/>
  <c r="J612" i="28" a="1"/>
  <c r="J612" i="28" s="1"/>
  <c r="I612" i="28" a="1"/>
  <c r="I612" i="28" s="1"/>
  <c r="K612" i="28" s="1"/>
  <c r="H612" i="28" a="1"/>
  <c r="H612" i="28" s="1"/>
  <c r="G612" i="28" a="1"/>
  <c r="G612" i="28" s="1"/>
  <c r="F612" i="28"/>
  <c r="E612" i="28"/>
  <c r="J611" i="28" a="1"/>
  <c r="J611" i="28" s="1"/>
  <c r="I611" i="28" a="1"/>
  <c r="I611" i="28" s="1"/>
  <c r="K611" i="28" s="1"/>
  <c r="H611" i="28" a="1"/>
  <c r="H611" i="28" s="1"/>
  <c r="G611" i="28" a="1"/>
  <c r="G611" i="28" s="1"/>
  <c r="F611" i="28"/>
  <c r="E611" i="28"/>
  <c r="J610" i="28" a="1"/>
  <c r="J610" i="28" s="1"/>
  <c r="I610" i="28" a="1"/>
  <c r="I610" i="28" s="1"/>
  <c r="K610" i="28" s="1"/>
  <c r="H610" i="28" a="1"/>
  <c r="H610" i="28" s="1"/>
  <c r="G610" i="28" a="1"/>
  <c r="G610" i="28" s="1"/>
  <c r="F610" i="28"/>
  <c r="E610" i="28"/>
  <c r="J609" i="28" a="1"/>
  <c r="J609" i="28" s="1"/>
  <c r="I609" i="28" a="1"/>
  <c r="I609" i="28" s="1"/>
  <c r="K609" i="28" s="1"/>
  <c r="H609" i="28" a="1"/>
  <c r="H609" i="28" s="1"/>
  <c r="G609" i="28" a="1"/>
  <c r="G609" i="28" s="1"/>
  <c r="F609" i="28"/>
  <c r="E609" i="28"/>
  <c r="J608" i="28" a="1"/>
  <c r="J608" i="28" s="1"/>
  <c r="I608" i="28" a="1"/>
  <c r="I608" i="28" s="1"/>
  <c r="K608" i="28" s="1"/>
  <c r="H608" i="28" a="1"/>
  <c r="H608" i="28" s="1"/>
  <c r="G608" i="28" a="1"/>
  <c r="G608" i="28" s="1"/>
  <c r="F608" i="28"/>
  <c r="E608" i="28"/>
  <c r="J607" i="28" a="1"/>
  <c r="J607" i="28" s="1"/>
  <c r="I607" i="28" a="1"/>
  <c r="I607" i="28" s="1"/>
  <c r="K607" i="28" s="1"/>
  <c r="H607" i="28" a="1"/>
  <c r="H607" i="28" s="1"/>
  <c r="G607" i="28" a="1"/>
  <c r="G607" i="28" s="1"/>
  <c r="F607" i="28"/>
  <c r="E607" i="28"/>
  <c r="J606" i="28" a="1"/>
  <c r="J606" i="28" s="1"/>
  <c r="I606" i="28" a="1"/>
  <c r="I606" i="28" s="1"/>
  <c r="K606" i="28" s="1"/>
  <c r="H606" i="28" a="1"/>
  <c r="H606" i="28" s="1"/>
  <c r="G606" i="28" a="1"/>
  <c r="G606" i="28" s="1"/>
  <c r="F606" i="28"/>
  <c r="E606" i="28"/>
  <c r="J605" i="28" a="1"/>
  <c r="J605" i="28" s="1"/>
  <c r="I605" i="28" a="1"/>
  <c r="I605" i="28" s="1"/>
  <c r="K605" i="28" s="1"/>
  <c r="H605" i="28" a="1"/>
  <c r="H605" i="28" s="1"/>
  <c r="G605" i="28" a="1"/>
  <c r="G605" i="28" s="1"/>
  <c r="F605" i="28"/>
  <c r="E605" i="28"/>
  <c r="J604" i="28" a="1"/>
  <c r="J604" i="28" s="1"/>
  <c r="I604" i="28" a="1"/>
  <c r="I604" i="28" s="1"/>
  <c r="K604" i="28" s="1"/>
  <c r="H604" i="28" a="1"/>
  <c r="H604" i="28" s="1"/>
  <c r="G604" i="28" a="1"/>
  <c r="G604" i="28" s="1"/>
  <c r="F604" i="28"/>
  <c r="E604" i="28"/>
  <c r="J603" i="28" a="1"/>
  <c r="J603" i="28" s="1"/>
  <c r="I603" i="28" a="1"/>
  <c r="I603" i="28" s="1"/>
  <c r="K603" i="28" s="1"/>
  <c r="H603" i="28" a="1"/>
  <c r="H603" i="28" s="1"/>
  <c r="G603" i="28" a="1"/>
  <c r="G603" i="28" s="1"/>
  <c r="F603" i="28"/>
  <c r="E603" i="28"/>
  <c r="J602" i="28" a="1"/>
  <c r="J602" i="28" s="1"/>
  <c r="I602" i="28" a="1"/>
  <c r="I602" i="28" s="1"/>
  <c r="K602" i="28" s="1"/>
  <c r="H602" i="28" a="1"/>
  <c r="H602" i="28" s="1"/>
  <c r="G602" i="28" a="1"/>
  <c r="G602" i="28" s="1"/>
  <c r="F602" i="28"/>
  <c r="E602" i="28"/>
  <c r="J601" i="28" a="1"/>
  <c r="J601" i="28" s="1"/>
  <c r="I601" i="28" a="1"/>
  <c r="I601" i="28" s="1"/>
  <c r="K601" i="28" s="1"/>
  <c r="H601" i="28" a="1"/>
  <c r="H601" i="28" s="1"/>
  <c r="G601" i="28" a="1"/>
  <c r="G601" i="28" s="1"/>
  <c r="F601" i="28"/>
  <c r="E601" i="28"/>
  <c r="J600" i="28" a="1"/>
  <c r="J600" i="28" s="1"/>
  <c r="I600" i="28" a="1"/>
  <c r="I600" i="28" s="1"/>
  <c r="K600" i="28" s="1"/>
  <c r="H600" i="28" a="1"/>
  <c r="H600" i="28" s="1"/>
  <c r="G600" i="28" a="1"/>
  <c r="G600" i="28" s="1"/>
  <c r="F600" i="28"/>
  <c r="E600" i="28"/>
  <c r="J599" i="28" a="1"/>
  <c r="J599" i="28" s="1"/>
  <c r="I599" i="28" a="1"/>
  <c r="I599" i="28" s="1"/>
  <c r="K599" i="28" s="1"/>
  <c r="H599" i="28" a="1"/>
  <c r="H599" i="28" s="1"/>
  <c r="G599" i="28" a="1"/>
  <c r="G599" i="28" s="1"/>
  <c r="F599" i="28"/>
  <c r="E599" i="28"/>
  <c r="J598" i="28" a="1"/>
  <c r="J598" i="28" s="1"/>
  <c r="I598" i="28" a="1"/>
  <c r="I598" i="28" s="1"/>
  <c r="K598" i="28" s="1"/>
  <c r="H598" i="28" a="1"/>
  <c r="H598" i="28" s="1"/>
  <c r="G598" i="28" a="1"/>
  <c r="G598" i="28" s="1"/>
  <c r="F598" i="28"/>
  <c r="E598" i="28"/>
  <c r="J597" i="28" a="1"/>
  <c r="J597" i="28" s="1"/>
  <c r="I597" i="28" a="1"/>
  <c r="I597" i="28" s="1"/>
  <c r="K597" i="28" s="1"/>
  <c r="H597" i="28" a="1"/>
  <c r="H597" i="28" s="1"/>
  <c r="G597" i="28" a="1"/>
  <c r="G597" i="28" s="1"/>
  <c r="F597" i="28"/>
  <c r="E597" i="28"/>
  <c r="J596" i="28" a="1"/>
  <c r="J596" i="28" s="1"/>
  <c r="I596" i="28" a="1"/>
  <c r="I596" i="28" s="1"/>
  <c r="K596" i="28" s="1"/>
  <c r="H596" i="28" a="1"/>
  <c r="H596" i="28" s="1"/>
  <c r="G596" i="28" a="1"/>
  <c r="G596" i="28" s="1"/>
  <c r="F596" i="28"/>
  <c r="E596" i="28"/>
  <c r="J595" i="28" a="1"/>
  <c r="J595" i="28" s="1"/>
  <c r="I595" i="28" a="1"/>
  <c r="I595" i="28" s="1"/>
  <c r="K595" i="28" s="1"/>
  <c r="H595" i="28" a="1"/>
  <c r="H595" i="28" s="1"/>
  <c r="G595" i="28" a="1"/>
  <c r="G595" i="28" s="1"/>
  <c r="F595" i="28"/>
  <c r="E595" i="28"/>
  <c r="J594" i="28" a="1"/>
  <c r="J594" i="28" s="1"/>
  <c r="I594" i="28" a="1"/>
  <c r="I594" i="28" s="1"/>
  <c r="K594" i="28" s="1"/>
  <c r="H594" i="28" a="1"/>
  <c r="H594" i="28" s="1"/>
  <c r="G594" i="28" a="1"/>
  <c r="G594" i="28" s="1"/>
  <c r="F594" i="28"/>
  <c r="E594" i="28"/>
  <c r="J593" i="28" a="1"/>
  <c r="J593" i="28" s="1"/>
  <c r="I593" i="28" a="1"/>
  <c r="I593" i="28" s="1"/>
  <c r="K593" i="28" s="1"/>
  <c r="H593" i="28" a="1"/>
  <c r="H593" i="28" s="1"/>
  <c r="G593" i="28" a="1"/>
  <c r="G593" i="28" s="1"/>
  <c r="F593" i="28"/>
  <c r="E593" i="28"/>
  <c r="J592" i="28" a="1"/>
  <c r="J592" i="28" s="1"/>
  <c r="I592" i="28" a="1"/>
  <c r="I592" i="28" s="1"/>
  <c r="K592" i="28" s="1"/>
  <c r="H592" i="28" a="1"/>
  <c r="H592" i="28" s="1"/>
  <c r="G592" i="28" a="1"/>
  <c r="G592" i="28" s="1"/>
  <c r="F592" i="28"/>
  <c r="E592" i="28"/>
  <c r="J591" i="28" a="1"/>
  <c r="J591" i="28" s="1"/>
  <c r="I591" i="28" a="1"/>
  <c r="I591" i="28" s="1"/>
  <c r="K591" i="28" s="1"/>
  <c r="H591" i="28" a="1"/>
  <c r="H591" i="28" s="1"/>
  <c r="G591" i="28" a="1"/>
  <c r="G591" i="28" s="1"/>
  <c r="F591" i="28"/>
  <c r="E591" i="28"/>
  <c r="J590" i="28" a="1"/>
  <c r="J590" i="28" s="1"/>
  <c r="I590" i="28" a="1"/>
  <c r="I590" i="28" s="1"/>
  <c r="K590" i="28" s="1"/>
  <c r="H590" i="28" a="1"/>
  <c r="H590" i="28" s="1"/>
  <c r="G590" i="28" a="1"/>
  <c r="G590" i="28" s="1"/>
  <c r="F590" i="28"/>
  <c r="E590" i="28"/>
  <c r="J589" i="28" a="1"/>
  <c r="J589" i="28" s="1"/>
  <c r="I589" i="28" a="1"/>
  <c r="I589" i="28" s="1"/>
  <c r="K589" i="28" s="1"/>
  <c r="H589" i="28" a="1"/>
  <c r="H589" i="28" s="1"/>
  <c r="G589" i="28" a="1"/>
  <c r="G589" i="28" s="1"/>
  <c r="F589" i="28"/>
  <c r="E589" i="28"/>
  <c r="J588" i="28" a="1"/>
  <c r="J588" i="28" s="1"/>
  <c r="I588" i="28" a="1"/>
  <c r="I588" i="28" s="1"/>
  <c r="K588" i="28" s="1"/>
  <c r="H588" i="28" a="1"/>
  <c r="H588" i="28" s="1"/>
  <c r="G588" i="28" a="1"/>
  <c r="G588" i="28" s="1"/>
  <c r="F588" i="28"/>
  <c r="E588" i="28"/>
  <c r="J587" i="28" a="1"/>
  <c r="J587" i="28" s="1"/>
  <c r="I587" i="28" a="1"/>
  <c r="I587" i="28" s="1"/>
  <c r="K587" i="28" s="1"/>
  <c r="H587" i="28" a="1"/>
  <c r="H587" i="28" s="1"/>
  <c r="G587" i="28" a="1"/>
  <c r="G587" i="28" s="1"/>
  <c r="F587" i="28"/>
  <c r="E587" i="28"/>
  <c r="J586" i="28" a="1"/>
  <c r="J586" i="28" s="1"/>
  <c r="I586" i="28" a="1"/>
  <c r="I586" i="28" s="1"/>
  <c r="K586" i="28" s="1"/>
  <c r="H586" i="28" a="1"/>
  <c r="H586" i="28" s="1"/>
  <c r="G586" i="28" a="1"/>
  <c r="G586" i="28" s="1"/>
  <c r="F586" i="28"/>
  <c r="E586" i="28"/>
  <c r="J585" i="28" a="1"/>
  <c r="J585" i="28" s="1"/>
  <c r="I585" i="28" a="1"/>
  <c r="I585" i="28" s="1"/>
  <c r="K585" i="28" s="1"/>
  <c r="H585" i="28" a="1"/>
  <c r="H585" i="28" s="1"/>
  <c r="G585" i="28" a="1"/>
  <c r="G585" i="28" s="1"/>
  <c r="F585" i="28"/>
  <c r="E585" i="28"/>
  <c r="J584" i="28" a="1"/>
  <c r="J584" i="28" s="1"/>
  <c r="I584" i="28" a="1"/>
  <c r="I584" i="28" s="1"/>
  <c r="K584" i="28" s="1"/>
  <c r="H584" i="28" a="1"/>
  <c r="H584" i="28" s="1"/>
  <c r="G584" i="28" a="1"/>
  <c r="G584" i="28" s="1"/>
  <c r="F584" i="28"/>
  <c r="E584" i="28"/>
  <c r="J583" i="28" a="1"/>
  <c r="J583" i="28" s="1"/>
  <c r="I583" i="28" a="1"/>
  <c r="I583" i="28" s="1"/>
  <c r="K583" i="28" s="1"/>
  <c r="H583" i="28" a="1"/>
  <c r="H583" i="28" s="1"/>
  <c r="G583" i="28" a="1"/>
  <c r="G583" i="28" s="1"/>
  <c r="F583" i="28"/>
  <c r="E583" i="28"/>
  <c r="J582" i="28" a="1"/>
  <c r="J582" i="28" s="1"/>
  <c r="I582" i="28" a="1"/>
  <c r="I582" i="28" s="1"/>
  <c r="K582" i="28" s="1"/>
  <c r="H582" i="28" a="1"/>
  <c r="H582" i="28" s="1"/>
  <c r="G582" i="28" a="1"/>
  <c r="G582" i="28" s="1"/>
  <c r="F582" i="28"/>
  <c r="E582" i="28"/>
  <c r="J581" i="28" a="1"/>
  <c r="J581" i="28" s="1"/>
  <c r="I581" i="28" a="1"/>
  <c r="I581" i="28" s="1"/>
  <c r="K581" i="28" s="1"/>
  <c r="H581" i="28" a="1"/>
  <c r="H581" i="28" s="1"/>
  <c r="G581" i="28" a="1"/>
  <c r="G581" i="28" s="1"/>
  <c r="F581" i="28"/>
  <c r="E581" i="28"/>
  <c r="J580" i="28" a="1"/>
  <c r="J580" i="28" s="1"/>
  <c r="I580" i="28" a="1"/>
  <c r="I580" i="28" s="1"/>
  <c r="K580" i="28" s="1"/>
  <c r="H580" i="28" a="1"/>
  <c r="H580" i="28" s="1"/>
  <c r="G580" i="28" a="1"/>
  <c r="G580" i="28" s="1"/>
  <c r="F580" i="28"/>
  <c r="E580" i="28"/>
  <c r="J579" i="28" a="1"/>
  <c r="J579" i="28" s="1"/>
  <c r="I579" i="28" a="1"/>
  <c r="I579" i="28" s="1"/>
  <c r="K579" i="28" s="1"/>
  <c r="H579" i="28" a="1"/>
  <c r="H579" i="28" s="1"/>
  <c r="G579" i="28" a="1"/>
  <c r="G579" i="28" s="1"/>
  <c r="F579" i="28"/>
  <c r="E579" i="28"/>
  <c r="J578" i="28" a="1"/>
  <c r="J578" i="28" s="1"/>
  <c r="I578" i="28" a="1"/>
  <c r="I578" i="28" s="1"/>
  <c r="K578" i="28" s="1"/>
  <c r="H578" i="28" a="1"/>
  <c r="H578" i="28" s="1"/>
  <c r="G578" i="28" a="1"/>
  <c r="G578" i="28" s="1"/>
  <c r="F578" i="28"/>
  <c r="E578" i="28"/>
  <c r="J577" i="28" a="1"/>
  <c r="J577" i="28" s="1"/>
  <c r="I577" i="28" a="1"/>
  <c r="I577" i="28" s="1"/>
  <c r="K577" i="28" s="1"/>
  <c r="H577" i="28" a="1"/>
  <c r="H577" i="28" s="1"/>
  <c r="G577" i="28" a="1"/>
  <c r="G577" i="28" s="1"/>
  <c r="F577" i="28"/>
  <c r="E577" i="28"/>
  <c r="J576" i="28" a="1"/>
  <c r="J576" i="28" s="1"/>
  <c r="I576" i="28" a="1"/>
  <c r="I576" i="28" s="1"/>
  <c r="K576" i="28" s="1"/>
  <c r="H576" i="28" a="1"/>
  <c r="H576" i="28" s="1"/>
  <c r="G576" i="28" a="1"/>
  <c r="G576" i="28" s="1"/>
  <c r="F576" i="28"/>
  <c r="E576" i="28"/>
  <c r="J575" i="28" a="1"/>
  <c r="J575" i="28" s="1"/>
  <c r="I575" i="28" a="1"/>
  <c r="I575" i="28" s="1"/>
  <c r="K575" i="28" s="1"/>
  <c r="H575" i="28" a="1"/>
  <c r="H575" i="28" s="1"/>
  <c r="G575" i="28" a="1"/>
  <c r="G575" i="28" s="1"/>
  <c r="F575" i="28"/>
  <c r="E575" i="28"/>
  <c r="J574" i="28" a="1"/>
  <c r="J574" i="28" s="1"/>
  <c r="I574" i="28" a="1"/>
  <c r="I574" i="28" s="1"/>
  <c r="K574" i="28" s="1"/>
  <c r="H574" i="28" a="1"/>
  <c r="H574" i="28" s="1"/>
  <c r="G574" i="28" a="1"/>
  <c r="G574" i="28" s="1"/>
  <c r="F574" i="28"/>
  <c r="E574" i="28"/>
  <c r="J573" i="28" a="1"/>
  <c r="J573" i="28" s="1"/>
  <c r="I573" i="28" a="1"/>
  <c r="I573" i="28" s="1"/>
  <c r="K573" i="28" s="1"/>
  <c r="H573" i="28" a="1"/>
  <c r="H573" i="28" s="1"/>
  <c r="G573" i="28" a="1"/>
  <c r="G573" i="28" s="1"/>
  <c r="F573" i="28"/>
  <c r="E573" i="28"/>
  <c r="J572" i="28" a="1"/>
  <c r="J572" i="28" s="1"/>
  <c r="I572" i="28" a="1"/>
  <c r="I572" i="28" s="1"/>
  <c r="K572" i="28" s="1"/>
  <c r="H572" i="28" a="1"/>
  <c r="H572" i="28" s="1"/>
  <c r="G572" i="28" a="1"/>
  <c r="G572" i="28" s="1"/>
  <c r="F572" i="28"/>
  <c r="E572" i="28"/>
  <c r="J571" i="28" a="1"/>
  <c r="J571" i="28" s="1"/>
  <c r="I571" i="28" a="1"/>
  <c r="I571" i="28" s="1"/>
  <c r="K571" i="28" s="1"/>
  <c r="H571" i="28" a="1"/>
  <c r="H571" i="28" s="1"/>
  <c r="G571" i="28" a="1"/>
  <c r="G571" i="28" s="1"/>
  <c r="F571" i="28"/>
  <c r="E571" i="28"/>
  <c r="J570" i="28" a="1"/>
  <c r="J570" i="28" s="1"/>
  <c r="I570" i="28" a="1"/>
  <c r="I570" i="28" s="1"/>
  <c r="K570" i="28" s="1"/>
  <c r="H570" i="28" a="1"/>
  <c r="H570" i="28" s="1"/>
  <c r="G570" i="28" a="1"/>
  <c r="G570" i="28" s="1"/>
  <c r="F570" i="28"/>
  <c r="E570" i="28"/>
  <c r="J569" i="28" a="1"/>
  <c r="J569" i="28" s="1"/>
  <c r="I569" i="28" a="1"/>
  <c r="I569" i="28" s="1"/>
  <c r="K569" i="28" s="1"/>
  <c r="H569" i="28" a="1"/>
  <c r="H569" i="28" s="1"/>
  <c r="G569" i="28" a="1"/>
  <c r="G569" i="28" s="1"/>
  <c r="F569" i="28"/>
  <c r="E569" i="28"/>
  <c r="J568" i="28" a="1"/>
  <c r="J568" i="28" s="1"/>
  <c r="I568" i="28" a="1"/>
  <c r="I568" i="28" s="1"/>
  <c r="K568" i="28" s="1"/>
  <c r="H568" i="28" a="1"/>
  <c r="H568" i="28" s="1"/>
  <c r="G568" i="28" a="1"/>
  <c r="G568" i="28" s="1"/>
  <c r="F568" i="28"/>
  <c r="E568" i="28"/>
  <c r="J567" i="28" a="1"/>
  <c r="J567" i="28" s="1"/>
  <c r="I567" i="28" a="1"/>
  <c r="I567" i="28" s="1"/>
  <c r="K567" i="28" s="1"/>
  <c r="H567" i="28" a="1"/>
  <c r="H567" i="28" s="1"/>
  <c r="G567" i="28" a="1"/>
  <c r="G567" i="28" s="1"/>
  <c r="F567" i="28"/>
  <c r="E567" i="28"/>
  <c r="J566" i="28" a="1"/>
  <c r="J566" i="28" s="1"/>
  <c r="I566" i="28" a="1"/>
  <c r="I566" i="28" s="1"/>
  <c r="K566" i="28" s="1"/>
  <c r="H566" i="28" a="1"/>
  <c r="H566" i="28" s="1"/>
  <c r="G566" i="28" a="1"/>
  <c r="G566" i="28" s="1"/>
  <c r="F566" i="28"/>
  <c r="E566" i="28"/>
  <c r="J565" i="28" a="1"/>
  <c r="J565" i="28" s="1"/>
  <c r="I565" i="28" a="1"/>
  <c r="I565" i="28" s="1"/>
  <c r="K565" i="28" s="1"/>
  <c r="H565" i="28" a="1"/>
  <c r="H565" i="28" s="1"/>
  <c r="G565" i="28" a="1"/>
  <c r="G565" i="28" s="1"/>
  <c r="F565" i="28"/>
  <c r="E565" i="28"/>
  <c r="J564" i="28" a="1"/>
  <c r="J564" i="28" s="1"/>
  <c r="I564" i="28" a="1"/>
  <c r="I564" i="28" s="1"/>
  <c r="K564" i="28" s="1"/>
  <c r="H564" i="28" a="1"/>
  <c r="H564" i="28" s="1"/>
  <c r="G564" i="28" a="1"/>
  <c r="G564" i="28" s="1"/>
  <c r="F564" i="28"/>
  <c r="E564" i="28"/>
  <c r="J563" i="28" a="1"/>
  <c r="J563" i="28" s="1"/>
  <c r="I563" i="28" a="1"/>
  <c r="I563" i="28" s="1"/>
  <c r="K563" i="28" s="1"/>
  <c r="H563" i="28" a="1"/>
  <c r="H563" i="28" s="1"/>
  <c r="G563" i="28" a="1"/>
  <c r="G563" i="28" s="1"/>
  <c r="F563" i="28"/>
  <c r="E563" i="28"/>
  <c r="J562" i="28" a="1"/>
  <c r="J562" i="28" s="1"/>
  <c r="I562" i="28" a="1"/>
  <c r="I562" i="28" s="1"/>
  <c r="K562" i="28" s="1"/>
  <c r="H562" i="28" a="1"/>
  <c r="H562" i="28" s="1"/>
  <c r="G562" i="28" a="1"/>
  <c r="G562" i="28" s="1"/>
  <c r="F562" i="28"/>
  <c r="E562" i="28"/>
  <c r="J561" i="28" a="1"/>
  <c r="J561" i="28" s="1"/>
  <c r="I561" i="28" a="1"/>
  <c r="I561" i="28" s="1"/>
  <c r="K561" i="28" s="1"/>
  <c r="H561" i="28" a="1"/>
  <c r="H561" i="28" s="1"/>
  <c r="G561" i="28" a="1"/>
  <c r="G561" i="28" s="1"/>
  <c r="F561" i="28"/>
  <c r="E561" i="28"/>
  <c r="J560" i="28" a="1"/>
  <c r="J560" i="28" s="1"/>
  <c r="I560" i="28" a="1"/>
  <c r="I560" i="28" s="1"/>
  <c r="K560" i="28" s="1"/>
  <c r="H560" i="28" a="1"/>
  <c r="H560" i="28" s="1"/>
  <c r="G560" i="28" a="1"/>
  <c r="G560" i="28" s="1"/>
  <c r="F560" i="28"/>
  <c r="E560" i="28"/>
  <c r="J559" i="28" a="1"/>
  <c r="J559" i="28" s="1"/>
  <c r="I559" i="28" a="1"/>
  <c r="I559" i="28" s="1"/>
  <c r="K559" i="28" s="1"/>
  <c r="H559" i="28" a="1"/>
  <c r="H559" i="28" s="1"/>
  <c r="G559" i="28" a="1"/>
  <c r="G559" i="28" s="1"/>
  <c r="F559" i="28"/>
  <c r="E559" i="28"/>
  <c r="J558" i="28" a="1"/>
  <c r="J558" i="28" s="1"/>
  <c r="I558" i="28" a="1"/>
  <c r="I558" i="28" s="1"/>
  <c r="K558" i="28" s="1"/>
  <c r="H558" i="28" a="1"/>
  <c r="H558" i="28" s="1"/>
  <c r="G558" i="28" a="1"/>
  <c r="G558" i="28" s="1"/>
  <c r="F558" i="28"/>
  <c r="E558" i="28"/>
  <c r="J557" i="28" a="1"/>
  <c r="J557" i="28" s="1"/>
  <c r="I557" i="28" a="1"/>
  <c r="I557" i="28" s="1"/>
  <c r="K557" i="28" s="1"/>
  <c r="H557" i="28" a="1"/>
  <c r="H557" i="28" s="1"/>
  <c r="G557" i="28" a="1"/>
  <c r="G557" i="28" s="1"/>
  <c r="F557" i="28"/>
  <c r="E557" i="28"/>
  <c r="J556" i="28" a="1"/>
  <c r="J556" i="28" s="1"/>
  <c r="I556" i="28" a="1"/>
  <c r="I556" i="28" s="1"/>
  <c r="K556" i="28" s="1"/>
  <c r="H556" i="28" a="1"/>
  <c r="H556" i="28" s="1"/>
  <c r="G556" i="28" a="1"/>
  <c r="G556" i="28" s="1"/>
  <c r="F556" i="28"/>
  <c r="E556" i="28"/>
  <c r="J555" i="28" a="1"/>
  <c r="J555" i="28" s="1"/>
  <c r="I555" i="28" a="1"/>
  <c r="I555" i="28" s="1"/>
  <c r="K555" i="28" s="1"/>
  <c r="H555" i="28" a="1"/>
  <c r="H555" i="28" s="1"/>
  <c r="G555" i="28" a="1"/>
  <c r="G555" i="28" s="1"/>
  <c r="F555" i="28"/>
  <c r="E555" i="28"/>
  <c r="J554" i="28" a="1"/>
  <c r="J554" i="28" s="1"/>
  <c r="I554" i="28" a="1"/>
  <c r="I554" i="28" s="1"/>
  <c r="K554" i="28" s="1"/>
  <c r="H554" i="28" a="1"/>
  <c r="H554" i="28" s="1"/>
  <c r="G554" i="28" a="1"/>
  <c r="G554" i="28" s="1"/>
  <c r="F554" i="28"/>
  <c r="E554" i="28"/>
  <c r="J553" i="28" a="1"/>
  <c r="J553" i="28" s="1"/>
  <c r="I553" i="28" a="1"/>
  <c r="I553" i="28" s="1"/>
  <c r="K553" i="28" s="1"/>
  <c r="H553" i="28" a="1"/>
  <c r="H553" i="28" s="1"/>
  <c r="G553" i="28" a="1"/>
  <c r="G553" i="28" s="1"/>
  <c r="F553" i="28"/>
  <c r="E553" i="28"/>
  <c r="J552" i="28" a="1"/>
  <c r="J552" i="28" s="1"/>
  <c r="I552" i="28" a="1"/>
  <c r="I552" i="28" s="1"/>
  <c r="K552" i="28" s="1"/>
  <c r="H552" i="28" a="1"/>
  <c r="H552" i="28" s="1"/>
  <c r="G552" i="28" a="1"/>
  <c r="G552" i="28" s="1"/>
  <c r="F552" i="28"/>
  <c r="E552" i="28"/>
  <c r="J551" i="28" a="1"/>
  <c r="J551" i="28" s="1"/>
  <c r="I551" i="28" a="1"/>
  <c r="I551" i="28" s="1"/>
  <c r="K551" i="28" s="1"/>
  <c r="H551" i="28" a="1"/>
  <c r="H551" i="28" s="1"/>
  <c r="G551" i="28" a="1"/>
  <c r="G551" i="28" s="1"/>
  <c r="F551" i="28"/>
  <c r="E551" i="28"/>
  <c r="J550" i="28" a="1"/>
  <c r="J550" i="28" s="1"/>
  <c r="I550" i="28" a="1"/>
  <c r="I550" i="28" s="1"/>
  <c r="K550" i="28" s="1"/>
  <c r="H550" i="28" a="1"/>
  <c r="H550" i="28" s="1"/>
  <c r="G550" i="28" a="1"/>
  <c r="G550" i="28" s="1"/>
  <c r="F550" i="28"/>
  <c r="E550" i="28"/>
  <c r="J549" i="28" a="1"/>
  <c r="J549" i="28" s="1"/>
  <c r="I549" i="28" a="1"/>
  <c r="I549" i="28" s="1"/>
  <c r="K549" i="28" s="1"/>
  <c r="H549" i="28" a="1"/>
  <c r="H549" i="28" s="1"/>
  <c r="G549" i="28" a="1"/>
  <c r="G549" i="28" s="1"/>
  <c r="F549" i="28"/>
  <c r="E549" i="28"/>
  <c r="J548" i="28" a="1"/>
  <c r="J548" i="28" s="1"/>
  <c r="I548" i="28" a="1"/>
  <c r="I548" i="28" s="1"/>
  <c r="K548" i="28" s="1"/>
  <c r="H548" i="28" a="1"/>
  <c r="H548" i="28" s="1"/>
  <c r="G548" i="28" a="1"/>
  <c r="G548" i="28" s="1"/>
  <c r="F548" i="28"/>
  <c r="E548" i="28"/>
  <c r="J547" i="28" a="1"/>
  <c r="J547" i="28" s="1"/>
  <c r="I547" i="28" a="1"/>
  <c r="I547" i="28" s="1"/>
  <c r="K547" i="28" s="1"/>
  <c r="H547" i="28" a="1"/>
  <c r="H547" i="28" s="1"/>
  <c r="G547" i="28" a="1"/>
  <c r="G547" i="28" s="1"/>
  <c r="F547" i="28"/>
  <c r="E547" i="28"/>
  <c r="J546" i="28" a="1"/>
  <c r="J546" i="28" s="1"/>
  <c r="I546" i="28" a="1"/>
  <c r="I546" i="28" s="1"/>
  <c r="K546" i="28" s="1"/>
  <c r="H546" i="28" a="1"/>
  <c r="H546" i="28" s="1"/>
  <c r="G546" i="28" a="1"/>
  <c r="G546" i="28" s="1"/>
  <c r="F546" i="28"/>
  <c r="J545" i="28" a="1"/>
  <c r="J545" i="28" s="1"/>
  <c r="I545" i="28" a="1"/>
  <c r="I545" i="28" s="1"/>
  <c r="K545" i="28" s="1"/>
  <c r="H545" i="28" a="1"/>
  <c r="H545" i="28" s="1"/>
  <c r="G545" i="28" a="1"/>
  <c r="G545" i="28" s="1"/>
  <c r="F545" i="28"/>
  <c r="E545" i="28"/>
  <c r="J544" i="28" a="1"/>
  <c r="J544" i="28" s="1"/>
  <c r="I544" i="28" a="1"/>
  <c r="I544" i="28" s="1"/>
  <c r="K544" i="28" s="1"/>
  <c r="H544" i="28" a="1"/>
  <c r="H544" i="28" s="1"/>
  <c r="G544" i="28" a="1"/>
  <c r="G544" i="28" s="1"/>
  <c r="F544" i="28"/>
  <c r="E544" i="28"/>
  <c r="J543" i="28" a="1"/>
  <c r="J543" i="28" s="1"/>
  <c r="I543" i="28" a="1"/>
  <c r="I543" i="28" s="1"/>
  <c r="K543" i="28" s="1"/>
  <c r="H543" i="28" a="1"/>
  <c r="H543" i="28" s="1"/>
  <c r="G543" i="28" a="1"/>
  <c r="G543" i="28" s="1"/>
  <c r="F543" i="28"/>
  <c r="E543" i="28"/>
  <c r="J542" i="28" a="1"/>
  <c r="J542" i="28" s="1"/>
  <c r="I542" i="28" a="1"/>
  <c r="I542" i="28" s="1"/>
  <c r="K542" i="28" s="1"/>
  <c r="H542" i="28" a="1"/>
  <c r="H542" i="28" s="1"/>
  <c r="G542" i="28" a="1"/>
  <c r="G542" i="28" s="1"/>
  <c r="F542" i="28"/>
  <c r="E542" i="28"/>
  <c r="J541" i="28" a="1"/>
  <c r="J541" i="28" s="1"/>
  <c r="I541" i="28" a="1"/>
  <c r="I541" i="28" s="1"/>
  <c r="K541" i="28" s="1"/>
  <c r="H541" i="28" a="1"/>
  <c r="H541" i="28" s="1"/>
  <c r="G541" i="28" a="1"/>
  <c r="G541" i="28" s="1"/>
  <c r="F541" i="28"/>
  <c r="E541" i="28"/>
  <c r="J540" i="28" a="1"/>
  <c r="J540" i="28" s="1"/>
  <c r="I540" i="28" a="1"/>
  <c r="I540" i="28" s="1"/>
  <c r="K540" i="28" s="1"/>
  <c r="H540" i="28" a="1"/>
  <c r="H540" i="28" s="1"/>
  <c r="G540" i="28" a="1"/>
  <c r="G540" i="28" s="1"/>
  <c r="F540" i="28"/>
  <c r="E540" i="28"/>
  <c r="J539" i="28" a="1"/>
  <c r="J539" i="28" s="1"/>
  <c r="I539" i="28" a="1"/>
  <c r="I539" i="28" s="1"/>
  <c r="K539" i="28" s="1"/>
  <c r="H539" i="28" a="1"/>
  <c r="H539" i="28" s="1"/>
  <c r="G539" i="28" a="1"/>
  <c r="G539" i="28" s="1"/>
  <c r="F539" i="28"/>
  <c r="E539" i="28"/>
  <c r="J538" i="28" a="1"/>
  <c r="J538" i="28" s="1"/>
  <c r="I538" i="28" a="1"/>
  <c r="I538" i="28" s="1"/>
  <c r="K538" i="28" s="1"/>
  <c r="H538" i="28" a="1"/>
  <c r="H538" i="28" s="1"/>
  <c r="G538" i="28" a="1"/>
  <c r="G538" i="28" s="1"/>
  <c r="F538" i="28"/>
  <c r="E538" i="28"/>
  <c r="J537" i="28" a="1"/>
  <c r="J537" i="28" s="1"/>
  <c r="I537" i="28" a="1"/>
  <c r="I537" i="28" s="1"/>
  <c r="K537" i="28" s="1"/>
  <c r="H537" i="28" a="1"/>
  <c r="H537" i="28" s="1"/>
  <c r="G537" i="28" a="1"/>
  <c r="G537" i="28" s="1"/>
  <c r="F537" i="28"/>
  <c r="E537" i="28"/>
  <c r="J536" i="28" a="1"/>
  <c r="J536" i="28" s="1"/>
  <c r="I536" i="28" a="1"/>
  <c r="I536" i="28" s="1"/>
  <c r="K536" i="28" s="1"/>
  <c r="H536" i="28" a="1"/>
  <c r="H536" i="28" s="1"/>
  <c r="G536" i="28" a="1"/>
  <c r="G536" i="28" s="1"/>
  <c r="F536" i="28"/>
  <c r="E536" i="28"/>
  <c r="J535" i="28" a="1"/>
  <c r="J535" i="28" s="1"/>
  <c r="I535" i="28" a="1"/>
  <c r="I535" i="28" s="1"/>
  <c r="K535" i="28" s="1"/>
  <c r="H535" i="28" a="1"/>
  <c r="H535" i="28" s="1"/>
  <c r="G535" i="28" a="1"/>
  <c r="G535" i="28" s="1"/>
  <c r="F535" i="28"/>
  <c r="E535" i="28"/>
  <c r="J534" i="28" a="1"/>
  <c r="J534" i="28" s="1"/>
  <c r="I534" i="28" a="1"/>
  <c r="I534" i="28" s="1"/>
  <c r="K534" i="28" s="1"/>
  <c r="H534" i="28" a="1"/>
  <c r="H534" i="28" s="1"/>
  <c r="G534" i="28" a="1"/>
  <c r="G534" i="28" s="1"/>
  <c r="F534" i="28"/>
  <c r="E534" i="28"/>
  <c r="J533" i="28" a="1"/>
  <c r="J533" i="28" s="1"/>
  <c r="I533" i="28" a="1"/>
  <c r="I533" i="28" s="1"/>
  <c r="K533" i="28" s="1"/>
  <c r="H533" i="28" a="1"/>
  <c r="H533" i="28" s="1"/>
  <c r="G533" i="28" a="1"/>
  <c r="G533" i="28" s="1"/>
  <c r="F533" i="28"/>
  <c r="E533" i="28"/>
  <c r="J532" i="28" a="1"/>
  <c r="J532" i="28" s="1"/>
  <c r="I532" i="28" a="1"/>
  <c r="I532" i="28" s="1"/>
  <c r="K532" i="28" s="1"/>
  <c r="H532" i="28" a="1"/>
  <c r="H532" i="28" s="1"/>
  <c r="G532" i="28" a="1"/>
  <c r="G532" i="28" s="1"/>
  <c r="F532" i="28"/>
  <c r="E532" i="28"/>
  <c r="J531" i="28" a="1"/>
  <c r="J531" i="28" s="1"/>
  <c r="I531" i="28" a="1"/>
  <c r="I531" i="28" s="1"/>
  <c r="K531" i="28" s="1"/>
  <c r="H531" i="28" a="1"/>
  <c r="H531" i="28" s="1"/>
  <c r="G531" i="28" a="1"/>
  <c r="G531" i="28" s="1"/>
  <c r="F531" i="28"/>
  <c r="E531" i="28"/>
  <c r="J530" i="28" a="1"/>
  <c r="J530" i="28" s="1"/>
  <c r="I530" i="28" a="1"/>
  <c r="I530" i="28" s="1"/>
  <c r="K530" i="28" s="1"/>
  <c r="H530" i="28" a="1"/>
  <c r="H530" i="28" s="1"/>
  <c r="G530" i="28" a="1"/>
  <c r="G530" i="28" s="1"/>
  <c r="F530" i="28"/>
  <c r="E530" i="28"/>
  <c r="J529" i="28" a="1"/>
  <c r="J529" i="28" s="1"/>
  <c r="I529" i="28" a="1"/>
  <c r="I529" i="28" s="1"/>
  <c r="K529" i="28" s="1"/>
  <c r="H529" i="28" a="1"/>
  <c r="H529" i="28" s="1"/>
  <c r="G529" i="28" a="1"/>
  <c r="G529" i="28" s="1"/>
  <c r="F529" i="28"/>
  <c r="J528" i="28" a="1"/>
  <c r="J528" i="28" s="1"/>
  <c r="I528" i="28" a="1"/>
  <c r="I528" i="28" s="1"/>
  <c r="K528" i="28" s="1"/>
  <c r="H528" i="28" a="1"/>
  <c r="H528" i="28" s="1"/>
  <c r="G528" i="28" a="1"/>
  <c r="G528" i="28" s="1"/>
  <c r="F528" i="28"/>
  <c r="E528" i="28"/>
  <c r="J527" i="28" a="1"/>
  <c r="J527" i="28" s="1"/>
  <c r="I527" i="28" a="1"/>
  <c r="I527" i="28" s="1"/>
  <c r="K527" i="28" s="1"/>
  <c r="H527" i="28" a="1"/>
  <c r="H527" i="28" s="1"/>
  <c r="G527" i="28" a="1"/>
  <c r="G527" i="28" s="1"/>
  <c r="F527" i="28"/>
  <c r="E527" i="28"/>
  <c r="J526" i="28" a="1"/>
  <c r="J526" i="28" s="1"/>
  <c r="I526" i="28" a="1"/>
  <c r="I526" i="28" s="1"/>
  <c r="K526" i="28" s="1"/>
  <c r="H526" i="28" a="1"/>
  <c r="H526" i="28" s="1"/>
  <c r="G526" i="28" a="1"/>
  <c r="G526" i="28" s="1"/>
  <c r="F526" i="28"/>
  <c r="E526" i="28"/>
  <c r="J525" i="28" a="1"/>
  <c r="J525" i="28" s="1"/>
  <c r="I525" i="28" a="1"/>
  <c r="I525" i="28" s="1"/>
  <c r="K525" i="28" s="1"/>
  <c r="H525" i="28" a="1"/>
  <c r="H525" i="28" s="1"/>
  <c r="G525" i="28" a="1"/>
  <c r="G525" i="28" s="1"/>
  <c r="F525" i="28"/>
  <c r="E525" i="28"/>
  <c r="J524" i="28" a="1"/>
  <c r="J524" i="28" s="1"/>
  <c r="I524" i="28" a="1"/>
  <c r="I524" i="28" s="1"/>
  <c r="K524" i="28" s="1"/>
  <c r="H524" i="28" a="1"/>
  <c r="H524" i="28" s="1"/>
  <c r="G524" i="28" a="1"/>
  <c r="G524" i="28" s="1"/>
  <c r="F524" i="28"/>
  <c r="E524" i="28"/>
  <c r="J523" i="28" a="1"/>
  <c r="J523" i="28" s="1"/>
  <c r="I523" i="28" a="1"/>
  <c r="I523" i="28" s="1"/>
  <c r="K523" i="28" s="1"/>
  <c r="H523" i="28" a="1"/>
  <c r="H523" i="28" s="1"/>
  <c r="G523" i="28" a="1"/>
  <c r="G523" i="28" s="1"/>
  <c r="F523" i="28"/>
  <c r="E523" i="28"/>
  <c r="J522" i="28" a="1"/>
  <c r="J522" i="28" s="1"/>
  <c r="I522" i="28" a="1"/>
  <c r="I522" i="28" s="1"/>
  <c r="K522" i="28" s="1"/>
  <c r="H522" i="28" a="1"/>
  <c r="H522" i="28" s="1"/>
  <c r="G522" i="28" a="1"/>
  <c r="G522" i="28" s="1"/>
  <c r="F522" i="28"/>
  <c r="E522" i="28"/>
  <c r="J521" i="28" a="1"/>
  <c r="J521" i="28" s="1"/>
  <c r="I521" i="28" a="1"/>
  <c r="I521" i="28" s="1"/>
  <c r="K521" i="28" s="1"/>
  <c r="H521" i="28" a="1"/>
  <c r="H521" i="28" s="1"/>
  <c r="G521" i="28" a="1"/>
  <c r="G521" i="28" s="1"/>
  <c r="F521" i="28"/>
  <c r="E521" i="28"/>
  <c r="J520" i="28" a="1"/>
  <c r="J520" i="28" s="1"/>
  <c r="I520" i="28" a="1"/>
  <c r="I520" i="28" s="1"/>
  <c r="K520" i="28" s="1"/>
  <c r="H520" i="28" a="1"/>
  <c r="H520" i="28" s="1"/>
  <c r="G520" i="28" a="1"/>
  <c r="G520" i="28" s="1"/>
  <c r="F520" i="28"/>
  <c r="E520" i="28"/>
  <c r="J519" i="28" a="1"/>
  <c r="J519" i="28" s="1"/>
  <c r="I519" i="28" a="1"/>
  <c r="I519" i="28" s="1"/>
  <c r="K519" i="28" s="1"/>
  <c r="H519" i="28" a="1"/>
  <c r="H519" i="28" s="1"/>
  <c r="G519" i="28" a="1"/>
  <c r="G519" i="28" s="1"/>
  <c r="F519" i="28"/>
  <c r="E519" i="28"/>
  <c r="J518" i="28" a="1"/>
  <c r="J518" i="28" s="1"/>
  <c r="I518" i="28" a="1"/>
  <c r="I518" i="28" s="1"/>
  <c r="K518" i="28" s="1"/>
  <c r="H518" i="28" a="1"/>
  <c r="H518" i="28" s="1"/>
  <c r="G518" i="28" a="1"/>
  <c r="G518" i="28" s="1"/>
  <c r="F518" i="28"/>
  <c r="E518" i="28"/>
  <c r="J517" i="28" a="1"/>
  <c r="J517" i="28" s="1"/>
  <c r="I517" i="28" a="1"/>
  <c r="I517" i="28" s="1"/>
  <c r="K517" i="28" s="1"/>
  <c r="H517" i="28" a="1"/>
  <c r="H517" i="28" s="1"/>
  <c r="G517" i="28" a="1"/>
  <c r="G517" i="28" s="1"/>
  <c r="F517" i="28"/>
  <c r="E517" i="28"/>
  <c r="J516" i="28" a="1"/>
  <c r="J516" i="28" s="1"/>
  <c r="I516" i="28" a="1"/>
  <c r="I516" i="28" s="1"/>
  <c r="K516" i="28" s="1"/>
  <c r="H516" i="28" a="1"/>
  <c r="H516" i="28" s="1"/>
  <c r="G516" i="28" a="1"/>
  <c r="G516" i="28" s="1"/>
  <c r="F516" i="28"/>
  <c r="E516" i="28"/>
  <c r="J515" i="28" a="1"/>
  <c r="J515" i="28" s="1"/>
  <c r="I515" i="28" a="1"/>
  <c r="I515" i="28" s="1"/>
  <c r="K515" i="28" s="1"/>
  <c r="H515" i="28" a="1"/>
  <c r="H515" i="28" s="1"/>
  <c r="G515" i="28" a="1"/>
  <c r="G515" i="28" s="1"/>
  <c r="F515" i="28"/>
  <c r="E515" i="28"/>
  <c r="J514" i="28" a="1"/>
  <c r="J514" i="28" s="1"/>
  <c r="I514" i="28" a="1"/>
  <c r="I514" i="28" s="1"/>
  <c r="K514" i="28" s="1"/>
  <c r="H514" i="28" a="1"/>
  <c r="H514" i="28" s="1"/>
  <c r="G514" i="28" a="1"/>
  <c r="G514" i="28" s="1"/>
  <c r="F514" i="28"/>
  <c r="E514" i="28"/>
  <c r="J513" i="28" a="1"/>
  <c r="J513" i="28" s="1"/>
  <c r="I513" i="28" a="1"/>
  <c r="I513" i="28" s="1"/>
  <c r="K513" i="28" s="1"/>
  <c r="H513" i="28" a="1"/>
  <c r="H513" i="28" s="1"/>
  <c r="G513" i="28" a="1"/>
  <c r="G513" i="28" s="1"/>
  <c r="F513" i="28"/>
  <c r="E513" i="28"/>
  <c r="J512" i="28" a="1"/>
  <c r="J512" i="28" s="1"/>
  <c r="I512" i="28" a="1"/>
  <c r="I512" i="28" s="1"/>
  <c r="K512" i="28" s="1"/>
  <c r="H512" i="28" a="1"/>
  <c r="H512" i="28" s="1"/>
  <c r="G512" i="28" a="1"/>
  <c r="G512" i="28" s="1"/>
  <c r="F512" i="28"/>
  <c r="E512" i="28"/>
  <c r="J511" i="28" a="1"/>
  <c r="J511" i="28" s="1"/>
  <c r="I511" i="28" a="1"/>
  <c r="I511" i="28" s="1"/>
  <c r="K511" i="28" s="1"/>
  <c r="H511" i="28" a="1"/>
  <c r="H511" i="28" s="1"/>
  <c r="G511" i="28" a="1"/>
  <c r="G511" i="28" s="1"/>
  <c r="F511" i="28"/>
  <c r="E511" i="28"/>
  <c r="J510" i="28" a="1"/>
  <c r="J510" i="28" s="1"/>
  <c r="I510" i="28" a="1"/>
  <c r="I510" i="28" s="1"/>
  <c r="K510" i="28" s="1"/>
  <c r="H510" i="28" a="1"/>
  <c r="H510" i="28" s="1"/>
  <c r="G510" i="28" a="1"/>
  <c r="G510" i="28" s="1"/>
  <c r="F510" i="28"/>
  <c r="E510" i="28"/>
  <c r="J509" i="28" a="1"/>
  <c r="J509" i="28" s="1"/>
  <c r="I509" i="28" a="1"/>
  <c r="I509" i="28" s="1"/>
  <c r="K509" i="28" s="1"/>
  <c r="H509" i="28" a="1"/>
  <c r="H509" i="28" s="1"/>
  <c r="G509" i="28" a="1"/>
  <c r="G509" i="28" s="1"/>
  <c r="F509" i="28"/>
  <c r="E509" i="28"/>
  <c r="J508" i="28" a="1"/>
  <c r="J508" i="28" s="1"/>
  <c r="I508" i="28" a="1"/>
  <c r="I508" i="28" s="1"/>
  <c r="K508" i="28" s="1"/>
  <c r="H508" i="28" a="1"/>
  <c r="H508" i="28" s="1"/>
  <c r="G508" i="28" a="1"/>
  <c r="G508" i="28" s="1"/>
  <c r="F508" i="28"/>
  <c r="E508" i="28"/>
  <c r="J507" i="28" a="1"/>
  <c r="J507" i="28" s="1"/>
  <c r="I507" i="28" a="1"/>
  <c r="I507" i="28" s="1"/>
  <c r="K507" i="28" s="1"/>
  <c r="H507" i="28" a="1"/>
  <c r="H507" i="28" s="1"/>
  <c r="G507" i="28" a="1"/>
  <c r="G507" i="28" s="1"/>
  <c r="F507" i="28"/>
  <c r="E507" i="28"/>
  <c r="J506" i="28" a="1"/>
  <c r="J506" i="28" s="1"/>
  <c r="I506" i="28" a="1"/>
  <c r="I506" i="28" s="1"/>
  <c r="K506" i="28" s="1"/>
  <c r="H506" i="28" a="1"/>
  <c r="H506" i="28" s="1"/>
  <c r="G506" i="28" a="1"/>
  <c r="G506" i="28" s="1"/>
  <c r="F506" i="28"/>
  <c r="E506" i="28"/>
  <c r="J505" i="28" a="1"/>
  <c r="J505" i="28" s="1"/>
  <c r="I505" i="28" a="1"/>
  <c r="I505" i="28" s="1"/>
  <c r="K505" i="28" s="1"/>
  <c r="H505" i="28" a="1"/>
  <c r="H505" i="28" s="1"/>
  <c r="G505" i="28" a="1"/>
  <c r="G505" i="28" s="1"/>
  <c r="F505" i="28"/>
  <c r="E505" i="28"/>
  <c r="J504" i="28" a="1"/>
  <c r="J504" i="28" s="1"/>
  <c r="I504" i="28" a="1"/>
  <c r="I504" i="28" s="1"/>
  <c r="K504" i="28" s="1"/>
  <c r="H504" i="28" a="1"/>
  <c r="H504" i="28" s="1"/>
  <c r="G504" i="28" a="1"/>
  <c r="G504" i="28" s="1"/>
  <c r="F504" i="28"/>
  <c r="E504" i="28"/>
  <c r="J503" i="28" a="1"/>
  <c r="J503" i="28" s="1"/>
  <c r="I503" i="28" a="1"/>
  <c r="I503" i="28" s="1"/>
  <c r="K503" i="28" s="1"/>
  <c r="H503" i="28" a="1"/>
  <c r="H503" i="28" s="1"/>
  <c r="G503" i="28" a="1"/>
  <c r="G503" i="28" s="1"/>
  <c r="F503" i="28"/>
  <c r="E503" i="28"/>
  <c r="J502" i="28" a="1"/>
  <c r="J502" i="28" s="1"/>
  <c r="I502" i="28" a="1"/>
  <c r="I502" i="28" s="1"/>
  <c r="K502" i="28" s="1"/>
  <c r="H502" i="28" a="1"/>
  <c r="H502" i="28" s="1"/>
  <c r="G502" i="28" a="1"/>
  <c r="G502" i="28" s="1"/>
  <c r="F502" i="28"/>
  <c r="E502" i="28"/>
  <c r="J501" i="28" a="1"/>
  <c r="J501" i="28" s="1"/>
  <c r="I501" i="28" a="1"/>
  <c r="I501" i="28" s="1"/>
  <c r="K501" i="28" s="1"/>
  <c r="H501" i="28" a="1"/>
  <c r="H501" i="28" s="1"/>
  <c r="G501" i="28" a="1"/>
  <c r="G501" i="28" s="1"/>
  <c r="F501" i="28"/>
  <c r="E501" i="28"/>
  <c r="J500" i="28" a="1"/>
  <c r="J500" i="28" s="1"/>
  <c r="I500" i="28" a="1"/>
  <c r="I500" i="28" s="1"/>
  <c r="K500" i="28" s="1"/>
  <c r="H500" i="28" a="1"/>
  <c r="H500" i="28" s="1"/>
  <c r="G500" i="28" a="1"/>
  <c r="G500" i="28" s="1"/>
  <c r="F500" i="28"/>
  <c r="E500" i="28"/>
  <c r="J499" i="28" a="1"/>
  <c r="J499" i="28" s="1"/>
  <c r="I499" i="28" a="1"/>
  <c r="I499" i="28" s="1"/>
  <c r="K499" i="28" s="1"/>
  <c r="H499" i="28" a="1"/>
  <c r="H499" i="28" s="1"/>
  <c r="G499" i="28" a="1"/>
  <c r="G499" i="28" s="1"/>
  <c r="F499" i="28"/>
  <c r="E499" i="28"/>
  <c r="J498" i="28" a="1"/>
  <c r="J498" i="28" s="1"/>
  <c r="I498" i="28" a="1"/>
  <c r="I498" i="28" s="1"/>
  <c r="K498" i="28" s="1"/>
  <c r="H498" i="28" a="1"/>
  <c r="H498" i="28" s="1"/>
  <c r="G498" i="28" a="1"/>
  <c r="G498" i="28" s="1"/>
  <c r="F498" i="28"/>
  <c r="E498" i="28"/>
  <c r="J497" i="28" a="1"/>
  <c r="J497" i="28" s="1"/>
  <c r="I497" i="28" a="1"/>
  <c r="I497" i="28" s="1"/>
  <c r="K497" i="28" s="1"/>
  <c r="H497" i="28" a="1"/>
  <c r="H497" i="28" s="1"/>
  <c r="G497" i="28" a="1"/>
  <c r="G497" i="28" s="1"/>
  <c r="F497" i="28"/>
  <c r="E497" i="28"/>
  <c r="J496" i="28" a="1"/>
  <c r="J496" i="28" s="1"/>
  <c r="I496" i="28" a="1"/>
  <c r="I496" i="28" s="1"/>
  <c r="K496" i="28" s="1"/>
  <c r="H496" i="28" a="1"/>
  <c r="H496" i="28" s="1"/>
  <c r="G496" i="28" a="1"/>
  <c r="G496" i="28" s="1"/>
  <c r="F496" i="28"/>
  <c r="E496" i="28"/>
  <c r="J495" i="28" a="1"/>
  <c r="J495" i="28" s="1"/>
  <c r="I495" i="28" a="1"/>
  <c r="I495" i="28" s="1"/>
  <c r="K495" i="28" s="1"/>
  <c r="H495" i="28" a="1"/>
  <c r="H495" i="28" s="1"/>
  <c r="G495" i="28" a="1"/>
  <c r="G495" i="28" s="1"/>
  <c r="F495" i="28"/>
  <c r="E495" i="28"/>
  <c r="J494" i="28" a="1"/>
  <c r="J494" i="28" s="1"/>
  <c r="I494" i="28" a="1"/>
  <c r="I494" i="28" s="1"/>
  <c r="K494" i="28" s="1"/>
  <c r="H494" i="28" a="1"/>
  <c r="H494" i="28" s="1"/>
  <c r="G494" i="28" a="1"/>
  <c r="G494" i="28" s="1"/>
  <c r="F494" i="28"/>
  <c r="E494" i="28"/>
  <c r="J493" i="28" a="1"/>
  <c r="J493" i="28" s="1"/>
  <c r="I493" i="28" a="1"/>
  <c r="I493" i="28" s="1"/>
  <c r="K493" i="28" s="1"/>
  <c r="H493" i="28" a="1"/>
  <c r="H493" i="28" s="1"/>
  <c r="G493" i="28" a="1"/>
  <c r="G493" i="28" s="1"/>
  <c r="F493" i="28"/>
  <c r="E493" i="28"/>
  <c r="J492" i="28" a="1"/>
  <c r="J492" i="28" s="1"/>
  <c r="I492" i="28" a="1"/>
  <c r="I492" i="28" s="1"/>
  <c r="K492" i="28" s="1"/>
  <c r="H492" i="28" a="1"/>
  <c r="H492" i="28" s="1"/>
  <c r="G492" i="28" a="1"/>
  <c r="G492" i="28" s="1"/>
  <c r="F492" i="28"/>
  <c r="E492" i="28"/>
  <c r="J491" i="28" a="1"/>
  <c r="J491" i="28" s="1"/>
  <c r="I491" i="28" a="1"/>
  <c r="I491" i="28" s="1"/>
  <c r="K491" i="28" s="1"/>
  <c r="H491" i="28" a="1"/>
  <c r="H491" i="28" s="1"/>
  <c r="G491" i="28" a="1"/>
  <c r="G491" i="28" s="1"/>
  <c r="F491" i="28"/>
  <c r="E491" i="28"/>
  <c r="J490" i="28" a="1"/>
  <c r="J490" i="28" s="1"/>
  <c r="I490" i="28" a="1"/>
  <c r="I490" i="28" s="1"/>
  <c r="K490" i="28" s="1"/>
  <c r="H490" i="28" a="1"/>
  <c r="H490" i="28" s="1"/>
  <c r="G490" i="28" a="1"/>
  <c r="G490" i="28" s="1"/>
  <c r="F490" i="28"/>
  <c r="E490" i="28"/>
  <c r="J489" i="28" a="1"/>
  <c r="J489" i="28" s="1"/>
  <c r="I489" i="28" a="1"/>
  <c r="I489" i="28" s="1"/>
  <c r="K489" i="28" s="1"/>
  <c r="H489" i="28" a="1"/>
  <c r="H489" i="28" s="1"/>
  <c r="G489" i="28" a="1"/>
  <c r="G489" i="28" s="1"/>
  <c r="F489" i="28"/>
  <c r="E489" i="28"/>
  <c r="J488" i="28" a="1"/>
  <c r="J488" i="28" s="1"/>
  <c r="I488" i="28" a="1"/>
  <c r="I488" i="28" s="1"/>
  <c r="K488" i="28" s="1"/>
  <c r="H488" i="28" a="1"/>
  <c r="H488" i="28" s="1"/>
  <c r="G488" i="28" a="1"/>
  <c r="G488" i="28" s="1"/>
  <c r="F488" i="28"/>
  <c r="E488" i="28"/>
  <c r="J487" i="28" a="1"/>
  <c r="J487" i="28" s="1"/>
  <c r="I487" i="28" a="1"/>
  <c r="I487" i="28" s="1"/>
  <c r="K487" i="28" s="1"/>
  <c r="H487" i="28" a="1"/>
  <c r="H487" i="28" s="1"/>
  <c r="G487" i="28" a="1"/>
  <c r="G487" i="28" s="1"/>
  <c r="F487" i="28"/>
  <c r="E487" i="28"/>
  <c r="J486" i="28" a="1"/>
  <c r="J486" i="28" s="1"/>
  <c r="I486" i="28" a="1"/>
  <c r="I486" i="28" s="1"/>
  <c r="K486" i="28" s="1"/>
  <c r="H486" i="28" a="1"/>
  <c r="H486" i="28" s="1"/>
  <c r="G486" i="28" a="1"/>
  <c r="G486" i="28" s="1"/>
  <c r="F486" i="28"/>
  <c r="E486" i="28"/>
  <c r="J485" i="28" a="1"/>
  <c r="J485" i="28" s="1"/>
  <c r="I485" i="28" a="1"/>
  <c r="I485" i="28" s="1"/>
  <c r="K485" i="28" s="1"/>
  <c r="H485" i="28" a="1"/>
  <c r="H485" i="28" s="1"/>
  <c r="G485" i="28" a="1"/>
  <c r="G485" i="28" s="1"/>
  <c r="F485" i="28"/>
  <c r="E485" i="28"/>
  <c r="J484" i="28" a="1"/>
  <c r="J484" i="28" s="1"/>
  <c r="I484" i="28" a="1"/>
  <c r="I484" i="28" s="1"/>
  <c r="K484" i="28" s="1"/>
  <c r="H484" i="28" a="1"/>
  <c r="H484" i="28" s="1"/>
  <c r="G484" i="28" a="1"/>
  <c r="G484" i="28" s="1"/>
  <c r="F484" i="28"/>
  <c r="E484" i="28"/>
  <c r="J483" i="28" a="1"/>
  <c r="J483" i="28" s="1"/>
  <c r="I483" i="28" a="1"/>
  <c r="I483" i="28" s="1"/>
  <c r="K483" i="28" s="1"/>
  <c r="H483" i="28" a="1"/>
  <c r="H483" i="28" s="1"/>
  <c r="G483" i="28" a="1"/>
  <c r="G483" i="28" s="1"/>
  <c r="F483" i="28"/>
  <c r="E483" i="28"/>
  <c r="J482" i="28" a="1"/>
  <c r="J482" i="28" s="1"/>
  <c r="I482" i="28" a="1"/>
  <c r="I482" i="28" s="1"/>
  <c r="K482" i="28" s="1"/>
  <c r="H482" i="28" a="1"/>
  <c r="H482" i="28" s="1"/>
  <c r="G482" i="28" a="1"/>
  <c r="G482" i="28" s="1"/>
  <c r="F482" i="28"/>
  <c r="E482" i="28"/>
  <c r="J481" i="28" a="1"/>
  <c r="J481" i="28" s="1"/>
  <c r="I481" i="28" a="1"/>
  <c r="I481" i="28" s="1"/>
  <c r="K481" i="28" s="1"/>
  <c r="H481" i="28" a="1"/>
  <c r="H481" i="28" s="1"/>
  <c r="G481" i="28" a="1"/>
  <c r="G481" i="28" s="1"/>
  <c r="F481" i="28"/>
  <c r="E481" i="28"/>
  <c r="J480" i="28" a="1"/>
  <c r="J480" i="28" s="1"/>
  <c r="I480" i="28" a="1"/>
  <c r="I480" i="28" s="1"/>
  <c r="K480" i="28" s="1"/>
  <c r="H480" i="28" a="1"/>
  <c r="H480" i="28" s="1"/>
  <c r="G480" i="28" a="1"/>
  <c r="G480" i="28" s="1"/>
  <c r="F480" i="28"/>
  <c r="E480" i="28"/>
  <c r="J479" i="28" a="1"/>
  <c r="J479" i="28" s="1"/>
  <c r="I479" i="28" a="1"/>
  <c r="I479" i="28" s="1"/>
  <c r="K479" i="28" s="1"/>
  <c r="H479" i="28" a="1"/>
  <c r="H479" i="28" s="1"/>
  <c r="G479" i="28" a="1"/>
  <c r="G479" i="28" s="1"/>
  <c r="F479" i="28"/>
  <c r="E479" i="28"/>
  <c r="J478" i="28" a="1"/>
  <c r="J478" i="28" s="1"/>
  <c r="I478" i="28" a="1"/>
  <c r="I478" i="28" s="1"/>
  <c r="K478" i="28" s="1"/>
  <c r="H478" i="28" a="1"/>
  <c r="H478" i="28" s="1"/>
  <c r="G478" i="28" a="1"/>
  <c r="G478" i="28" s="1"/>
  <c r="F478" i="28"/>
  <c r="E478" i="28"/>
  <c r="J477" i="28" a="1"/>
  <c r="J477" i="28" s="1"/>
  <c r="I477" i="28" a="1"/>
  <c r="I477" i="28" s="1"/>
  <c r="K477" i="28" s="1"/>
  <c r="H477" i="28" a="1"/>
  <c r="H477" i="28" s="1"/>
  <c r="G477" i="28" a="1"/>
  <c r="G477" i="28" s="1"/>
  <c r="F477" i="28"/>
  <c r="E477" i="28"/>
  <c r="J476" i="28" a="1"/>
  <c r="J476" i="28" s="1"/>
  <c r="I476" i="28" a="1"/>
  <c r="I476" i="28" s="1"/>
  <c r="K476" i="28" s="1"/>
  <c r="H476" i="28" a="1"/>
  <c r="H476" i="28" s="1"/>
  <c r="G476" i="28" a="1"/>
  <c r="G476" i="28" s="1"/>
  <c r="F476" i="28"/>
  <c r="E476" i="28"/>
  <c r="J475" i="28" a="1"/>
  <c r="J475" i="28" s="1"/>
  <c r="I475" i="28" a="1"/>
  <c r="I475" i="28" s="1"/>
  <c r="K475" i="28" s="1"/>
  <c r="H475" i="28" a="1"/>
  <c r="H475" i="28" s="1"/>
  <c r="G475" i="28" a="1"/>
  <c r="G475" i="28" s="1"/>
  <c r="F475" i="28"/>
  <c r="E475" i="28"/>
  <c r="J474" i="28" a="1"/>
  <c r="J474" i="28" s="1"/>
  <c r="I474" i="28" a="1"/>
  <c r="I474" i="28" s="1"/>
  <c r="K474" i="28" s="1"/>
  <c r="H474" i="28" a="1"/>
  <c r="H474" i="28" s="1"/>
  <c r="G474" i="28" a="1"/>
  <c r="G474" i="28" s="1"/>
  <c r="F474" i="28"/>
  <c r="E474" i="28"/>
  <c r="J473" i="28" a="1"/>
  <c r="J473" i="28" s="1"/>
  <c r="I473" i="28" a="1"/>
  <c r="I473" i="28" s="1"/>
  <c r="K473" i="28" s="1"/>
  <c r="H473" i="28" a="1"/>
  <c r="H473" i="28" s="1"/>
  <c r="G473" i="28" a="1"/>
  <c r="G473" i="28" s="1"/>
  <c r="F473" i="28"/>
  <c r="E473" i="28"/>
  <c r="J472" i="28" a="1"/>
  <c r="J472" i="28" s="1"/>
  <c r="I472" i="28" a="1"/>
  <c r="I472" i="28" s="1"/>
  <c r="K472" i="28" s="1"/>
  <c r="H472" i="28" a="1"/>
  <c r="H472" i="28" s="1"/>
  <c r="G472" i="28" a="1"/>
  <c r="G472" i="28" s="1"/>
  <c r="F472" i="28"/>
  <c r="E472" i="28"/>
  <c r="J471" i="28" a="1"/>
  <c r="J471" i="28" s="1"/>
  <c r="I471" i="28" a="1"/>
  <c r="I471" i="28" s="1"/>
  <c r="K471" i="28" s="1"/>
  <c r="H471" i="28" a="1"/>
  <c r="H471" i="28" s="1"/>
  <c r="G471" i="28" a="1"/>
  <c r="G471" i="28" s="1"/>
  <c r="F471" i="28"/>
  <c r="E471" i="28"/>
  <c r="J470" i="28" a="1"/>
  <c r="J470" i="28" s="1"/>
  <c r="I470" i="28" a="1"/>
  <c r="I470" i="28" s="1"/>
  <c r="K470" i="28" s="1"/>
  <c r="H470" i="28" a="1"/>
  <c r="H470" i="28" s="1"/>
  <c r="G470" i="28" a="1"/>
  <c r="G470" i="28" s="1"/>
  <c r="F470" i="28"/>
  <c r="E470" i="28"/>
  <c r="J469" i="28" a="1"/>
  <c r="J469" i="28" s="1"/>
  <c r="I469" i="28" a="1"/>
  <c r="I469" i="28" s="1"/>
  <c r="K469" i="28" s="1"/>
  <c r="H469" i="28" a="1"/>
  <c r="H469" i="28" s="1"/>
  <c r="G469" i="28" a="1"/>
  <c r="G469" i="28" s="1"/>
  <c r="F469" i="28"/>
  <c r="E469" i="28"/>
  <c r="J468" i="28" a="1"/>
  <c r="J468" i="28" s="1"/>
  <c r="I468" i="28" a="1"/>
  <c r="I468" i="28" s="1"/>
  <c r="K468" i="28" s="1"/>
  <c r="H468" i="28" a="1"/>
  <c r="H468" i="28" s="1"/>
  <c r="G468" i="28" a="1"/>
  <c r="G468" i="28" s="1"/>
  <c r="F468" i="28"/>
  <c r="E468" i="28"/>
  <c r="J467" i="28" a="1"/>
  <c r="J467" i="28" s="1"/>
  <c r="I467" i="28" a="1"/>
  <c r="I467" i="28" s="1"/>
  <c r="K467" i="28" s="1"/>
  <c r="H467" i="28" a="1"/>
  <c r="H467" i="28" s="1"/>
  <c r="G467" i="28" a="1"/>
  <c r="G467" i="28" s="1"/>
  <c r="F467" i="28"/>
  <c r="E467" i="28"/>
  <c r="J466" i="28" a="1"/>
  <c r="J466" i="28" s="1"/>
  <c r="I466" i="28" a="1"/>
  <c r="I466" i="28" s="1"/>
  <c r="K466" i="28" s="1"/>
  <c r="H466" i="28" a="1"/>
  <c r="H466" i="28" s="1"/>
  <c r="G466" i="28" a="1"/>
  <c r="G466" i="28" s="1"/>
  <c r="F466" i="28"/>
  <c r="E466" i="28"/>
  <c r="J465" i="28" a="1"/>
  <c r="J465" i="28" s="1"/>
  <c r="I465" i="28" a="1"/>
  <c r="I465" i="28" s="1"/>
  <c r="K465" i="28" s="1"/>
  <c r="H465" i="28" a="1"/>
  <c r="H465" i="28" s="1"/>
  <c r="G465" i="28" a="1"/>
  <c r="G465" i="28" s="1"/>
  <c r="F465" i="28"/>
  <c r="E465" i="28"/>
  <c r="J464" i="28" a="1"/>
  <c r="J464" i="28" s="1"/>
  <c r="I464" i="28" a="1"/>
  <c r="I464" i="28" s="1"/>
  <c r="K464" i="28" s="1"/>
  <c r="H464" i="28" a="1"/>
  <c r="H464" i="28" s="1"/>
  <c r="G464" i="28" a="1"/>
  <c r="G464" i="28" s="1"/>
  <c r="F464" i="28"/>
  <c r="E464" i="28"/>
  <c r="J463" i="28" a="1"/>
  <c r="J463" i="28" s="1"/>
  <c r="I463" i="28" a="1"/>
  <c r="I463" i="28" s="1"/>
  <c r="K463" i="28" s="1"/>
  <c r="H463" i="28" a="1"/>
  <c r="H463" i="28" s="1"/>
  <c r="G463" i="28" a="1"/>
  <c r="G463" i="28" s="1"/>
  <c r="F463" i="28"/>
  <c r="E463" i="28"/>
  <c r="J462" i="28" a="1"/>
  <c r="J462" i="28" s="1"/>
  <c r="I462" i="28" a="1"/>
  <c r="I462" i="28" s="1"/>
  <c r="K462" i="28" s="1"/>
  <c r="H462" i="28" a="1"/>
  <c r="H462" i="28" s="1"/>
  <c r="G462" i="28" a="1"/>
  <c r="G462" i="28" s="1"/>
  <c r="F462" i="28"/>
  <c r="E462" i="28"/>
  <c r="J461" i="28" a="1"/>
  <c r="J461" i="28" s="1"/>
  <c r="I461" i="28" a="1"/>
  <c r="I461" i="28" s="1"/>
  <c r="K461" i="28" s="1"/>
  <c r="H461" i="28" a="1"/>
  <c r="H461" i="28" s="1"/>
  <c r="G461" i="28" a="1"/>
  <c r="G461" i="28" s="1"/>
  <c r="F461" i="28"/>
  <c r="E461" i="28"/>
  <c r="J460" i="28" a="1"/>
  <c r="J460" i="28" s="1"/>
  <c r="I460" i="28" a="1"/>
  <c r="I460" i="28" s="1"/>
  <c r="K460" i="28" s="1"/>
  <c r="H460" i="28" a="1"/>
  <c r="H460" i="28" s="1"/>
  <c r="G460" i="28" a="1"/>
  <c r="G460" i="28" s="1"/>
  <c r="F460" i="28"/>
  <c r="E460" i="28"/>
  <c r="J459" i="28" a="1"/>
  <c r="J459" i="28" s="1"/>
  <c r="I459" i="28" a="1"/>
  <c r="I459" i="28" s="1"/>
  <c r="K459" i="28" s="1"/>
  <c r="H459" i="28" a="1"/>
  <c r="H459" i="28" s="1"/>
  <c r="G459" i="28" a="1"/>
  <c r="G459" i="28" s="1"/>
  <c r="F459" i="28"/>
  <c r="E459" i="28"/>
  <c r="J458" i="28" a="1"/>
  <c r="J458" i="28" s="1"/>
  <c r="I458" i="28" a="1"/>
  <c r="I458" i="28" s="1"/>
  <c r="K458" i="28" s="1"/>
  <c r="H458" i="28" a="1"/>
  <c r="H458" i="28" s="1"/>
  <c r="G458" i="28" a="1"/>
  <c r="G458" i="28" s="1"/>
  <c r="F458" i="28"/>
  <c r="E458" i="28"/>
  <c r="J457" i="28" a="1"/>
  <c r="J457" i="28" s="1"/>
  <c r="I457" i="28" a="1"/>
  <c r="I457" i="28" s="1"/>
  <c r="K457" i="28" s="1"/>
  <c r="H457" i="28" a="1"/>
  <c r="H457" i="28" s="1"/>
  <c r="G457" i="28" a="1"/>
  <c r="G457" i="28" s="1"/>
  <c r="F457" i="28"/>
  <c r="E457" i="28"/>
  <c r="J456" i="28" a="1"/>
  <c r="J456" i="28" s="1"/>
  <c r="I456" i="28" a="1"/>
  <c r="I456" i="28" s="1"/>
  <c r="K456" i="28" s="1"/>
  <c r="H456" i="28" a="1"/>
  <c r="H456" i="28" s="1"/>
  <c r="G456" i="28" a="1"/>
  <c r="G456" i="28" s="1"/>
  <c r="F456" i="28"/>
  <c r="E456" i="28"/>
  <c r="J455" i="28" a="1"/>
  <c r="J455" i="28" s="1"/>
  <c r="I455" i="28" a="1"/>
  <c r="I455" i="28" s="1"/>
  <c r="K455" i="28" s="1"/>
  <c r="H455" i="28" a="1"/>
  <c r="H455" i="28" s="1"/>
  <c r="G455" i="28" a="1"/>
  <c r="G455" i="28" s="1"/>
  <c r="F455" i="28"/>
  <c r="E455" i="28"/>
  <c r="J454" i="28" a="1"/>
  <c r="J454" i="28" s="1"/>
  <c r="I454" i="28" a="1"/>
  <c r="I454" i="28" s="1"/>
  <c r="K454" i="28" s="1"/>
  <c r="H454" i="28" a="1"/>
  <c r="H454" i="28" s="1"/>
  <c r="G454" i="28" a="1"/>
  <c r="G454" i="28" s="1"/>
  <c r="F454" i="28"/>
  <c r="J453" i="28" a="1"/>
  <c r="J453" i="28" s="1"/>
  <c r="I453" i="28" a="1"/>
  <c r="I453" i="28" s="1"/>
  <c r="K453" i="28" s="1"/>
  <c r="H453" i="28" a="1"/>
  <c r="H453" i="28" s="1"/>
  <c r="G453" i="28" a="1"/>
  <c r="G453" i="28" s="1"/>
  <c r="F453" i="28"/>
  <c r="E453" i="28"/>
  <c r="J452" i="28" a="1"/>
  <c r="J452" i="28" s="1"/>
  <c r="I452" i="28" a="1"/>
  <c r="I452" i="28" s="1"/>
  <c r="K452" i="28" s="1"/>
  <c r="H452" i="28" a="1"/>
  <c r="H452" i="28" s="1"/>
  <c r="G452" i="28" a="1"/>
  <c r="G452" i="28" s="1"/>
  <c r="F452" i="28"/>
  <c r="E452" i="28"/>
  <c r="J451" i="28" a="1"/>
  <c r="J451" i="28" s="1"/>
  <c r="I451" i="28" a="1"/>
  <c r="I451" i="28" s="1"/>
  <c r="K451" i="28" s="1"/>
  <c r="H451" i="28" a="1"/>
  <c r="H451" i="28" s="1"/>
  <c r="G451" i="28" a="1"/>
  <c r="G451" i="28" s="1"/>
  <c r="F451" i="28"/>
  <c r="E451" i="28"/>
  <c r="J450" i="28" a="1"/>
  <c r="J450" i="28" s="1"/>
  <c r="I450" i="28" a="1"/>
  <c r="I450" i="28" s="1"/>
  <c r="K450" i="28" s="1"/>
  <c r="H450" i="28" a="1"/>
  <c r="H450" i="28" s="1"/>
  <c r="G450" i="28" a="1"/>
  <c r="G450" i="28" s="1"/>
  <c r="F450" i="28"/>
  <c r="E450" i="28"/>
  <c r="J449" i="28" a="1"/>
  <c r="J449" i="28" s="1"/>
  <c r="I449" i="28" a="1"/>
  <c r="I449" i="28" s="1"/>
  <c r="K449" i="28" s="1"/>
  <c r="H449" i="28" a="1"/>
  <c r="H449" i="28" s="1"/>
  <c r="G449" i="28" a="1"/>
  <c r="G449" i="28" s="1"/>
  <c r="F449" i="28"/>
  <c r="E449" i="28"/>
  <c r="J448" i="28" a="1"/>
  <c r="J448" i="28" s="1"/>
  <c r="I448" i="28" a="1"/>
  <c r="I448" i="28" s="1"/>
  <c r="K448" i="28" s="1"/>
  <c r="H448" i="28" a="1"/>
  <c r="H448" i="28" s="1"/>
  <c r="G448" i="28" a="1"/>
  <c r="G448" i="28" s="1"/>
  <c r="F448" i="28"/>
  <c r="E448" i="28"/>
  <c r="J447" i="28" a="1"/>
  <c r="J447" i="28" s="1"/>
  <c r="I447" i="28" a="1"/>
  <c r="I447" i="28" s="1"/>
  <c r="K447" i="28" s="1"/>
  <c r="H447" i="28" a="1"/>
  <c r="H447" i="28" s="1"/>
  <c r="G447" i="28" a="1"/>
  <c r="G447" i="28" s="1"/>
  <c r="F447" i="28"/>
  <c r="E447" i="28"/>
  <c r="J446" i="28" a="1"/>
  <c r="J446" i="28" s="1"/>
  <c r="I446" i="28" a="1"/>
  <c r="I446" i="28" s="1"/>
  <c r="K446" i="28" s="1"/>
  <c r="H446" i="28" a="1"/>
  <c r="H446" i="28" s="1"/>
  <c r="G446" i="28" a="1"/>
  <c r="G446" i="28" s="1"/>
  <c r="F446" i="28"/>
  <c r="E446" i="28"/>
  <c r="J445" i="28" a="1"/>
  <c r="J445" i="28" s="1"/>
  <c r="I445" i="28" a="1"/>
  <c r="I445" i="28" s="1"/>
  <c r="K445" i="28" s="1"/>
  <c r="H445" i="28" a="1"/>
  <c r="H445" i="28" s="1"/>
  <c r="G445" i="28" a="1"/>
  <c r="G445" i="28" s="1"/>
  <c r="F445" i="28"/>
  <c r="E445" i="28"/>
  <c r="J444" i="28" a="1"/>
  <c r="J444" i="28" s="1"/>
  <c r="I444" i="28" a="1"/>
  <c r="I444" i="28" s="1"/>
  <c r="K444" i="28" s="1"/>
  <c r="H444" i="28" a="1"/>
  <c r="H444" i="28" s="1"/>
  <c r="G444" i="28" a="1"/>
  <c r="G444" i="28" s="1"/>
  <c r="F444" i="28"/>
  <c r="E444" i="28"/>
  <c r="J443" i="28" a="1"/>
  <c r="J443" i="28" s="1"/>
  <c r="I443" i="28" a="1"/>
  <c r="I443" i="28" s="1"/>
  <c r="K443" i="28" s="1"/>
  <c r="H443" i="28" a="1"/>
  <c r="H443" i="28" s="1"/>
  <c r="G443" i="28" a="1"/>
  <c r="G443" i="28" s="1"/>
  <c r="F443" i="28"/>
  <c r="E443" i="28"/>
  <c r="J442" i="28" a="1"/>
  <c r="J442" i="28" s="1"/>
  <c r="I442" i="28" a="1"/>
  <c r="I442" i="28" s="1"/>
  <c r="K442" i="28" s="1"/>
  <c r="H442" i="28" a="1"/>
  <c r="H442" i="28" s="1"/>
  <c r="G442" i="28" a="1"/>
  <c r="G442" i="28" s="1"/>
  <c r="F442" i="28"/>
  <c r="E442" i="28"/>
  <c r="J441" i="28" a="1"/>
  <c r="J441" i="28" s="1"/>
  <c r="I441" i="28" a="1"/>
  <c r="I441" i="28" s="1"/>
  <c r="K441" i="28" s="1"/>
  <c r="H441" i="28" a="1"/>
  <c r="H441" i="28" s="1"/>
  <c r="G441" i="28" a="1"/>
  <c r="G441" i="28" s="1"/>
  <c r="F441" i="28"/>
  <c r="E441" i="28"/>
  <c r="J440" i="28" a="1"/>
  <c r="J440" i="28" s="1"/>
  <c r="I440" i="28" a="1"/>
  <c r="I440" i="28" s="1"/>
  <c r="K440" i="28" s="1"/>
  <c r="H440" i="28" a="1"/>
  <c r="H440" i="28" s="1"/>
  <c r="G440" i="28" a="1"/>
  <c r="G440" i="28" s="1"/>
  <c r="F440" i="28"/>
  <c r="E440" i="28"/>
  <c r="J439" i="28" a="1"/>
  <c r="J439" i="28" s="1"/>
  <c r="I439" i="28" a="1"/>
  <c r="I439" i="28" s="1"/>
  <c r="K439" i="28" s="1"/>
  <c r="H439" i="28" a="1"/>
  <c r="H439" i="28" s="1"/>
  <c r="G439" i="28" a="1"/>
  <c r="G439" i="28" s="1"/>
  <c r="F439" i="28"/>
  <c r="E439" i="28"/>
  <c r="J438" i="28" a="1"/>
  <c r="J438" i="28" s="1"/>
  <c r="I438" i="28" a="1"/>
  <c r="I438" i="28" s="1"/>
  <c r="K438" i="28" s="1"/>
  <c r="H438" i="28" a="1"/>
  <c r="H438" i="28" s="1"/>
  <c r="G438" i="28" a="1"/>
  <c r="G438" i="28" s="1"/>
  <c r="F438" i="28"/>
  <c r="E438" i="28"/>
  <c r="J437" i="28" a="1"/>
  <c r="J437" i="28" s="1"/>
  <c r="I437" i="28" a="1"/>
  <c r="I437" i="28" s="1"/>
  <c r="K437" i="28" s="1"/>
  <c r="H437" i="28" a="1"/>
  <c r="H437" i="28" s="1"/>
  <c r="G437" i="28" a="1"/>
  <c r="G437" i="28" s="1"/>
  <c r="F437" i="28"/>
  <c r="E437" i="28"/>
  <c r="J436" i="28" a="1"/>
  <c r="J436" i="28" s="1"/>
  <c r="I436" i="28" a="1"/>
  <c r="I436" i="28" s="1"/>
  <c r="K436" i="28" s="1"/>
  <c r="H436" i="28" a="1"/>
  <c r="H436" i="28" s="1"/>
  <c r="G436" i="28" a="1"/>
  <c r="G436" i="28" s="1"/>
  <c r="F436" i="28"/>
  <c r="E436" i="28"/>
  <c r="J435" i="28" a="1"/>
  <c r="J435" i="28" s="1"/>
  <c r="I435" i="28" a="1"/>
  <c r="I435" i="28" s="1"/>
  <c r="K435" i="28" s="1"/>
  <c r="H435" i="28" a="1"/>
  <c r="H435" i="28" s="1"/>
  <c r="G435" i="28" a="1"/>
  <c r="G435" i="28" s="1"/>
  <c r="F435" i="28"/>
  <c r="E435" i="28"/>
  <c r="J434" i="28" a="1"/>
  <c r="J434" i="28" s="1"/>
  <c r="I434" i="28" a="1"/>
  <c r="I434" i="28" s="1"/>
  <c r="K434" i="28" s="1"/>
  <c r="H434" i="28" a="1"/>
  <c r="H434" i="28" s="1"/>
  <c r="G434" i="28" a="1"/>
  <c r="G434" i="28" s="1"/>
  <c r="F434" i="28"/>
  <c r="E434" i="28"/>
  <c r="J433" i="28" a="1"/>
  <c r="J433" i="28" s="1"/>
  <c r="I433" i="28" a="1"/>
  <c r="I433" i="28" s="1"/>
  <c r="K433" i="28" s="1"/>
  <c r="H433" i="28" a="1"/>
  <c r="H433" i="28" s="1"/>
  <c r="G433" i="28" a="1"/>
  <c r="G433" i="28" s="1"/>
  <c r="F433" i="28"/>
  <c r="J432" i="28" a="1"/>
  <c r="J432" i="28" s="1"/>
  <c r="I432" i="28" a="1"/>
  <c r="I432" i="28" s="1"/>
  <c r="K432" i="28" s="1"/>
  <c r="H432" i="28" a="1"/>
  <c r="H432" i="28" s="1"/>
  <c r="G432" i="28" a="1"/>
  <c r="G432" i="28" s="1"/>
  <c r="F432" i="28"/>
  <c r="E432" i="28"/>
  <c r="J431" i="28" a="1"/>
  <c r="J431" i="28" s="1"/>
  <c r="I431" i="28" a="1"/>
  <c r="I431" i="28" s="1"/>
  <c r="K431" i="28" s="1"/>
  <c r="H431" i="28" a="1"/>
  <c r="H431" i="28" s="1"/>
  <c r="G431" i="28" a="1"/>
  <c r="G431" i="28" s="1"/>
  <c r="F431" i="28"/>
  <c r="E431" i="28"/>
  <c r="J430" i="28" a="1"/>
  <c r="J430" i="28" s="1"/>
  <c r="I430" i="28" a="1"/>
  <c r="I430" i="28" s="1"/>
  <c r="K430" i="28" s="1"/>
  <c r="H430" i="28" a="1"/>
  <c r="H430" i="28" s="1"/>
  <c r="G430" i="28" a="1"/>
  <c r="G430" i="28" s="1"/>
  <c r="F430" i="28"/>
  <c r="E430" i="28"/>
  <c r="J429" i="28" a="1"/>
  <c r="J429" i="28" s="1"/>
  <c r="I429" i="28" a="1"/>
  <c r="I429" i="28" s="1"/>
  <c r="K429" i="28" s="1"/>
  <c r="H429" i="28" a="1"/>
  <c r="H429" i="28" s="1"/>
  <c r="G429" i="28" a="1"/>
  <c r="G429" i="28" s="1"/>
  <c r="F429" i="28"/>
  <c r="E429" i="28"/>
  <c r="J428" i="28" a="1"/>
  <c r="J428" i="28" s="1"/>
  <c r="I428" i="28" a="1"/>
  <c r="I428" i="28" s="1"/>
  <c r="K428" i="28" s="1"/>
  <c r="H428" i="28" a="1"/>
  <c r="H428" i="28" s="1"/>
  <c r="G428" i="28" a="1"/>
  <c r="G428" i="28" s="1"/>
  <c r="F428" i="28"/>
  <c r="E428" i="28"/>
  <c r="J427" i="28" a="1"/>
  <c r="J427" i="28" s="1"/>
  <c r="I427" i="28" a="1"/>
  <c r="I427" i="28" s="1"/>
  <c r="K427" i="28" s="1"/>
  <c r="H427" i="28" a="1"/>
  <c r="H427" i="28" s="1"/>
  <c r="G427" i="28" a="1"/>
  <c r="G427" i="28" s="1"/>
  <c r="F427" i="28"/>
  <c r="E427" i="28"/>
  <c r="J426" i="28" a="1"/>
  <c r="J426" i="28" s="1"/>
  <c r="I426" i="28" a="1"/>
  <c r="I426" i="28" s="1"/>
  <c r="K426" i="28" s="1"/>
  <c r="H426" i="28" a="1"/>
  <c r="H426" i="28" s="1"/>
  <c r="G426" i="28" a="1"/>
  <c r="G426" i="28" s="1"/>
  <c r="F426" i="28"/>
  <c r="E426" i="28"/>
  <c r="J425" i="28" a="1"/>
  <c r="J425" i="28" s="1"/>
  <c r="I425" i="28" a="1"/>
  <c r="I425" i="28" s="1"/>
  <c r="K425" i="28" s="1"/>
  <c r="H425" i="28" a="1"/>
  <c r="H425" i="28" s="1"/>
  <c r="G425" i="28" a="1"/>
  <c r="G425" i="28" s="1"/>
  <c r="F425" i="28"/>
  <c r="E425" i="28"/>
  <c r="J424" i="28" a="1"/>
  <c r="J424" i="28" s="1"/>
  <c r="I424" i="28" a="1"/>
  <c r="I424" i="28" s="1"/>
  <c r="K424" i="28" s="1"/>
  <c r="H424" i="28" a="1"/>
  <c r="H424" i="28" s="1"/>
  <c r="G424" i="28" a="1"/>
  <c r="G424" i="28" s="1"/>
  <c r="F424" i="28"/>
  <c r="E424" i="28"/>
  <c r="J423" i="28" a="1"/>
  <c r="J423" i="28" s="1"/>
  <c r="I423" i="28" a="1"/>
  <c r="I423" i="28" s="1"/>
  <c r="K423" i="28" s="1"/>
  <c r="H423" i="28" a="1"/>
  <c r="H423" i="28" s="1"/>
  <c r="G423" i="28" a="1"/>
  <c r="G423" i="28" s="1"/>
  <c r="F423" i="28"/>
  <c r="E423" i="28"/>
  <c r="J422" i="28" a="1"/>
  <c r="J422" i="28" s="1"/>
  <c r="I422" i="28" a="1"/>
  <c r="I422" i="28" s="1"/>
  <c r="K422" i="28" s="1"/>
  <c r="H422" i="28" a="1"/>
  <c r="H422" i="28" s="1"/>
  <c r="G422" i="28" a="1"/>
  <c r="G422" i="28" s="1"/>
  <c r="F422" i="28"/>
  <c r="E422" i="28"/>
  <c r="J421" i="28" a="1"/>
  <c r="J421" i="28" s="1"/>
  <c r="I421" i="28" a="1"/>
  <c r="I421" i="28" s="1"/>
  <c r="K421" i="28" s="1"/>
  <c r="H421" i="28" a="1"/>
  <c r="H421" i="28" s="1"/>
  <c r="G421" i="28" a="1"/>
  <c r="G421" i="28" s="1"/>
  <c r="F421" i="28"/>
  <c r="E421" i="28"/>
  <c r="J420" i="28" a="1"/>
  <c r="J420" i="28" s="1"/>
  <c r="I420" i="28" a="1"/>
  <c r="I420" i="28" s="1"/>
  <c r="K420" i="28" s="1"/>
  <c r="H420" i="28" a="1"/>
  <c r="H420" i="28" s="1"/>
  <c r="G420" i="28" a="1"/>
  <c r="G420" i="28" s="1"/>
  <c r="F420" i="28"/>
  <c r="E420" i="28"/>
  <c r="J419" i="28" a="1"/>
  <c r="J419" i="28" s="1"/>
  <c r="I419" i="28" a="1"/>
  <c r="I419" i="28" s="1"/>
  <c r="K419" i="28" s="1"/>
  <c r="H419" i="28" a="1"/>
  <c r="H419" i="28" s="1"/>
  <c r="G419" i="28" a="1"/>
  <c r="G419" i="28" s="1"/>
  <c r="F419" i="28"/>
  <c r="E419" i="28"/>
  <c r="J418" i="28" a="1"/>
  <c r="J418" i="28" s="1"/>
  <c r="I418" i="28" a="1"/>
  <c r="I418" i="28" s="1"/>
  <c r="K418" i="28" s="1"/>
  <c r="H418" i="28" a="1"/>
  <c r="H418" i="28" s="1"/>
  <c r="G418" i="28" a="1"/>
  <c r="G418" i="28" s="1"/>
  <c r="F418" i="28"/>
  <c r="E418" i="28"/>
  <c r="J417" i="28" a="1"/>
  <c r="J417" i="28" s="1"/>
  <c r="I417" i="28" a="1"/>
  <c r="I417" i="28" s="1"/>
  <c r="K417" i="28" s="1"/>
  <c r="H417" i="28" a="1"/>
  <c r="H417" i="28" s="1"/>
  <c r="G417" i="28" a="1"/>
  <c r="G417" i="28" s="1"/>
  <c r="F417" i="28"/>
  <c r="E417" i="28"/>
  <c r="J416" i="28" a="1"/>
  <c r="J416" i="28" s="1"/>
  <c r="I416" i="28" a="1"/>
  <c r="I416" i="28" s="1"/>
  <c r="K416" i="28" s="1"/>
  <c r="H416" i="28" a="1"/>
  <c r="H416" i="28" s="1"/>
  <c r="G416" i="28" a="1"/>
  <c r="G416" i="28" s="1"/>
  <c r="F416" i="28"/>
  <c r="E416" i="28"/>
  <c r="J415" i="28" a="1"/>
  <c r="J415" i="28" s="1"/>
  <c r="I415" i="28" a="1"/>
  <c r="I415" i="28" s="1"/>
  <c r="K415" i="28" s="1"/>
  <c r="H415" i="28" a="1"/>
  <c r="H415" i="28" s="1"/>
  <c r="G415" i="28" a="1"/>
  <c r="G415" i="28" s="1"/>
  <c r="F415" i="28"/>
  <c r="E415" i="28"/>
  <c r="J414" i="28" a="1"/>
  <c r="J414" i="28" s="1"/>
  <c r="I414" i="28" a="1"/>
  <c r="I414" i="28" s="1"/>
  <c r="K414" i="28" s="1"/>
  <c r="H414" i="28" a="1"/>
  <c r="H414" i="28" s="1"/>
  <c r="G414" i="28" a="1"/>
  <c r="G414" i="28" s="1"/>
  <c r="F414" i="28"/>
  <c r="E414" i="28"/>
  <c r="J413" i="28" a="1"/>
  <c r="J413" i="28" s="1"/>
  <c r="I413" i="28" a="1"/>
  <c r="I413" i="28" s="1"/>
  <c r="K413" i="28" s="1"/>
  <c r="H413" i="28" a="1"/>
  <c r="H413" i="28" s="1"/>
  <c r="G413" i="28" a="1"/>
  <c r="G413" i="28" s="1"/>
  <c r="F413" i="28"/>
  <c r="E413" i="28"/>
  <c r="J412" i="28" a="1"/>
  <c r="J412" i="28" s="1"/>
  <c r="I412" i="28" a="1"/>
  <c r="I412" i="28" s="1"/>
  <c r="K412" i="28" s="1"/>
  <c r="H412" i="28" a="1"/>
  <c r="H412" i="28" s="1"/>
  <c r="G412" i="28" a="1"/>
  <c r="G412" i="28" s="1"/>
  <c r="F412" i="28"/>
  <c r="E412" i="28"/>
  <c r="J411" i="28" a="1"/>
  <c r="J411" i="28" s="1"/>
  <c r="I411" i="28" a="1"/>
  <c r="I411" i="28" s="1"/>
  <c r="K411" i="28" s="1"/>
  <c r="H411" i="28" a="1"/>
  <c r="H411" i="28" s="1"/>
  <c r="G411" i="28" a="1"/>
  <c r="G411" i="28" s="1"/>
  <c r="F411" i="28"/>
  <c r="E411" i="28"/>
  <c r="J410" i="28" a="1"/>
  <c r="J410" i="28" s="1"/>
  <c r="I410" i="28" a="1"/>
  <c r="I410" i="28" s="1"/>
  <c r="K410" i="28" s="1"/>
  <c r="H410" i="28" a="1"/>
  <c r="H410" i="28" s="1"/>
  <c r="G410" i="28" a="1"/>
  <c r="G410" i="28" s="1"/>
  <c r="F410" i="28"/>
  <c r="E410" i="28"/>
  <c r="J409" i="28" a="1"/>
  <c r="J409" i="28" s="1"/>
  <c r="I409" i="28" a="1"/>
  <c r="I409" i="28" s="1"/>
  <c r="K409" i="28" s="1"/>
  <c r="H409" i="28" a="1"/>
  <c r="H409" i="28" s="1"/>
  <c r="G409" i="28" a="1"/>
  <c r="G409" i="28" s="1"/>
  <c r="F409" i="28"/>
  <c r="E409" i="28"/>
  <c r="J408" i="28" a="1"/>
  <c r="J408" i="28" s="1"/>
  <c r="I408" i="28" a="1"/>
  <c r="I408" i="28" s="1"/>
  <c r="K408" i="28" s="1"/>
  <c r="H408" i="28" a="1"/>
  <c r="H408" i="28" s="1"/>
  <c r="G408" i="28" a="1"/>
  <c r="G408" i="28" s="1"/>
  <c r="F408" i="28"/>
  <c r="E408" i="28"/>
  <c r="J407" i="28" a="1"/>
  <c r="J407" i="28" s="1"/>
  <c r="I407" i="28" a="1"/>
  <c r="I407" i="28" s="1"/>
  <c r="K407" i="28" s="1"/>
  <c r="H407" i="28" a="1"/>
  <c r="H407" i="28" s="1"/>
  <c r="G407" i="28" a="1"/>
  <c r="G407" i="28" s="1"/>
  <c r="F407" i="28"/>
  <c r="E407" i="28"/>
  <c r="J406" i="28" a="1"/>
  <c r="J406" i="28" s="1"/>
  <c r="I406" i="28" a="1"/>
  <c r="I406" i="28" s="1"/>
  <c r="K406" i="28" s="1"/>
  <c r="H406" i="28" a="1"/>
  <c r="H406" i="28" s="1"/>
  <c r="G406" i="28" a="1"/>
  <c r="G406" i="28" s="1"/>
  <c r="F406" i="28"/>
  <c r="E406" i="28"/>
  <c r="J405" i="28" a="1"/>
  <c r="J405" i="28" s="1"/>
  <c r="I405" i="28" a="1"/>
  <c r="I405" i="28" s="1"/>
  <c r="K405" i="28" s="1"/>
  <c r="H405" i="28" a="1"/>
  <c r="H405" i="28" s="1"/>
  <c r="G405" i="28" a="1"/>
  <c r="G405" i="28" s="1"/>
  <c r="F405" i="28"/>
  <c r="E405" i="28"/>
  <c r="J404" i="28" a="1"/>
  <c r="J404" i="28" s="1"/>
  <c r="I404" i="28" a="1"/>
  <c r="I404" i="28" s="1"/>
  <c r="K404" i="28" s="1"/>
  <c r="H404" i="28" a="1"/>
  <c r="H404" i="28" s="1"/>
  <c r="G404" i="28" a="1"/>
  <c r="G404" i="28" s="1"/>
  <c r="F404" i="28"/>
  <c r="E404" i="28"/>
  <c r="J403" i="28" a="1"/>
  <c r="J403" i="28" s="1"/>
  <c r="I403" i="28" a="1"/>
  <c r="I403" i="28" s="1"/>
  <c r="K403" i="28" s="1"/>
  <c r="H403" i="28" a="1"/>
  <c r="H403" i="28" s="1"/>
  <c r="G403" i="28" a="1"/>
  <c r="G403" i="28" s="1"/>
  <c r="F403" i="28"/>
  <c r="E403" i="28"/>
  <c r="J402" i="28" a="1"/>
  <c r="J402" i="28" s="1"/>
  <c r="I402" i="28" a="1"/>
  <c r="I402" i="28" s="1"/>
  <c r="K402" i="28" s="1"/>
  <c r="H402" i="28" a="1"/>
  <c r="H402" i="28" s="1"/>
  <c r="G402" i="28" a="1"/>
  <c r="G402" i="28" s="1"/>
  <c r="F402" i="28"/>
  <c r="E402" i="28"/>
  <c r="J401" i="28" a="1"/>
  <c r="J401" i="28" s="1"/>
  <c r="I401" i="28" a="1"/>
  <c r="I401" i="28" s="1"/>
  <c r="K401" i="28" s="1"/>
  <c r="H401" i="28" a="1"/>
  <c r="H401" i="28" s="1"/>
  <c r="G401" i="28" a="1"/>
  <c r="G401" i="28" s="1"/>
  <c r="F401" i="28"/>
  <c r="E401" i="28"/>
  <c r="J400" i="28" a="1"/>
  <c r="J400" i="28" s="1"/>
  <c r="I400" i="28" a="1"/>
  <c r="I400" i="28" s="1"/>
  <c r="K400" i="28" s="1"/>
  <c r="H400" i="28" a="1"/>
  <c r="H400" i="28" s="1"/>
  <c r="G400" i="28" a="1"/>
  <c r="G400" i="28" s="1"/>
  <c r="F400" i="28"/>
  <c r="E400" i="28"/>
  <c r="J399" i="28" a="1"/>
  <c r="J399" i="28" s="1"/>
  <c r="I399" i="28" a="1"/>
  <c r="I399" i="28" s="1"/>
  <c r="K399" i="28" s="1"/>
  <c r="H399" i="28" a="1"/>
  <c r="H399" i="28" s="1"/>
  <c r="G399" i="28" a="1"/>
  <c r="G399" i="28" s="1"/>
  <c r="F399" i="28"/>
  <c r="E399" i="28"/>
  <c r="J398" i="28" a="1"/>
  <c r="J398" i="28" s="1"/>
  <c r="I398" i="28" a="1"/>
  <c r="I398" i="28" s="1"/>
  <c r="K398" i="28" s="1"/>
  <c r="H398" i="28" a="1"/>
  <c r="H398" i="28" s="1"/>
  <c r="G398" i="28" a="1"/>
  <c r="G398" i="28" s="1"/>
  <c r="F398" i="28"/>
  <c r="E398" i="28"/>
  <c r="J397" i="28" a="1"/>
  <c r="J397" i="28" s="1"/>
  <c r="I397" i="28" a="1"/>
  <c r="I397" i="28" s="1"/>
  <c r="K397" i="28" s="1"/>
  <c r="H397" i="28" a="1"/>
  <c r="H397" i="28" s="1"/>
  <c r="G397" i="28" a="1"/>
  <c r="G397" i="28" s="1"/>
  <c r="F397" i="28"/>
  <c r="E397" i="28"/>
  <c r="J396" i="28" a="1"/>
  <c r="J396" i="28" s="1"/>
  <c r="I396" i="28" a="1"/>
  <c r="I396" i="28" s="1"/>
  <c r="K396" i="28" s="1"/>
  <c r="H396" i="28" a="1"/>
  <c r="H396" i="28" s="1"/>
  <c r="G396" i="28" a="1"/>
  <c r="G396" i="28" s="1"/>
  <c r="F396" i="28"/>
  <c r="E396" i="28"/>
  <c r="J395" i="28" a="1"/>
  <c r="J395" i="28" s="1"/>
  <c r="I395" i="28" a="1"/>
  <c r="I395" i="28" s="1"/>
  <c r="K395" i="28" s="1"/>
  <c r="H395" i="28" a="1"/>
  <c r="H395" i="28" s="1"/>
  <c r="G395" i="28" a="1"/>
  <c r="G395" i="28" s="1"/>
  <c r="F395" i="28"/>
  <c r="E395" i="28"/>
  <c r="J394" i="28" a="1"/>
  <c r="J394" i="28" s="1"/>
  <c r="I394" i="28" a="1"/>
  <c r="I394" i="28" s="1"/>
  <c r="K394" i="28" s="1"/>
  <c r="H394" i="28" a="1"/>
  <c r="H394" i="28" s="1"/>
  <c r="G394" i="28" a="1"/>
  <c r="G394" i="28" s="1"/>
  <c r="F394" i="28"/>
  <c r="E394" i="28"/>
  <c r="J393" i="28" a="1"/>
  <c r="J393" i="28" s="1"/>
  <c r="I393" i="28" a="1"/>
  <c r="I393" i="28" s="1"/>
  <c r="K393" i="28" s="1"/>
  <c r="H393" i="28" a="1"/>
  <c r="H393" i="28" s="1"/>
  <c r="G393" i="28" a="1"/>
  <c r="G393" i="28" s="1"/>
  <c r="F393" i="28"/>
  <c r="E393" i="28"/>
  <c r="J392" i="28" a="1"/>
  <c r="J392" i="28" s="1"/>
  <c r="I392" i="28" a="1"/>
  <c r="I392" i="28" s="1"/>
  <c r="K392" i="28" s="1"/>
  <c r="H392" i="28" a="1"/>
  <c r="H392" i="28" s="1"/>
  <c r="G392" i="28" a="1"/>
  <c r="G392" i="28" s="1"/>
  <c r="F392" i="28"/>
  <c r="E392" i="28"/>
  <c r="J391" i="28" a="1"/>
  <c r="J391" i="28" s="1"/>
  <c r="I391" i="28" a="1"/>
  <c r="I391" i="28" s="1"/>
  <c r="K391" i="28" s="1"/>
  <c r="H391" i="28" a="1"/>
  <c r="H391" i="28" s="1"/>
  <c r="G391" i="28" a="1"/>
  <c r="G391" i="28" s="1"/>
  <c r="F391" i="28"/>
  <c r="E391" i="28"/>
  <c r="J390" i="28" a="1"/>
  <c r="J390" i="28" s="1"/>
  <c r="I390" i="28" a="1"/>
  <c r="I390" i="28" s="1"/>
  <c r="K390" i="28" s="1"/>
  <c r="H390" i="28" a="1"/>
  <c r="H390" i="28" s="1"/>
  <c r="G390" i="28" a="1"/>
  <c r="G390" i="28" s="1"/>
  <c r="F390" i="28"/>
  <c r="E390" i="28"/>
  <c r="J389" i="28" a="1"/>
  <c r="J389" i="28" s="1"/>
  <c r="I389" i="28" a="1"/>
  <c r="I389" i="28" s="1"/>
  <c r="K389" i="28" s="1"/>
  <c r="H389" i="28" a="1"/>
  <c r="H389" i="28" s="1"/>
  <c r="G389" i="28" a="1"/>
  <c r="G389" i="28" s="1"/>
  <c r="F389" i="28"/>
  <c r="J388" i="28" a="1"/>
  <c r="J388" i="28" s="1"/>
  <c r="I388" i="28" a="1"/>
  <c r="I388" i="28" s="1"/>
  <c r="K388" i="28" s="1"/>
  <c r="H388" i="28" a="1"/>
  <c r="H388" i="28" s="1"/>
  <c r="G388" i="28" a="1"/>
  <c r="G388" i="28" s="1"/>
  <c r="F388" i="28"/>
  <c r="E388" i="28"/>
  <c r="J387" i="28" a="1"/>
  <c r="J387" i="28" s="1"/>
  <c r="I387" i="28" a="1"/>
  <c r="I387" i="28" s="1"/>
  <c r="K387" i="28" s="1"/>
  <c r="H387" i="28" a="1"/>
  <c r="H387" i="28" s="1"/>
  <c r="G387" i="28" a="1"/>
  <c r="G387" i="28" s="1"/>
  <c r="F387" i="28"/>
  <c r="E387" i="28"/>
  <c r="J386" i="28" a="1"/>
  <c r="J386" i="28" s="1"/>
  <c r="I386" i="28" a="1"/>
  <c r="I386" i="28" s="1"/>
  <c r="K386" i="28" s="1"/>
  <c r="H386" i="28" a="1"/>
  <c r="H386" i="28" s="1"/>
  <c r="G386" i="28" a="1"/>
  <c r="G386" i="28" s="1"/>
  <c r="F386" i="28"/>
  <c r="E386" i="28"/>
  <c r="J385" i="28" a="1"/>
  <c r="J385" i="28" s="1"/>
  <c r="I385" i="28" a="1"/>
  <c r="I385" i="28" s="1"/>
  <c r="K385" i="28" s="1"/>
  <c r="H385" i="28" a="1"/>
  <c r="H385" i="28" s="1"/>
  <c r="G385" i="28" a="1"/>
  <c r="G385" i="28" s="1"/>
  <c r="F385" i="28"/>
  <c r="E385" i="28"/>
  <c r="J384" i="28" a="1"/>
  <c r="J384" i="28" s="1"/>
  <c r="I384" i="28" a="1"/>
  <c r="I384" i="28" s="1"/>
  <c r="K384" i="28" s="1"/>
  <c r="H384" i="28" a="1"/>
  <c r="H384" i="28" s="1"/>
  <c r="G384" i="28" a="1"/>
  <c r="G384" i="28" s="1"/>
  <c r="F384" i="28"/>
  <c r="E384" i="28"/>
  <c r="J383" i="28" a="1"/>
  <c r="J383" i="28" s="1"/>
  <c r="I383" i="28" a="1"/>
  <c r="I383" i="28" s="1"/>
  <c r="K383" i="28" s="1"/>
  <c r="H383" i="28" a="1"/>
  <c r="H383" i="28" s="1"/>
  <c r="G383" i="28" a="1"/>
  <c r="G383" i="28" s="1"/>
  <c r="F383" i="28"/>
  <c r="E383" i="28"/>
  <c r="J382" i="28" a="1"/>
  <c r="J382" i="28" s="1"/>
  <c r="I382" i="28" a="1"/>
  <c r="I382" i="28" s="1"/>
  <c r="K382" i="28" s="1"/>
  <c r="H382" i="28" a="1"/>
  <c r="H382" i="28" s="1"/>
  <c r="G382" i="28" a="1"/>
  <c r="G382" i="28" s="1"/>
  <c r="F382" i="28"/>
  <c r="E382" i="28"/>
  <c r="J381" i="28" a="1"/>
  <c r="J381" i="28" s="1"/>
  <c r="I381" i="28" a="1"/>
  <c r="I381" i="28" s="1"/>
  <c r="K381" i="28" s="1"/>
  <c r="H381" i="28" a="1"/>
  <c r="H381" i="28" s="1"/>
  <c r="G381" i="28" a="1"/>
  <c r="G381" i="28" s="1"/>
  <c r="F381" i="28"/>
  <c r="E381" i="28"/>
  <c r="J380" i="28" a="1"/>
  <c r="J380" i="28" s="1"/>
  <c r="I380" i="28" a="1"/>
  <c r="I380" i="28" s="1"/>
  <c r="K380" i="28" s="1"/>
  <c r="H380" i="28" a="1"/>
  <c r="H380" i="28" s="1"/>
  <c r="G380" i="28" a="1"/>
  <c r="G380" i="28" s="1"/>
  <c r="F380" i="28"/>
  <c r="E380" i="28"/>
  <c r="J379" i="28" a="1"/>
  <c r="J379" i="28" s="1"/>
  <c r="I379" i="28" a="1"/>
  <c r="I379" i="28" s="1"/>
  <c r="K379" i="28" s="1"/>
  <c r="H379" i="28" a="1"/>
  <c r="H379" i="28" s="1"/>
  <c r="G379" i="28" a="1"/>
  <c r="G379" i="28" s="1"/>
  <c r="F379" i="28"/>
  <c r="E379" i="28"/>
  <c r="J378" i="28" a="1"/>
  <c r="J378" i="28" s="1"/>
  <c r="I378" i="28" a="1"/>
  <c r="I378" i="28" s="1"/>
  <c r="K378" i="28" s="1"/>
  <c r="H378" i="28" a="1"/>
  <c r="H378" i="28" s="1"/>
  <c r="G378" i="28" a="1"/>
  <c r="G378" i="28" s="1"/>
  <c r="F378" i="28"/>
  <c r="E378" i="28"/>
  <c r="J377" i="28" a="1"/>
  <c r="J377" i="28" s="1"/>
  <c r="I377" i="28" a="1"/>
  <c r="I377" i="28" s="1"/>
  <c r="K377" i="28" s="1"/>
  <c r="H377" i="28" a="1"/>
  <c r="H377" i="28" s="1"/>
  <c r="G377" i="28" a="1"/>
  <c r="G377" i="28" s="1"/>
  <c r="F377" i="28"/>
  <c r="E377" i="28"/>
  <c r="J376" i="28" a="1"/>
  <c r="J376" i="28" s="1"/>
  <c r="I376" i="28" a="1"/>
  <c r="I376" i="28" s="1"/>
  <c r="K376" i="28" s="1"/>
  <c r="H376" i="28" a="1"/>
  <c r="H376" i="28" s="1"/>
  <c r="G376" i="28" a="1"/>
  <c r="G376" i="28" s="1"/>
  <c r="F376" i="28"/>
  <c r="E376" i="28"/>
  <c r="J375" i="28" a="1"/>
  <c r="J375" i="28" s="1"/>
  <c r="I375" i="28" a="1"/>
  <c r="I375" i="28" s="1"/>
  <c r="K375" i="28" s="1"/>
  <c r="H375" i="28" a="1"/>
  <c r="H375" i="28" s="1"/>
  <c r="G375" i="28" a="1"/>
  <c r="G375" i="28" s="1"/>
  <c r="F375" i="28"/>
  <c r="E375" i="28"/>
  <c r="J374" i="28" a="1"/>
  <c r="J374" i="28" s="1"/>
  <c r="I374" i="28" a="1"/>
  <c r="I374" i="28" s="1"/>
  <c r="K374" i="28" s="1"/>
  <c r="H374" i="28" a="1"/>
  <c r="H374" i="28" s="1"/>
  <c r="G374" i="28" a="1"/>
  <c r="G374" i="28" s="1"/>
  <c r="F374" i="28"/>
  <c r="E374" i="28"/>
  <c r="J373" i="28" a="1"/>
  <c r="J373" i="28" s="1"/>
  <c r="I373" i="28" a="1"/>
  <c r="I373" i="28" s="1"/>
  <c r="K373" i="28" s="1"/>
  <c r="H373" i="28" a="1"/>
  <c r="H373" i="28" s="1"/>
  <c r="G373" i="28" a="1"/>
  <c r="G373" i="28" s="1"/>
  <c r="F373" i="28"/>
  <c r="E373" i="28"/>
  <c r="J372" i="28" a="1"/>
  <c r="J372" i="28" s="1"/>
  <c r="I372" i="28" a="1"/>
  <c r="I372" i="28" s="1"/>
  <c r="K372" i="28" s="1"/>
  <c r="H372" i="28" a="1"/>
  <c r="H372" i="28" s="1"/>
  <c r="G372" i="28" a="1"/>
  <c r="G372" i="28" s="1"/>
  <c r="F372" i="28"/>
  <c r="E372" i="28"/>
  <c r="J371" i="28" a="1"/>
  <c r="J371" i="28" s="1"/>
  <c r="I371" i="28" a="1"/>
  <c r="I371" i="28" s="1"/>
  <c r="K371" i="28" s="1"/>
  <c r="H371" i="28" a="1"/>
  <c r="H371" i="28" s="1"/>
  <c r="G371" i="28" a="1"/>
  <c r="G371" i="28" s="1"/>
  <c r="F371" i="28"/>
  <c r="E371" i="28"/>
  <c r="J370" i="28" a="1"/>
  <c r="J370" i="28" s="1"/>
  <c r="I370" i="28" a="1"/>
  <c r="I370" i="28" s="1"/>
  <c r="K370" i="28" s="1"/>
  <c r="H370" i="28" a="1"/>
  <c r="H370" i="28" s="1"/>
  <c r="G370" i="28" a="1"/>
  <c r="G370" i="28" s="1"/>
  <c r="F370" i="28"/>
  <c r="E370" i="28"/>
  <c r="J369" i="28" a="1"/>
  <c r="J369" i="28" s="1"/>
  <c r="I369" i="28" a="1"/>
  <c r="I369" i="28" s="1"/>
  <c r="K369" i="28" s="1"/>
  <c r="H369" i="28" a="1"/>
  <c r="H369" i="28" s="1"/>
  <c r="G369" i="28" a="1"/>
  <c r="G369" i="28" s="1"/>
  <c r="F369" i="28"/>
  <c r="E369" i="28"/>
  <c r="J368" i="28" a="1"/>
  <c r="J368" i="28" s="1"/>
  <c r="I368" i="28" a="1"/>
  <c r="I368" i="28" s="1"/>
  <c r="K368" i="28" s="1"/>
  <c r="H368" i="28" a="1"/>
  <c r="H368" i="28" s="1"/>
  <c r="G368" i="28" a="1"/>
  <c r="G368" i="28" s="1"/>
  <c r="F368" i="28"/>
  <c r="E368" i="28"/>
  <c r="J367" i="28" a="1"/>
  <c r="J367" i="28" s="1"/>
  <c r="I367" i="28" a="1"/>
  <c r="I367" i="28" s="1"/>
  <c r="K367" i="28" s="1"/>
  <c r="H367" i="28" a="1"/>
  <c r="H367" i="28" s="1"/>
  <c r="G367" i="28" a="1"/>
  <c r="G367" i="28" s="1"/>
  <c r="F367" i="28"/>
  <c r="E367" i="28"/>
  <c r="J366" i="28" a="1"/>
  <c r="J366" i="28" s="1"/>
  <c r="I366" i="28" a="1"/>
  <c r="I366" i="28" s="1"/>
  <c r="K366" i="28" s="1"/>
  <c r="H366" i="28" a="1"/>
  <c r="H366" i="28" s="1"/>
  <c r="G366" i="28" a="1"/>
  <c r="G366" i="28" s="1"/>
  <c r="F366" i="28"/>
  <c r="E366" i="28"/>
  <c r="J365" i="28" a="1"/>
  <c r="J365" i="28" s="1"/>
  <c r="I365" i="28" a="1"/>
  <c r="I365" i="28" s="1"/>
  <c r="K365" i="28" s="1"/>
  <c r="H365" i="28" a="1"/>
  <c r="H365" i="28" s="1"/>
  <c r="G365" i="28" a="1"/>
  <c r="G365" i="28" s="1"/>
  <c r="F365" i="28"/>
  <c r="E365" i="28"/>
  <c r="J364" i="28" a="1"/>
  <c r="J364" i="28" s="1"/>
  <c r="I364" i="28" a="1"/>
  <c r="I364" i="28" s="1"/>
  <c r="K364" i="28" s="1"/>
  <c r="H364" i="28" a="1"/>
  <c r="H364" i="28" s="1"/>
  <c r="G364" i="28" a="1"/>
  <c r="G364" i="28" s="1"/>
  <c r="F364" i="28"/>
  <c r="E364" i="28"/>
  <c r="J363" i="28" a="1"/>
  <c r="J363" i="28" s="1"/>
  <c r="I363" i="28" a="1"/>
  <c r="I363" i="28" s="1"/>
  <c r="K363" i="28" s="1"/>
  <c r="H363" i="28" a="1"/>
  <c r="H363" i="28" s="1"/>
  <c r="G363" i="28" a="1"/>
  <c r="G363" i="28" s="1"/>
  <c r="F363" i="28"/>
  <c r="E363" i="28"/>
  <c r="J362" i="28" a="1"/>
  <c r="J362" i="28" s="1"/>
  <c r="I362" i="28" a="1"/>
  <c r="I362" i="28" s="1"/>
  <c r="K362" i="28" s="1"/>
  <c r="H362" i="28" a="1"/>
  <c r="H362" i="28" s="1"/>
  <c r="G362" i="28" a="1"/>
  <c r="G362" i="28" s="1"/>
  <c r="F362" i="28"/>
  <c r="E362" i="28"/>
  <c r="J361" i="28" a="1"/>
  <c r="J361" i="28" s="1"/>
  <c r="I361" i="28" a="1"/>
  <c r="I361" i="28" s="1"/>
  <c r="K361" i="28" s="1"/>
  <c r="H361" i="28" a="1"/>
  <c r="H361" i="28" s="1"/>
  <c r="G361" i="28" a="1"/>
  <c r="G361" i="28" s="1"/>
  <c r="F361" i="28"/>
  <c r="E361" i="28"/>
  <c r="J360" i="28" a="1"/>
  <c r="J360" i="28" s="1"/>
  <c r="I360" i="28" a="1"/>
  <c r="I360" i="28" s="1"/>
  <c r="K360" i="28" s="1"/>
  <c r="H360" i="28" a="1"/>
  <c r="H360" i="28" s="1"/>
  <c r="G360" i="28" a="1"/>
  <c r="G360" i="28" s="1"/>
  <c r="F360" i="28"/>
  <c r="E360" i="28"/>
  <c r="J359" i="28" a="1"/>
  <c r="J359" i="28" s="1"/>
  <c r="I359" i="28" a="1"/>
  <c r="I359" i="28" s="1"/>
  <c r="K359" i="28" s="1"/>
  <c r="H359" i="28" a="1"/>
  <c r="H359" i="28" s="1"/>
  <c r="G359" i="28" a="1"/>
  <c r="G359" i="28" s="1"/>
  <c r="F359" i="28"/>
  <c r="E359" i="28"/>
  <c r="J358" i="28" a="1"/>
  <c r="J358" i="28" s="1"/>
  <c r="I358" i="28" a="1"/>
  <c r="I358" i="28" s="1"/>
  <c r="K358" i="28" s="1"/>
  <c r="H358" i="28" a="1"/>
  <c r="H358" i="28" s="1"/>
  <c r="G358" i="28" a="1"/>
  <c r="G358" i="28" s="1"/>
  <c r="F358" i="28"/>
  <c r="E358" i="28"/>
  <c r="J357" i="28" a="1"/>
  <c r="J357" i="28" s="1"/>
  <c r="I357" i="28" a="1"/>
  <c r="I357" i="28" s="1"/>
  <c r="K357" i="28" s="1"/>
  <c r="H357" i="28" a="1"/>
  <c r="H357" i="28" s="1"/>
  <c r="G357" i="28" a="1"/>
  <c r="G357" i="28" s="1"/>
  <c r="F357" i="28"/>
  <c r="E357" i="28"/>
  <c r="J356" i="28" a="1"/>
  <c r="J356" i="28" s="1"/>
  <c r="I356" i="28" a="1"/>
  <c r="I356" i="28" s="1"/>
  <c r="K356" i="28" s="1"/>
  <c r="H356" i="28" a="1"/>
  <c r="H356" i="28" s="1"/>
  <c r="G356" i="28" a="1"/>
  <c r="G356" i="28" s="1"/>
  <c r="F356" i="28"/>
  <c r="E356" i="28"/>
  <c r="J355" i="28" a="1"/>
  <c r="J355" i="28" s="1"/>
  <c r="I355" i="28" a="1"/>
  <c r="I355" i="28" s="1"/>
  <c r="K355" i="28" s="1"/>
  <c r="H355" i="28" a="1"/>
  <c r="H355" i="28" s="1"/>
  <c r="G355" i="28" a="1"/>
  <c r="G355" i="28" s="1"/>
  <c r="F355" i="28"/>
  <c r="E355" i="28"/>
  <c r="J354" i="28" a="1"/>
  <c r="J354" i="28" s="1"/>
  <c r="I354" i="28" a="1"/>
  <c r="I354" i="28" s="1"/>
  <c r="K354" i="28" s="1"/>
  <c r="H354" i="28" a="1"/>
  <c r="H354" i="28" s="1"/>
  <c r="G354" i="28" a="1"/>
  <c r="G354" i="28" s="1"/>
  <c r="F354" i="28"/>
  <c r="J353" i="28" a="1"/>
  <c r="J353" i="28" s="1"/>
  <c r="I353" i="28" a="1"/>
  <c r="I353" i="28" s="1"/>
  <c r="K353" i="28" s="1"/>
  <c r="H353" i="28" a="1"/>
  <c r="H353" i="28" s="1"/>
  <c r="G353" i="28" a="1"/>
  <c r="G353" i="28" s="1"/>
  <c r="F353" i="28"/>
  <c r="E353" i="28"/>
  <c r="J352" i="28" a="1"/>
  <c r="J352" i="28" s="1"/>
  <c r="I352" i="28" a="1"/>
  <c r="I352" i="28" s="1"/>
  <c r="K352" i="28" s="1"/>
  <c r="H352" i="28" a="1"/>
  <c r="H352" i="28" s="1"/>
  <c r="G352" i="28" a="1"/>
  <c r="G352" i="28" s="1"/>
  <c r="F352" i="28"/>
  <c r="E352" i="28"/>
  <c r="J351" i="28" a="1"/>
  <c r="J351" i="28" s="1"/>
  <c r="I351" i="28" a="1"/>
  <c r="I351" i="28" s="1"/>
  <c r="K351" i="28" s="1"/>
  <c r="H351" i="28" a="1"/>
  <c r="H351" i="28" s="1"/>
  <c r="G351" i="28" a="1"/>
  <c r="G351" i="28" s="1"/>
  <c r="F351" i="28"/>
  <c r="E351" i="28"/>
  <c r="J350" i="28" a="1"/>
  <c r="J350" i="28" s="1"/>
  <c r="I350" i="28" a="1"/>
  <c r="I350" i="28" s="1"/>
  <c r="K350" i="28" s="1"/>
  <c r="H350" i="28" a="1"/>
  <c r="H350" i="28" s="1"/>
  <c r="G350" i="28" a="1"/>
  <c r="G350" i="28" s="1"/>
  <c r="F350" i="28"/>
  <c r="E350" i="28"/>
  <c r="J349" i="28" a="1"/>
  <c r="J349" i="28" s="1"/>
  <c r="I349" i="28" a="1"/>
  <c r="I349" i="28" s="1"/>
  <c r="K349" i="28" s="1"/>
  <c r="H349" i="28" a="1"/>
  <c r="H349" i="28" s="1"/>
  <c r="G349" i="28" a="1"/>
  <c r="G349" i="28" s="1"/>
  <c r="F349" i="28"/>
  <c r="E349" i="28"/>
  <c r="J348" i="28" a="1"/>
  <c r="J348" i="28" s="1"/>
  <c r="I348" i="28" a="1"/>
  <c r="I348" i="28" s="1"/>
  <c r="K348" i="28" s="1"/>
  <c r="H348" i="28" a="1"/>
  <c r="H348" i="28" s="1"/>
  <c r="G348" i="28" a="1"/>
  <c r="G348" i="28" s="1"/>
  <c r="F348" i="28"/>
  <c r="E348" i="28"/>
  <c r="J347" i="28" a="1"/>
  <c r="J347" i="28" s="1"/>
  <c r="I347" i="28" a="1"/>
  <c r="I347" i="28" s="1"/>
  <c r="K347" i="28" s="1"/>
  <c r="H347" i="28" a="1"/>
  <c r="H347" i="28" s="1"/>
  <c r="G347" i="28" a="1"/>
  <c r="G347" i="28" s="1"/>
  <c r="F347" i="28"/>
  <c r="E347" i="28"/>
  <c r="J346" i="28" a="1"/>
  <c r="J346" i="28" s="1"/>
  <c r="I346" i="28" a="1"/>
  <c r="I346" i="28" s="1"/>
  <c r="K346" i="28" s="1"/>
  <c r="H346" i="28" a="1"/>
  <c r="H346" i="28" s="1"/>
  <c r="G346" i="28" a="1"/>
  <c r="G346" i="28" s="1"/>
  <c r="F346" i="28"/>
  <c r="E346" i="28"/>
  <c r="J345" i="28" a="1"/>
  <c r="J345" i="28" s="1"/>
  <c r="I345" i="28" a="1"/>
  <c r="I345" i="28" s="1"/>
  <c r="K345" i="28" s="1"/>
  <c r="H345" i="28" a="1"/>
  <c r="H345" i="28" s="1"/>
  <c r="G345" i="28" a="1"/>
  <c r="G345" i="28" s="1"/>
  <c r="F345" i="28"/>
  <c r="E345" i="28"/>
  <c r="J344" i="28" a="1"/>
  <c r="J344" i="28" s="1"/>
  <c r="I344" i="28" a="1"/>
  <c r="I344" i="28" s="1"/>
  <c r="K344" i="28" s="1"/>
  <c r="H344" i="28" a="1"/>
  <c r="H344" i="28" s="1"/>
  <c r="G344" i="28" a="1"/>
  <c r="G344" i="28" s="1"/>
  <c r="F344" i="28"/>
  <c r="E344" i="28"/>
  <c r="J343" i="28" a="1"/>
  <c r="J343" i="28" s="1"/>
  <c r="I343" i="28" a="1"/>
  <c r="I343" i="28" s="1"/>
  <c r="K343" i="28" s="1"/>
  <c r="H343" i="28" a="1"/>
  <c r="H343" i="28" s="1"/>
  <c r="G343" i="28" a="1"/>
  <c r="G343" i="28" s="1"/>
  <c r="F343" i="28"/>
  <c r="E343" i="28"/>
  <c r="J342" i="28" a="1"/>
  <c r="J342" i="28" s="1"/>
  <c r="I342" i="28" a="1"/>
  <c r="I342" i="28" s="1"/>
  <c r="K342" i="28" s="1"/>
  <c r="H342" i="28" a="1"/>
  <c r="H342" i="28" s="1"/>
  <c r="G342" i="28" a="1"/>
  <c r="G342" i="28" s="1"/>
  <c r="F342" i="28"/>
  <c r="E342" i="28"/>
  <c r="J341" i="28" a="1"/>
  <c r="J341" i="28" s="1"/>
  <c r="I341" i="28" a="1"/>
  <c r="I341" i="28" s="1"/>
  <c r="K341" i="28" s="1"/>
  <c r="H341" i="28" a="1"/>
  <c r="H341" i="28" s="1"/>
  <c r="G341" i="28" a="1"/>
  <c r="G341" i="28" s="1"/>
  <c r="F341" i="28"/>
  <c r="E341" i="28"/>
  <c r="J340" i="28" a="1"/>
  <c r="J340" i="28" s="1"/>
  <c r="I340" i="28" a="1"/>
  <c r="I340" i="28" s="1"/>
  <c r="K340" i="28" s="1"/>
  <c r="H340" i="28" a="1"/>
  <c r="H340" i="28" s="1"/>
  <c r="G340" i="28" a="1"/>
  <c r="G340" i="28" s="1"/>
  <c r="F340" i="28"/>
  <c r="E340" i="28"/>
  <c r="J339" i="28" a="1"/>
  <c r="J339" i="28" s="1"/>
  <c r="I339" i="28" a="1"/>
  <c r="I339" i="28" s="1"/>
  <c r="K339" i="28" s="1"/>
  <c r="H339" i="28" a="1"/>
  <c r="H339" i="28" s="1"/>
  <c r="G339" i="28" a="1"/>
  <c r="G339" i="28" s="1"/>
  <c r="F339" i="28"/>
  <c r="E339" i="28"/>
  <c r="J338" i="28" a="1"/>
  <c r="J338" i="28" s="1"/>
  <c r="I338" i="28" a="1"/>
  <c r="I338" i="28" s="1"/>
  <c r="K338" i="28" s="1"/>
  <c r="H338" i="28" a="1"/>
  <c r="H338" i="28" s="1"/>
  <c r="G338" i="28" a="1"/>
  <c r="G338" i="28" s="1"/>
  <c r="F338" i="28"/>
  <c r="E338" i="28"/>
  <c r="J337" i="28" a="1"/>
  <c r="J337" i="28" s="1"/>
  <c r="I337" i="28" a="1"/>
  <c r="I337" i="28" s="1"/>
  <c r="K337" i="28" s="1"/>
  <c r="H337" i="28" a="1"/>
  <c r="H337" i="28" s="1"/>
  <c r="G337" i="28" a="1"/>
  <c r="G337" i="28" s="1"/>
  <c r="F337" i="28"/>
  <c r="E337" i="28"/>
  <c r="J336" i="28" a="1"/>
  <c r="J336" i="28" s="1"/>
  <c r="I336" i="28" a="1"/>
  <c r="I336" i="28" s="1"/>
  <c r="K336" i="28" s="1"/>
  <c r="H336" i="28" a="1"/>
  <c r="H336" i="28" s="1"/>
  <c r="G336" i="28" a="1"/>
  <c r="G336" i="28" s="1"/>
  <c r="F336" i="28"/>
  <c r="E336" i="28"/>
  <c r="J335" i="28" a="1"/>
  <c r="J335" i="28" s="1"/>
  <c r="I335" i="28" a="1"/>
  <c r="I335" i="28" s="1"/>
  <c r="K335" i="28" s="1"/>
  <c r="H335" i="28" a="1"/>
  <c r="H335" i="28" s="1"/>
  <c r="G335" i="28" a="1"/>
  <c r="G335" i="28" s="1"/>
  <c r="F335" i="28"/>
  <c r="E335" i="28"/>
  <c r="J334" i="28" a="1"/>
  <c r="J334" i="28" s="1"/>
  <c r="I334" i="28" a="1"/>
  <c r="I334" i="28" s="1"/>
  <c r="K334" i="28" s="1"/>
  <c r="H334" i="28" a="1"/>
  <c r="H334" i="28" s="1"/>
  <c r="G334" i="28" a="1"/>
  <c r="G334" i="28" s="1"/>
  <c r="F334" i="28"/>
  <c r="E334" i="28"/>
  <c r="J333" i="28" a="1"/>
  <c r="J333" i="28" s="1"/>
  <c r="I333" i="28" a="1"/>
  <c r="I333" i="28" s="1"/>
  <c r="K333" i="28" s="1"/>
  <c r="H333" i="28" a="1"/>
  <c r="H333" i="28" s="1"/>
  <c r="G333" i="28" a="1"/>
  <c r="G333" i="28" s="1"/>
  <c r="F333" i="28"/>
  <c r="E333" i="28"/>
  <c r="J332" i="28" a="1"/>
  <c r="J332" i="28" s="1"/>
  <c r="I332" i="28" a="1"/>
  <c r="I332" i="28" s="1"/>
  <c r="K332" i="28" s="1"/>
  <c r="H332" i="28" a="1"/>
  <c r="H332" i="28" s="1"/>
  <c r="G332" i="28" a="1"/>
  <c r="G332" i="28" s="1"/>
  <c r="F332" i="28"/>
  <c r="E332" i="28"/>
  <c r="J331" i="28" a="1"/>
  <c r="J331" i="28" s="1"/>
  <c r="I331" i="28" a="1"/>
  <c r="I331" i="28" s="1"/>
  <c r="K331" i="28" s="1"/>
  <c r="H331" i="28" a="1"/>
  <c r="H331" i="28" s="1"/>
  <c r="G331" i="28" a="1"/>
  <c r="G331" i="28" s="1"/>
  <c r="F331" i="28"/>
  <c r="E331" i="28"/>
  <c r="J330" i="28" a="1"/>
  <c r="J330" i="28" s="1"/>
  <c r="I330" i="28" a="1"/>
  <c r="I330" i="28" s="1"/>
  <c r="K330" i="28" s="1"/>
  <c r="H330" i="28" a="1"/>
  <c r="H330" i="28" s="1"/>
  <c r="G330" i="28" a="1"/>
  <c r="G330" i="28" s="1"/>
  <c r="F330" i="28"/>
  <c r="E330" i="28"/>
  <c r="J329" i="28" a="1"/>
  <c r="J329" i="28" s="1"/>
  <c r="I329" i="28" a="1"/>
  <c r="I329" i="28" s="1"/>
  <c r="K329" i="28" s="1"/>
  <c r="H329" i="28" a="1"/>
  <c r="H329" i="28" s="1"/>
  <c r="G329" i="28" a="1"/>
  <c r="G329" i="28" s="1"/>
  <c r="F329" i="28"/>
  <c r="E329" i="28"/>
  <c r="J328" i="28" a="1"/>
  <c r="J328" i="28" s="1"/>
  <c r="I328" i="28" a="1"/>
  <c r="I328" i="28" s="1"/>
  <c r="K328" i="28" s="1"/>
  <c r="H328" i="28" a="1"/>
  <c r="H328" i="28" s="1"/>
  <c r="G328" i="28" a="1"/>
  <c r="G328" i="28" s="1"/>
  <c r="F328" i="28"/>
  <c r="E328" i="28"/>
  <c r="J327" i="28" a="1"/>
  <c r="J327" i="28" s="1"/>
  <c r="I327" i="28" a="1"/>
  <c r="I327" i="28" s="1"/>
  <c r="K327" i="28" s="1"/>
  <c r="H327" i="28" a="1"/>
  <c r="H327" i="28" s="1"/>
  <c r="G327" i="28" a="1"/>
  <c r="G327" i="28" s="1"/>
  <c r="F327" i="28"/>
  <c r="E327" i="28"/>
  <c r="J326" i="28" a="1"/>
  <c r="J326" i="28" s="1"/>
  <c r="I326" i="28" a="1"/>
  <c r="I326" i="28" s="1"/>
  <c r="K326" i="28" s="1"/>
  <c r="H326" i="28" a="1"/>
  <c r="H326" i="28" s="1"/>
  <c r="G326" i="28" a="1"/>
  <c r="G326" i="28" s="1"/>
  <c r="F326" i="28"/>
  <c r="E326" i="28"/>
  <c r="J325" i="28" a="1"/>
  <c r="J325" i="28" s="1"/>
  <c r="I325" i="28" a="1"/>
  <c r="I325" i="28" s="1"/>
  <c r="K325" i="28" s="1"/>
  <c r="H325" i="28" a="1"/>
  <c r="H325" i="28" s="1"/>
  <c r="G325" i="28" a="1"/>
  <c r="G325" i="28" s="1"/>
  <c r="F325" i="28"/>
  <c r="E325" i="28"/>
  <c r="J324" i="28" a="1"/>
  <c r="J324" i="28" s="1"/>
  <c r="I324" i="28" a="1"/>
  <c r="I324" i="28" s="1"/>
  <c r="K324" i="28" s="1"/>
  <c r="H324" i="28" a="1"/>
  <c r="H324" i="28" s="1"/>
  <c r="G324" i="28" a="1"/>
  <c r="G324" i="28" s="1"/>
  <c r="E324" i="28"/>
  <c r="J323" i="28" a="1"/>
  <c r="J323" i="28" s="1"/>
  <c r="I323" i="28" a="1"/>
  <c r="I323" i="28" s="1"/>
  <c r="K323" i="28" s="1"/>
  <c r="H323" i="28" a="1"/>
  <c r="H323" i="28" s="1"/>
  <c r="G323" i="28" a="1"/>
  <c r="G323" i="28" s="1"/>
  <c r="E323" i="28"/>
  <c r="J322" i="28" a="1"/>
  <c r="J322" i="28" s="1"/>
  <c r="I322" i="28" a="1"/>
  <c r="I322" i="28" s="1"/>
  <c r="K322" i="28" s="1"/>
  <c r="H322" i="28" a="1"/>
  <c r="H322" i="28" s="1"/>
  <c r="G322" i="28" a="1"/>
  <c r="G322" i="28" s="1"/>
  <c r="E322" i="28"/>
  <c r="J321" i="28" a="1"/>
  <c r="J321" i="28" s="1"/>
  <c r="I321" i="28" a="1"/>
  <c r="I321" i="28" s="1"/>
  <c r="K321" i="28" s="1"/>
  <c r="H321" i="28" a="1"/>
  <c r="H321" i="28" s="1"/>
  <c r="G321" i="28" a="1"/>
  <c r="G321" i="28" s="1"/>
  <c r="E321" i="28"/>
  <c r="J320" i="28" a="1"/>
  <c r="J320" i="28" s="1"/>
  <c r="I320" i="28" a="1"/>
  <c r="I320" i="28" s="1"/>
  <c r="K320" i="28" s="1"/>
  <c r="H320" i="28" a="1"/>
  <c r="H320" i="28" s="1"/>
  <c r="G320" i="28" a="1"/>
  <c r="G320" i="28" s="1"/>
  <c r="E320" i="28"/>
  <c r="J319" i="28" a="1"/>
  <c r="J319" i="28" s="1"/>
  <c r="I319" i="28" a="1"/>
  <c r="I319" i="28" s="1"/>
  <c r="K319" i="28" s="1"/>
  <c r="H319" i="28" a="1"/>
  <c r="H319" i="28" s="1"/>
  <c r="G319" i="28" a="1"/>
  <c r="G319" i="28" s="1"/>
  <c r="E319" i="28"/>
  <c r="J318" i="28" a="1"/>
  <c r="J318" i="28" s="1"/>
  <c r="I318" i="28" a="1"/>
  <c r="I318" i="28" s="1"/>
  <c r="K318" i="28" s="1"/>
  <c r="H318" i="28" a="1"/>
  <c r="H318" i="28" s="1"/>
  <c r="G318" i="28" a="1"/>
  <c r="G318" i="28" s="1"/>
  <c r="E318" i="28"/>
  <c r="J317" i="28" a="1"/>
  <c r="J317" i="28" s="1"/>
  <c r="I317" i="28" a="1"/>
  <c r="I317" i="28" s="1"/>
  <c r="K317" i="28" s="1"/>
  <c r="H317" i="28" a="1"/>
  <c r="H317" i="28" s="1"/>
  <c r="G317" i="28" a="1"/>
  <c r="G317" i="28" s="1"/>
  <c r="E317" i="28"/>
  <c r="J316" i="28" a="1"/>
  <c r="J316" i="28" s="1"/>
  <c r="I316" i="28" a="1"/>
  <c r="I316" i="28" s="1"/>
  <c r="K316" i="28" s="1"/>
  <c r="H316" i="28" a="1"/>
  <c r="H316" i="28" s="1"/>
  <c r="G316" i="28" a="1"/>
  <c r="G316" i="28" s="1"/>
  <c r="E316" i="28"/>
  <c r="J315" i="28" a="1"/>
  <c r="J315" i="28" s="1"/>
  <c r="I315" i="28" a="1"/>
  <c r="I315" i="28" s="1"/>
  <c r="K315" i="28" s="1"/>
  <c r="H315" i="28" a="1"/>
  <c r="H315" i="28" s="1"/>
  <c r="G315" i="28" a="1"/>
  <c r="G315" i="28" s="1"/>
  <c r="F315" i="28"/>
  <c r="E315" i="28"/>
  <c r="J314" i="28" a="1"/>
  <c r="J314" i="28" s="1"/>
  <c r="I314" i="28" a="1"/>
  <c r="I314" i="28" s="1"/>
  <c r="K314" i="28" s="1"/>
  <c r="H314" i="28" a="1"/>
  <c r="H314" i="28" s="1"/>
  <c r="G314" i="28" a="1"/>
  <c r="G314" i="28" s="1"/>
  <c r="E314" i="28"/>
  <c r="J313" i="28" a="1"/>
  <c r="J313" i="28" s="1"/>
  <c r="I313" i="28" a="1"/>
  <c r="I313" i="28" s="1"/>
  <c r="K313" i="28" s="1"/>
  <c r="H313" i="28" a="1"/>
  <c r="H313" i="28" s="1"/>
  <c r="G313" i="28" a="1"/>
  <c r="G313" i="28" s="1"/>
  <c r="E313" i="28"/>
  <c r="J312" i="28" a="1"/>
  <c r="J312" i="28" s="1"/>
  <c r="I312" i="28" a="1"/>
  <c r="I312" i="28" s="1"/>
  <c r="K312" i="28" s="1"/>
  <c r="H312" i="28" a="1"/>
  <c r="H312" i="28" s="1"/>
  <c r="G312" i="28" a="1"/>
  <c r="G312" i="28" s="1"/>
  <c r="F312" i="28"/>
  <c r="J311" i="28" a="1"/>
  <c r="J311" i="28" s="1"/>
  <c r="I311" i="28" a="1"/>
  <c r="I311" i="28" s="1"/>
  <c r="K311" i="28" s="1"/>
  <c r="H311" i="28" a="1"/>
  <c r="H311" i="28" s="1"/>
  <c r="G311" i="28" a="1"/>
  <c r="G311" i="28" s="1"/>
  <c r="E311" i="28"/>
  <c r="J310" i="28" a="1"/>
  <c r="J310" i="28" s="1"/>
  <c r="I310" i="28" a="1"/>
  <c r="I310" i="28" s="1"/>
  <c r="K310" i="28" s="1"/>
  <c r="H310" i="28" a="1"/>
  <c r="H310" i="28" s="1"/>
  <c r="G310" i="28" a="1"/>
  <c r="G310" i="28" s="1"/>
  <c r="E310" i="28"/>
  <c r="J309" i="28" a="1"/>
  <c r="J309" i="28" s="1"/>
  <c r="I309" i="28" a="1"/>
  <c r="I309" i="28" s="1"/>
  <c r="K309" i="28" s="1"/>
  <c r="H309" i="28" a="1"/>
  <c r="H309" i="28" s="1"/>
  <c r="G309" i="28" a="1"/>
  <c r="G309" i="28" s="1"/>
  <c r="E309" i="28"/>
  <c r="J308" i="28" a="1"/>
  <c r="J308" i="28" s="1"/>
  <c r="I308" i="28" a="1"/>
  <c r="I308" i="28" s="1"/>
  <c r="K308" i="28" s="1"/>
  <c r="H308" i="28" a="1"/>
  <c r="H308" i="28" s="1"/>
  <c r="G308" i="28" a="1"/>
  <c r="G308" i="28" s="1"/>
  <c r="E308" i="28"/>
  <c r="J307" i="28" a="1"/>
  <c r="J307" i="28" s="1"/>
  <c r="I307" i="28" a="1"/>
  <c r="I307" i="28" s="1"/>
  <c r="K307" i="28" s="1"/>
  <c r="H307" i="28" a="1"/>
  <c r="H307" i="28" s="1"/>
  <c r="G307" i="28" a="1"/>
  <c r="G307" i="28" s="1"/>
  <c r="E307" i="28"/>
  <c r="J306" i="28" a="1"/>
  <c r="J306" i="28" s="1"/>
  <c r="I306" i="28" a="1"/>
  <c r="I306" i="28" s="1"/>
  <c r="K306" i="28" s="1"/>
  <c r="H306" i="28" a="1"/>
  <c r="H306" i="28" s="1"/>
  <c r="G306" i="28" a="1"/>
  <c r="G306" i="28" s="1"/>
  <c r="E306" i="28"/>
  <c r="J305" i="28" a="1"/>
  <c r="J305" i="28" s="1"/>
  <c r="I305" i="28" a="1"/>
  <c r="I305" i="28" s="1"/>
  <c r="K305" i="28" s="1"/>
  <c r="H305" i="28" a="1"/>
  <c r="H305" i="28" s="1"/>
  <c r="G305" i="28" a="1"/>
  <c r="G305" i="28" s="1"/>
  <c r="E305" i="28"/>
  <c r="J304" i="28" a="1"/>
  <c r="J304" i="28" s="1"/>
  <c r="I304" i="28" a="1"/>
  <c r="I304" i="28" s="1"/>
  <c r="K304" i="28" s="1"/>
  <c r="H304" i="28" a="1"/>
  <c r="H304" i="28" s="1"/>
  <c r="G304" i="28" a="1"/>
  <c r="G304" i="28" s="1"/>
  <c r="E304" i="28"/>
  <c r="J303" i="28" a="1"/>
  <c r="J303" i="28" s="1"/>
  <c r="I303" i="28" a="1"/>
  <c r="I303" i="28" s="1"/>
  <c r="K303" i="28" s="1"/>
  <c r="H303" i="28" a="1"/>
  <c r="H303" i="28" s="1"/>
  <c r="G303" i="28" a="1"/>
  <c r="G303" i="28" s="1"/>
  <c r="E303" i="28"/>
  <c r="J302" i="28" a="1"/>
  <c r="J302" i="28" s="1"/>
  <c r="I302" i="28" a="1"/>
  <c r="I302" i="28" s="1"/>
  <c r="K302" i="28" s="1"/>
  <c r="H302" i="28" a="1"/>
  <c r="H302" i="28" s="1"/>
  <c r="G302" i="28" a="1"/>
  <c r="G302" i="28" s="1"/>
  <c r="E302" i="28"/>
  <c r="J301" i="28" a="1"/>
  <c r="J301" i="28" s="1"/>
  <c r="I301" i="28" a="1"/>
  <c r="I301" i="28" s="1"/>
  <c r="K301" i="28" s="1"/>
  <c r="H301" i="28" a="1"/>
  <c r="H301" i="28" s="1"/>
  <c r="G301" i="28" a="1"/>
  <c r="G301" i="28" s="1"/>
  <c r="E301" i="28"/>
  <c r="J300" i="28" a="1"/>
  <c r="J300" i="28" s="1"/>
  <c r="I300" i="28" a="1"/>
  <c r="I300" i="28" s="1"/>
  <c r="K300" i="28" s="1"/>
  <c r="H300" i="28" a="1"/>
  <c r="H300" i="28" s="1"/>
  <c r="G300" i="28" a="1"/>
  <c r="G300" i="28" s="1"/>
  <c r="E300" i="28"/>
  <c r="J299" i="28" a="1"/>
  <c r="J299" i="28" s="1"/>
  <c r="I299" i="28" a="1"/>
  <c r="I299" i="28" s="1"/>
  <c r="K299" i="28" s="1"/>
  <c r="H299" i="28" a="1"/>
  <c r="H299" i="28" s="1"/>
  <c r="G299" i="28" a="1"/>
  <c r="G299" i="28" s="1"/>
  <c r="E299" i="28"/>
  <c r="J298" i="28" a="1"/>
  <c r="J298" i="28" s="1"/>
  <c r="I298" i="28" a="1"/>
  <c r="I298" i="28" s="1"/>
  <c r="K298" i="28" s="1"/>
  <c r="H298" i="28" a="1"/>
  <c r="H298" i="28" s="1"/>
  <c r="G298" i="28" a="1"/>
  <c r="G298" i="28" s="1"/>
  <c r="E298" i="28"/>
  <c r="J297" i="28" a="1"/>
  <c r="J297" i="28" s="1"/>
  <c r="I297" i="28" a="1"/>
  <c r="I297" i="28" s="1"/>
  <c r="K297" i="28" s="1"/>
  <c r="H297" i="28" a="1"/>
  <c r="H297" i="28" s="1"/>
  <c r="G297" i="28" a="1"/>
  <c r="G297" i="28" s="1"/>
  <c r="E297" i="28"/>
  <c r="J296" i="28" a="1"/>
  <c r="J296" i="28" s="1"/>
  <c r="I296" i="28" a="1"/>
  <c r="I296" i="28" s="1"/>
  <c r="K296" i="28" s="1"/>
  <c r="H296" i="28" a="1"/>
  <c r="H296" i="28" s="1"/>
  <c r="G296" i="28" a="1"/>
  <c r="G296" i="28" s="1"/>
  <c r="E296" i="28"/>
  <c r="J295" i="28" a="1"/>
  <c r="J295" i="28" s="1"/>
  <c r="I295" i="28" a="1"/>
  <c r="I295" i="28" s="1"/>
  <c r="K295" i="28" s="1"/>
  <c r="H295" i="28" a="1"/>
  <c r="H295" i="28" s="1"/>
  <c r="G295" i="28" a="1"/>
  <c r="G295" i="28" s="1"/>
  <c r="E295" i="28"/>
  <c r="J294" i="28" a="1"/>
  <c r="J294" i="28" s="1"/>
  <c r="I294" i="28" a="1"/>
  <c r="I294" i="28" s="1"/>
  <c r="K294" i="28" s="1"/>
  <c r="H294" i="28" a="1"/>
  <c r="H294" i="28" s="1"/>
  <c r="G294" i="28" a="1"/>
  <c r="G294" i="28" s="1"/>
  <c r="E294" i="28"/>
  <c r="J293" i="28" a="1"/>
  <c r="J293" i="28" s="1"/>
  <c r="I293" i="28" a="1"/>
  <c r="I293" i="28" s="1"/>
  <c r="K293" i="28" s="1"/>
  <c r="H293" i="28" a="1"/>
  <c r="H293" i="28" s="1"/>
  <c r="G293" i="28" a="1"/>
  <c r="G293" i="28" s="1"/>
  <c r="E293" i="28"/>
  <c r="J292" i="28" a="1"/>
  <c r="J292" i="28" s="1"/>
  <c r="I292" i="28" a="1"/>
  <c r="I292" i="28" s="1"/>
  <c r="K292" i="28" s="1"/>
  <c r="H292" i="28" a="1"/>
  <c r="H292" i="28" s="1"/>
  <c r="G292" i="28" a="1"/>
  <c r="G292" i="28" s="1"/>
  <c r="E292" i="28"/>
  <c r="J291" i="28" a="1"/>
  <c r="J291" i="28" s="1"/>
  <c r="I291" i="28" a="1"/>
  <c r="I291" i="28" s="1"/>
  <c r="K291" i="28" s="1"/>
  <c r="H291" i="28" a="1"/>
  <c r="H291" i="28" s="1"/>
  <c r="G291" i="28" a="1"/>
  <c r="G291" i="28" s="1"/>
  <c r="E291" i="28"/>
  <c r="J290" i="28" a="1"/>
  <c r="J290" i="28" s="1"/>
  <c r="I290" i="28" a="1"/>
  <c r="I290" i="28" s="1"/>
  <c r="K290" i="28" s="1"/>
  <c r="H290" i="28" a="1"/>
  <c r="H290" i="28" s="1"/>
  <c r="G290" i="28" a="1"/>
  <c r="G290" i="28" s="1"/>
  <c r="E290" i="28"/>
  <c r="J289" i="28" a="1"/>
  <c r="J289" i="28" s="1"/>
  <c r="I289" i="28" a="1"/>
  <c r="I289" i="28" s="1"/>
  <c r="K289" i="28" s="1"/>
  <c r="H289" i="28" a="1"/>
  <c r="H289" i="28" s="1"/>
  <c r="G289" i="28" a="1"/>
  <c r="G289" i="28" s="1"/>
  <c r="E289" i="28"/>
  <c r="J288" i="28" a="1"/>
  <c r="J288" i="28" s="1"/>
  <c r="I288" i="28" a="1"/>
  <c r="I288" i="28" s="1"/>
  <c r="K288" i="28" s="1"/>
  <c r="H288" i="28" a="1"/>
  <c r="H288" i="28" s="1"/>
  <c r="G288" i="28" a="1"/>
  <c r="G288" i="28" s="1"/>
  <c r="E288" i="28"/>
  <c r="J287" i="28" a="1"/>
  <c r="J287" i="28" s="1"/>
  <c r="I287" i="28" a="1"/>
  <c r="I287" i="28" s="1"/>
  <c r="K287" i="28" s="1"/>
  <c r="H287" i="28" a="1"/>
  <c r="H287" i="28" s="1"/>
  <c r="G287" i="28" a="1"/>
  <c r="G287" i="28" s="1"/>
  <c r="E287" i="28"/>
  <c r="J286" i="28" a="1"/>
  <c r="J286" i="28" s="1"/>
  <c r="I286" i="28" a="1"/>
  <c r="I286" i="28" s="1"/>
  <c r="K286" i="28" s="1"/>
  <c r="H286" i="28" a="1"/>
  <c r="H286" i="28" s="1"/>
  <c r="G286" i="28" a="1"/>
  <c r="G286" i="28" s="1"/>
  <c r="E286" i="28"/>
  <c r="J285" i="28" a="1"/>
  <c r="J285" i="28" s="1"/>
  <c r="I285" i="28" a="1"/>
  <c r="I285" i="28" s="1"/>
  <c r="K285" i="28" s="1"/>
  <c r="H285" i="28" a="1"/>
  <c r="H285" i="28" s="1"/>
  <c r="G285" i="28" a="1"/>
  <c r="G285" i="28" s="1"/>
  <c r="E285" i="28"/>
  <c r="J284" i="28" a="1"/>
  <c r="J284" i="28" s="1"/>
  <c r="I284" i="28" a="1"/>
  <c r="I284" i="28" s="1"/>
  <c r="K284" i="28" s="1"/>
  <c r="H284" i="28" a="1"/>
  <c r="H284" i="28" s="1"/>
  <c r="G284" i="28" a="1"/>
  <c r="G284" i="28" s="1"/>
  <c r="E284" i="28"/>
  <c r="J283" i="28" a="1"/>
  <c r="J283" i="28" s="1"/>
  <c r="I283" i="28" a="1"/>
  <c r="I283" i="28" s="1"/>
  <c r="K283" i="28" s="1"/>
  <c r="H283" i="28" a="1"/>
  <c r="H283" i="28" s="1"/>
  <c r="G283" i="28" a="1"/>
  <c r="G283" i="28" s="1"/>
  <c r="F283" i="28"/>
  <c r="J282" i="28" a="1"/>
  <c r="J282" i="28" s="1"/>
  <c r="I282" i="28" a="1"/>
  <c r="I282" i="28" s="1"/>
  <c r="K282" i="28" s="1"/>
  <c r="H282" i="28" a="1"/>
  <c r="H282" i="28" s="1"/>
  <c r="G282" i="28" a="1"/>
  <c r="G282" i="28" s="1"/>
  <c r="E282" i="28"/>
  <c r="J281" i="28" a="1"/>
  <c r="J281" i="28" s="1"/>
  <c r="I281" i="28" a="1"/>
  <c r="I281" i="28" s="1"/>
  <c r="K281" i="28" s="1"/>
  <c r="H281" i="28" a="1"/>
  <c r="H281" i="28" s="1"/>
  <c r="G281" i="28" a="1"/>
  <c r="G281" i="28" s="1"/>
  <c r="E281" i="28"/>
  <c r="J280" i="28" a="1"/>
  <c r="J280" i="28" s="1"/>
  <c r="I280" i="28" a="1"/>
  <c r="I280" i="28" s="1"/>
  <c r="K280" i="28" s="1"/>
  <c r="H280" i="28" a="1"/>
  <c r="H280" i="28" s="1"/>
  <c r="G280" i="28" a="1"/>
  <c r="G280" i="28" s="1"/>
  <c r="E280" i="28"/>
  <c r="J279" i="28" a="1"/>
  <c r="J279" i="28" s="1"/>
  <c r="I279" i="28" a="1"/>
  <c r="I279" i="28" s="1"/>
  <c r="K279" i="28" s="1"/>
  <c r="H279" i="28" a="1"/>
  <c r="H279" i="28" s="1"/>
  <c r="G279" i="28" a="1"/>
  <c r="G279" i="28" s="1"/>
  <c r="E279" i="28"/>
  <c r="J278" i="28" a="1"/>
  <c r="J278" i="28" s="1"/>
  <c r="I278" i="28" a="1"/>
  <c r="I278" i="28" s="1"/>
  <c r="K278" i="28" s="1"/>
  <c r="H278" i="28" a="1"/>
  <c r="H278" i="28" s="1"/>
  <c r="G278" i="28" a="1"/>
  <c r="G278" i="28" s="1"/>
  <c r="E278" i="28"/>
  <c r="J277" i="28" a="1"/>
  <c r="J277" i="28" s="1"/>
  <c r="I277" i="28" a="1"/>
  <c r="I277" i="28" s="1"/>
  <c r="K277" i="28" s="1"/>
  <c r="H277" i="28" a="1"/>
  <c r="H277" i="28" s="1"/>
  <c r="G277" i="28" a="1"/>
  <c r="G277" i="28" s="1"/>
  <c r="F277" i="28"/>
  <c r="J276" i="28" a="1"/>
  <c r="J276" i="28" s="1"/>
  <c r="I276" i="28" a="1"/>
  <c r="I276" i="28" s="1"/>
  <c r="K276" i="28" s="1"/>
  <c r="H276" i="28" a="1"/>
  <c r="H276" i="28" s="1"/>
  <c r="G276" i="28" a="1"/>
  <c r="G276" i="28" s="1"/>
  <c r="E276" i="28"/>
  <c r="J275" i="28" a="1"/>
  <c r="J275" i="28" s="1"/>
  <c r="I275" i="28" a="1"/>
  <c r="I275" i="28" s="1"/>
  <c r="K275" i="28" s="1"/>
  <c r="H275" i="28" a="1"/>
  <c r="H275" i="28" s="1"/>
  <c r="G275" i="28" a="1"/>
  <c r="G275" i="28" s="1"/>
  <c r="E275" i="28"/>
  <c r="J274" i="28" a="1"/>
  <c r="J274" i="28" s="1"/>
  <c r="I274" i="28" a="1"/>
  <c r="I274" i="28" s="1"/>
  <c r="K274" i="28" s="1"/>
  <c r="H274" i="28" a="1"/>
  <c r="H274" i="28" s="1"/>
  <c r="G274" i="28" a="1"/>
  <c r="G274" i="28" s="1"/>
  <c r="E274" i="28"/>
  <c r="J273" i="28" a="1"/>
  <c r="J273" i="28" s="1"/>
  <c r="I273" i="28" a="1"/>
  <c r="I273" i="28" s="1"/>
  <c r="K273" i="28" s="1"/>
  <c r="H273" i="28" a="1"/>
  <c r="H273" i="28" s="1"/>
  <c r="G273" i="28" a="1"/>
  <c r="G273" i="28" s="1"/>
  <c r="E273" i="28"/>
  <c r="J272" i="28" a="1"/>
  <c r="J272" i="28" s="1"/>
  <c r="I272" i="28" a="1"/>
  <c r="I272" i="28" s="1"/>
  <c r="K272" i="28" s="1"/>
  <c r="H272" i="28" a="1"/>
  <c r="H272" i="28" s="1"/>
  <c r="G272" i="28" a="1"/>
  <c r="G272" i="28" s="1"/>
  <c r="E272" i="28"/>
  <c r="J271" i="28" a="1"/>
  <c r="J271" i="28" s="1"/>
  <c r="I271" i="28" a="1"/>
  <c r="I271" i="28" s="1"/>
  <c r="K271" i="28" s="1"/>
  <c r="H271" i="28" a="1"/>
  <c r="H271" i="28" s="1"/>
  <c r="G271" i="28" a="1"/>
  <c r="G271" i="28" s="1"/>
  <c r="E271" i="28"/>
  <c r="J270" i="28" a="1"/>
  <c r="J270" i="28" s="1"/>
  <c r="I270" i="28" a="1"/>
  <c r="I270" i="28" s="1"/>
  <c r="K270" i="28" s="1"/>
  <c r="H270" i="28" a="1"/>
  <c r="H270" i="28" s="1"/>
  <c r="G270" i="28" a="1"/>
  <c r="G270" i="28" s="1"/>
  <c r="E270" i="28"/>
  <c r="J269" i="28" a="1"/>
  <c r="J269" i="28" s="1"/>
  <c r="I269" i="28" a="1"/>
  <c r="I269" i="28" s="1"/>
  <c r="K269" i="28" s="1"/>
  <c r="H269" i="28" a="1"/>
  <c r="H269" i="28" s="1"/>
  <c r="G269" i="28" a="1"/>
  <c r="G269" i="28" s="1"/>
  <c r="F269" i="28"/>
  <c r="J268" i="28" a="1"/>
  <c r="J268" i="28" s="1"/>
  <c r="I268" i="28" a="1"/>
  <c r="I268" i="28" s="1"/>
  <c r="K268" i="28" s="1"/>
  <c r="H268" i="28" a="1"/>
  <c r="H268" i="28" s="1"/>
  <c r="G268" i="28" a="1"/>
  <c r="G268" i="28" s="1"/>
  <c r="E268" i="28"/>
  <c r="J267" i="28" a="1"/>
  <c r="J267" i="28" s="1"/>
  <c r="I267" i="28" a="1"/>
  <c r="I267" i="28" s="1"/>
  <c r="K267" i="28" s="1"/>
  <c r="H267" i="28" a="1"/>
  <c r="H267" i="28" s="1"/>
  <c r="G267" i="28" a="1"/>
  <c r="G267" i="28" s="1"/>
  <c r="E267" i="28"/>
  <c r="J266" i="28" a="1"/>
  <c r="J266" i="28" s="1"/>
  <c r="I266" i="28" a="1"/>
  <c r="I266" i="28" s="1"/>
  <c r="K266" i="28" s="1"/>
  <c r="H266" i="28" a="1"/>
  <c r="H266" i="28" s="1"/>
  <c r="G266" i="28" a="1"/>
  <c r="G266" i="28" s="1"/>
  <c r="E266" i="28"/>
  <c r="J265" i="28" a="1"/>
  <c r="J265" i="28" s="1"/>
  <c r="I265" i="28" a="1"/>
  <c r="I265" i="28" s="1"/>
  <c r="K265" i="28" s="1"/>
  <c r="H265" i="28" a="1"/>
  <c r="H265" i="28" s="1"/>
  <c r="G265" i="28" a="1"/>
  <c r="G265" i="28" s="1"/>
  <c r="E265" i="28"/>
  <c r="J264" i="28" a="1"/>
  <c r="J264" i="28" s="1"/>
  <c r="I264" i="28" a="1"/>
  <c r="I264" i="28" s="1"/>
  <c r="K264" i="28" s="1"/>
  <c r="H264" i="28" a="1"/>
  <c r="H264" i="28" s="1"/>
  <c r="G264" i="28" a="1"/>
  <c r="G264" i="28" s="1"/>
  <c r="E264" i="28"/>
  <c r="J263" i="28" a="1"/>
  <c r="J263" i="28" s="1"/>
  <c r="I263" i="28" a="1"/>
  <c r="I263" i="28" s="1"/>
  <c r="K263" i="28" s="1"/>
  <c r="H263" i="28" a="1"/>
  <c r="H263" i="28" s="1"/>
  <c r="G263" i="28" a="1"/>
  <c r="G263" i="28" s="1"/>
  <c r="E263" i="28"/>
  <c r="J262" i="28" a="1"/>
  <c r="J262" i="28" s="1"/>
  <c r="I262" i="28" a="1"/>
  <c r="I262" i="28" s="1"/>
  <c r="K262" i="28" s="1"/>
  <c r="H262" i="28" a="1"/>
  <c r="H262" i="28" s="1"/>
  <c r="G262" i="28" a="1"/>
  <c r="G262" i="28" s="1"/>
  <c r="E262" i="28"/>
  <c r="J261" i="28" a="1"/>
  <c r="J261" i="28" s="1"/>
  <c r="I261" i="28" a="1"/>
  <c r="I261" i="28" s="1"/>
  <c r="K261" i="28" s="1"/>
  <c r="H261" i="28" a="1"/>
  <c r="H261" i="28" s="1"/>
  <c r="G261" i="28" a="1"/>
  <c r="G261" i="28" s="1"/>
  <c r="E261" i="28"/>
  <c r="J260" i="28" a="1"/>
  <c r="J260" i="28" s="1"/>
  <c r="I260" i="28" a="1"/>
  <c r="I260" i="28" s="1"/>
  <c r="K260" i="28" s="1"/>
  <c r="H260" i="28" a="1"/>
  <c r="H260" i="28" s="1"/>
  <c r="G260" i="28" a="1"/>
  <c r="G260" i="28" s="1"/>
  <c r="E260" i="28"/>
  <c r="J259" i="28" a="1"/>
  <c r="J259" i="28" s="1"/>
  <c r="I259" i="28" a="1"/>
  <c r="I259" i="28" s="1"/>
  <c r="K259" i="28" s="1"/>
  <c r="H259" i="28" a="1"/>
  <c r="H259" i="28" s="1"/>
  <c r="G259" i="28" a="1"/>
  <c r="G259" i="28" s="1"/>
  <c r="E259" i="28"/>
  <c r="J258" i="28" a="1"/>
  <c r="J258" i="28" s="1"/>
  <c r="I258" i="28" a="1"/>
  <c r="I258" i="28" s="1"/>
  <c r="K258" i="28" s="1"/>
  <c r="H258" i="28" a="1"/>
  <c r="H258" i="28" s="1"/>
  <c r="G258" i="28" a="1"/>
  <c r="G258" i="28" s="1"/>
  <c r="F258" i="28"/>
  <c r="J257" i="28" a="1"/>
  <c r="J257" i="28" s="1"/>
  <c r="I257" i="28" a="1"/>
  <c r="I257" i="28" s="1"/>
  <c r="K257" i="28" s="1"/>
  <c r="H257" i="28" a="1"/>
  <c r="H257" i="28" s="1"/>
  <c r="G257" i="28" a="1"/>
  <c r="G257" i="28" s="1"/>
  <c r="E257" i="28"/>
  <c r="J256" i="28" a="1"/>
  <c r="J256" i="28" s="1"/>
  <c r="I256" i="28" a="1"/>
  <c r="I256" i="28" s="1"/>
  <c r="K256" i="28" s="1"/>
  <c r="H256" i="28" a="1"/>
  <c r="H256" i="28" s="1"/>
  <c r="G256" i="28" a="1"/>
  <c r="G256" i="28" s="1"/>
  <c r="E256" i="28"/>
  <c r="J255" i="28" a="1"/>
  <c r="J255" i="28" s="1"/>
  <c r="I255" i="28" a="1"/>
  <c r="I255" i="28" s="1"/>
  <c r="K255" i="28" s="1"/>
  <c r="H255" i="28" a="1"/>
  <c r="H255" i="28" s="1"/>
  <c r="G255" i="28" a="1"/>
  <c r="G255" i="28" s="1"/>
  <c r="E255" i="28"/>
  <c r="J254" i="28" a="1"/>
  <c r="J254" i="28" s="1"/>
  <c r="I254" i="28" a="1"/>
  <c r="I254" i="28" s="1"/>
  <c r="K254" i="28" s="1"/>
  <c r="H254" i="28" a="1"/>
  <c r="H254" i="28" s="1"/>
  <c r="G254" i="28" a="1"/>
  <c r="G254" i="28" s="1"/>
  <c r="E254" i="28"/>
  <c r="J253" i="28" a="1"/>
  <c r="J253" i="28" s="1"/>
  <c r="I253" i="28" a="1"/>
  <c r="I253" i="28" s="1"/>
  <c r="K253" i="28" s="1"/>
  <c r="H253" i="28" a="1"/>
  <c r="H253" i="28" s="1"/>
  <c r="G253" i="28" a="1"/>
  <c r="G253" i="28" s="1"/>
  <c r="E253" i="28"/>
  <c r="J252" i="28" a="1"/>
  <c r="J252" i="28" s="1"/>
  <c r="I252" i="28" a="1"/>
  <c r="I252" i="28" s="1"/>
  <c r="K252" i="28" s="1"/>
  <c r="H252" i="28" a="1"/>
  <c r="H252" i="28" s="1"/>
  <c r="G252" i="28" a="1"/>
  <c r="G252" i="28" s="1"/>
  <c r="E252" i="28"/>
  <c r="J251" i="28" a="1"/>
  <c r="J251" i="28" s="1"/>
  <c r="I251" i="28" a="1"/>
  <c r="I251" i="28" s="1"/>
  <c r="K251" i="28" s="1"/>
  <c r="H251" i="28" a="1"/>
  <c r="H251" i="28" s="1"/>
  <c r="G251" i="28" a="1"/>
  <c r="G251" i="28" s="1"/>
  <c r="E251" i="28"/>
  <c r="J250" i="28" a="1"/>
  <c r="J250" i="28" s="1"/>
  <c r="I250" i="28" a="1"/>
  <c r="I250" i="28" s="1"/>
  <c r="K250" i="28" s="1"/>
  <c r="H250" i="28" a="1"/>
  <c r="H250" i="28" s="1"/>
  <c r="G250" i="28" a="1"/>
  <c r="G250" i="28" s="1"/>
  <c r="E250" i="28"/>
  <c r="J249" i="28" a="1"/>
  <c r="J249" i="28" s="1"/>
  <c r="I249" i="28" a="1"/>
  <c r="I249" i="28" s="1"/>
  <c r="K249" i="28" s="1"/>
  <c r="H249" i="28" a="1"/>
  <c r="H249" i="28" s="1"/>
  <c r="G249" i="28" a="1"/>
  <c r="G249" i="28" s="1"/>
  <c r="F249" i="28"/>
  <c r="J248" i="28" a="1"/>
  <c r="J248" i="28" s="1"/>
  <c r="I248" i="28" a="1"/>
  <c r="I248" i="28" s="1"/>
  <c r="K248" i="28" s="1"/>
  <c r="H248" i="28" a="1"/>
  <c r="H248" i="28" s="1"/>
  <c r="G248" i="28" a="1"/>
  <c r="G248" i="28" s="1"/>
  <c r="E248" i="28"/>
  <c r="J247" i="28" a="1"/>
  <c r="J247" i="28" s="1"/>
  <c r="I247" i="28" a="1"/>
  <c r="I247" i="28" s="1"/>
  <c r="K247" i="28" s="1"/>
  <c r="H247" i="28" a="1"/>
  <c r="H247" i="28" s="1"/>
  <c r="G247" i="28" a="1"/>
  <c r="G247" i="28" s="1"/>
  <c r="E247" i="28"/>
  <c r="J246" i="28" a="1"/>
  <c r="J246" i="28" s="1"/>
  <c r="I246" i="28" a="1"/>
  <c r="I246" i="28" s="1"/>
  <c r="K246" i="28" s="1"/>
  <c r="H246" i="28" a="1"/>
  <c r="H246" i="28" s="1"/>
  <c r="G246" i="28" a="1"/>
  <c r="G246" i="28" s="1"/>
  <c r="E246" i="28"/>
  <c r="J245" i="28" a="1"/>
  <c r="J245" i="28" s="1"/>
  <c r="I245" i="28" a="1"/>
  <c r="I245" i="28" s="1"/>
  <c r="K245" i="28" s="1"/>
  <c r="H245" i="28" a="1"/>
  <c r="H245" i="28" s="1"/>
  <c r="G245" i="28" a="1"/>
  <c r="G245" i="28" s="1"/>
  <c r="E245" i="28"/>
  <c r="J244" i="28" a="1"/>
  <c r="J244" i="28" s="1"/>
  <c r="I244" i="28" a="1"/>
  <c r="I244" i="28" s="1"/>
  <c r="K244" i="28" s="1"/>
  <c r="H244" i="28" a="1"/>
  <c r="H244" i="28" s="1"/>
  <c r="G244" i="28" a="1"/>
  <c r="G244" i="28" s="1"/>
  <c r="E244" i="28"/>
  <c r="J243" i="28" a="1"/>
  <c r="J243" i="28" s="1"/>
  <c r="I243" i="28" a="1"/>
  <c r="I243" i="28" s="1"/>
  <c r="K243" i="28" s="1"/>
  <c r="H243" i="28" a="1"/>
  <c r="H243" i="28" s="1"/>
  <c r="G243" i="28" a="1"/>
  <c r="G243" i="28" s="1"/>
  <c r="E243" i="28"/>
  <c r="J242" i="28" a="1"/>
  <c r="J242" i="28" s="1"/>
  <c r="I242" i="28" a="1"/>
  <c r="I242" i="28" s="1"/>
  <c r="K242" i="28" s="1"/>
  <c r="H242" i="28" a="1"/>
  <c r="H242" i="28" s="1"/>
  <c r="G242" i="28" a="1"/>
  <c r="G242" i="28" s="1"/>
  <c r="E242" i="28"/>
  <c r="J241" i="28" a="1"/>
  <c r="J241" i="28" s="1"/>
  <c r="I241" i="28" a="1"/>
  <c r="I241" i="28" s="1"/>
  <c r="K241" i="28" s="1"/>
  <c r="H241" i="28" a="1"/>
  <c r="H241" i="28" s="1"/>
  <c r="G241" i="28" a="1"/>
  <c r="G241" i="28" s="1"/>
  <c r="E241" i="28"/>
  <c r="J240" i="28" a="1"/>
  <c r="J240" i="28" s="1"/>
  <c r="I240" i="28" a="1"/>
  <c r="I240" i="28" s="1"/>
  <c r="K240" i="28" s="1"/>
  <c r="H240" i="28" a="1"/>
  <c r="H240" i="28" s="1"/>
  <c r="G240" i="28" a="1"/>
  <c r="G240" i="28" s="1"/>
  <c r="E240" i="28"/>
  <c r="J239" i="28" a="1"/>
  <c r="J239" i="28" s="1"/>
  <c r="I239" i="28" a="1"/>
  <c r="I239" i="28" s="1"/>
  <c r="K239" i="28" s="1"/>
  <c r="H239" i="28" a="1"/>
  <c r="H239" i="28" s="1"/>
  <c r="G239" i="28" a="1"/>
  <c r="G239" i="28" s="1"/>
  <c r="E239" i="28"/>
  <c r="J238" i="28" a="1"/>
  <c r="J238" i="28" s="1"/>
  <c r="I238" i="28" a="1"/>
  <c r="I238" i="28" s="1"/>
  <c r="K238" i="28" s="1"/>
  <c r="H238" i="28" a="1"/>
  <c r="H238" i="28" s="1"/>
  <c r="G238" i="28" a="1"/>
  <c r="G238" i="28" s="1"/>
  <c r="E238" i="28"/>
  <c r="J237" i="28" a="1"/>
  <c r="J237" i="28" s="1"/>
  <c r="I237" i="28" a="1"/>
  <c r="I237" i="28" s="1"/>
  <c r="K237" i="28" s="1"/>
  <c r="H237" i="28" a="1"/>
  <c r="H237" i="28" s="1"/>
  <c r="G237" i="28" a="1"/>
  <c r="G237" i="28" s="1"/>
  <c r="E237" i="28"/>
  <c r="J236" i="28" a="1"/>
  <c r="J236" i="28" s="1"/>
  <c r="I236" i="28" a="1"/>
  <c r="I236" i="28" s="1"/>
  <c r="K236" i="28" s="1"/>
  <c r="H236" i="28" a="1"/>
  <c r="H236" i="28" s="1"/>
  <c r="G236" i="28" a="1"/>
  <c r="G236" i="28" s="1"/>
  <c r="E236" i="28"/>
  <c r="J235" i="28" a="1"/>
  <c r="J235" i="28" s="1"/>
  <c r="I235" i="28" a="1"/>
  <c r="I235" i="28" s="1"/>
  <c r="K235" i="28" s="1"/>
  <c r="H235" i="28" a="1"/>
  <c r="H235" i="28" s="1"/>
  <c r="G235" i="28" a="1"/>
  <c r="G235" i="28" s="1"/>
  <c r="F235" i="28"/>
  <c r="J234" i="28" a="1"/>
  <c r="J234" i="28" s="1"/>
  <c r="I234" i="28" a="1"/>
  <c r="I234" i="28" s="1"/>
  <c r="K234" i="28" s="1"/>
  <c r="H234" i="28" a="1"/>
  <c r="H234" i="28" s="1"/>
  <c r="G234" i="28" a="1"/>
  <c r="G234" i="28" s="1"/>
  <c r="E234" i="28"/>
  <c r="J233" i="28" a="1"/>
  <c r="J233" i="28" s="1"/>
  <c r="I233" i="28" a="1"/>
  <c r="I233" i="28" s="1"/>
  <c r="K233" i="28" s="1"/>
  <c r="H233" i="28" a="1"/>
  <c r="H233" i="28" s="1"/>
  <c r="G233" i="28" a="1"/>
  <c r="G233" i="28" s="1"/>
  <c r="E233" i="28"/>
  <c r="J232" i="28" a="1"/>
  <c r="J232" i="28" s="1"/>
  <c r="I232" i="28" a="1"/>
  <c r="I232" i="28" s="1"/>
  <c r="K232" i="28" s="1"/>
  <c r="H232" i="28" a="1"/>
  <c r="H232" i="28" s="1"/>
  <c r="G232" i="28" a="1"/>
  <c r="G232" i="28" s="1"/>
  <c r="E232" i="28"/>
  <c r="J231" i="28" a="1"/>
  <c r="J231" i="28" s="1"/>
  <c r="I231" i="28" a="1"/>
  <c r="I231" i="28" s="1"/>
  <c r="K231" i="28" s="1"/>
  <c r="H231" i="28" a="1"/>
  <c r="H231" i="28" s="1"/>
  <c r="G231" i="28" a="1"/>
  <c r="G231" i="28" s="1"/>
  <c r="E231" i="28"/>
  <c r="J230" i="28" a="1"/>
  <c r="J230" i="28" s="1"/>
  <c r="I230" i="28" a="1"/>
  <c r="I230" i="28" s="1"/>
  <c r="K230" i="28" s="1"/>
  <c r="H230" i="28" a="1"/>
  <c r="H230" i="28" s="1"/>
  <c r="G230" i="28" a="1"/>
  <c r="G230" i="28" s="1"/>
  <c r="E230" i="28"/>
  <c r="J229" i="28" a="1"/>
  <c r="J229" i="28" s="1"/>
  <c r="I229" i="28" a="1"/>
  <c r="I229" i="28" s="1"/>
  <c r="K229" i="28" s="1"/>
  <c r="H229" i="28" a="1"/>
  <c r="H229" i="28" s="1"/>
  <c r="G229" i="28" a="1"/>
  <c r="G229" i="28" s="1"/>
  <c r="E229" i="28"/>
  <c r="J228" i="28" a="1"/>
  <c r="J228" i="28" s="1"/>
  <c r="I228" i="28" a="1"/>
  <c r="I228" i="28" s="1"/>
  <c r="K228" i="28" s="1"/>
  <c r="H228" i="28" a="1"/>
  <c r="H228" i="28" s="1"/>
  <c r="G228" i="28" a="1"/>
  <c r="G228" i="28" s="1"/>
  <c r="E228" i="28"/>
  <c r="J227" i="28" a="1"/>
  <c r="J227" i="28" s="1"/>
  <c r="I227" i="28" a="1"/>
  <c r="I227" i="28" s="1"/>
  <c r="K227" i="28" s="1"/>
  <c r="H227" i="28" a="1"/>
  <c r="H227" i="28" s="1"/>
  <c r="G227" i="28" a="1"/>
  <c r="G227" i="28" s="1"/>
  <c r="E227" i="28"/>
  <c r="J226" i="28" a="1"/>
  <c r="J226" i="28" s="1"/>
  <c r="I226" i="28" a="1"/>
  <c r="I226" i="28" s="1"/>
  <c r="K226" i="28" s="1"/>
  <c r="H226" i="28" a="1"/>
  <c r="H226" i="28" s="1"/>
  <c r="G226" i="28" a="1"/>
  <c r="G226" i="28" s="1"/>
  <c r="E226" i="28"/>
  <c r="J225" i="28" a="1"/>
  <c r="J225" i="28" s="1"/>
  <c r="I225" i="28" a="1"/>
  <c r="I225" i="28" s="1"/>
  <c r="K225" i="28" s="1"/>
  <c r="H225" i="28" a="1"/>
  <c r="H225" i="28" s="1"/>
  <c r="G225" i="28" a="1"/>
  <c r="G225" i="28" s="1"/>
  <c r="E225" i="28"/>
  <c r="J224" i="28" a="1"/>
  <c r="J224" i="28" s="1"/>
  <c r="I224" i="28" a="1"/>
  <c r="I224" i="28" s="1"/>
  <c r="K224" i="28" s="1"/>
  <c r="H224" i="28" a="1"/>
  <c r="H224" i="28" s="1"/>
  <c r="G224" i="28" a="1"/>
  <c r="G224" i="28" s="1"/>
  <c r="E224" i="28"/>
  <c r="J223" i="28" a="1"/>
  <c r="J223" i="28" s="1"/>
  <c r="I223" i="28" a="1"/>
  <c r="I223" i="28" s="1"/>
  <c r="K223" i="28" s="1"/>
  <c r="H223" i="28" a="1"/>
  <c r="H223" i="28" s="1"/>
  <c r="G223" i="28" a="1"/>
  <c r="G223" i="28" s="1"/>
  <c r="E223" i="28"/>
  <c r="J222" i="28" a="1"/>
  <c r="J222" i="28" s="1"/>
  <c r="I222" i="28" a="1"/>
  <c r="I222" i="28" s="1"/>
  <c r="K222" i="28" s="1"/>
  <c r="H222" i="28" a="1"/>
  <c r="H222" i="28" s="1"/>
  <c r="G222" i="28" a="1"/>
  <c r="G222" i="28" s="1"/>
  <c r="E222" i="28"/>
  <c r="J221" i="28" a="1"/>
  <c r="J221" i="28" s="1"/>
  <c r="I221" i="28" a="1"/>
  <c r="I221" i="28" s="1"/>
  <c r="K221" i="28" s="1"/>
  <c r="H221" i="28" a="1"/>
  <c r="H221" i="28" s="1"/>
  <c r="G221" i="28" a="1"/>
  <c r="G221" i="28" s="1"/>
  <c r="E221" i="28"/>
  <c r="J220" i="28" a="1"/>
  <c r="J220" i="28" s="1"/>
  <c r="I220" i="28" a="1"/>
  <c r="I220" i="28" s="1"/>
  <c r="K220" i="28" s="1"/>
  <c r="H220" i="28" a="1"/>
  <c r="H220" i="28" s="1"/>
  <c r="G220" i="28" a="1"/>
  <c r="G220" i="28" s="1"/>
  <c r="E220" i="28"/>
  <c r="J219" i="28" a="1"/>
  <c r="J219" i="28" s="1"/>
  <c r="I219" i="28" a="1"/>
  <c r="I219" i="28" s="1"/>
  <c r="K219" i="28" s="1"/>
  <c r="H219" i="28" a="1"/>
  <c r="H219" i="28" s="1"/>
  <c r="G219" i="28" a="1"/>
  <c r="G219" i="28" s="1"/>
  <c r="E219" i="28"/>
  <c r="J218" i="28" a="1"/>
  <c r="J218" i="28" s="1"/>
  <c r="I218" i="28" a="1"/>
  <c r="I218" i="28" s="1"/>
  <c r="K218" i="28" s="1"/>
  <c r="H218" i="28" a="1"/>
  <c r="H218" i="28" s="1"/>
  <c r="G218" i="28" a="1"/>
  <c r="G218" i="28" s="1"/>
  <c r="E218" i="28"/>
  <c r="J217" i="28" a="1"/>
  <c r="J217" i="28" s="1"/>
  <c r="I217" i="28" a="1"/>
  <c r="I217" i="28" s="1"/>
  <c r="K217" i="28" s="1"/>
  <c r="H217" i="28" a="1"/>
  <c r="H217" i="28" s="1"/>
  <c r="G217" i="28" a="1"/>
  <c r="G217" i="28" s="1"/>
  <c r="E217" i="28"/>
  <c r="J216" i="28" a="1"/>
  <c r="J216" i="28" s="1"/>
  <c r="I216" i="28" a="1"/>
  <c r="I216" i="28" s="1"/>
  <c r="K216" i="28" s="1"/>
  <c r="H216" i="28" a="1"/>
  <c r="H216" i="28" s="1"/>
  <c r="G216" i="28" a="1"/>
  <c r="G216" i="28" s="1"/>
  <c r="F216" i="28"/>
  <c r="J215" i="28" a="1"/>
  <c r="J215" i="28" s="1"/>
  <c r="I215" i="28" a="1"/>
  <c r="I215" i="28" s="1"/>
  <c r="K215" i="28" s="1"/>
  <c r="H215" i="28" a="1"/>
  <c r="H215" i="28" s="1"/>
  <c r="G215" i="28" a="1"/>
  <c r="G215" i="28" s="1"/>
  <c r="E215" i="28"/>
  <c r="J214" i="28" a="1"/>
  <c r="J214" i="28" s="1"/>
  <c r="I214" i="28" a="1"/>
  <c r="I214" i="28" s="1"/>
  <c r="K214" i="28" s="1"/>
  <c r="H214" i="28" a="1"/>
  <c r="H214" i="28" s="1"/>
  <c r="G214" i="28" a="1"/>
  <c r="G214" i="28" s="1"/>
  <c r="E214" i="28"/>
  <c r="J213" i="28" a="1"/>
  <c r="J213" i="28" s="1"/>
  <c r="I213" i="28" a="1"/>
  <c r="I213" i="28" s="1"/>
  <c r="K213" i="28" s="1"/>
  <c r="H213" i="28" a="1"/>
  <c r="H213" i="28" s="1"/>
  <c r="G213" i="28" a="1"/>
  <c r="G213" i="28" s="1"/>
  <c r="E213" i="28"/>
  <c r="J212" i="28" a="1"/>
  <c r="J212" i="28" s="1"/>
  <c r="I212" i="28" a="1"/>
  <c r="I212" i="28" s="1"/>
  <c r="K212" i="28" s="1"/>
  <c r="H212" i="28" a="1"/>
  <c r="H212" i="28" s="1"/>
  <c r="G212" i="28" a="1"/>
  <c r="G212" i="28" s="1"/>
  <c r="F212" i="28"/>
  <c r="J211" i="28" a="1"/>
  <c r="J211" i="28" s="1"/>
  <c r="I211" i="28" a="1"/>
  <c r="I211" i="28" s="1"/>
  <c r="K211" i="28" s="1"/>
  <c r="H211" i="28" a="1"/>
  <c r="H211" i="28" s="1"/>
  <c r="G211" i="28" a="1"/>
  <c r="G211" i="28" s="1"/>
  <c r="E211" i="28"/>
  <c r="J210" i="28" a="1"/>
  <c r="J210" i="28" s="1"/>
  <c r="I210" i="28" a="1"/>
  <c r="I210" i="28" s="1"/>
  <c r="K210" i="28" s="1"/>
  <c r="H210" i="28" a="1"/>
  <c r="H210" i="28" s="1"/>
  <c r="G210" i="28" a="1"/>
  <c r="G210" i="28" s="1"/>
  <c r="E210" i="28"/>
  <c r="J209" i="28" a="1"/>
  <c r="J209" i="28" s="1"/>
  <c r="I209" i="28" a="1"/>
  <c r="I209" i="28" s="1"/>
  <c r="K209" i="28" s="1"/>
  <c r="H209" i="28" a="1"/>
  <c r="H209" i="28" s="1"/>
  <c r="G209" i="28" a="1"/>
  <c r="G209" i="28" s="1"/>
  <c r="E209" i="28"/>
  <c r="J208" i="28" a="1"/>
  <c r="J208" i="28" s="1"/>
  <c r="I208" i="28" a="1"/>
  <c r="I208" i="28" s="1"/>
  <c r="K208" i="28" s="1"/>
  <c r="H208" i="28" a="1"/>
  <c r="H208" i="28" s="1"/>
  <c r="G208" i="28" a="1"/>
  <c r="G208" i="28" s="1"/>
  <c r="E208" i="28"/>
  <c r="J207" i="28" a="1"/>
  <c r="J207" i="28" s="1"/>
  <c r="I207" i="28" a="1"/>
  <c r="I207" i="28" s="1"/>
  <c r="K207" i="28" s="1"/>
  <c r="H207" i="28" a="1"/>
  <c r="H207" i="28" s="1"/>
  <c r="G207" i="28" a="1"/>
  <c r="G207" i="28" s="1"/>
  <c r="E207" i="28"/>
  <c r="J206" i="28" a="1"/>
  <c r="J206" i="28" s="1"/>
  <c r="I206" i="28" a="1"/>
  <c r="I206" i="28" s="1"/>
  <c r="K206" i="28" s="1"/>
  <c r="H206" i="28" a="1"/>
  <c r="H206" i="28" s="1"/>
  <c r="G206" i="28" a="1"/>
  <c r="G206" i="28" s="1"/>
  <c r="E206" i="28"/>
  <c r="J205" i="28" a="1"/>
  <c r="J205" i="28" s="1"/>
  <c r="I205" i="28" a="1"/>
  <c r="I205" i="28" s="1"/>
  <c r="K205" i="28" s="1"/>
  <c r="H205" i="28" a="1"/>
  <c r="H205" i="28" s="1"/>
  <c r="G205" i="28" a="1"/>
  <c r="G205" i="28" s="1"/>
  <c r="E205" i="28"/>
  <c r="J204" i="28" a="1"/>
  <c r="J204" i="28" s="1"/>
  <c r="I204" i="28" a="1"/>
  <c r="I204" i="28" s="1"/>
  <c r="K204" i="28" s="1"/>
  <c r="H204" i="28" a="1"/>
  <c r="H204" i="28" s="1"/>
  <c r="G204" i="28" a="1"/>
  <c r="G204" i="28" s="1"/>
  <c r="E204" i="28"/>
  <c r="J203" i="28" a="1"/>
  <c r="J203" i="28" s="1"/>
  <c r="I203" i="28" a="1"/>
  <c r="I203" i="28" s="1"/>
  <c r="K203" i="28" s="1"/>
  <c r="H203" i="28" a="1"/>
  <c r="H203" i="28" s="1"/>
  <c r="G203" i="28" a="1"/>
  <c r="G203" i="28" s="1"/>
  <c r="E203" i="28"/>
  <c r="J202" i="28" a="1"/>
  <c r="J202" i="28" s="1"/>
  <c r="I202" i="28" a="1"/>
  <c r="I202" i="28" s="1"/>
  <c r="K202" i="28" s="1"/>
  <c r="H202" i="28" a="1"/>
  <c r="H202" i="28" s="1"/>
  <c r="G202" i="28" a="1"/>
  <c r="G202" i="28" s="1"/>
  <c r="E202" i="28"/>
  <c r="J201" i="28" a="1"/>
  <c r="J201" i="28" s="1"/>
  <c r="I201" i="28" a="1"/>
  <c r="I201" i="28" s="1"/>
  <c r="K201" i="28" s="1"/>
  <c r="H201" i="28" a="1"/>
  <c r="H201" i="28" s="1"/>
  <c r="G201" i="28" a="1"/>
  <c r="G201" i="28" s="1"/>
  <c r="E201" i="28"/>
  <c r="J200" i="28" a="1"/>
  <c r="J200" i="28" s="1"/>
  <c r="I200" i="28" a="1"/>
  <c r="I200" i="28" s="1"/>
  <c r="K200" i="28" s="1"/>
  <c r="H200" i="28" a="1"/>
  <c r="H200" i="28" s="1"/>
  <c r="G200" i="28" a="1"/>
  <c r="G200" i="28" s="1"/>
  <c r="E200" i="28"/>
  <c r="J199" i="28" a="1"/>
  <c r="J199" i="28" s="1"/>
  <c r="I199" i="28" a="1"/>
  <c r="I199" i="28" s="1"/>
  <c r="K199" i="28" s="1"/>
  <c r="H199" i="28" a="1"/>
  <c r="H199" i="28" s="1"/>
  <c r="G199" i="28" a="1"/>
  <c r="G199" i="28" s="1"/>
  <c r="E199" i="28"/>
  <c r="J198" i="28" a="1"/>
  <c r="J198" i="28" s="1"/>
  <c r="I198" i="28" a="1"/>
  <c r="I198" i="28" s="1"/>
  <c r="K198" i="28" s="1"/>
  <c r="H198" i="28" a="1"/>
  <c r="H198" i="28" s="1"/>
  <c r="G198" i="28" a="1"/>
  <c r="G198" i="28" s="1"/>
  <c r="E198" i="28"/>
  <c r="J197" i="28" a="1"/>
  <c r="J197" i="28" s="1"/>
  <c r="I197" i="28" a="1"/>
  <c r="I197" i="28" s="1"/>
  <c r="K197" i="28" s="1"/>
  <c r="H197" i="28" a="1"/>
  <c r="H197" i="28" s="1"/>
  <c r="G197" i="28" a="1"/>
  <c r="G197" i="28" s="1"/>
  <c r="E197" i="28"/>
  <c r="J196" i="28" a="1"/>
  <c r="J196" i="28" s="1"/>
  <c r="I196" i="28" a="1"/>
  <c r="I196" i="28" s="1"/>
  <c r="K196" i="28" s="1"/>
  <c r="H196" i="28" a="1"/>
  <c r="H196" i="28" s="1"/>
  <c r="G196" i="28" a="1"/>
  <c r="G196" i="28" s="1"/>
  <c r="E196" i="28"/>
  <c r="J195" i="28" a="1"/>
  <c r="J195" i="28" s="1"/>
  <c r="I195" i="28" a="1"/>
  <c r="I195" i="28" s="1"/>
  <c r="K195" i="28" s="1"/>
  <c r="H195" i="28" a="1"/>
  <c r="H195" i="28" s="1"/>
  <c r="G195" i="28" a="1"/>
  <c r="G195" i="28" s="1"/>
  <c r="E195" i="28"/>
  <c r="J194" i="28" a="1"/>
  <c r="J194" i="28" s="1"/>
  <c r="I194" i="28" a="1"/>
  <c r="I194" i="28" s="1"/>
  <c r="K194" i="28" s="1"/>
  <c r="H194" i="28" a="1"/>
  <c r="H194" i="28" s="1"/>
  <c r="G194" i="28" a="1"/>
  <c r="G194" i="28" s="1"/>
  <c r="E194" i="28"/>
  <c r="J193" i="28" a="1"/>
  <c r="J193" i="28" s="1"/>
  <c r="I193" i="28" a="1"/>
  <c r="I193" i="28" s="1"/>
  <c r="K193" i="28" s="1"/>
  <c r="H193" i="28" a="1"/>
  <c r="H193" i="28" s="1"/>
  <c r="G193" i="28" a="1"/>
  <c r="G193" i="28" s="1"/>
  <c r="E193" i="28"/>
  <c r="J192" i="28" a="1"/>
  <c r="J192" i="28" s="1"/>
  <c r="I192" i="28" a="1"/>
  <c r="I192" i="28" s="1"/>
  <c r="K192" i="28" s="1"/>
  <c r="H192" i="28" a="1"/>
  <c r="H192" i="28" s="1"/>
  <c r="G192" i="28" a="1"/>
  <c r="G192" i="28" s="1"/>
  <c r="E192" i="28"/>
  <c r="J191" i="28" a="1"/>
  <c r="J191" i="28" s="1"/>
  <c r="I191" i="28" a="1"/>
  <c r="I191" i="28" s="1"/>
  <c r="K191" i="28" s="1"/>
  <c r="H191" i="28" a="1"/>
  <c r="H191" i="28" s="1"/>
  <c r="G191" i="28" a="1"/>
  <c r="G191" i="28" s="1"/>
  <c r="E191" i="28"/>
  <c r="J190" i="28" a="1"/>
  <c r="J190" i="28" s="1"/>
  <c r="I190" i="28" a="1"/>
  <c r="I190" i="28" s="1"/>
  <c r="K190" i="28" s="1"/>
  <c r="H190" i="28" a="1"/>
  <c r="H190" i="28" s="1"/>
  <c r="G190" i="28" a="1"/>
  <c r="G190" i="28" s="1"/>
  <c r="E190" i="28"/>
  <c r="J189" i="28" a="1"/>
  <c r="J189" i="28" s="1"/>
  <c r="I189" i="28" a="1"/>
  <c r="I189" i="28" s="1"/>
  <c r="K189" i="28" s="1"/>
  <c r="H189" i="28" a="1"/>
  <c r="H189" i="28" s="1"/>
  <c r="G189" i="28" a="1"/>
  <c r="G189" i="28" s="1"/>
  <c r="E189" i="28"/>
  <c r="J188" i="28" a="1"/>
  <c r="J188" i="28" s="1"/>
  <c r="I188" i="28" a="1"/>
  <c r="I188" i="28" s="1"/>
  <c r="K188" i="28" s="1"/>
  <c r="H188" i="28" a="1"/>
  <c r="H188" i="28" s="1"/>
  <c r="G188" i="28" a="1"/>
  <c r="G188" i="28" s="1"/>
  <c r="E188" i="28"/>
  <c r="J187" i="28" a="1"/>
  <c r="J187" i="28" s="1"/>
  <c r="I187" i="28" a="1"/>
  <c r="I187" i="28" s="1"/>
  <c r="K187" i="28" s="1"/>
  <c r="H187" i="28" a="1"/>
  <c r="H187" i="28" s="1"/>
  <c r="G187" i="28" a="1"/>
  <c r="G187" i="28" s="1"/>
  <c r="E187" i="28"/>
  <c r="J186" i="28" a="1"/>
  <c r="J186" i="28" s="1"/>
  <c r="I186" i="28" a="1"/>
  <c r="I186" i="28" s="1"/>
  <c r="K186" i="28" s="1"/>
  <c r="H186" i="28" a="1"/>
  <c r="H186" i="28" s="1"/>
  <c r="G186" i="28" a="1"/>
  <c r="G186" i="28" s="1"/>
  <c r="E186" i="28"/>
  <c r="J185" i="28" a="1"/>
  <c r="J185" i="28" s="1"/>
  <c r="I185" i="28" a="1"/>
  <c r="I185" i="28" s="1"/>
  <c r="K185" i="28" s="1"/>
  <c r="H185" i="28" a="1"/>
  <c r="H185" i="28" s="1"/>
  <c r="G185" i="28" a="1"/>
  <c r="G185" i="28" s="1"/>
  <c r="E185" i="28"/>
  <c r="J184" i="28" a="1"/>
  <c r="J184" i="28" s="1"/>
  <c r="I184" i="28" a="1"/>
  <c r="I184" i="28" s="1"/>
  <c r="K184" i="28" s="1"/>
  <c r="H184" i="28" a="1"/>
  <c r="H184" i="28" s="1"/>
  <c r="G184" i="28" a="1"/>
  <c r="G184" i="28" s="1"/>
  <c r="E184" i="28"/>
  <c r="J183" i="28" a="1"/>
  <c r="J183" i="28" s="1"/>
  <c r="I183" i="28" a="1"/>
  <c r="I183" i="28" s="1"/>
  <c r="K183" i="28" s="1"/>
  <c r="H183" i="28" a="1"/>
  <c r="H183" i="28" s="1"/>
  <c r="G183" i="28" a="1"/>
  <c r="G183" i="28" s="1"/>
  <c r="E183" i="28"/>
  <c r="J182" i="28" a="1"/>
  <c r="J182" i="28" s="1"/>
  <c r="I182" i="28" a="1"/>
  <c r="I182" i="28" s="1"/>
  <c r="K182" i="28" s="1"/>
  <c r="H182" i="28" a="1"/>
  <c r="H182" i="28" s="1"/>
  <c r="G182" i="28" a="1"/>
  <c r="G182" i="28" s="1"/>
  <c r="E182" i="28"/>
  <c r="J181" i="28" a="1"/>
  <c r="J181" i="28" s="1"/>
  <c r="I181" i="28" a="1"/>
  <c r="I181" i="28" s="1"/>
  <c r="K181" i="28" s="1"/>
  <c r="H181" i="28" a="1"/>
  <c r="H181" i="28" s="1"/>
  <c r="G181" i="28" a="1"/>
  <c r="G181" i="28" s="1"/>
  <c r="E181" i="28"/>
  <c r="J180" i="28" a="1"/>
  <c r="J180" i="28" s="1"/>
  <c r="I180" i="28" a="1"/>
  <c r="I180" i="28" s="1"/>
  <c r="K180" i="28" s="1"/>
  <c r="H180" i="28" a="1"/>
  <c r="H180" i="28" s="1"/>
  <c r="G180" i="28" a="1"/>
  <c r="G180" i="28" s="1"/>
  <c r="E180" i="28"/>
  <c r="J179" i="28" a="1"/>
  <c r="J179" i="28" s="1"/>
  <c r="I179" i="28" a="1"/>
  <c r="I179" i="28" s="1"/>
  <c r="K179" i="28" s="1"/>
  <c r="H179" i="28" a="1"/>
  <c r="H179" i="28" s="1"/>
  <c r="G179" i="28" a="1"/>
  <c r="G179" i="28" s="1"/>
  <c r="E179" i="28"/>
  <c r="J178" i="28" a="1"/>
  <c r="J178" i="28" s="1"/>
  <c r="I178" i="28" a="1"/>
  <c r="I178" i="28" s="1"/>
  <c r="K178" i="28" s="1"/>
  <c r="H178" i="28" a="1"/>
  <c r="H178" i="28" s="1"/>
  <c r="G178" i="28" a="1"/>
  <c r="G178" i="28" s="1"/>
  <c r="E178" i="28"/>
  <c r="J177" i="28" a="1"/>
  <c r="J177" i="28" s="1"/>
  <c r="I177" i="28" a="1"/>
  <c r="I177" i="28" s="1"/>
  <c r="K177" i="28" s="1"/>
  <c r="H177" i="28" a="1"/>
  <c r="H177" i="28" s="1"/>
  <c r="G177" i="28" a="1"/>
  <c r="G177" i="28" s="1"/>
  <c r="F177" i="28"/>
  <c r="J176" i="28" a="1"/>
  <c r="J176" i="28" s="1"/>
  <c r="I176" i="28" a="1"/>
  <c r="I176" i="28" s="1"/>
  <c r="K176" i="28" s="1"/>
  <c r="H176" i="28" a="1"/>
  <c r="H176" i="28" s="1"/>
  <c r="G176" i="28" a="1"/>
  <c r="G176" i="28" s="1"/>
  <c r="E176" i="28"/>
  <c r="J175" i="28" a="1"/>
  <c r="J175" i="28" s="1"/>
  <c r="I175" i="28" a="1"/>
  <c r="I175" i="28" s="1"/>
  <c r="K175" i="28" s="1"/>
  <c r="H175" i="28" a="1"/>
  <c r="H175" i="28" s="1"/>
  <c r="G175" i="28" a="1"/>
  <c r="G175" i="28" s="1"/>
  <c r="E175" i="28"/>
  <c r="J174" i="28" a="1"/>
  <c r="J174" i="28" s="1"/>
  <c r="I174" i="28" a="1"/>
  <c r="I174" i="28" s="1"/>
  <c r="K174" i="28" s="1"/>
  <c r="H174" i="28" a="1"/>
  <c r="H174" i="28" s="1"/>
  <c r="G174" i="28" a="1"/>
  <c r="G174" i="28" s="1"/>
  <c r="E174" i="28"/>
  <c r="J173" i="28" a="1"/>
  <c r="J173" i="28" s="1"/>
  <c r="I173" i="28" a="1"/>
  <c r="I173" i="28" s="1"/>
  <c r="K173" i="28" s="1"/>
  <c r="H173" i="28" a="1"/>
  <c r="H173" i="28" s="1"/>
  <c r="G173" i="28" a="1"/>
  <c r="G173" i="28" s="1"/>
  <c r="E173" i="28"/>
  <c r="J172" i="28" a="1"/>
  <c r="J172" i="28" s="1"/>
  <c r="I172" i="28" a="1"/>
  <c r="I172" i="28" s="1"/>
  <c r="K172" i="28" s="1"/>
  <c r="H172" i="28" a="1"/>
  <c r="H172" i="28" s="1"/>
  <c r="G172" i="28" a="1"/>
  <c r="G172" i="28" s="1"/>
  <c r="E172" i="28"/>
  <c r="J171" i="28" a="1"/>
  <c r="J171" i="28" s="1"/>
  <c r="I171" i="28" a="1"/>
  <c r="I171" i="28" s="1"/>
  <c r="K171" i="28" s="1"/>
  <c r="H171" i="28" a="1"/>
  <c r="H171" i="28" s="1"/>
  <c r="G171" i="28" a="1"/>
  <c r="G171" i="28" s="1"/>
  <c r="E171" i="28"/>
  <c r="J170" i="28" a="1"/>
  <c r="J170" i="28" s="1"/>
  <c r="I170" i="28" a="1"/>
  <c r="I170" i="28" s="1"/>
  <c r="K170" i="28" s="1"/>
  <c r="H170" i="28" a="1"/>
  <c r="H170" i="28" s="1"/>
  <c r="G170" i="28" a="1"/>
  <c r="G170" i="28" s="1"/>
  <c r="E170" i="28"/>
  <c r="J169" i="28" a="1"/>
  <c r="J169" i="28" s="1"/>
  <c r="I169" i="28" a="1"/>
  <c r="I169" i="28" s="1"/>
  <c r="K169" i="28" s="1"/>
  <c r="H169" i="28" a="1"/>
  <c r="H169" i="28" s="1"/>
  <c r="G169" i="28" a="1"/>
  <c r="G169" i="28" s="1"/>
  <c r="E169" i="28"/>
  <c r="J168" i="28" a="1"/>
  <c r="J168" i="28" s="1"/>
  <c r="I168" i="28" a="1"/>
  <c r="I168" i="28" s="1"/>
  <c r="K168" i="28" s="1"/>
  <c r="H168" i="28" a="1"/>
  <c r="H168" i="28" s="1"/>
  <c r="G168" i="28" a="1"/>
  <c r="G168" i="28" s="1"/>
  <c r="E168" i="28"/>
  <c r="J167" i="28" a="1"/>
  <c r="J167" i="28" s="1"/>
  <c r="I167" i="28" a="1"/>
  <c r="I167" i="28" s="1"/>
  <c r="K167" i="28" s="1"/>
  <c r="H167" i="28" a="1"/>
  <c r="H167" i="28" s="1"/>
  <c r="G167" i="28" a="1"/>
  <c r="G167" i="28" s="1"/>
  <c r="E167" i="28"/>
  <c r="J166" i="28" a="1"/>
  <c r="J166" i="28" s="1"/>
  <c r="I166" i="28" a="1"/>
  <c r="I166" i="28" s="1"/>
  <c r="K166" i="28" s="1"/>
  <c r="H166" i="28" a="1"/>
  <c r="H166" i="28" s="1"/>
  <c r="G166" i="28" a="1"/>
  <c r="G166" i="28" s="1"/>
  <c r="E166" i="28"/>
  <c r="J165" i="28" a="1"/>
  <c r="J165" i="28" s="1"/>
  <c r="I165" i="28" a="1"/>
  <c r="I165" i="28" s="1"/>
  <c r="K165" i="28" s="1"/>
  <c r="H165" i="28" a="1"/>
  <c r="H165" i="28" s="1"/>
  <c r="G165" i="28" a="1"/>
  <c r="G165" i="28" s="1"/>
  <c r="E165" i="28"/>
  <c r="J164" i="28" a="1"/>
  <c r="J164" i="28" s="1"/>
  <c r="I164" i="28" a="1"/>
  <c r="I164" i="28" s="1"/>
  <c r="K164" i="28" s="1"/>
  <c r="H164" i="28" a="1"/>
  <c r="H164" i="28" s="1"/>
  <c r="G164" i="28" a="1"/>
  <c r="G164" i="28" s="1"/>
  <c r="E164" i="28"/>
  <c r="J163" i="28" a="1"/>
  <c r="J163" i="28" s="1"/>
  <c r="I163" i="28" a="1"/>
  <c r="I163" i="28" s="1"/>
  <c r="K163" i="28" s="1"/>
  <c r="H163" i="28" a="1"/>
  <c r="H163" i="28" s="1"/>
  <c r="G163" i="28" a="1"/>
  <c r="G163" i="28" s="1"/>
  <c r="E163" i="28"/>
  <c r="J162" i="28" a="1"/>
  <c r="J162" i="28" s="1"/>
  <c r="I162" i="28" a="1"/>
  <c r="I162" i="28" s="1"/>
  <c r="K162" i="28" s="1"/>
  <c r="H162" i="28" a="1"/>
  <c r="H162" i="28" s="1"/>
  <c r="G162" i="28" a="1"/>
  <c r="G162" i="28" s="1"/>
  <c r="E162" i="28"/>
  <c r="J161" i="28" a="1"/>
  <c r="J161" i="28" s="1"/>
  <c r="I161" i="28" a="1"/>
  <c r="I161" i="28" s="1"/>
  <c r="K161" i="28" s="1"/>
  <c r="H161" i="28" a="1"/>
  <c r="H161" i="28" s="1"/>
  <c r="G161" i="28" a="1"/>
  <c r="G161" i="28" s="1"/>
  <c r="E161" i="28"/>
  <c r="J160" i="28" a="1"/>
  <c r="J160" i="28" s="1"/>
  <c r="I160" i="28" a="1"/>
  <c r="I160" i="28" s="1"/>
  <c r="K160" i="28" s="1"/>
  <c r="H160" i="28" a="1"/>
  <c r="H160" i="28" s="1"/>
  <c r="G160" i="28" a="1"/>
  <c r="G160" i="28" s="1"/>
  <c r="E160" i="28"/>
  <c r="J159" i="28" a="1"/>
  <c r="J159" i="28" s="1"/>
  <c r="I159" i="28" a="1"/>
  <c r="I159" i="28" s="1"/>
  <c r="K159" i="28" s="1"/>
  <c r="H159" i="28" a="1"/>
  <c r="H159" i="28" s="1"/>
  <c r="G159" i="28" a="1"/>
  <c r="G159" i="28" s="1"/>
  <c r="E159" i="28"/>
  <c r="J158" i="28" a="1"/>
  <c r="J158" i="28" s="1"/>
  <c r="I158" i="28" a="1"/>
  <c r="I158" i="28" s="1"/>
  <c r="K158" i="28" s="1"/>
  <c r="H158" i="28" a="1"/>
  <c r="H158" i="28" s="1"/>
  <c r="G158" i="28" a="1"/>
  <c r="G158" i="28" s="1"/>
  <c r="E158" i="28"/>
  <c r="J157" i="28" a="1"/>
  <c r="J157" i="28" s="1"/>
  <c r="I157" i="28" a="1"/>
  <c r="I157" i="28" s="1"/>
  <c r="K157" i="28" s="1"/>
  <c r="H157" i="28" a="1"/>
  <c r="H157" i="28" s="1"/>
  <c r="G157" i="28" a="1"/>
  <c r="G157" i="28" s="1"/>
  <c r="E157" i="28"/>
  <c r="J156" i="28" a="1"/>
  <c r="J156" i="28" s="1"/>
  <c r="I156" i="28" a="1"/>
  <c r="I156" i="28" s="1"/>
  <c r="K156" i="28" s="1"/>
  <c r="H156" i="28" a="1"/>
  <c r="H156" i="28" s="1"/>
  <c r="G156" i="28" a="1"/>
  <c r="G156" i="28" s="1"/>
  <c r="E156" i="28"/>
  <c r="J155" i="28" a="1"/>
  <c r="J155" i="28" s="1"/>
  <c r="I155" i="28" a="1"/>
  <c r="I155" i="28" s="1"/>
  <c r="K155" i="28" s="1"/>
  <c r="H155" i="28" a="1"/>
  <c r="H155" i="28" s="1"/>
  <c r="G155" i="28" a="1"/>
  <c r="G155" i="28" s="1"/>
  <c r="E155" i="28"/>
  <c r="J154" i="28" a="1"/>
  <c r="J154" i="28" s="1"/>
  <c r="I154" i="28" a="1"/>
  <c r="I154" i="28" s="1"/>
  <c r="K154" i="28" s="1"/>
  <c r="H154" i="28" a="1"/>
  <c r="H154" i="28" s="1"/>
  <c r="G154" i="28" a="1"/>
  <c r="G154" i="28" s="1"/>
  <c r="E154" i="28"/>
  <c r="J153" i="28" a="1"/>
  <c r="J153" i="28" s="1"/>
  <c r="I153" i="28" a="1"/>
  <c r="I153" i="28" s="1"/>
  <c r="K153" i="28" s="1"/>
  <c r="H153" i="28" a="1"/>
  <c r="H153" i="28" s="1"/>
  <c r="G153" i="28" a="1"/>
  <c r="G153" i="28" s="1"/>
  <c r="E153" i="28"/>
  <c r="J152" i="28" a="1"/>
  <c r="J152" i="28" s="1"/>
  <c r="I152" i="28" a="1"/>
  <c r="I152" i="28" s="1"/>
  <c r="K152" i="28" s="1"/>
  <c r="H152" i="28" a="1"/>
  <c r="H152" i="28" s="1"/>
  <c r="G152" i="28" a="1"/>
  <c r="G152" i="28" s="1"/>
  <c r="E152" i="28"/>
  <c r="J151" i="28" a="1"/>
  <c r="J151" i="28" s="1"/>
  <c r="I151" i="28" a="1"/>
  <c r="I151" i="28" s="1"/>
  <c r="K151" i="28" s="1"/>
  <c r="H151" i="28" a="1"/>
  <c r="H151" i="28" s="1"/>
  <c r="G151" i="28" a="1"/>
  <c r="G151" i="28" s="1"/>
  <c r="E151" i="28"/>
  <c r="J150" i="28" a="1"/>
  <c r="J150" i="28" s="1"/>
  <c r="I150" i="28" a="1"/>
  <c r="I150" i="28" s="1"/>
  <c r="K150" i="28" s="1"/>
  <c r="H150" i="28" a="1"/>
  <c r="H150" i="28" s="1"/>
  <c r="G150" i="28" a="1"/>
  <c r="G150" i="28" s="1"/>
  <c r="E150" i="28"/>
  <c r="J149" i="28" a="1"/>
  <c r="J149" i="28" s="1"/>
  <c r="I149" i="28" a="1"/>
  <c r="I149" i="28" s="1"/>
  <c r="K149" i="28" s="1"/>
  <c r="H149" i="28" a="1"/>
  <c r="H149" i="28" s="1"/>
  <c r="G149" i="28" a="1"/>
  <c r="G149" i="28" s="1"/>
  <c r="E149" i="28"/>
  <c r="J148" i="28" a="1"/>
  <c r="J148" i="28" s="1"/>
  <c r="I148" i="28" a="1"/>
  <c r="I148" i="28" s="1"/>
  <c r="K148" i="28" s="1"/>
  <c r="H148" i="28" a="1"/>
  <c r="H148" i="28" s="1"/>
  <c r="G148" i="28" a="1"/>
  <c r="G148" i="28" s="1"/>
  <c r="E148" i="28"/>
  <c r="J147" i="28" a="1"/>
  <c r="J147" i="28" s="1"/>
  <c r="I147" i="28" a="1"/>
  <c r="I147" i="28" s="1"/>
  <c r="K147" i="28" s="1"/>
  <c r="H147" i="28" a="1"/>
  <c r="H147" i="28" s="1"/>
  <c r="G147" i="28" a="1"/>
  <c r="G147" i="28" s="1"/>
  <c r="E147" i="28"/>
  <c r="J146" i="28" a="1"/>
  <c r="J146" i="28" s="1"/>
  <c r="I146" i="28" a="1"/>
  <c r="I146" i="28" s="1"/>
  <c r="K146" i="28" s="1"/>
  <c r="H146" i="28" a="1"/>
  <c r="H146" i="28" s="1"/>
  <c r="G146" i="28" a="1"/>
  <c r="G146" i="28" s="1"/>
  <c r="E146" i="28"/>
  <c r="J145" i="28" a="1"/>
  <c r="J145" i="28" s="1"/>
  <c r="I145" i="28" a="1"/>
  <c r="I145" i="28" s="1"/>
  <c r="K145" i="28" s="1"/>
  <c r="H145" i="28" a="1"/>
  <c r="H145" i="28" s="1"/>
  <c r="G145" i="28" a="1"/>
  <c r="G145" i="28" s="1"/>
  <c r="E145" i="28"/>
  <c r="J144" i="28" a="1"/>
  <c r="J144" i="28" s="1"/>
  <c r="I144" i="28" a="1"/>
  <c r="I144" i="28" s="1"/>
  <c r="K144" i="28" s="1"/>
  <c r="H144" i="28" a="1"/>
  <c r="H144" i="28" s="1"/>
  <c r="G144" i="28" a="1"/>
  <c r="G144" i="28" s="1"/>
  <c r="E144" i="28"/>
  <c r="J143" i="28" a="1"/>
  <c r="J143" i="28" s="1"/>
  <c r="I143" i="28" a="1"/>
  <c r="I143" i="28" s="1"/>
  <c r="K143" i="28" s="1"/>
  <c r="H143" i="28" a="1"/>
  <c r="H143" i="28" s="1"/>
  <c r="G143" i="28" a="1"/>
  <c r="G143" i="28" s="1"/>
  <c r="E143" i="28"/>
  <c r="J142" i="28" a="1"/>
  <c r="J142" i="28" s="1"/>
  <c r="I142" i="28" a="1"/>
  <c r="I142" i="28" s="1"/>
  <c r="K142" i="28" s="1"/>
  <c r="H142" i="28" a="1"/>
  <c r="H142" i="28" s="1"/>
  <c r="G142" i="28" a="1"/>
  <c r="G142" i="28" s="1"/>
  <c r="E142" i="28"/>
  <c r="J141" i="28" a="1"/>
  <c r="J141" i="28" s="1"/>
  <c r="I141" i="28" a="1"/>
  <c r="I141" i="28" s="1"/>
  <c r="K141" i="28" s="1"/>
  <c r="H141" i="28" a="1"/>
  <c r="H141" i="28" s="1"/>
  <c r="G141" i="28" a="1"/>
  <c r="G141" i="28" s="1"/>
  <c r="E141" i="28"/>
  <c r="J140" i="28" a="1"/>
  <c r="J140" i="28" s="1"/>
  <c r="I140" i="28" a="1"/>
  <c r="I140" i="28" s="1"/>
  <c r="K140" i="28" s="1"/>
  <c r="H140" i="28" a="1"/>
  <c r="H140" i="28" s="1"/>
  <c r="G140" i="28" a="1"/>
  <c r="G140" i="28" s="1"/>
  <c r="E140" i="28"/>
  <c r="J139" i="28" a="1"/>
  <c r="J139" i="28" s="1"/>
  <c r="I139" i="28" a="1"/>
  <c r="I139" i="28" s="1"/>
  <c r="K139" i="28" s="1"/>
  <c r="H139" i="28" a="1"/>
  <c r="H139" i="28" s="1"/>
  <c r="G139" i="28" a="1"/>
  <c r="G139" i="28" s="1"/>
  <c r="E139" i="28"/>
  <c r="J138" i="28" a="1"/>
  <c r="J138" i="28" s="1"/>
  <c r="I138" i="28" a="1"/>
  <c r="I138" i="28" s="1"/>
  <c r="K138" i="28" s="1"/>
  <c r="H138" i="28" a="1"/>
  <c r="H138" i="28" s="1"/>
  <c r="G138" i="28" a="1"/>
  <c r="G138" i="28" s="1"/>
  <c r="E138" i="28"/>
  <c r="J137" i="28" a="1"/>
  <c r="J137" i="28" s="1"/>
  <c r="I137" i="28" a="1"/>
  <c r="I137" i="28" s="1"/>
  <c r="K137" i="28" s="1"/>
  <c r="H137" i="28" a="1"/>
  <c r="H137" i="28" s="1"/>
  <c r="G137" i="28" a="1"/>
  <c r="G137" i="28" s="1"/>
  <c r="F137" i="28"/>
  <c r="J136" i="28" a="1"/>
  <c r="J136" i="28" s="1"/>
  <c r="I136" i="28" a="1"/>
  <c r="I136" i="28" s="1"/>
  <c r="K136" i="28" s="1"/>
  <c r="H136" i="28" a="1"/>
  <c r="H136" i="28" s="1"/>
  <c r="G136" i="28" a="1"/>
  <c r="G136" i="28" s="1"/>
  <c r="E136" i="28"/>
  <c r="J135" i="28" a="1"/>
  <c r="J135" i="28" s="1"/>
  <c r="I135" i="28" a="1"/>
  <c r="I135" i="28" s="1"/>
  <c r="K135" i="28" s="1"/>
  <c r="H135" i="28" a="1"/>
  <c r="H135" i="28" s="1"/>
  <c r="G135" i="28" a="1"/>
  <c r="G135" i="28" s="1"/>
  <c r="F135" i="28"/>
  <c r="J134" i="28" a="1"/>
  <c r="J134" i="28" s="1"/>
  <c r="I134" i="28" a="1"/>
  <c r="I134" i="28" s="1"/>
  <c r="K134" i="28" s="1"/>
  <c r="H134" i="28" a="1"/>
  <c r="H134" i="28" s="1"/>
  <c r="G134" i="28" a="1"/>
  <c r="G134" i="28" s="1"/>
  <c r="E134" i="28"/>
  <c r="J133" i="28" a="1"/>
  <c r="J133" i="28" s="1"/>
  <c r="I133" i="28" a="1"/>
  <c r="I133" i="28" s="1"/>
  <c r="K133" i="28" s="1"/>
  <c r="H133" i="28" a="1"/>
  <c r="H133" i="28" s="1"/>
  <c r="G133" i="28" a="1"/>
  <c r="G133" i="28" s="1"/>
  <c r="F133" i="28"/>
  <c r="J132" i="28" a="1"/>
  <c r="J132" i="28" s="1"/>
  <c r="I132" i="28" a="1"/>
  <c r="I132" i="28" s="1"/>
  <c r="K132" i="28" s="1"/>
  <c r="H132" i="28" a="1"/>
  <c r="H132" i="28" s="1"/>
  <c r="G132" i="28" a="1"/>
  <c r="G132" i="28" s="1"/>
  <c r="E132" i="28"/>
  <c r="J131" i="28" a="1"/>
  <c r="J131" i="28" s="1"/>
  <c r="I131" i="28" a="1"/>
  <c r="I131" i="28" s="1"/>
  <c r="K131" i="28" s="1"/>
  <c r="H131" i="28" a="1"/>
  <c r="H131" i="28" s="1"/>
  <c r="G131" i="28" a="1"/>
  <c r="G131" i="28" s="1"/>
  <c r="E131" i="28"/>
  <c r="J130" i="28" a="1"/>
  <c r="J130" i="28" s="1"/>
  <c r="I130" i="28" a="1"/>
  <c r="I130" i="28" s="1"/>
  <c r="K130" i="28" s="1"/>
  <c r="H130" i="28" a="1"/>
  <c r="H130" i="28" s="1"/>
  <c r="G130" i="28" a="1"/>
  <c r="G130" i="28" s="1"/>
  <c r="F130" i="28"/>
  <c r="J129" i="28" a="1"/>
  <c r="J129" i="28" s="1"/>
  <c r="I129" i="28" a="1"/>
  <c r="I129" i="28" s="1"/>
  <c r="K129" i="28" s="1"/>
  <c r="H129" i="28" a="1"/>
  <c r="H129" i="28" s="1"/>
  <c r="G129" i="28" a="1"/>
  <c r="G129" i="28" s="1"/>
  <c r="E129" i="28"/>
  <c r="J128" i="28" a="1"/>
  <c r="J128" i="28" s="1"/>
  <c r="I128" i="28" a="1"/>
  <c r="I128" i="28" s="1"/>
  <c r="K128" i="28" s="1"/>
  <c r="H128" i="28" a="1"/>
  <c r="H128" i="28" s="1"/>
  <c r="G128" i="28" a="1"/>
  <c r="G128" i="28" s="1"/>
  <c r="E128" i="28"/>
  <c r="J127" i="28" a="1"/>
  <c r="J127" i="28" s="1"/>
  <c r="I127" i="28" a="1"/>
  <c r="I127" i="28" s="1"/>
  <c r="K127" i="28" s="1"/>
  <c r="H127" i="28" a="1"/>
  <c r="H127" i="28" s="1"/>
  <c r="G127" i="28" a="1"/>
  <c r="G127" i="28" s="1"/>
  <c r="E127" i="28"/>
  <c r="J126" i="28" a="1"/>
  <c r="J126" i="28" s="1"/>
  <c r="I126" i="28" a="1"/>
  <c r="I126" i="28" s="1"/>
  <c r="K126" i="28" s="1"/>
  <c r="H126" i="28" a="1"/>
  <c r="H126" i="28" s="1"/>
  <c r="G126" i="28" a="1"/>
  <c r="G126" i="28" s="1"/>
  <c r="E126" i="28"/>
  <c r="J125" i="28" a="1"/>
  <c r="J125" i="28" s="1"/>
  <c r="I125" i="28" a="1"/>
  <c r="I125" i="28" s="1"/>
  <c r="K125" i="28" s="1"/>
  <c r="H125" i="28" a="1"/>
  <c r="H125" i="28" s="1"/>
  <c r="G125" i="28" a="1"/>
  <c r="G125" i="28" s="1"/>
  <c r="E125" i="28"/>
  <c r="J124" i="28" a="1"/>
  <c r="J124" i="28" s="1"/>
  <c r="I124" i="28" a="1"/>
  <c r="I124" i="28" s="1"/>
  <c r="K124" i="28" s="1"/>
  <c r="H124" i="28" a="1"/>
  <c r="H124" i="28" s="1"/>
  <c r="G124" i="28" a="1"/>
  <c r="G124" i="28" s="1"/>
  <c r="E124" i="28"/>
  <c r="J123" i="28" a="1"/>
  <c r="J123" i="28" s="1"/>
  <c r="I123" i="28" a="1"/>
  <c r="I123" i="28" s="1"/>
  <c r="K123" i="28" s="1"/>
  <c r="H123" i="28" a="1"/>
  <c r="H123" i="28" s="1"/>
  <c r="G123" i="28" a="1"/>
  <c r="G123" i="28" s="1"/>
  <c r="E123" i="28"/>
  <c r="J122" i="28" a="1"/>
  <c r="J122" i="28" s="1"/>
  <c r="I122" i="28" a="1"/>
  <c r="I122" i="28" s="1"/>
  <c r="K122" i="28" s="1"/>
  <c r="H122" i="28" a="1"/>
  <c r="H122" i="28" s="1"/>
  <c r="G122" i="28" a="1"/>
  <c r="G122" i="28" s="1"/>
  <c r="E122" i="28"/>
  <c r="J121" i="28" a="1"/>
  <c r="J121" i="28" s="1"/>
  <c r="I121" i="28" a="1"/>
  <c r="I121" i="28" s="1"/>
  <c r="K121" i="28" s="1"/>
  <c r="H121" i="28" a="1"/>
  <c r="H121" i="28" s="1"/>
  <c r="G121" i="28" a="1"/>
  <c r="G121" i="28" s="1"/>
  <c r="F121" i="28"/>
  <c r="J120" i="28" a="1"/>
  <c r="J120" i="28" s="1"/>
  <c r="I120" i="28" a="1"/>
  <c r="I120" i="28" s="1"/>
  <c r="K120" i="28" s="1"/>
  <c r="H120" i="28" a="1"/>
  <c r="H120" i="28" s="1"/>
  <c r="G120" i="28" a="1"/>
  <c r="G120" i="28" s="1"/>
  <c r="E120" i="28"/>
  <c r="J119" i="28" a="1"/>
  <c r="J119" i="28" s="1"/>
  <c r="I119" i="28" a="1"/>
  <c r="I119" i="28" s="1"/>
  <c r="K119" i="28" s="1"/>
  <c r="H119" i="28" a="1"/>
  <c r="H119" i="28" s="1"/>
  <c r="G119" i="28" a="1"/>
  <c r="G119" i="28" s="1"/>
  <c r="E119" i="28"/>
  <c r="J118" i="28" a="1"/>
  <c r="J118" i="28" s="1"/>
  <c r="I118" i="28" a="1"/>
  <c r="I118" i="28" s="1"/>
  <c r="K118" i="28" s="1"/>
  <c r="H118" i="28" a="1"/>
  <c r="H118" i="28" s="1"/>
  <c r="G118" i="28" a="1"/>
  <c r="G118" i="28" s="1"/>
  <c r="E118" i="28"/>
  <c r="J117" i="28" a="1"/>
  <c r="J117" i="28" s="1"/>
  <c r="I117" i="28" a="1"/>
  <c r="I117" i="28" s="1"/>
  <c r="K117" i="28" s="1"/>
  <c r="H117" i="28" a="1"/>
  <c r="H117" i="28" s="1"/>
  <c r="G117" i="28" a="1"/>
  <c r="G117" i="28" s="1"/>
  <c r="E117" i="28"/>
  <c r="J116" i="28" a="1"/>
  <c r="J116" i="28" s="1"/>
  <c r="I116" i="28" a="1"/>
  <c r="I116" i="28" s="1"/>
  <c r="K116" i="28" s="1"/>
  <c r="H116" i="28" a="1"/>
  <c r="H116" i="28" s="1"/>
  <c r="G116" i="28" a="1"/>
  <c r="G116" i="28" s="1"/>
  <c r="E116" i="28"/>
  <c r="J115" i="28" a="1"/>
  <c r="J115" i="28" s="1"/>
  <c r="I115" i="28" a="1"/>
  <c r="I115" i="28" s="1"/>
  <c r="K115" i="28" s="1"/>
  <c r="H115" i="28" a="1"/>
  <c r="H115" i="28" s="1"/>
  <c r="G115" i="28" a="1"/>
  <c r="G115" i="28" s="1"/>
  <c r="J114" i="28" a="1"/>
  <c r="J114" i="28" s="1"/>
  <c r="I114" i="28" a="1"/>
  <c r="I114" i="28" s="1"/>
  <c r="K114" i="28" s="1"/>
  <c r="H114" i="28" a="1"/>
  <c r="H114" i="28" s="1"/>
  <c r="G114" i="28" a="1"/>
  <c r="G114" i="28" s="1"/>
  <c r="E114" i="28"/>
  <c r="J113" i="28" a="1"/>
  <c r="J113" i="28" s="1"/>
  <c r="I113" i="28" a="1"/>
  <c r="I113" i="28" s="1"/>
  <c r="K113" i="28" s="1"/>
  <c r="H113" i="28" a="1"/>
  <c r="H113" i="28" s="1"/>
  <c r="G113" i="28" a="1"/>
  <c r="G113" i="28" s="1"/>
  <c r="E113" i="28"/>
  <c r="J112" i="28" a="1"/>
  <c r="J112" i="28" s="1"/>
  <c r="I112" i="28" a="1"/>
  <c r="I112" i="28" s="1"/>
  <c r="K112" i="28" s="1"/>
  <c r="H112" i="28" a="1"/>
  <c r="H112" i="28" s="1"/>
  <c r="G112" i="28" a="1"/>
  <c r="G112" i="28" s="1"/>
  <c r="F112" i="28"/>
  <c r="J111" i="28" a="1"/>
  <c r="J111" i="28" s="1"/>
  <c r="I111" i="28" a="1"/>
  <c r="I111" i="28" s="1"/>
  <c r="K111" i="28" s="1"/>
  <c r="H111" i="28" a="1"/>
  <c r="H111" i="28" s="1"/>
  <c r="G111" i="28" a="1"/>
  <c r="G111" i="28" s="1"/>
  <c r="F111" i="28"/>
  <c r="E111" i="28"/>
  <c r="J110" i="28" a="1"/>
  <c r="J110" i="28" s="1"/>
  <c r="I110" i="28" a="1"/>
  <c r="I110" i="28" s="1"/>
  <c r="K110" i="28" s="1"/>
  <c r="H110" i="28" a="1"/>
  <c r="H110" i="28" s="1"/>
  <c r="G110" i="28" a="1"/>
  <c r="G110" i="28" s="1"/>
  <c r="E110" i="28"/>
  <c r="J109" i="28" a="1"/>
  <c r="J109" i="28" s="1"/>
  <c r="I109" i="28" a="1"/>
  <c r="I109" i="28" s="1"/>
  <c r="K109" i="28" s="1"/>
  <c r="H109" i="28" a="1"/>
  <c r="H109" i="28" s="1"/>
  <c r="G109" i="28" a="1"/>
  <c r="G109" i="28" s="1"/>
  <c r="E109" i="28"/>
  <c r="J108" i="28" a="1"/>
  <c r="J108" i="28" s="1"/>
  <c r="I108" i="28" a="1"/>
  <c r="I108" i="28" s="1"/>
  <c r="K108" i="28" s="1"/>
  <c r="H108" i="28" a="1"/>
  <c r="H108" i="28" s="1"/>
  <c r="G108" i="28" a="1"/>
  <c r="G108" i="28" s="1"/>
  <c r="E108" i="28"/>
  <c r="J107" i="28" a="1"/>
  <c r="J107" i="28" s="1"/>
  <c r="I107" i="28" a="1"/>
  <c r="I107" i="28" s="1"/>
  <c r="K107" i="28" s="1"/>
  <c r="H107" i="28" a="1"/>
  <c r="H107" i="28" s="1"/>
  <c r="G107" i="28" a="1"/>
  <c r="G107" i="28" s="1"/>
  <c r="F107" i="28"/>
  <c r="J106" i="28" a="1"/>
  <c r="J106" i="28" s="1"/>
  <c r="I106" i="28" a="1"/>
  <c r="I106" i="28" s="1"/>
  <c r="K106" i="28" s="1"/>
  <c r="H106" i="28" a="1"/>
  <c r="H106" i="28" s="1"/>
  <c r="G106" i="28" a="1"/>
  <c r="G106" i="28" s="1"/>
  <c r="E106" i="28"/>
  <c r="J105" i="28" a="1"/>
  <c r="J105" i="28" s="1"/>
  <c r="I105" i="28" a="1"/>
  <c r="I105" i="28" s="1"/>
  <c r="K105" i="28" s="1"/>
  <c r="H105" i="28" a="1"/>
  <c r="H105" i="28" s="1"/>
  <c r="G105" i="28" a="1"/>
  <c r="G105" i="28" s="1"/>
  <c r="E105" i="28"/>
  <c r="J104" i="28" a="1"/>
  <c r="J104" i="28" s="1"/>
  <c r="I104" i="28" a="1"/>
  <c r="I104" i="28" s="1"/>
  <c r="K104" i="28" s="1"/>
  <c r="H104" i="28" a="1"/>
  <c r="H104" i="28" s="1"/>
  <c r="G104" i="28" a="1"/>
  <c r="G104" i="28" s="1"/>
  <c r="F104" i="28"/>
  <c r="E104" i="28"/>
  <c r="J103" i="28" a="1"/>
  <c r="J103" i="28" s="1"/>
  <c r="I103" i="28" a="1"/>
  <c r="I103" i="28" s="1"/>
  <c r="K103" i="28" s="1"/>
  <c r="H103" i="28" a="1"/>
  <c r="H103" i="28" s="1"/>
  <c r="G103" i="28" a="1"/>
  <c r="G103" i="28" s="1"/>
  <c r="F103" i="28"/>
  <c r="E103" i="28"/>
  <c r="J102" i="28" a="1"/>
  <c r="J102" i="28" s="1"/>
  <c r="I102" i="28" a="1"/>
  <c r="I102" i="28" s="1"/>
  <c r="K102" i="28" s="1"/>
  <c r="H102" i="28" a="1"/>
  <c r="H102" i="28" s="1"/>
  <c r="G102" i="28" a="1"/>
  <c r="G102" i="28" s="1"/>
  <c r="F102" i="28"/>
  <c r="E102" i="28"/>
  <c r="J101" i="28" a="1"/>
  <c r="J101" i="28" s="1"/>
  <c r="I101" i="28" a="1"/>
  <c r="I101" i="28" s="1"/>
  <c r="K101" i="28" s="1"/>
  <c r="H101" i="28" a="1"/>
  <c r="H101" i="28" s="1"/>
  <c r="G101" i="28" a="1"/>
  <c r="G101" i="28" s="1"/>
  <c r="F101" i="28"/>
  <c r="E101" i="28"/>
  <c r="J100" i="28" a="1"/>
  <c r="J100" i="28" s="1"/>
  <c r="I100" i="28" a="1"/>
  <c r="I100" i="28" s="1"/>
  <c r="K100" i="28" s="1"/>
  <c r="H100" i="28" a="1"/>
  <c r="H100" i="28" s="1"/>
  <c r="G100" i="28" a="1"/>
  <c r="G100" i="28" s="1"/>
  <c r="F100" i="28"/>
  <c r="E100" i="28"/>
  <c r="J99" i="28" a="1"/>
  <c r="J99" i="28" s="1"/>
  <c r="I99" i="28" a="1"/>
  <c r="I99" i="28" s="1"/>
  <c r="K99" i="28" s="1"/>
  <c r="H99" i="28" a="1"/>
  <c r="H99" i="28" s="1"/>
  <c r="G99" i="28" a="1"/>
  <c r="G99" i="28" s="1"/>
  <c r="F99" i="28"/>
  <c r="E99" i="28"/>
  <c r="J98" i="28" a="1"/>
  <c r="J98" i="28" s="1"/>
  <c r="I98" i="28" a="1"/>
  <c r="I98" i="28" s="1"/>
  <c r="K98" i="28" s="1"/>
  <c r="H98" i="28" a="1"/>
  <c r="H98" i="28" s="1"/>
  <c r="G98" i="28" a="1"/>
  <c r="G98" i="28" s="1"/>
  <c r="F98" i="28"/>
  <c r="E98" i="28"/>
  <c r="J97" i="28" a="1"/>
  <c r="J97" i="28" s="1"/>
  <c r="I97" i="28" a="1"/>
  <c r="I97" i="28" s="1"/>
  <c r="K97" i="28" s="1"/>
  <c r="H97" i="28" a="1"/>
  <c r="H97" i="28" s="1"/>
  <c r="G97" i="28" a="1"/>
  <c r="G97" i="28" s="1"/>
  <c r="F97" i="28"/>
  <c r="E97" i="28"/>
  <c r="J96" i="28" a="1"/>
  <c r="J96" i="28" s="1"/>
  <c r="I96" i="28" a="1"/>
  <c r="I96" i="28" s="1"/>
  <c r="K96" i="28" s="1"/>
  <c r="H96" i="28" a="1"/>
  <c r="H96" i="28" s="1"/>
  <c r="G96" i="28" a="1"/>
  <c r="G96" i="28" s="1"/>
  <c r="F96" i="28"/>
  <c r="E96" i="28"/>
  <c r="J95" i="28" a="1"/>
  <c r="J95" i="28" s="1"/>
  <c r="I95" i="28" a="1"/>
  <c r="I95" i="28" s="1"/>
  <c r="K95" i="28" s="1"/>
  <c r="H95" i="28" a="1"/>
  <c r="H95" i="28" s="1"/>
  <c r="G95" i="28" a="1"/>
  <c r="G95" i="28" s="1"/>
  <c r="F95" i="28"/>
  <c r="E95" i="28"/>
  <c r="J94" i="28" a="1"/>
  <c r="J94" i="28" s="1"/>
  <c r="I94" i="28" a="1"/>
  <c r="I94" i="28" s="1"/>
  <c r="K94" i="28" s="1"/>
  <c r="H94" i="28" a="1"/>
  <c r="H94" i="28" s="1"/>
  <c r="G94" i="28" a="1"/>
  <c r="G94" i="28" s="1"/>
  <c r="F94" i="28"/>
  <c r="E94" i="28"/>
  <c r="J93" i="28" a="1"/>
  <c r="J93" i="28" s="1"/>
  <c r="I93" i="28" a="1"/>
  <c r="I93" i="28" s="1"/>
  <c r="K93" i="28" s="1"/>
  <c r="H93" i="28" a="1"/>
  <c r="H93" i="28" s="1"/>
  <c r="G93" i="28" a="1"/>
  <c r="G93" i="28" s="1"/>
  <c r="F93" i="28"/>
  <c r="E93" i="28"/>
  <c r="J92" i="28" a="1"/>
  <c r="J92" i="28" s="1"/>
  <c r="I92" i="28" a="1"/>
  <c r="I92" i="28" s="1"/>
  <c r="K92" i="28" s="1"/>
  <c r="H92" i="28" a="1"/>
  <c r="H92" i="28" s="1"/>
  <c r="G92" i="28" a="1"/>
  <c r="G92" i="28" s="1"/>
  <c r="F92" i="28"/>
  <c r="E92" i="28"/>
  <c r="J91" i="28" a="1"/>
  <c r="J91" i="28" s="1"/>
  <c r="I91" i="28" a="1"/>
  <c r="I91" i="28" s="1"/>
  <c r="K91" i="28" s="1"/>
  <c r="H91" i="28" a="1"/>
  <c r="H91" i="28" s="1"/>
  <c r="G91" i="28" a="1"/>
  <c r="G91" i="28" s="1"/>
  <c r="F91" i="28"/>
  <c r="E91" i="28"/>
  <c r="J90" i="28" a="1"/>
  <c r="J90" i="28" s="1"/>
  <c r="I90" i="28" a="1"/>
  <c r="I90" i="28" s="1"/>
  <c r="K90" i="28" s="1"/>
  <c r="H90" i="28" a="1"/>
  <c r="H90" i="28" s="1"/>
  <c r="G90" i="28" a="1"/>
  <c r="G90" i="28" s="1"/>
  <c r="F90" i="28"/>
  <c r="E90" i="28"/>
  <c r="J89" i="28" a="1"/>
  <c r="J89" i="28" s="1"/>
  <c r="I89" i="28" a="1"/>
  <c r="I89" i="28" s="1"/>
  <c r="K89" i="28" s="1"/>
  <c r="H89" i="28" a="1"/>
  <c r="H89" i="28" s="1"/>
  <c r="G89" i="28" a="1"/>
  <c r="G89" i="28" s="1"/>
  <c r="F89" i="28"/>
  <c r="E89" i="28"/>
  <c r="J88" i="28" a="1"/>
  <c r="J88" i="28" s="1"/>
  <c r="I88" i="28" a="1"/>
  <c r="I88" i="28" s="1"/>
  <c r="K88" i="28" s="1"/>
  <c r="H88" i="28" a="1"/>
  <c r="H88" i="28" s="1"/>
  <c r="G88" i="28" a="1"/>
  <c r="G88" i="28" s="1"/>
  <c r="F88" i="28"/>
  <c r="E88" i="28"/>
  <c r="J87" i="28" a="1"/>
  <c r="J87" i="28" s="1"/>
  <c r="I87" i="28" a="1"/>
  <c r="I87" i="28" s="1"/>
  <c r="K87" i="28" s="1"/>
  <c r="H87" i="28" a="1"/>
  <c r="H87" i="28" s="1"/>
  <c r="G87" i="28" a="1"/>
  <c r="G87" i="28" s="1"/>
  <c r="F87" i="28"/>
  <c r="E87" i="28"/>
  <c r="J86" i="28" a="1"/>
  <c r="J86" i="28" s="1"/>
  <c r="I86" i="28" a="1"/>
  <c r="I86" i="28" s="1"/>
  <c r="K86" i="28" s="1"/>
  <c r="H86" i="28" a="1"/>
  <c r="H86" i="28" s="1"/>
  <c r="G86" i="28" a="1"/>
  <c r="G86" i="28" s="1"/>
  <c r="F86" i="28"/>
  <c r="E86" i="28"/>
  <c r="J85" i="28" a="1"/>
  <c r="J85" i="28" s="1"/>
  <c r="I85" i="28" a="1"/>
  <c r="I85" i="28" s="1"/>
  <c r="K85" i="28" s="1"/>
  <c r="H85" i="28" a="1"/>
  <c r="H85" i="28" s="1"/>
  <c r="G85" i="28" a="1"/>
  <c r="G85" i="28" s="1"/>
  <c r="F85" i="28"/>
  <c r="E85" i="28"/>
  <c r="J84" i="28" a="1"/>
  <c r="J84" i="28" s="1"/>
  <c r="I84" i="28" a="1"/>
  <c r="I84" i="28" s="1"/>
  <c r="K84" i="28" s="1"/>
  <c r="H84" i="28" a="1"/>
  <c r="H84" i="28" s="1"/>
  <c r="G84" i="28" a="1"/>
  <c r="G84" i="28" s="1"/>
  <c r="F84" i="28"/>
  <c r="E84" i="28"/>
  <c r="J83" i="28" a="1"/>
  <c r="J83" i="28" s="1"/>
  <c r="I83" i="28" a="1"/>
  <c r="I83" i="28" s="1"/>
  <c r="K83" i="28" s="1"/>
  <c r="H83" i="28" a="1"/>
  <c r="H83" i="28" s="1"/>
  <c r="G83" i="28" a="1"/>
  <c r="G83" i="28" s="1"/>
  <c r="F83" i="28"/>
  <c r="E83" i="28"/>
  <c r="J82" i="28" a="1"/>
  <c r="J82" i="28" s="1"/>
  <c r="I82" i="28" a="1"/>
  <c r="I82" i="28" s="1"/>
  <c r="K82" i="28" s="1"/>
  <c r="H82" i="28" a="1"/>
  <c r="H82" i="28" s="1"/>
  <c r="G82" i="28" a="1"/>
  <c r="G82" i="28" s="1"/>
  <c r="F82" i="28"/>
  <c r="E82" i="28"/>
  <c r="J81" i="28" a="1"/>
  <c r="J81" i="28" s="1"/>
  <c r="I81" i="28" a="1"/>
  <c r="I81" i="28" s="1"/>
  <c r="K81" i="28" s="1"/>
  <c r="H81" i="28" a="1"/>
  <c r="H81" i="28" s="1"/>
  <c r="G81" i="28" a="1"/>
  <c r="G81" i="28" s="1"/>
  <c r="F81" i="28"/>
  <c r="E81" i="28"/>
  <c r="J80" i="28" a="1"/>
  <c r="J80" i="28" s="1"/>
  <c r="I80" i="28" a="1"/>
  <c r="I80" i="28" s="1"/>
  <c r="K80" i="28" s="1"/>
  <c r="H80" i="28" a="1"/>
  <c r="H80" i="28" s="1"/>
  <c r="G80" i="28" a="1"/>
  <c r="G80" i="28" s="1"/>
  <c r="F80" i="28"/>
  <c r="E80" i="28"/>
  <c r="J79" i="28" a="1"/>
  <c r="J79" i="28" s="1"/>
  <c r="I79" i="28" a="1"/>
  <c r="I79" i="28" s="1"/>
  <c r="K79" i="28" s="1"/>
  <c r="H79" i="28" a="1"/>
  <c r="H79" i="28" s="1"/>
  <c r="G79" i="28" a="1"/>
  <c r="G79" i="28" s="1"/>
  <c r="F79" i="28"/>
  <c r="E79" i="28"/>
  <c r="J78" i="28" a="1"/>
  <c r="J78" i="28" s="1"/>
  <c r="I78" i="28" a="1"/>
  <c r="I78" i="28" s="1"/>
  <c r="K78" i="28" s="1"/>
  <c r="H78" i="28" a="1"/>
  <c r="H78" i="28" s="1"/>
  <c r="G78" i="28" a="1"/>
  <c r="G78" i="28" s="1"/>
  <c r="F78" i="28"/>
  <c r="E78" i="28"/>
  <c r="J77" i="28" a="1"/>
  <c r="J77" i="28" s="1"/>
  <c r="I77" i="28" a="1"/>
  <c r="I77" i="28" s="1"/>
  <c r="K77" i="28" s="1"/>
  <c r="H77" i="28" a="1"/>
  <c r="H77" i="28" s="1"/>
  <c r="G77" i="28" a="1"/>
  <c r="G77" i="28" s="1"/>
  <c r="F77" i="28"/>
  <c r="E77" i="28"/>
  <c r="J76" i="28" a="1"/>
  <c r="J76" i="28" s="1"/>
  <c r="I76" i="28" a="1"/>
  <c r="I76" i="28" s="1"/>
  <c r="K76" i="28" s="1"/>
  <c r="H76" i="28" a="1"/>
  <c r="H76" i="28" s="1"/>
  <c r="G76" i="28" a="1"/>
  <c r="G76" i="28" s="1"/>
  <c r="F76" i="28"/>
  <c r="E76" i="28"/>
  <c r="J75" i="28" a="1"/>
  <c r="J75" i="28" s="1"/>
  <c r="I75" i="28" a="1"/>
  <c r="I75" i="28" s="1"/>
  <c r="K75" i="28" s="1"/>
  <c r="H75" i="28" a="1"/>
  <c r="H75" i="28" s="1"/>
  <c r="G75" i="28" a="1"/>
  <c r="G75" i="28" s="1"/>
  <c r="F75" i="28"/>
  <c r="E75" i="28"/>
  <c r="J74" i="28" a="1"/>
  <c r="J74" i="28" s="1"/>
  <c r="I74" i="28" a="1"/>
  <c r="I74" i="28" s="1"/>
  <c r="K74" i="28" s="1"/>
  <c r="H74" i="28" a="1"/>
  <c r="H74" i="28" s="1"/>
  <c r="G74" i="28" a="1"/>
  <c r="G74" i="28" s="1"/>
  <c r="F74" i="28"/>
  <c r="E74" i="28"/>
  <c r="J73" i="28" a="1"/>
  <c r="J73" i="28" s="1"/>
  <c r="I73" i="28" a="1"/>
  <c r="I73" i="28" s="1"/>
  <c r="K73" i="28" s="1"/>
  <c r="H73" i="28" a="1"/>
  <c r="H73" i="28" s="1"/>
  <c r="G73" i="28" a="1"/>
  <c r="G73" i="28" s="1"/>
  <c r="F73" i="28"/>
  <c r="J72" i="28" a="1"/>
  <c r="J72" i="28" s="1"/>
  <c r="I72" i="28" a="1"/>
  <c r="I72" i="28" s="1"/>
  <c r="K72" i="28" s="1"/>
  <c r="H72" i="28" a="1"/>
  <c r="H72" i="28" s="1"/>
  <c r="G72" i="28" a="1"/>
  <c r="G72" i="28" s="1"/>
  <c r="F72" i="28"/>
  <c r="E72" i="28"/>
  <c r="J71" i="28" a="1"/>
  <c r="J71" i="28" s="1"/>
  <c r="I71" i="28" a="1"/>
  <c r="I71" i="28" s="1"/>
  <c r="K71" i="28" s="1"/>
  <c r="H71" i="28" a="1"/>
  <c r="H71" i="28" s="1"/>
  <c r="G71" i="28" a="1"/>
  <c r="G71" i="28" s="1"/>
  <c r="F71" i="28"/>
  <c r="E71" i="28"/>
  <c r="J70" i="28" a="1"/>
  <c r="J70" i="28" s="1"/>
  <c r="I70" i="28" a="1"/>
  <c r="I70" i="28" s="1"/>
  <c r="K70" i="28" s="1"/>
  <c r="H70" i="28" a="1"/>
  <c r="H70" i="28" s="1"/>
  <c r="G70" i="28" a="1"/>
  <c r="G70" i="28" s="1"/>
  <c r="F70" i="28"/>
  <c r="E70" i="28"/>
  <c r="J69" i="28" a="1"/>
  <c r="J69" i="28" s="1"/>
  <c r="I69" i="28" a="1"/>
  <c r="I69" i="28" s="1"/>
  <c r="K69" i="28" s="1"/>
  <c r="H69" i="28" a="1"/>
  <c r="H69" i="28" s="1"/>
  <c r="G69" i="28" a="1"/>
  <c r="G69" i="28" s="1"/>
  <c r="F69" i="28"/>
  <c r="E69" i="28"/>
  <c r="J68" i="28" a="1"/>
  <c r="J68" i="28" s="1"/>
  <c r="I68" i="28" a="1"/>
  <c r="I68" i="28" s="1"/>
  <c r="K68" i="28" s="1"/>
  <c r="H68" i="28" a="1"/>
  <c r="H68" i="28" s="1"/>
  <c r="G68" i="28" a="1"/>
  <c r="G68" i="28" s="1"/>
  <c r="F68" i="28"/>
  <c r="E68" i="28"/>
  <c r="J67" i="28" a="1"/>
  <c r="J67" i="28" s="1"/>
  <c r="I67" i="28" a="1"/>
  <c r="I67" i="28" s="1"/>
  <c r="K67" i="28" s="1"/>
  <c r="H67" i="28" a="1"/>
  <c r="H67" i="28" s="1"/>
  <c r="G67" i="28" a="1"/>
  <c r="G67" i="28" s="1"/>
  <c r="F67" i="28"/>
  <c r="E67" i="28"/>
  <c r="J66" i="28" a="1"/>
  <c r="J66" i="28" s="1"/>
  <c r="I66" i="28" a="1"/>
  <c r="I66" i="28" s="1"/>
  <c r="K66" i="28" s="1"/>
  <c r="H66" i="28" a="1"/>
  <c r="H66" i="28" s="1"/>
  <c r="G66" i="28" a="1"/>
  <c r="G66" i="28" s="1"/>
  <c r="F66" i="28"/>
  <c r="E66" i="28"/>
  <c r="J65" i="28" a="1"/>
  <c r="J65" i="28" s="1"/>
  <c r="I65" i="28" a="1"/>
  <c r="I65" i="28" s="1"/>
  <c r="K65" i="28" s="1"/>
  <c r="H65" i="28" a="1"/>
  <c r="H65" i="28" s="1"/>
  <c r="G65" i="28" a="1"/>
  <c r="G65" i="28" s="1"/>
  <c r="F65" i="28"/>
  <c r="E65" i="28"/>
  <c r="J64" i="28" a="1"/>
  <c r="J64" i="28" s="1"/>
  <c r="I64" i="28" a="1"/>
  <c r="I64" i="28" s="1"/>
  <c r="K64" i="28" s="1"/>
  <c r="H64" i="28" a="1"/>
  <c r="H64" i="28" s="1"/>
  <c r="G64" i="28" a="1"/>
  <c r="G64" i="28" s="1"/>
  <c r="F64" i="28"/>
  <c r="E64" i="28"/>
  <c r="J63" i="28" a="1"/>
  <c r="J63" i="28" s="1"/>
  <c r="I63" i="28" a="1"/>
  <c r="I63" i="28" s="1"/>
  <c r="K63" i="28" s="1"/>
  <c r="H63" i="28" a="1"/>
  <c r="H63" i="28" s="1"/>
  <c r="G63" i="28" a="1"/>
  <c r="G63" i="28" s="1"/>
  <c r="F63" i="28"/>
  <c r="E63" i="28"/>
  <c r="J62" i="28" a="1"/>
  <c r="J62" i="28" s="1"/>
  <c r="I62" i="28" a="1"/>
  <c r="I62" i="28" s="1"/>
  <c r="K62" i="28" s="1"/>
  <c r="H62" i="28" a="1"/>
  <c r="H62" i="28" s="1"/>
  <c r="G62" i="28" a="1"/>
  <c r="G62" i="28" s="1"/>
  <c r="F62" i="28"/>
  <c r="E62" i="28"/>
  <c r="J61" i="28" a="1"/>
  <c r="J61" i="28" s="1"/>
  <c r="I61" i="28" a="1"/>
  <c r="I61" i="28" s="1"/>
  <c r="K61" i="28" s="1"/>
  <c r="H61" i="28" a="1"/>
  <c r="H61" i="28" s="1"/>
  <c r="G61" i="28" a="1"/>
  <c r="G61" i="28" s="1"/>
  <c r="F61" i="28"/>
  <c r="E61" i="28"/>
  <c r="J60" i="28" a="1"/>
  <c r="J60" i="28" s="1"/>
  <c r="I60" i="28" a="1"/>
  <c r="I60" i="28" s="1"/>
  <c r="K60" i="28" s="1"/>
  <c r="H60" i="28" a="1"/>
  <c r="H60" i="28" s="1"/>
  <c r="G60" i="28" a="1"/>
  <c r="G60" i="28" s="1"/>
  <c r="F60" i="28"/>
  <c r="E60" i="28"/>
  <c r="J59" i="28" a="1"/>
  <c r="J59" i="28" s="1"/>
  <c r="I59" i="28" a="1"/>
  <c r="I59" i="28" s="1"/>
  <c r="K59" i="28" s="1"/>
  <c r="H59" i="28" a="1"/>
  <c r="H59" i="28" s="1"/>
  <c r="G59" i="28" a="1"/>
  <c r="G59" i="28" s="1"/>
  <c r="F59" i="28"/>
  <c r="E59" i="28"/>
  <c r="J58" i="28" a="1"/>
  <c r="J58" i="28" s="1"/>
  <c r="I58" i="28" a="1"/>
  <c r="I58" i="28" s="1"/>
  <c r="K58" i="28" s="1"/>
  <c r="H58" i="28" a="1"/>
  <c r="H58" i="28" s="1"/>
  <c r="G58" i="28" a="1"/>
  <c r="G58" i="28" s="1"/>
  <c r="F58" i="28"/>
  <c r="E58" i="28"/>
  <c r="J57" i="28" a="1"/>
  <c r="J57" i="28" s="1"/>
  <c r="I57" i="28" a="1"/>
  <c r="I57" i="28" s="1"/>
  <c r="K57" i="28" s="1"/>
  <c r="H57" i="28" a="1"/>
  <c r="H57" i="28" s="1"/>
  <c r="G57" i="28" a="1"/>
  <c r="G57" i="28" s="1"/>
  <c r="F57" i="28"/>
  <c r="E57" i="28"/>
  <c r="J56" i="28" a="1"/>
  <c r="J56" i="28" s="1"/>
  <c r="I56" i="28" a="1"/>
  <c r="I56" i="28" s="1"/>
  <c r="K56" i="28" s="1"/>
  <c r="H56" i="28" a="1"/>
  <c r="H56" i="28" s="1"/>
  <c r="G56" i="28" a="1"/>
  <c r="G56" i="28" s="1"/>
  <c r="F56" i="28"/>
  <c r="J55" i="28" a="1"/>
  <c r="J55" i="28" s="1"/>
  <c r="I55" i="28" a="1"/>
  <c r="I55" i="28" s="1"/>
  <c r="K55" i="28" s="1"/>
  <c r="H55" i="28" a="1"/>
  <c r="H55" i="28" s="1"/>
  <c r="G55" i="28" a="1"/>
  <c r="G55" i="28" s="1"/>
  <c r="F55" i="28"/>
  <c r="E55" i="28"/>
  <c r="J54" i="28" a="1"/>
  <c r="J54" i="28" s="1"/>
  <c r="I54" i="28" a="1"/>
  <c r="I54" i="28" s="1"/>
  <c r="K54" i="28" s="1"/>
  <c r="H54" i="28" a="1"/>
  <c r="H54" i="28" s="1"/>
  <c r="G54" i="28" a="1"/>
  <c r="G54" i="28" s="1"/>
  <c r="F54" i="28"/>
  <c r="J53" i="28" a="1"/>
  <c r="J53" i="28" s="1"/>
  <c r="I53" i="28" a="1"/>
  <c r="I53" i="28" s="1"/>
  <c r="K53" i="28" s="1"/>
  <c r="H53" i="28" a="1"/>
  <c r="H53" i="28" s="1"/>
  <c r="G53" i="28" a="1"/>
  <c r="G53" i="28" s="1"/>
  <c r="F53" i="28"/>
  <c r="E53" i="28"/>
  <c r="J52" i="28" a="1"/>
  <c r="J52" i="28" s="1"/>
  <c r="I52" i="28" a="1"/>
  <c r="I52" i="28" s="1"/>
  <c r="K52" i="28" s="1"/>
  <c r="H52" i="28" a="1"/>
  <c r="H52" i="28" s="1"/>
  <c r="G52" i="28" a="1"/>
  <c r="G52" i="28" s="1"/>
  <c r="F52" i="28"/>
  <c r="E52" i="28"/>
  <c r="J51" i="28" a="1"/>
  <c r="J51" i="28" s="1"/>
  <c r="I51" i="28" a="1"/>
  <c r="I51" i="28" s="1"/>
  <c r="K51" i="28" s="1"/>
  <c r="H51" i="28" a="1"/>
  <c r="H51" i="28" s="1"/>
  <c r="G51" i="28" a="1"/>
  <c r="G51" i="28" s="1"/>
  <c r="F51" i="28"/>
  <c r="E51" i="28"/>
  <c r="J50" i="28" a="1"/>
  <c r="J50" i="28" s="1"/>
  <c r="I50" i="28" a="1"/>
  <c r="I50" i="28" s="1"/>
  <c r="K50" i="28" s="1"/>
  <c r="H50" i="28" a="1"/>
  <c r="H50" i="28" s="1"/>
  <c r="G50" i="28" a="1"/>
  <c r="G50" i="28" s="1"/>
  <c r="F50" i="28"/>
  <c r="E50" i="28"/>
  <c r="J49" i="28" a="1"/>
  <c r="J49" i="28" s="1"/>
  <c r="I49" i="28" a="1"/>
  <c r="I49" i="28" s="1"/>
  <c r="K49" i="28" s="1"/>
  <c r="H49" i="28" a="1"/>
  <c r="H49" i="28" s="1"/>
  <c r="G49" i="28" a="1"/>
  <c r="G49" i="28" s="1"/>
  <c r="F49" i="28"/>
  <c r="E49" i="28"/>
  <c r="J48" i="28" a="1"/>
  <c r="J48" i="28" s="1"/>
  <c r="I48" i="28" a="1"/>
  <c r="I48" i="28" s="1"/>
  <c r="K48" i="28" s="1"/>
  <c r="H48" i="28" a="1"/>
  <c r="H48" i="28" s="1"/>
  <c r="G48" i="28" a="1"/>
  <c r="G48" i="28" s="1"/>
  <c r="F48" i="28"/>
  <c r="E48" i="28"/>
  <c r="J47" i="28" a="1"/>
  <c r="J47" i="28" s="1"/>
  <c r="I47" i="28" a="1"/>
  <c r="I47" i="28" s="1"/>
  <c r="K47" i="28" s="1"/>
  <c r="H47" i="28" a="1"/>
  <c r="H47" i="28" s="1"/>
  <c r="G47" i="28" a="1"/>
  <c r="G47" i="28" s="1"/>
  <c r="F47" i="28"/>
  <c r="E47" i="28"/>
  <c r="J46" i="28" a="1"/>
  <c r="J46" i="28" s="1"/>
  <c r="I46" i="28" a="1"/>
  <c r="I46" i="28" s="1"/>
  <c r="K46" i="28" s="1"/>
  <c r="H46" i="28" a="1"/>
  <c r="H46" i="28" s="1"/>
  <c r="G46" i="28" a="1"/>
  <c r="G46" i="28" s="1"/>
  <c r="F46" i="28"/>
  <c r="E46" i="28"/>
  <c r="J45" i="28" a="1"/>
  <c r="J45" i="28" s="1"/>
  <c r="I45" i="28" a="1"/>
  <c r="I45" i="28" s="1"/>
  <c r="K45" i="28" s="1"/>
  <c r="H45" i="28" a="1"/>
  <c r="H45" i="28" s="1"/>
  <c r="G45" i="28" a="1"/>
  <c r="G45" i="28" s="1"/>
  <c r="F45" i="28"/>
  <c r="E45" i="28"/>
  <c r="J44" i="28" a="1"/>
  <c r="J44" i="28" s="1"/>
  <c r="I44" i="28" a="1"/>
  <c r="I44" i="28" s="1"/>
  <c r="K44" i="28" s="1"/>
  <c r="H44" i="28" a="1"/>
  <c r="H44" i="28" s="1"/>
  <c r="G44" i="28" a="1"/>
  <c r="G44" i="28" s="1"/>
  <c r="F44" i="28"/>
  <c r="E44" i="28"/>
  <c r="J43" i="28" a="1"/>
  <c r="J43" i="28" s="1"/>
  <c r="I43" i="28" a="1"/>
  <c r="I43" i="28" s="1"/>
  <c r="K43" i="28" s="1"/>
  <c r="H43" i="28" a="1"/>
  <c r="H43" i="28" s="1"/>
  <c r="G43" i="28" a="1"/>
  <c r="G43" i="28" s="1"/>
  <c r="F43" i="28"/>
  <c r="E43" i="28"/>
  <c r="J42" i="28" a="1"/>
  <c r="J42" i="28" s="1"/>
  <c r="I42" i="28" a="1"/>
  <c r="I42" i="28" s="1"/>
  <c r="K42" i="28" s="1"/>
  <c r="H42" i="28" a="1"/>
  <c r="H42" i="28" s="1"/>
  <c r="G42" i="28" a="1"/>
  <c r="G42" i="28" s="1"/>
  <c r="F42" i="28"/>
  <c r="E42" i="28"/>
  <c r="J41" i="28" a="1"/>
  <c r="J41" i="28" s="1"/>
  <c r="I41" i="28" a="1"/>
  <c r="I41" i="28" s="1"/>
  <c r="K41" i="28" s="1"/>
  <c r="H41" i="28" a="1"/>
  <c r="H41" i="28" s="1"/>
  <c r="G41" i="28" a="1"/>
  <c r="G41" i="28" s="1"/>
  <c r="F41" i="28"/>
  <c r="E41" i="28"/>
  <c r="J40" i="28" a="1"/>
  <c r="J40" i="28" s="1"/>
  <c r="I40" i="28" a="1"/>
  <c r="I40" i="28" s="1"/>
  <c r="K40" i="28" s="1"/>
  <c r="H40" i="28" a="1"/>
  <c r="H40" i="28" s="1"/>
  <c r="G40" i="28" a="1"/>
  <c r="G40" i="28" s="1"/>
  <c r="F40" i="28"/>
  <c r="E40" i="28"/>
  <c r="J39" i="28" a="1"/>
  <c r="J39" i="28" s="1"/>
  <c r="I39" i="28" a="1"/>
  <c r="I39" i="28" s="1"/>
  <c r="K39" i="28" s="1"/>
  <c r="H39" i="28" a="1"/>
  <c r="H39" i="28" s="1"/>
  <c r="G39" i="28" a="1"/>
  <c r="G39" i="28" s="1"/>
  <c r="F39" i="28"/>
  <c r="E39" i="28"/>
  <c r="J38" i="28" a="1"/>
  <c r="J38" i="28" s="1"/>
  <c r="I38" i="28" a="1"/>
  <c r="I38" i="28" s="1"/>
  <c r="K38" i="28" s="1"/>
  <c r="H38" i="28" a="1"/>
  <c r="H38" i="28" s="1"/>
  <c r="G38" i="28" a="1"/>
  <c r="G38" i="28" s="1"/>
  <c r="F38" i="28"/>
  <c r="E38" i="28"/>
  <c r="J37" i="28" a="1"/>
  <c r="J37" i="28" s="1"/>
  <c r="I37" i="28" a="1"/>
  <c r="I37" i="28" s="1"/>
  <c r="K37" i="28" s="1"/>
  <c r="H37" i="28" a="1"/>
  <c r="H37" i="28" s="1"/>
  <c r="G37" i="28" a="1"/>
  <c r="G37" i="28" s="1"/>
  <c r="F37" i="28"/>
  <c r="E37" i="28"/>
  <c r="J36" i="28" a="1"/>
  <c r="J36" i="28" s="1"/>
  <c r="I36" i="28" a="1"/>
  <c r="I36" i="28" s="1"/>
  <c r="K36" i="28" s="1"/>
  <c r="H36" i="28" a="1"/>
  <c r="H36" i="28" s="1"/>
  <c r="G36" i="28" a="1"/>
  <c r="G36" i="28" s="1"/>
  <c r="F36" i="28"/>
  <c r="E36" i="28"/>
  <c r="J35" i="28" a="1"/>
  <c r="J35" i="28" s="1"/>
  <c r="I35" i="28" a="1"/>
  <c r="I35" i="28" s="1"/>
  <c r="K35" i="28" s="1"/>
  <c r="H35" i="28" a="1"/>
  <c r="H35" i="28" s="1"/>
  <c r="G35" i="28" a="1"/>
  <c r="G35" i="28" s="1"/>
  <c r="F35" i="28"/>
  <c r="E35" i="28"/>
  <c r="J34" i="28" a="1"/>
  <c r="J34" i="28" s="1"/>
  <c r="I34" i="28" a="1"/>
  <c r="I34" i="28" s="1"/>
  <c r="K34" i="28" s="1"/>
  <c r="H34" i="28" a="1"/>
  <c r="H34" i="28" s="1"/>
  <c r="G34" i="28" a="1"/>
  <c r="G34" i="28" s="1"/>
  <c r="F34" i="28"/>
  <c r="E34" i="28"/>
  <c r="J33" i="28" a="1"/>
  <c r="J33" i="28" s="1"/>
  <c r="I33" i="28" a="1"/>
  <c r="I33" i="28" s="1"/>
  <c r="K33" i="28" s="1"/>
  <c r="H33" i="28" a="1"/>
  <c r="H33" i="28" s="1"/>
  <c r="G33" i="28" a="1"/>
  <c r="G33" i="28" s="1"/>
  <c r="F33" i="28"/>
  <c r="E33" i="28"/>
  <c r="J32" i="28" a="1"/>
  <c r="J32" i="28" s="1"/>
  <c r="I32" i="28" a="1"/>
  <c r="I32" i="28" s="1"/>
  <c r="K32" i="28" s="1"/>
  <c r="H32" i="28" a="1"/>
  <c r="H32" i="28" s="1"/>
  <c r="G32" i="28" a="1"/>
  <c r="G32" i="28" s="1"/>
  <c r="F32" i="28"/>
  <c r="E32" i="28"/>
  <c r="J31" i="28" a="1"/>
  <c r="J31" i="28" s="1"/>
  <c r="I31" i="28" a="1"/>
  <c r="I31" i="28" s="1"/>
  <c r="K31" i="28" s="1"/>
  <c r="H31" i="28" a="1"/>
  <c r="H31" i="28" s="1"/>
  <c r="G31" i="28" a="1"/>
  <c r="G31" i="28" s="1"/>
  <c r="F31" i="28"/>
  <c r="J30" i="28" a="1"/>
  <c r="J30" i="28" s="1"/>
  <c r="I30" i="28" a="1"/>
  <c r="I30" i="28" s="1"/>
  <c r="K30" i="28" s="1"/>
  <c r="H30" i="28" a="1"/>
  <c r="H30" i="28" s="1"/>
  <c r="G30" i="28" a="1"/>
  <c r="G30" i="28" s="1"/>
  <c r="F30" i="28"/>
  <c r="E30" i="28"/>
  <c r="J29" i="28" a="1"/>
  <c r="J29" i="28" s="1"/>
  <c r="I29" i="28" a="1"/>
  <c r="I29" i="28" s="1"/>
  <c r="K29" i="28" s="1"/>
  <c r="H29" i="28" a="1"/>
  <c r="H29" i="28" s="1"/>
  <c r="G29" i="28" a="1"/>
  <c r="G29" i="28" s="1"/>
  <c r="F29" i="28"/>
  <c r="E29" i="28"/>
  <c r="J28" i="28" a="1"/>
  <c r="J28" i="28" s="1"/>
  <c r="I28" i="28" a="1"/>
  <c r="I28" i="28" s="1"/>
  <c r="K28" i="28" s="1"/>
  <c r="H28" i="28" a="1"/>
  <c r="H28" i="28" s="1"/>
  <c r="G28" i="28" a="1"/>
  <c r="G28" i="28" s="1"/>
  <c r="F28" i="28"/>
  <c r="E28" i="28"/>
  <c r="J27" i="28" a="1"/>
  <c r="J27" i="28" s="1"/>
  <c r="I27" i="28" a="1"/>
  <c r="I27" i="28" s="1"/>
  <c r="K27" i="28" s="1"/>
  <c r="H27" i="28" a="1"/>
  <c r="H27" i="28" s="1"/>
  <c r="G27" i="28" a="1"/>
  <c r="G27" i="28" s="1"/>
  <c r="F27" i="28"/>
  <c r="E27" i="28"/>
  <c r="J26" i="28" a="1"/>
  <c r="J26" i="28" s="1"/>
  <c r="I26" i="28" a="1"/>
  <c r="I26" i="28" s="1"/>
  <c r="K26" i="28" s="1"/>
  <c r="H26" i="28" a="1"/>
  <c r="H26" i="28" s="1"/>
  <c r="G26" i="28" a="1"/>
  <c r="G26" i="28" s="1"/>
  <c r="F26" i="28"/>
  <c r="E26" i="28"/>
  <c r="J25" i="28" a="1"/>
  <c r="J25" i="28" s="1"/>
  <c r="I25" i="28" a="1"/>
  <c r="I25" i="28" s="1"/>
  <c r="K25" i="28" s="1"/>
  <c r="H25" i="28" a="1"/>
  <c r="H25" i="28" s="1"/>
  <c r="G25" i="28" a="1"/>
  <c r="G25" i="28" s="1"/>
  <c r="F25" i="28"/>
  <c r="E25" i="28"/>
  <c r="J24" i="28" a="1"/>
  <c r="J24" i="28" s="1"/>
  <c r="I24" i="28" a="1"/>
  <c r="I24" i="28" s="1"/>
  <c r="K24" i="28" s="1"/>
  <c r="H24" i="28" a="1"/>
  <c r="H24" i="28" s="1"/>
  <c r="G24" i="28" a="1"/>
  <c r="G24" i="28" s="1"/>
  <c r="F24" i="28"/>
  <c r="E24" i="28"/>
  <c r="J23" i="28" a="1"/>
  <c r="J23" i="28" s="1"/>
  <c r="I23" i="28" a="1"/>
  <c r="I23" i="28" s="1"/>
  <c r="K23" i="28" s="1"/>
  <c r="H23" i="28" a="1"/>
  <c r="H23" i="28" s="1"/>
  <c r="G23" i="28" a="1"/>
  <c r="G23" i="28" s="1"/>
  <c r="F23" i="28"/>
  <c r="E23" i="28"/>
  <c r="J22" i="28" a="1"/>
  <c r="J22" i="28" s="1"/>
  <c r="I22" i="28" a="1"/>
  <c r="I22" i="28" s="1"/>
  <c r="K22" i="28" s="1"/>
  <c r="H22" i="28" a="1"/>
  <c r="H22" i="28" s="1"/>
  <c r="G22" i="28" a="1"/>
  <c r="G22" i="28" s="1"/>
  <c r="F22" i="28"/>
  <c r="E22" i="28"/>
  <c r="J21" i="28" a="1"/>
  <c r="J21" i="28" s="1"/>
  <c r="I21" i="28" a="1"/>
  <c r="I21" i="28" s="1"/>
  <c r="K21" i="28" s="1"/>
  <c r="H21" i="28" a="1"/>
  <c r="H21" i="28" s="1"/>
  <c r="G21" i="28" a="1"/>
  <c r="G21" i="28" s="1"/>
  <c r="F21" i="28"/>
  <c r="E21" i="28"/>
  <c r="J20" i="28" a="1"/>
  <c r="J20" i="28" s="1"/>
  <c r="I20" i="28" a="1"/>
  <c r="I20" i="28" s="1"/>
  <c r="K20" i="28" s="1"/>
  <c r="H20" i="28" a="1"/>
  <c r="H20" i="28" s="1"/>
  <c r="G20" i="28" a="1"/>
  <c r="G20" i="28" s="1"/>
  <c r="F20" i="28"/>
  <c r="E20" i="28"/>
  <c r="J19" i="28" a="1"/>
  <c r="J19" i="28" s="1"/>
  <c r="I19" i="28" a="1"/>
  <c r="I19" i="28" s="1"/>
  <c r="K19" i="28" s="1"/>
  <c r="H19" i="28" a="1"/>
  <c r="H19" i="28" s="1"/>
  <c r="G19" i="28" a="1"/>
  <c r="G19" i="28" s="1"/>
  <c r="F19" i="28"/>
  <c r="E19" i="28"/>
  <c r="J18" i="28" a="1"/>
  <c r="J18" i="28" s="1"/>
  <c r="I18" i="28" a="1"/>
  <c r="I18" i="28" s="1"/>
  <c r="K18" i="28" s="1"/>
  <c r="H18" i="28" a="1"/>
  <c r="H18" i="28" s="1"/>
  <c r="G18" i="28" a="1"/>
  <c r="G18" i="28" s="1"/>
  <c r="F18" i="28"/>
  <c r="E18" i="28"/>
  <c r="J17" i="28" a="1"/>
  <c r="J17" i="28" s="1"/>
  <c r="I17" i="28" a="1"/>
  <c r="I17" i="28" s="1"/>
  <c r="K17" i="28" s="1"/>
  <c r="H17" i="28" a="1"/>
  <c r="H17" i="28" s="1"/>
  <c r="G17" i="28" a="1"/>
  <c r="G17" i="28" s="1"/>
  <c r="F17" i="28"/>
  <c r="E17" i="28"/>
  <c r="J16" i="28" a="1"/>
  <c r="J16" i="28" s="1"/>
  <c r="I16" i="28" a="1"/>
  <c r="I16" i="28" s="1"/>
  <c r="K16" i="28" s="1"/>
  <c r="H16" i="28" a="1"/>
  <c r="H16" i="28" s="1"/>
  <c r="G16" i="28" a="1"/>
  <c r="G16" i="28" s="1"/>
  <c r="F16" i="28"/>
  <c r="E16" i="28"/>
  <c r="J15" i="28" a="1"/>
  <c r="J15" i="28" s="1"/>
  <c r="I15" i="28" a="1"/>
  <c r="I15" i="28" s="1"/>
  <c r="K15" i="28" s="1"/>
  <c r="H15" i="28" a="1"/>
  <c r="H15" i="28" s="1"/>
  <c r="G15" i="28" a="1"/>
  <c r="G15" i="28" s="1"/>
  <c r="F15" i="28"/>
  <c r="E15" i="28"/>
  <c r="J14" i="28" a="1"/>
  <c r="J14" i="28" s="1"/>
  <c r="I14" i="28" a="1"/>
  <c r="I14" i="28" s="1"/>
  <c r="K14" i="28" s="1"/>
  <c r="H14" i="28" a="1"/>
  <c r="H14" i="28" s="1"/>
  <c r="G14" i="28" a="1"/>
  <c r="G14" i="28" s="1"/>
  <c r="F14" i="28"/>
  <c r="E14" i="28"/>
  <c r="J13" i="28" a="1"/>
  <c r="J13" i="28" s="1"/>
  <c r="I13" i="28" a="1"/>
  <c r="I13" i="28" s="1"/>
  <c r="K13" i="28" s="1"/>
  <c r="H13" i="28" a="1"/>
  <c r="H13" i="28" s="1"/>
  <c r="G13" i="28" a="1"/>
  <c r="G13" i="28" s="1"/>
  <c r="F13" i="28"/>
  <c r="E13" i="28"/>
  <c r="J12" i="28" a="1"/>
  <c r="J12" i="28" s="1"/>
  <c r="I12" i="28" a="1"/>
  <c r="I12" i="28" s="1"/>
  <c r="K12" i="28" s="1"/>
  <c r="H12" i="28" a="1"/>
  <c r="H12" i="28" s="1"/>
  <c r="G12" i="28" a="1"/>
  <c r="G12" i="28" s="1"/>
  <c r="F12" i="28"/>
  <c r="E12" i="28"/>
  <c r="J11" i="28" a="1"/>
  <c r="J11" i="28" s="1"/>
  <c r="I11" i="28" a="1"/>
  <c r="I11" i="28" s="1"/>
  <c r="K11" i="28" s="1"/>
  <c r="H11" i="28" a="1"/>
  <c r="H11" i="28" s="1"/>
  <c r="G11" i="28" a="1"/>
  <c r="G11" i="28" s="1"/>
  <c r="F11" i="28"/>
  <c r="E11" i="28"/>
  <c r="J10" i="28" a="1"/>
  <c r="J10" i="28" s="1"/>
  <c r="I10" i="28" a="1"/>
  <c r="I10" i="28" s="1"/>
  <c r="K10" i="28" s="1"/>
  <c r="H10" i="28" a="1"/>
  <c r="H10" i="28" s="1"/>
  <c r="G10" i="28" a="1"/>
  <c r="G10" i="28" s="1"/>
  <c r="F10" i="28"/>
  <c r="E10" i="28"/>
  <c r="J9" i="28" a="1"/>
  <c r="J9" i="28" s="1"/>
  <c r="I9" i="28" a="1"/>
  <c r="I9" i="28" s="1"/>
  <c r="K9" i="28" s="1"/>
  <c r="H9" i="28" a="1"/>
  <c r="H9" i="28" s="1"/>
  <c r="G9" i="28" a="1"/>
  <c r="G9" i="28" s="1"/>
  <c r="F9" i="28"/>
  <c r="E9" i="28"/>
  <c r="J8" i="28" a="1"/>
  <c r="J8" i="28" s="1"/>
  <c r="I8" i="28" a="1"/>
  <c r="I8" i="28" s="1"/>
  <c r="K8" i="28" s="1"/>
  <c r="H8" i="28" a="1"/>
  <c r="H8" i="28" s="1"/>
  <c r="G8" i="28" a="1"/>
  <c r="G8" i="28" s="1"/>
  <c r="F8" i="28"/>
  <c r="E8" i="28"/>
  <c r="J7" i="28" a="1"/>
  <c r="J7" i="28" s="1"/>
  <c r="I7" i="28" a="1"/>
  <c r="I7" i="28" s="1"/>
  <c r="K7" i="28" s="1"/>
  <c r="H7" i="28" a="1"/>
  <c r="H7" i="28" s="1"/>
  <c r="G7" i="28" a="1"/>
  <c r="G7" i="28" s="1"/>
  <c r="F7" i="28"/>
  <c r="E7" i="28"/>
  <c r="J6" i="28" a="1"/>
  <c r="J6" i="28" s="1"/>
  <c r="I6" i="28" a="1"/>
  <c r="I6" i="28" s="1"/>
  <c r="K6" i="28" s="1"/>
  <c r="H6" i="28" a="1"/>
  <c r="H6" i="28" s="1"/>
  <c r="G6" i="28" a="1"/>
  <c r="G6" i="28" s="1"/>
  <c r="F6" i="28"/>
  <c r="E6" i="28"/>
  <c r="J5" i="28" a="1"/>
  <c r="J5" i="28" s="1"/>
  <c r="I5" i="28" a="1"/>
  <c r="I5" i="28" s="1"/>
  <c r="H5" i="28" a="1"/>
  <c r="H5" i="28" s="1"/>
  <c r="G5" i="28" a="1"/>
  <c r="G5" i="28" s="1"/>
  <c r="F5" i="28"/>
  <c r="E5" i="28"/>
  <c r="J4" i="28" a="1"/>
  <c r="J4" i="28" s="1"/>
  <c r="I4" i="28" a="1"/>
  <c r="I4" i="28" s="1"/>
  <c r="K4" i="28" s="1"/>
  <c r="H4" i="28" a="1"/>
  <c r="H4" i="28" s="1"/>
  <c r="G4" i="28" a="1"/>
  <c r="G4" i="28" s="1"/>
  <c r="F4" i="28"/>
  <c r="E4" i="28"/>
  <c r="J3" i="28" a="1"/>
  <c r="J3" i="28" s="1"/>
  <c r="I3" i="28" a="1"/>
  <c r="I3" i="28" s="1"/>
  <c r="K3" i="28" s="1"/>
  <c r="H3" i="28" a="1"/>
  <c r="H3" i="28" s="1"/>
  <c r="G3" i="28" a="1"/>
  <c r="G3" i="28" s="1"/>
  <c r="F3" i="28"/>
  <c r="E3" i="28"/>
  <c r="J2" i="28" a="1"/>
  <c r="J2" i="28" s="1"/>
  <c r="I2" i="28" a="1"/>
  <c r="I2" i="28" s="1"/>
  <c r="K2" i="28" s="1"/>
  <c r="H2" i="28" a="1"/>
  <c r="H2" i="28" s="1"/>
  <c r="G2" i="28" a="1"/>
  <c r="G2" i="28" s="1"/>
  <c r="F2" i="28"/>
  <c r="E2" i="28"/>
  <c r="C26" i="27"/>
  <c r="C25" i="27"/>
  <c r="C20" i="27"/>
  <c r="C20" i="27" a="1"/>
  <c r="C13" i="27"/>
  <c r="C12" i="27"/>
  <c r="C12" i="27" a="1"/>
  <c r="C11" i="27" a="1"/>
  <c r="C11" i="27" s="1"/>
  <c r="C9" i="27"/>
  <c r="C9" i="27" a="1"/>
  <c r="C7" i="27"/>
  <c r="C7" i="27" a="1"/>
  <c r="T16" i="34"/>
  <c r="T15" i="34"/>
  <c r="T14" i="34"/>
  <c r="T12" i="34"/>
  <c r="T11" i="34"/>
  <c r="T10" i="34"/>
  <c r="T8" i="34"/>
  <c r="T7" i="34"/>
  <c r="T9" i="34" s="1"/>
  <c r="T13" i="34" s="1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Q8" i="16"/>
  <c r="P8" i="16"/>
  <c r="O8" i="16"/>
  <c r="N8" i="16"/>
  <c r="M8" i="16"/>
  <c r="L8" i="16"/>
  <c r="K8" i="16"/>
  <c r="I8" i="16"/>
  <c r="I9" i="16" s="1"/>
  <c r="BI7" i="16" a="1"/>
  <c r="BI7" i="16" s="1"/>
  <c r="BH7" i="16" a="1"/>
  <c r="BH7" i="16" s="1"/>
  <c r="BG7" i="16" a="1"/>
  <c r="BG7" i="16" s="1"/>
  <c r="BF7" i="16" a="1"/>
  <c r="BF7" i="16" s="1"/>
  <c r="BC7" i="16" a="1"/>
  <c r="BC7" i="16" s="1"/>
  <c r="BB7" i="16" a="1"/>
  <c r="BB7" i="16" s="1"/>
  <c r="BA7" i="16" a="1"/>
  <c r="BA7" i="16" s="1"/>
  <c r="AZ7" i="16" a="1"/>
  <c r="AZ7" i="16" s="1"/>
  <c r="AY7" i="16" a="1"/>
  <c r="AY7" i="16" s="1"/>
  <c r="AX7" i="16" a="1"/>
  <c r="AX7" i="16" s="1"/>
  <c r="AW7" i="16" a="1"/>
  <c r="AW7" i="16" s="1"/>
  <c r="AV7" i="16" a="1"/>
  <c r="AV7" i="16" s="1"/>
  <c r="AU7" i="16" a="1"/>
  <c r="AU7" i="16" s="1"/>
  <c r="AT7" i="16"/>
  <c r="AT7" i="16" a="1"/>
  <c r="AR7" i="16"/>
  <c r="AR7" i="16" a="1"/>
  <c r="AQ7" i="16"/>
  <c r="AQ7" i="16" a="1"/>
  <c r="AP7" i="16"/>
  <c r="AP7" i="16" a="1"/>
  <c r="AO7" i="16"/>
  <c r="AN7" i="16"/>
  <c r="B7" i="16"/>
  <c r="AT6" i="16"/>
  <c r="AT6" i="16" a="1"/>
  <c r="AR6" i="16"/>
  <c r="AR6" i="16" a="1"/>
  <c r="AQ6" i="16"/>
  <c r="AQ6" i="16" a="1"/>
  <c r="AP6" i="16"/>
  <c r="AP6" i="16" a="1"/>
  <c r="AO6" i="16"/>
  <c r="AN6" i="16"/>
  <c r="BE6" i="16" s="1"/>
  <c r="B6" i="16"/>
  <c r="F23" i="17"/>
  <c r="E23" i="17"/>
  <c r="D23" i="17"/>
  <c r="C23" i="17"/>
  <c r="AY6" i="16" a="1"/>
  <c r="AV6" i="16" a="1"/>
  <c r="BA6" i="16" a="1"/>
  <c r="AU6" i="16" a="1"/>
  <c r="BH6" i="16" a="1"/>
  <c r="BG6" i="16" a="1"/>
  <c r="BI6" i="16" a="1"/>
  <c r="AZ6" i="16" a="1"/>
  <c r="AX6" i="16" a="1"/>
  <c r="AW6" i="16" a="1"/>
  <c r="BF6" i="16" a="1"/>
  <c r="BB6" i="16" a="1"/>
  <c r="BC6" i="16" a="1"/>
  <c r="E18" i="34" l="1" a="1"/>
  <c r="E18" i="34" s="1"/>
  <c r="I7" i="34" a="1"/>
  <c r="I7" i="34" s="1"/>
  <c r="G7" i="34" s="1"/>
  <c r="N17" i="34" a="1"/>
  <c r="N17" i="34" s="1"/>
  <c r="M17" i="34" s="1"/>
  <c r="E8" i="34" a="1"/>
  <c r="E8" i="34" s="1"/>
  <c r="I8" i="34" a="1"/>
  <c r="I8" i="34" s="1"/>
  <c r="F8" i="34" s="1"/>
  <c r="C4" i="27" a="1"/>
  <c r="C4" i="27" s="1"/>
  <c r="N14" i="34" a="1"/>
  <c r="N14" i="34" s="1"/>
  <c r="L14" i="34" s="1"/>
  <c r="I10" i="34" a="1"/>
  <c r="I10" i="34" s="1"/>
  <c r="F10" i="34" s="1"/>
  <c r="C22" i="27" a="1"/>
  <c r="C22" i="27" s="1"/>
  <c r="I13" i="34" a="1"/>
  <c r="I13" i="34" s="1"/>
  <c r="F13" i="34" s="1"/>
  <c r="I12" i="34" a="1"/>
  <c r="I12" i="34" s="1"/>
  <c r="F12" i="34" s="1"/>
  <c r="E5" i="34" a="1"/>
  <c r="E5" i="34" s="1"/>
  <c r="N5" i="34" a="1"/>
  <c r="N5" i="34" s="1"/>
  <c r="K5" i="34" s="1"/>
  <c r="E6" i="34" a="1"/>
  <c r="E6" i="34" s="1"/>
  <c r="I5" i="34" a="1"/>
  <c r="I5" i="34" s="1"/>
  <c r="H5" i="34" s="1"/>
  <c r="I6" i="34" a="1"/>
  <c r="I6" i="34" s="1"/>
  <c r="F6" i="34" s="1"/>
  <c r="E7" i="34" a="1"/>
  <c r="E7" i="34" s="1"/>
  <c r="N15" i="34" a="1"/>
  <c r="N15" i="34" s="1"/>
  <c r="L15" i="34" s="1"/>
  <c r="AO8" i="16"/>
  <c r="N7" i="34" a="1"/>
  <c r="N7" i="34" s="1"/>
  <c r="L7" i="34" s="1"/>
  <c r="J12" i="34" a="1"/>
  <c r="J12" i="34" s="1"/>
  <c r="BG6" i="16"/>
  <c r="AY6" i="16"/>
  <c r="BH6" i="16"/>
  <c r="AX6" i="16"/>
  <c r="AZ6" i="16"/>
  <c r="BI6" i="16"/>
  <c r="BA6" i="16"/>
  <c r="AW6" i="16"/>
  <c r="BB6" i="16"/>
  <c r="AU6" i="16"/>
  <c r="BC6" i="16"/>
  <c r="AV6" i="16"/>
  <c r="BF6" i="16"/>
  <c r="K5" i="28"/>
  <c r="AJ9" i="23" s="1" a="1"/>
  <c r="AJ9" i="23" s="1"/>
  <c r="C21" i="27"/>
  <c r="C24" i="27" a="1"/>
  <c r="C24" i="27" s="1"/>
  <c r="C23" i="27" a="1"/>
  <c r="C23" i="27" s="1"/>
  <c r="J8" i="34" a="1"/>
  <c r="J8" i="34" s="1"/>
  <c r="N13" i="34" a="1"/>
  <c r="N13" i="34" s="1"/>
  <c r="E17" i="34" a="1"/>
  <c r="E17" i="34" s="1"/>
  <c r="C5" i="27" a="1"/>
  <c r="C5" i="27" s="1"/>
  <c r="J7" i="34" a="1"/>
  <c r="J7" i="34" s="1"/>
  <c r="N12" i="34" a="1"/>
  <c r="N12" i="34" s="1"/>
  <c r="E16" i="34" a="1"/>
  <c r="E16" i="34" s="1"/>
  <c r="C15" i="27"/>
  <c r="BD7" i="16" a="1"/>
  <c r="BD7" i="16" s="1"/>
  <c r="N11" i="34" a="1"/>
  <c r="N11" i="34" s="1"/>
  <c r="E15" i="34" a="1"/>
  <c r="E15" i="34" s="1"/>
  <c r="C6" i="27" a="1"/>
  <c r="C6" i="27" s="1"/>
  <c r="C16" i="27"/>
  <c r="J10" i="34" a="1"/>
  <c r="J10" i="34" s="1"/>
  <c r="N10" i="34" a="1"/>
  <c r="N10" i="34" s="1"/>
  <c r="E14" i="34" a="1"/>
  <c r="E14" i="34" s="1"/>
  <c r="I18" i="34" a="1"/>
  <c r="I18" i="34" s="1"/>
  <c r="J6" i="34" a="1"/>
  <c r="J6" i="34" s="1"/>
  <c r="BE7" i="16"/>
  <c r="Z2" i="23" s="1" a="1"/>
  <c r="Z2" i="23" s="1"/>
  <c r="N9" i="34" a="1"/>
  <c r="N9" i="34" s="1"/>
  <c r="E13" i="34" a="1"/>
  <c r="E13" i="34" s="1"/>
  <c r="J5" i="34" a="1"/>
  <c r="J5" i="34" s="1"/>
  <c r="N8" i="34" a="1"/>
  <c r="N8" i="34" s="1"/>
  <c r="E12" i="34" a="1"/>
  <c r="E12" i="34" s="1"/>
  <c r="I17" i="34" a="1"/>
  <c r="I17" i="34" s="1"/>
  <c r="J18" i="34" a="1"/>
  <c r="J18" i="34" s="1"/>
  <c r="C19" i="27" a="1"/>
  <c r="C19" i="27" s="1"/>
  <c r="E11" i="34" a="1"/>
  <c r="E11" i="34" s="1"/>
  <c r="I16" i="34" a="1"/>
  <c r="I16" i="34" s="1"/>
  <c r="C8" i="27" a="1"/>
  <c r="C8" i="27" s="1"/>
  <c r="E10" i="34" a="1"/>
  <c r="E10" i="34" s="1"/>
  <c r="I15" i="34" a="1"/>
  <c r="I15" i="34" s="1"/>
  <c r="J17" i="34" a="1"/>
  <c r="J17" i="34" s="1"/>
  <c r="N6" i="34" a="1"/>
  <c r="N6" i="34" s="1"/>
  <c r="E9" i="34" a="1"/>
  <c r="E9" i="34" s="1"/>
  <c r="I14" i="34" a="1"/>
  <c r="I14" i="34" s="1"/>
  <c r="J16" i="34" a="1"/>
  <c r="J16" i="34" s="1"/>
  <c r="J15" i="34" a="1"/>
  <c r="J15" i="34" s="1"/>
  <c r="AM2" i="23" a="1"/>
  <c r="AM2" i="23" s="1"/>
  <c r="J14" i="34" a="1"/>
  <c r="J14" i="34" s="1"/>
  <c r="C10" i="27"/>
  <c r="N18" i="34" a="1"/>
  <c r="N18" i="34" s="1"/>
  <c r="AN8" i="16"/>
  <c r="I11" i="34" a="1"/>
  <c r="I11" i="34" s="1"/>
  <c r="J13" i="34" a="1"/>
  <c r="J13" i="34" s="1"/>
  <c r="C3" i="27" a="1"/>
  <c r="C3" i="27" s="1"/>
  <c r="AH10" i="23" a="1"/>
  <c r="AH10" i="23" s="1"/>
  <c r="AI8" i="23" a="1"/>
  <c r="AI8" i="23" s="1"/>
  <c r="AJ6" i="23" a="1"/>
  <c r="AJ6" i="23" s="1"/>
  <c r="AK4" i="23" a="1"/>
  <c r="AK4" i="23" s="1"/>
  <c r="AK11" i="23" a="1"/>
  <c r="AK11" i="23" s="1"/>
  <c r="AH8" i="23" a="1"/>
  <c r="AH8" i="23" s="1"/>
  <c r="AI6" i="23" a="1"/>
  <c r="AI6" i="23" s="1"/>
  <c r="AJ4" i="23" a="1"/>
  <c r="AJ4" i="23" s="1"/>
  <c r="AJ11" i="23" a="1"/>
  <c r="AJ11" i="23" s="1"/>
  <c r="AK9" i="23" a="1"/>
  <c r="AK9" i="23" s="1"/>
  <c r="AH4" i="23" a="1"/>
  <c r="AH4" i="23" s="1"/>
  <c r="AJ2" i="23" a="1"/>
  <c r="AJ2" i="23" s="1"/>
  <c r="AI9" i="23" a="1"/>
  <c r="AI9" i="23" s="1"/>
  <c r="AJ7" i="23" a="1"/>
  <c r="AJ7" i="23" s="1"/>
  <c r="AK12" i="23" a="1"/>
  <c r="AK12" i="23" s="1"/>
  <c r="AI2" i="23" a="1"/>
  <c r="AI2" i="23" s="1"/>
  <c r="AH9" i="23" a="1"/>
  <c r="AH9" i="23" s="1"/>
  <c r="AI7" i="23" a="1"/>
  <c r="AI7" i="23" s="1"/>
  <c r="AI5" i="23" a="1"/>
  <c r="AI5" i="23" s="1"/>
  <c r="AJ3" i="23" a="1"/>
  <c r="AJ3" i="23" s="1"/>
  <c r="AI12" i="23" a="1"/>
  <c r="AI12" i="23" s="1"/>
  <c r="AJ10" i="23" a="1"/>
  <c r="AJ10" i="23" s="1"/>
  <c r="AK8" i="23" a="1"/>
  <c r="AK8" i="23" s="1"/>
  <c r="AH5" i="23" a="1"/>
  <c r="AH5" i="23" s="1"/>
  <c r="AI3" i="23" a="1"/>
  <c r="AI3" i="23" s="1"/>
  <c r="AH12" i="23" a="1"/>
  <c r="AH12" i="23" s="1"/>
  <c r="AI10" i="23" a="1"/>
  <c r="AI10" i="23" s="1"/>
  <c r="I9" i="34" a="1"/>
  <c r="I9" i="34" s="1"/>
  <c r="J11" i="34" a="1"/>
  <c r="J11" i="34" s="1"/>
  <c r="N16" i="34" a="1"/>
  <c r="N16" i="34" s="1"/>
  <c r="J9" i="34" a="1"/>
  <c r="J9" i="34" s="1"/>
  <c r="BD6" i="16" a="1"/>
  <c r="K17" i="34" l="1"/>
  <c r="G13" i="34"/>
  <c r="L17" i="34"/>
  <c r="G5" i="34"/>
  <c r="H7" i="34"/>
  <c r="F7" i="34"/>
  <c r="AJ8" i="23" a="1"/>
  <c r="AJ8" i="23" s="1"/>
  <c r="AH11" i="23" a="1"/>
  <c r="AH11" i="23" s="1"/>
  <c r="H8" i="34"/>
  <c r="AK5" i="23" a="1"/>
  <c r="AK5" i="23" s="1"/>
  <c r="L5" i="34"/>
  <c r="M14" i="34"/>
  <c r="F5" i="34"/>
  <c r="G12" i="34"/>
  <c r="M7" i="34"/>
  <c r="K14" i="34"/>
  <c r="K15" i="34"/>
  <c r="M15" i="34"/>
  <c r="G6" i="34"/>
  <c r="H13" i="34"/>
  <c r="M5" i="34"/>
  <c r="H10" i="34"/>
  <c r="G10" i="34"/>
  <c r="G8" i="34"/>
  <c r="H12" i="34"/>
  <c r="AJ12" i="23" a="1"/>
  <c r="AJ12" i="23" s="1"/>
  <c r="AK2" i="23" a="1"/>
  <c r="AK2" i="23" s="1"/>
  <c r="AH3" i="23" a="1"/>
  <c r="AH3" i="23" s="1"/>
  <c r="AK3" i="23" a="1"/>
  <c r="AK3" i="23" s="1"/>
  <c r="AI4" i="23" a="1"/>
  <c r="AI4" i="23" s="1"/>
  <c r="AK10" i="23" a="1"/>
  <c r="AK10" i="23" s="1"/>
  <c r="AI11" i="23" a="1"/>
  <c r="AI11" i="23" s="1"/>
  <c r="AK6" i="23" a="1"/>
  <c r="AK6" i="23" s="1"/>
  <c r="AJ5" i="23" a="1"/>
  <c r="AJ5" i="23" s="1"/>
  <c r="AH6" i="23" a="1"/>
  <c r="AH6" i="23" s="1"/>
  <c r="AH7" i="23" a="1"/>
  <c r="AH7" i="23" s="1"/>
  <c r="AK7" i="23" a="1"/>
  <c r="AK7" i="23" s="1"/>
  <c r="H6" i="34"/>
  <c r="AH2" i="23" a="1"/>
  <c r="AH2" i="23" s="1"/>
  <c r="K7" i="34"/>
  <c r="BD6" i="16"/>
  <c r="H9" i="34"/>
  <c r="G9" i="34"/>
  <c r="F9" i="34"/>
  <c r="C17" i="27"/>
  <c r="C18" i="27" s="1"/>
  <c r="C14" i="27"/>
  <c r="M16" i="34"/>
  <c r="L16" i="34"/>
  <c r="K16" i="34"/>
  <c r="K11" i="34"/>
  <c r="M11" i="34"/>
  <c r="L11" i="34"/>
  <c r="H15" i="34"/>
  <c r="G15" i="34"/>
  <c r="F15" i="34"/>
  <c r="M18" i="34"/>
  <c r="L18" i="34"/>
  <c r="K18" i="34"/>
  <c r="H17" i="34"/>
  <c r="G17" i="34"/>
  <c r="F17" i="34"/>
  <c r="M8" i="34"/>
  <c r="L8" i="34"/>
  <c r="K8" i="34"/>
  <c r="L12" i="34"/>
  <c r="K12" i="34"/>
  <c r="M12" i="34"/>
  <c r="H14" i="34"/>
  <c r="G14" i="34"/>
  <c r="F14" i="34"/>
  <c r="M9" i="34"/>
  <c r="L9" i="34"/>
  <c r="K9" i="34"/>
  <c r="L6" i="34"/>
  <c r="M6" i="34"/>
  <c r="K6" i="34"/>
  <c r="M13" i="34"/>
  <c r="K13" i="34"/>
  <c r="L13" i="34"/>
  <c r="H18" i="34"/>
  <c r="G18" i="34"/>
  <c r="F18" i="34"/>
  <c r="M10" i="34"/>
  <c r="L10" i="34"/>
  <c r="K10" i="34"/>
  <c r="H16" i="34"/>
  <c r="G16" i="34"/>
  <c r="F16" i="34"/>
  <c r="G11" i="34"/>
  <c r="F11" i="34"/>
  <c r="H11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C21" authorId="0" shapeId="0" xr:uid="{287D8D97-02AB-4F49-B0EE-3BBB84530E15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<sst xmlns="http://schemas.openxmlformats.org/spreadsheetml/2006/main" count="8260" uniqueCount="5444">
  <si>
    <t>Year</t>
  </si>
  <si>
    <t>PIC</t>
  </si>
  <si>
    <t>Other Pilot or Crew</t>
  </si>
  <si>
    <t>Details</t>
  </si>
  <si>
    <t>Landings</t>
  </si>
  <si>
    <t>Approaches</t>
  </si>
  <si>
    <t>ICUS</t>
  </si>
  <si>
    <t>Dual</t>
  </si>
  <si>
    <t>Command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</si>
  <si>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</si>
  <si>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</si>
  <si>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</si>
  <si>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</si>
  <si>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</si>
  <si>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</si>
  <si>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</si>
  <si>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</si>
  <si>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</si>
  <si>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RNAV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</si>
  <si>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</si>
  <si>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</si>
  <si>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</si>
  <si>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</si>
  <si>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</si>
  <si>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</si>
  <si>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</si>
  <si>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</si>
  <si>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IPC</t>
  </si>
  <si>
    <t>Cumulative</t>
  </si>
  <si>
    <t>2D</t>
  </si>
  <si>
    <t>3D</t>
  </si>
  <si>
    <t>CDI</t>
  </si>
  <si>
    <t>Azimuth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</si>
  <si>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</si>
  <si>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</si>
  <si>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</si>
  <si>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</si>
  <si>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</si>
  <si>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</si>
  <si>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</si>
  <si>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</si>
  <si>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</si>
  <si>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</si>
  <si>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</si>
  <si>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</si>
  <si>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</si>
  <si>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</si>
  <si>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</si>
  <si>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</si>
  <si>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</si>
  <si>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</si>
  <si>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</si>
  <si>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</si>
  <si>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</si>
  <si>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</si>
  <si>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</si>
  <si>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</si>
  <si>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</si>
  <si>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</si>
  <si>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</si>
  <si>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</si>
  <si>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</si>
  <si>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CumRNAV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</si>
  <si>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</si>
  <si>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</si>
  <si>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</si>
  <si>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</si>
  <si>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</si>
  <si>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</si>
  <si>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</si>
  <si>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</si>
  <si>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</si>
  <si>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</si>
  <si>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</si>
  <si>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</si>
  <si>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</si>
  <si>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</si>
  <si>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</si>
  <si>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</si>
  <si>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</si>
  <si>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</si>
  <si>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</si>
  <si>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</si>
  <si>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</si>
  <si>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</si>
  <si>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</si>
  <si>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</si>
  <si>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</si>
  <si>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</si>
  <si>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</si>
  <si>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</si>
  <si>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</si>
  <si>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</si>
  <si>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</si>
  <si>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</si>
  <si>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</si>
  <si>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</si>
  <si>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</si>
  <si>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</si>
  <si>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</si>
  <si>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</si>
  <si>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</si>
  <si>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</si>
  <si>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</si>
  <si>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</si>
  <si>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</si>
  <si>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</si>
  <si>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</si>
  <si>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</si>
  <si>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</si>
  <si>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</si>
  <si>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</si>
  <si>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</si>
  <si>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</si>
  <si>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</si>
  <si>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</si>
  <si>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</si>
  <si>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</si>
  <si>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</si>
  <si>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</si>
  <si>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</si>
  <si>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</si>
  <si>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</si>
  <si>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</si>
  <si>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</si>
  <si>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</si>
  <si>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</si>
  <si>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</si>
  <si>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</si>
  <si>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</si>
  <si>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</si>
  <si>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</si>
  <si>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</si>
  <si>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</si>
  <si>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</si>
  <si>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</si>
  <si>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</si>
  <si>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</si>
  <si>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</si>
  <si>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</si>
  <si>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</si>
  <si>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</si>
  <si>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</si>
  <si>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</si>
  <si>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</si>
  <si>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</si>
  <si>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</si>
  <si>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</si>
  <si>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</si>
  <si>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</si>
  <si>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</si>
  <si>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</si>
  <si>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</si>
  <si>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</si>
  <si>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</si>
  <si>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</si>
  <si>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</si>
  <si>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</si>
  <si>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</si>
  <si>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</si>
  <si>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</si>
  <si>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</si>
  <si>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</si>
  <si>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</si>
  <si>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</si>
  <si>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</si>
  <si>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</si>
  <si>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</si>
  <si>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</si>
  <si>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</si>
  <si>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</si>
  <si>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</si>
  <si>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</si>
  <si>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</si>
  <si>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</si>
  <si>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</si>
  <si>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</si>
  <si>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</si>
  <si>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</si>
  <si>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</si>
  <si>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</si>
  <si>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</si>
  <si>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</si>
  <si>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</si>
  <si>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</si>
  <si>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</si>
  <si>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</si>
  <si>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</si>
  <si>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</si>
  <si>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</si>
  <si>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</si>
  <si>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</si>
  <si>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</si>
  <si>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</si>
  <si>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</si>
  <si>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</si>
  <si>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</si>
  <si>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</si>
  <si>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</si>
  <si>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</si>
  <si>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</si>
  <si>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</si>
  <si>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</si>
  <si>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</si>
  <si>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</si>
  <si>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</si>
  <si>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</si>
  <si>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</si>
  <si>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</si>
  <si>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</si>
  <si>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</si>
  <si>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</si>
  <si>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</si>
  <si>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</si>
  <si>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</si>
  <si>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</si>
  <si>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</si>
  <si>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</si>
  <si>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</si>
  <si>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</si>
  <si>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</si>
  <si>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</si>
  <si>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</si>
  <si>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</si>
  <si>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</si>
  <si>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</si>
  <si>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</si>
  <si>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</si>
  <si>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</si>
  <si>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</si>
  <si>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</si>
  <si>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</si>
  <si>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</si>
  <si>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</si>
  <si>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</si>
  <si>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</si>
  <si>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</si>
  <si>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</si>
  <si>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</si>
  <si>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</si>
  <si>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</si>
  <si>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</si>
  <si>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</si>
  <si>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</si>
  <si>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</si>
  <si>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</si>
  <si>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</si>
  <si>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</si>
  <si>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</si>
  <si>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</si>
  <si>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</si>
  <si>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</si>
  <si>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</si>
  <si>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</si>
  <si>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</si>
  <si>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</si>
  <si>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</si>
  <si>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</si>
  <si>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</si>
  <si>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</si>
  <si>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</si>
  <si>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</si>
  <si>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</si>
  <si>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</si>
  <si>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</si>
  <si>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</si>
  <si>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</si>
  <si>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</si>
  <si>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</si>
  <si>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</si>
  <si>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</si>
  <si>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</si>
  <si>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</si>
  <si>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</si>
  <si>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</si>
  <si>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</si>
  <si>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</si>
  <si>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</si>
  <si>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</si>
  <si>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</si>
  <si>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</si>
  <si>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</si>
  <si>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</si>
  <si>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</si>
  <si>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</si>
  <si>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</si>
  <si>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</si>
  <si>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</si>
  <si>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</si>
  <si>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</si>
  <si>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</si>
  <si>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</si>
  <si>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</si>
  <si>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</si>
  <si>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</si>
  <si>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</si>
  <si>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</si>
  <si>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</si>
  <si>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</si>
  <si>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</si>
  <si>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</si>
  <si>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</si>
  <si>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</si>
  <si>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</si>
  <si>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</si>
  <si>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</si>
  <si>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</si>
  <si>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</si>
  <si>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</si>
  <si>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</si>
  <si>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</si>
  <si>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</si>
  <si>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</si>
  <si>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</si>
  <si>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</si>
  <si>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</si>
  <si>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</si>
  <si>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</si>
  <si>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</si>
  <si>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</si>
  <si>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</si>
  <si>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</si>
  <si>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</si>
  <si>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</si>
  <si>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</si>
  <si>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</si>
  <si>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</si>
  <si>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</si>
  <si>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</si>
  <si>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</si>
  <si>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</si>
  <si>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</si>
  <si>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</si>
  <si>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</si>
  <si>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</si>
  <si>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</si>
  <si>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</si>
  <si>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</si>
  <si>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</si>
  <si>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</si>
  <si>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</si>
  <si>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</si>
  <si>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</si>
  <si>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</si>
  <si>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</si>
  <si>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</si>
  <si>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</si>
  <si>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</si>
  <si>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</si>
  <si>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</si>
  <si>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</si>
  <si>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</si>
  <si>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</si>
  <si>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</si>
  <si>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</si>
  <si>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</si>
  <si>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</si>
  <si>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</si>
  <si>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</si>
  <si>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</si>
  <si>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</si>
  <si>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</si>
  <si>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</si>
  <si>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</si>
  <si>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</si>
  <si>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</si>
  <si>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</si>
  <si>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</si>
  <si>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</si>
  <si>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</si>
  <si>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</si>
  <si>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</si>
  <si>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</si>
  <si>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</si>
  <si>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</si>
  <si>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</si>
  <si>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</si>
  <si>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</si>
  <si>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</si>
  <si>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</si>
  <si>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</si>
  <si>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</si>
  <si>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</si>
  <si>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</si>
  <si>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</si>
  <si>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</si>
  <si>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</si>
  <si>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</si>
  <si>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</si>
  <si>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</si>
  <si>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</si>
  <si>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</si>
  <si>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</si>
  <si>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</si>
  <si>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</si>
  <si>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</si>
  <si>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</si>
  <si>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</si>
  <si>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</si>
  <si>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</si>
  <si>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</si>
  <si>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</si>
  <si>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</si>
  <si>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</si>
  <si>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</si>
  <si>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</si>
  <si>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</si>
  <si>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</si>
  <si>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</si>
  <si>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</si>
  <si>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</si>
  <si>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</si>
  <si>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</si>
  <si>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</si>
  <si>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</si>
  <si>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</si>
  <si>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</si>
  <si>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</si>
  <si>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</si>
  <si>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</si>
  <si>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</si>
  <si>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</si>
  <si>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</si>
  <si>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</si>
  <si>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</si>
  <si>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</si>
  <si>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</si>
  <si>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</si>
  <si>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</si>
  <si>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</si>
  <si>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</si>
  <si>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</si>
  <si>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</si>
  <si>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</si>
  <si>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</si>
  <si>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</si>
  <si>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</si>
  <si>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</si>
  <si>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</si>
  <si>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</si>
  <si>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</si>
  <si>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</si>
  <si>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</si>
  <si>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</si>
  <si>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</si>
  <si>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</si>
  <si>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</si>
  <si>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</si>
  <si>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</si>
  <si>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</si>
  <si>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</si>
  <si>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</si>
  <si>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</si>
  <si>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</si>
  <si>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</si>
  <si>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</si>
  <si>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</si>
  <si>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</si>
  <si>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</si>
  <si>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</si>
  <si>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</si>
  <si>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</si>
  <si>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</si>
  <si>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</si>
  <si>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</si>
  <si>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</si>
  <si>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</si>
  <si>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</si>
  <si>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</si>
  <si>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</si>
  <si>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</si>
  <si>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</si>
  <si>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</si>
  <si>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</si>
  <si>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</si>
  <si>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</si>
  <si>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</si>
  <si>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</si>
  <si>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</si>
  <si>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</si>
  <si>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</si>
  <si>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</si>
  <si>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</si>
  <si>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</si>
  <si>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</si>
  <si>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</si>
  <si>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</si>
  <si>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</si>
  <si>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</si>
  <si>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</si>
  <si>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</si>
  <si>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</si>
  <si>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</si>
  <si>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</si>
  <si>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</si>
  <si>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</si>
  <si>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</si>
  <si>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</si>
  <si>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</si>
  <si>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</si>
  <si>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</si>
  <si>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</si>
  <si>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</si>
  <si>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</si>
  <si>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</si>
  <si>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</si>
  <si>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</si>
  <si>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</si>
  <si>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</si>
  <si>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</si>
  <si>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</si>
  <si>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</si>
  <si>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</si>
  <si>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</si>
  <si>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</si>
  <si>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</si>
  <si>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</si>
  <si>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</si>
  <si>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</si>
  <si>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</si>
  <si>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</si>
  <si>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</si>
  <si>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</si>
  <si>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</si>
  <si>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</si>
  <si>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</si>
  <si>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</si>
  <si>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</si>
  <si>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</si>
  <si>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</si>
  <si>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</si>
  <si>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</si>
  <si>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</si>
  <si>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</si>
  <si>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</si>
  <si>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</si>
  <si>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</si>
  <si>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</si>
  <si>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</si>
  <si>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</si>
  <si>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</si>
  <si>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</si>
  <si>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</si>
  <si>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</si>
  <si>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</si>
  <si>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</si>
  <si>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</si>
  <si>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</si>
  <si>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</si>
  <si>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</si>
  <si>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</si>
  <si>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</si>
  <si>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</si>
  <si>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</si>
  <si>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</si>
  <si>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</si>
  <si>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</si>
  <si>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</si>
  <si>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</si>
  <si>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</si>
  <si>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</si>
  <si>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</si>
  <si>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</si>
  <si>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</si>
  <si>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</si>
  <si>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</si>
  <si>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</si>
  <si>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</si>
  <si>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</si>
  <si>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</si>
  <si>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</si>
  <si>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</si>
  <si>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</si>
  <si>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</si>
  <si>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</si>
  <si>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</si>
  <si>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</si>
  <si>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</si>
  <si>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</si>
  <si>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</si>
  <si>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</si>
  <si>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</si>
  <si>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</si>
  <si>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</si>
  <si>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</si>
  <si>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</si>
  <si>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</si>
  <si>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</si>
  <si>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</si>
  <si>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</si>
  <si>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</si>
  <si>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</si>
  <si>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</si>
  <si>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</si>
  <si>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</si>
  <si>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</si>
  <si>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</si>
  <si>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</si>
  <si>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</si>
  <si>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</si>
  <si>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</si>
  <si>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</si>
  <si>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</si>
  <si>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</si>
  <si>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</si>
  <si>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</si>
  <si>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</si>
  <si>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</si>
  <si>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</si>
  <si>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</si>
  <si>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</si>
  <si>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</si>
  <si>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</si>
  <si>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</si>
  <si>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</si>
  <si>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</si>
  <si>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</si>
  <si>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</si>
  <si>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</si>
  <si>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</si>
  <si>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</si>
  <si>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</si>
  <si>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</si>
  <si>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</si>
  <si>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</si>
  <si>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</si>
  <si>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</si>
  <si>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</si>
  <si>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</si>
  <si>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</si>
  <si>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</si>
  <si>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</si>
  <si>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</si>
  <si>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</si>
  <si>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</si>
  <si>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</si>
  <si>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</si>
  <si>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</si>
  <si>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</si>
  <si>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</si>
  <si>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</si>
  <si>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</si>
  <si>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</si>
  <si>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</si>
  <si>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</si>
  <si>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</si>
  <si>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</si>
  <si>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</si>
  <si>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</si>
  <si>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</si>
  <si>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</si>
  <si>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</si>
  <si>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</si>
  <si>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</si>
  <si>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</si>
  <si>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</si>
  <si>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</si>
  <si>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</si>
  <si>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</si>
  <si>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</si>
  <si>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</si>
  <si>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</si>
  <si>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</si>
  <si>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</si>
  <si>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</si>
  <si>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</si>
  <si>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</si>
  <si>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</si>
  <si>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</si>
  <si>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</si>
  <si>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</si>
  <si>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</si>
  <si>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</si>
  <si>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</si>
  <si>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</si>
  <si>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</si>
  <si>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</si>
  <si>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</si>
  <si>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</si>
  <si>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</si>
  <si>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</si>
  <si>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</si>
  <si>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</si>
  <si>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</si>
  <si>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</si>
  <si>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</si>
  <si>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</si>
  <si>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</si>
  <si>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</si>
  <si>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</si>
  <si>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</si>
  <si>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</si>
  <si>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</si>
  <si>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</si>
  <si>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</si>
  <si>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</si>
  <si>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</si>
  <si>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</si>
  <si>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</si>
  <si>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</si>
  <si>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</si>
  <si>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</si>
  <si>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</si>
  <si>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</si>
  <si>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</si>
  <si>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</si>
  <si>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</si>
  <si>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</si>
  <si>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</si>
  <si>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</si>
  <si>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</si>
  <si>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</si>
  <si>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</si>
  <si>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</si>
  <si>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</si>
  <si>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</si>
  <si>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</si>
  <si>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</si>
  <si>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</si>
  <si>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</si>
  <si>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</si>
  <si>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</si>
  <si>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</si>
  <si>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</si>
  <si>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</si>
  <si>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</si>
  <si>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</si>
  <si>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</si>
  <si>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</si>
  <si>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</si>
  <si>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</si>
  <si>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</si>
  <si>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</si>
  <si>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</si>
  <si>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</si>
  <si>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</si>
  <si>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</si>
  <si>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</si>
  <si>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</si>
  <si>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</si>
  <si>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</si>
  <si>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</si>
  <si>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</si>
  <si>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</si>
  <si>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</si>
  <si>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</si>
  <si>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</si>
  <si>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</si>
  <si>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</si>
  <si>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</si>
  <si>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</si>
  <si>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</si>
  <si>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</si>
  <si>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</si>
  <si>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</si>
  <si>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</si>
  <si>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</si>
  <si>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</si>
  <si>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</si>
  <si>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</si>
  <si>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</si>
  <si>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</si>
  <si>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</si>
  <si>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</si>
  <si>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</si>
  <si>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</si>
  <si>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</si>
  <si>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</si>
  <si>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</si>
  <si>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</si>
  <si>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</si>
  <si>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</si>
  <si>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</si>
  <si>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</si>
  <si>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</si>
  <si>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</si>
  <si>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</si>
  <si>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</si>
  <si>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</si>
  <si>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</si>
  <si>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</si>
  <si>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</si>
  <si>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</si>
  <si>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</si>
  <si>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</si>
  <si>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</si>
  <si>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</si>
  <si>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</si>
  <si>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</si>
  <si>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</si>
  <si>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</si>
  <si>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</si>
  <si>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</si>
  <si>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</si>
  <si>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</si>
  <si>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</si>
  <si>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</si>
  <si>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</si>
  <si>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</si>
  <si>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</si>
  <si>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</si>
  <si>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</si>
  <si>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</si>
  <si>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</si>
  <si>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</si>
  <si>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</si>
  <si>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</si>
  <si>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</si>
  <si>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</si>
  <si>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</si>
  <si>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</si>
  <si>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</si>
  <si>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</si>
  <si>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</si>
  <si>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</si>
  <si>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</si>
  <si>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</si>
  <si>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</si>
  <si>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</si>
  <si>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</si>
  <si>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</si>
  <si>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</si>
  <si>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</si>
  <si>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</si>
  <si>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</si>
  <si>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</si>
  <si>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</si>
  <si>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</si>
  <si>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</si>
  <si>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</si>
  <si>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</si>
  <si>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</si>
  <si>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</si>
  <si>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</si>
  <si>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</si>
  <si>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</si>
  <si>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</si>
  <si>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</si>
  <si>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</si>
  <si>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</si>
  <si>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</si>
  <si>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</si>
  <si>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</si>
  <si>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</si>
  <si>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</si>
  <si>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</si>
  <si>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</si>
  <si>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</si>
  <si>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</si>
  <si>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</si>
  <si>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</si>
  <si>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</si>
  <si>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</si>
  <si>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</si>
  <si>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</si>
  <si>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</si>
  <si>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</si>
  <si>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</si>
  <si>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</si>
  <si>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</si>
  <si>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</si>
  <si>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</si>
  <si>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</si>
  <si>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</si>
  <si>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</si>
  <si>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</si>
  <si>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</si>
  <si>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</si>
  <si>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</si>
  <si>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</si>
  <si>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</si>
  <si>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</si>
  <si>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</si>
  <si>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</si>
  <si>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</si>
  <si>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</si>
  <si>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</si>
  <si>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</si>
  <si>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</si>
  <si>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</si>
  <si>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</si>
  <si>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</si>
  <si>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</si>
  <si>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</si>
  <si>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</si>
  <si>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</si>
  <si>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</si>
  <si>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</si>
  <si>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</si>
  <si>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</si>
  <si>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</si>
  <si>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</si>
  <si>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</si>
  <si>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</si>
  <si>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</si>
  <si>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</si>
  <si>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</si>
  <si>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</si>
  <si>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</si>
  <si>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</si>
  <si>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</si>
  <si>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</si>
  <si>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</si>
  <si>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</si>
  <si>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</si>
  <si>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</si>
  <si>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</si>
  <si>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</si>
  <si>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</si>
  <si>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</si>
  <si>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</si>
  <si>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</si>
  <si>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</si>
  <si>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</si>
  <si>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</si>
  <si>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</si>
  <si>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</si>
  <si>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</si>
  <si>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</si>
  <si>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</si>
  <si>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</si>
  <si>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</si>
  <si>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</si>
  <si>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</si>
  <si>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</si>
  <si>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</si>
  <si>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</si>
  <si>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</si>
  <si>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</si>
  <si>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</si>
  <si>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</si>
  <si>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</si>
  <si>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</si>
  <si>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</si>
  <si>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</si>
  <si>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</si>
  <si>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</si>
  <si>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</si>
  <si>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</si>
  <si>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</si>
  <si>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</si>
  <si>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</si>
  <si>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</si>
  <si>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</si>
  <si>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</si>
  <si>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</si>
  <si>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</si>
  <si>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</si>
  <si>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</si>
  <si>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</si>
  <si>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</si>
  <si>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</si>
  <si>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</si>
  <si>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</si>
  <si>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</si>
  <si>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</si>
  <si>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</si>
  <si>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</si>
  <si>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</si>
  <si>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</si>
  <si>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</si>
  <si>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</si>
  <si>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</si>
  <si>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</si>
  <si>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</si>
  <si>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</si>
  <si>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</si>
  <si>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</si>
  <si>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</si>
  <si>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</si>
  <si>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</si>
  <si>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</si>
  <si>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</si>
  <si>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</si>
  <si>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</si>
  <si>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</si>
  <si>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</si>
  <si>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</si>
  <si>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</si>
  <si>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</si>
  <si>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</si>
  <si>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</si>
  <si>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</si>
  <si>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</si>
  <si>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</si>
  <si>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</si>
  <si>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</si>
  <si>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</si>
  <si>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</si>
  <si>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</si>
  <si>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</si>
  <si>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</si>
  <si>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</si>
  <si>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</si>
  <si>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</si>
  <si>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</si>
  <si>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</si>
  <si>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</si>
  <si>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</si>
  <si>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</si>
  <si>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</si>
  <si>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</si>
  <si>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</si>
  <si>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</si>
  <si>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</si>
  <si>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</si>
  <si>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</si>
  <si>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</si>
  <si>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</si>
  <si>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</si>
  <si>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</si>
  <si>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</si>
  <si>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</si>
  <si>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</si>
  <si>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</si>
  <si>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</si>
  <si>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</si>
  <si>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</si>
  <si>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</si>
  <si>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</si>
  <si>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</si>
  <si>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</si>
  <si>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</si>
  <si>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</si>
  <si>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</si>
  <si>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</si>
  <si>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</si>
  <si>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</si>
  <si>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</si>
  <si>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</si>
  <si>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</si>
  <si>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</si>
  <si>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</si>
  <si>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</si>
  <si>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</si>
  <si>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</si>
  <si>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</si>
  <si>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</si>
  <si>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</si>
  <si>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</si>
  <si>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</si>
  <si>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</si>
  <si>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</si>
  <si>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</si>
  <si>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</si>
  <si>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</si>
  <si>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</si>
  <si>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</si>
  <si>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</si>
  <si>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</si>
  <si>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</si>
  <si>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</si>
  <si>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</si>
  <si>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</si>
  <si>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</si>
  <si>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</si>
  <si>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</si>
  <si>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</si>
  <si>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</si>
  <si>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</si>
  <si>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</si>
  <si>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</si>
  <si>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</si>
  <si>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</si>
  <si>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</si>
  <si>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</si>
  <si>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</si>
  <si>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</si>
  <si>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</si>
  <si>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</si>
  <si>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</si>
  <si>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</si>
  <si>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</si>
  <si>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</si>
  <si>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</si>
  <si>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</si>
  <si>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</si>
  <si>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</si>
  <si>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</si>
  <si>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</si>
  <si>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</si>
  <si>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</si>
  <si>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</si>
  <si>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</si>
  <si>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</si>
  <si>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</si>
  <si>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</si>
  <si>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</si>
  <si>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</si>
  <si>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</si>
  <si>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</si>
  <si>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</si>
  <si>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</si>
  <si>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</si>
  <si>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</si>
  <si>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</si>
  <si>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</si>
  <si>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</si>
  <si>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</si>
  <si>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</si>
  <si>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</si>
  <si>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</si>
  <si>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</si>
  <si>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</si>
  <si>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</si>
  <si>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</si>
  <si>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</si>
  <si>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</si>
  <si>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</si>
  <si>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</si>
  <si>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</si>
  <si>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</si>
  <si>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</si>
  <si>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</si>
  <si>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</si>
  <si>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</si>
  <si>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</si>
  <si>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</si>
  <si>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</si>
  <si>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</si>
  <si>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</si>
  <si>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</si>
  <si>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</si>
  <si>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</si>
  <si>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</si>
  <si>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</si>
  <si>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</si>
  <si>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</si>
  <si>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</si>
  <si>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</si>
  <si>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</si>
  <si>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</si>
  <si>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</si>
  <si>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</si>
  <si>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</si>
  <si>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</si>
  <si>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</si>
  <si>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</si>
  <si>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</si>
  <si>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</si>
  <si>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</si>
  <si>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</si>
  <si>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</si>
  <si>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</si>
  <si>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</si>
  <si>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</si>
  <si>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</si>
  <si>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</si>
  <si>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</si>
  <si>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</si>
  <si>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</si>
  <si>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</si>
  <si>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</si>
  <si>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</si>
  <si>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</si>
  <si>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</si>
  <si>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</si>
  <si>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</si>
  <si>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</si>
  <si>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</si>
  <si>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</si>
  <si>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</si>
  <si>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</si>
  <si>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</si>
  <si>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</si>
  <si>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</si>
  <si>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</si>
  <si>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</si>
  <si>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</si>
  <si>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</si>
  <si>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</si>
  <si>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</si>
  <si>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</si>
  <si>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</si>
  <si>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</si>
  <si>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</si>
  <si>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</si>
  <si>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</si>
  <si>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</si>
  <si>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</si>
  <si>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</si>
  <si>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</si>
  <si>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</si>
  <si>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</si>
  <si>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</si>
  <si>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</si>
  <si>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</si>
  <si>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</si>
  <si>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</si>
  <si>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</si>
  <si>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</si>
  <si>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</si>
  <si>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</si>
  <si>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</si>
  <si>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</si>
  <si>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</si>
  <si>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</si>
  <si>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</si>
  <si>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</si>
  <si>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</si>
  <si>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</si>
  <si>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</si>
  <si>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</si>
  <si>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</si>
  <si>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</si>
  <si>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</si>
  <si>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</si>
  <si>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</si>
  <si>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</si>
  <si>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</si>
  <si>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</si>
  <si>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</si>
  <si>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</si>
  <si>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</si>
  <si>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</si>
  <si>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</si>
  <si>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</si>
  <si>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</si>
  <si>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</si>
  <si>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</si>
  <si>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</si>
  <si>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</si>
  <si>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</si>
  <si>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</si>
  <si>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</si>
  <si>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</si>
  <si>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</si>
  <si>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</si>
  <si>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</si>
  <si>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</si>
  <si>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</si>
  <si>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</si>
  <si>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</si>
  <si>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</si>
  <si>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</si>
  <si>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</si>
  <si>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</si>
  <si>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</si>
  <si>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</si>
  <si>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</si>
  <si>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</si>
  <si>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</si>
  <si>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</si>
  <si>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</si>
  <si>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</si>
  <si>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</si>
  <si>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</si>
  <si>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</si>
  <si>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</si>
  <si>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</si>
  <si>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</si>
  <si>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</si>
  <si>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</si>
  <si>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</si>
  <si>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</si>
  <si>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</si>
  <si>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</si>
  <si>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</si>
  <si>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</si>
  <si>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</si>
  <si>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</si>
  <si>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</si>
  <si>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</si>
  <si>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</si>
  <si>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</si>
  <si>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</si>
  <si>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</si>
  <si>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</si>
  <si>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</si>
  <si>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</si>
  <si>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</si>
  <si>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</si>
  <si>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</si>
  <si>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</si>
  <si>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</si>
  <si>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</si>
  <si>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</si>
  <si>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</si>
  <si>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</si>
  <si>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</si>
  <si>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</si>
  <si>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</si>
  <si>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</si>
  <si>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</si>
  <si>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</si>
  <si>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</si>
  <si>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</si>
  <si>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</si>
  <si>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</si>
  <si>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</si>
  <si>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</si>
  <si>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</si>
  <si>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</si>
  <si>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</si>
  <si>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</si>
  <si>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</si>
  <si>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</si>
  <si>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</si>
  <si>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</si>
  <si>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</si>
  <si>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</si>
  <si>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</si>
  <si>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</si>
  <si>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</si>
  <si>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</si>
  <si>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</si>
  <si>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</si>
  <si>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</si>
  <si>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</si>
  <si>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</si>
  <si>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</si>
  <si>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</si>
  <si>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</si>
  <si>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</si>
  <si>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</si>
  <si>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</si>
  <si>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</si>
  <si>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</si>
  <si>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</si>
  <si>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</si>
  <si>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</si>
  <si>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</si>
  <si>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</si>
  <si>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</si>
  <si>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</si>
  <si>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</si>
  <si>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</si>
  <si>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</si>
  <si>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</si>
  <si>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</si>
  <si>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</si>
  <si>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</si>
  <si>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</si>
  <si>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</si>
  <si>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</si>
  <si>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</si>
  <si>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</si>
  <si>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</si>
  <si>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</si>
  <si>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</si>
  <si>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</si>
  <si>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</si>
  <si>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</si>
  <si>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</si>
  <si>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</si>
  <si>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</si>
  <si>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</si>
  <si>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</si>
  <si>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</si>
  <si>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</si>
  <si>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</si>
  <si>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</si>
  <si>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</si>
  <si>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</si>
  <si>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</si>
  <si>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</si>
  <si>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</si>
  <si>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</si>
  <si>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</si>
  <si>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</si>
  <si>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</si>
  <si>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</si>
  <si>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</si>
  <si>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</si>
  <si>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</si>
  <si>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</si>
  <si>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</si>
  <si>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</si>
  <si>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</si>
  <si>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</si>
  <si>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</si>
  <si>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</si>
  <si>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</si>
  <si>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</si>
  <si>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</si>
  <si>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</si>
  <si>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</si>
  <si>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</si>
  <si>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</si>
  <si>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</si>
  <si>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</si>
  <si>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</si>
  <si>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</si>
  <si>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</si>
  <si>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</si>
  <si>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</si>
  <si>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</si>
  <si>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</si>
  <si>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</si>
  <si>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</si>
  <si>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</si>
  <si>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</si>
  <si>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</si>
  <si>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</si>
  <si>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</si>
  <si>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</si>
  <si>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</si>
  <si>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</si>
  <si>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</si>
  <si>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</si>
  <si>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</si>
  <si>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</si>
  <si>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</si>
  <si>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</si>
  <si>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</si>
  <si>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</si>
  <si>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</si>
  <si>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</si>
  <si>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</si>
  <si>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</si>
  <si>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</si>
  <si>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</si>
  <si>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</si>
  <si>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</si>
  <si>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</si>
  <si>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</si>
  <si>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</si>
  <si>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</si>
  <si>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</si>
  <si>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</si>
  <si>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</si>
  <si>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</si>
  <si>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</si>
  <si>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</si>
  <si>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</si>
  <si>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</si>
  <si>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</si>
  <si>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</si>
  <si>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</si>
  <si>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</si>
  <si>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</si>
  <si>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</si>
  <si>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</si>
  <si>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</si>
  <si>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</si>
  <si>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</si>
  <si>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</si>
  <si>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</si>
  <si>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</si>
  <si>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</si>
  <si>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</si>
  <si>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</si>
  <si>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</si>
  <si>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</si>
  <si>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</si>
  <si>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</si>
  <si>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</si>
  <si>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</si>
  <si>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</si>
  <si>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</si>
  <si>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</si>
  <si>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</si>
  <si>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</si>
  <si>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</si>
  <si>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</si>
  <si>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</si>
  <si>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</si>
  <si>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</si>
  <si>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</si>
  <si>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</si>
  <si>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</si>
  <si>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</si>
  <si>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</si>
  <si>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</si>
  <si>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</si>
  <si>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</si>
  <si>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</si>
  <si>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</si>
  <si>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</si>
  <si>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</si>
  <si>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</si>
  <si>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</si>
  <si>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</si>
  <si>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</si>
  <si>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</si>
  <si>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</si>
  <si>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</si>
  <si>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</si>
  <si>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</si>
  <si>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</si>
  <si>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</si>
  <si>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</si>
  <si>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</si>
  <si>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</si>
  <si>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</si>
  <si>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</si>
  <si>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</si>
  <si>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</si>
  <si>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</si>
  <si>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</si>
  <si>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</si>
  <si>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</si>
  <si>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</si>
  <si>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</si>
  <si>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</si>
  <si>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</si>
  <si>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</si>
  <si>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</si>
  <si>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</si>
  <si>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</si>
  <si>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</si>
  <si>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</si>
  <si>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</si>
  <si>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</si>
  <si>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</si>
  <si>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</si>
  <si>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</si>
  <si>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</si>
  <si>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</si>
  <si>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</si>
  <si>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</si>
  <si>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</si>
  <si>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</si>
  <si>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</si>
  <si>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</si>
  <si>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</si>
  <si>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</si>
  <si>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</si>
  <si>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</si>
  <si>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</si>
  <si>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</si>
  <si>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</si>
  <si>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</si>
  <si>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</si>
  <si>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</si>
  <si>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</si>
  <si>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</si>
  <si>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</si>
  <si>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</si>
  <si>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</si>
  <si>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</si>
  <si>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</si>
  <si>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</si>
  <si>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</si>
  <si>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</si>
  <si>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</si>
  <si>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</si>
  <si>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</si>
  <si>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</si>
  <si>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</si>
  <si>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</si>
  <si>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</si>
  <si>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</si>
  <si>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</si>
  <si>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</si>
  <si>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</si>
  <si>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</si>
  <si>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</si>
  <si>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</si>
  <si>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</si>
  <si>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</si>
  <si>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</si>
  <si>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</si>
  <si>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</si>
  <si>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</si>
  <si>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</si>
  <si>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</si>
  <si>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</si>
  <si>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</si>
  <si>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</si>
  <si>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</si>
  <si>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</si>
  <si>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</si>
  <si>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</si>
  <si>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</si>
  <si>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</si>
  <si>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</si>
  <si>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</si>
  <si>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</si>
  <si>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</si>
  <si>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</si>
  <si>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</si>
  <si>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</si>
  <si>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</si>
  <si>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</si>
  <si>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</si>
  <si>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</si>
  <si>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</si>
  <si>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</si>
  <si>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</si>
  <si>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</si>
  <si>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</si>
  <si>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</si>
  <si>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</si>
  <si>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</si>
  <si>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</si>
  <si>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</si>
  <si>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</si>
  <si>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</si>
  <si>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</si>
  <si>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</si>
  <si>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</si>
  <si>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</si>
  <si>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</si>
  <si>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</si>
  <si>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</si>
  <si>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</si>
  <si>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</si>
  <si>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</si>
  <si>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</si>
  <si>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</si>
  <si>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</si>
  <si>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</si>
  <si>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</si>
  <si>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</si>
  <si>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</si>
  <si>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</si>
  <si>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</si>
  <si>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</si>
  <si>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</si>
  <si>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</si>
  <si>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</si>
  <si>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</si>
  <si>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</si>
  <si>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</si>
  <si>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</si>
  <si>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</si>
  <si>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</si>
  <si>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</si>
  <si>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</si>
  <si>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</si>
  <si>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</si>
  <si>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</si>
  <si>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</si>
  <si>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</si>
  <si>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</si>
  <si>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</si>
  <si>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</si>
  <si>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</si>
  <si>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</si>
  <si>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</si>
  <si>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</si>
  <si>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</si>
  <si>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</si>
  <si>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</si>
  <si>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</si>
  <si>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</si>
  <si>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</si>
  <si>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</si>
  <si>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</si>
  <si>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</si>
  <si>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</si>
  <si>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</si>
  <si>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</si>
  <si>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</si>
  <si>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</si>
  <si>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</si>
  <si>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</si>
  <si>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</si>
  <si>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</si>
  <si>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</si>
  <si>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</si>
  <si>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</si>
  <si>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</si>
  <si>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</si>
  <si>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</si>
  <si>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</si>
  <si>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</si>
  <si>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</si>
  <si>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</si>
  <si>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</si>
  <si>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</si>
  <si>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</si>
  <si>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</si>
  <si>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</si>
  <si>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</si>
  <si>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</si>
  <si>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</si>
  <si>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</si>
  <si>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</si>
  <si>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</si>
  <si>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</si>
  <si>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</si>
  <si>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</si>
  <si>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</si>
  <si>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</si>
  <si>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</si>
  <si>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</si>
  <si>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</si>
  <si>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</si>
  <si>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</si>
  <si>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</si>
  <si>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</si>
  <si>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</si>
  <si>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</si>
  <si>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</si>
  <si>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</si>
  <si>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</si>
  <si>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</si>
  <si>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</si>
  <si>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</si>
  <si>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</si>
  <si>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</si>
  <si>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</si>
  <si>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</si>
  <si>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</si>
  <si>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</si>
  <si>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</si>
  <si>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</si>
  <si>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</si>
  <si>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</si>
  <si>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</si>
  <si>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</si>
  <si>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</si>
  <si>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</si>
  <si>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</si>
  <si>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</si>
  <si>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</si>
  <si>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</si>
  <si>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</si>
  <si>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</si>
  <si>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</si>
  <si>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</si>
  <si>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</si>
  <si>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</si>
  <si>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</si>
  <si>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</si>
  <si>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</si>
  <si>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</si>
  <si>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</si>
  <si>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</si>
  <si>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</si>
  <si>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</si>
  <si>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</si>
  <si>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</si>
  <si>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</si>
  <si>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</si>
  <si>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</si>
  <si>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</si>
  <si>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</si>
  <si>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</si>
  <si>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</si>
  <si>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</si>
  <si>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</si>
  <si>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</si>
  <si>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</si>
  <si>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</si>
  <si>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</si>
  <si>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</si>
  <si>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</si>
  <si>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</si>
  <si>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</si>
  <si>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</si>
  <si>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</si>
  <si>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</si>
  <si>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</si>
  <si>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</si>
  <si>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</si>
  <si>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</si>
  <si>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</si>
  <si>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</si>
  <si>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</si>
  <si>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</si>
  <si>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</si>
  <si>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</si>
  <si>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</si>
  <si>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</si>
  <si>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</si>
  <si>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</si>
  <si>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</si>
  <si>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</si>
  <si>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</si>
  <si>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</si>
  <si>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</si>
  <si>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</si>
  <si>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</si>
  <si>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</si>
  <si>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</si>
  <si>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</si>
  <si>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</si>
  <si>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</si>
  <si>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</si>
  <si>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</si>
  <si>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</si>
  <si>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</si>
  <si>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</si>
  <si>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</si>
  <si>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</si>
  <si>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</si>
  <si>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</si>
  <si>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</si>
  <si>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</si>
  <si>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</si>
  <si>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</si>
  <si>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</si>
  <si>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</si>
  <si>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</si>
  <si>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</si>
  <si>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</si>
  <si>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</si>
  <si>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</si>
  <si>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</si>
  <si>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</si>
  <si>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</si>
  <si>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</si>
  <si>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</si>
  <si>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</si>
  <si>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</si>
  <si>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</si>
  <si>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</si>
  <si>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</si>
  <si>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</si>
  <si>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</si>
  <si>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</si>
  <si>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</si>
  <si>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</si>
  <si>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</si>
  <si>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</si>
  <si>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</si>
  <si>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</si>
  <si>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</si>
  <si>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</si>
  <si>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</si>
  <si>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</si>
  <si>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</si>
  <si>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</si>
  <si>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</si>
  <si>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</si>
  <si>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</si>
  <si>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</si>
  <si>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</si>
  <si>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</si>
  <si>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</si>
  <si>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</si>
  <si>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</si>
  <si>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</si>
  <si>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</si>
  <si>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</si>
  <si>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</si>
  <si>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</si>
  <si>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</si>
  <si>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</si>
  <si>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</si>
  <si>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</si>
  <si>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</si>
  <si>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</si>
  <si>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</si>
  <si>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</si>
  <si>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</si>
  <si>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</si>
  <si>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</si>
  <si>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</si>
  <si>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</si>
  <si>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</si>
  <si>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</si>
  <si>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</si>
  <si>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</si>
  <si>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</si>
  <si>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</si>
  <si>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</si>
  <si>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</si>
  <si>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</si>
  <si>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</si>
  <si>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</si>
  <si>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</si>
  <si>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</si>
  <si>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</si>
  <si>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</si>
  <si>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</si>
  <si>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</si>
  <si>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</si>
  <si>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</si>
  <si>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</si>
  <si>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</si>
  <si>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</si>
  <si>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</si>
  <si>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</si>
  <si>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</si>
  <si>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</si>
  <si>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</si>
  <si>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</si>
  <si>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</si>
  <si>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</si>
  <si>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</si>
  <si>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</si>
  <si>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</si>
  <si>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</si>
  <si>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</si>
  <si>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</si>
  <si>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</si>
  <si>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</si>
  <si>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</si>
  <si>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</si>
  <si>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</si>
  <si>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</si>
  <si>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</si>
  <si>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</si>
  <si>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</si>
  <si>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</si>
  <si>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</si>
  <si>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</si>
  <si>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</si>
  <si>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</si>
  <si>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</si>
  <si>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</si>
  <si>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</si>
  <si>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</si>
  <si>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</si>
  <si>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</si>
  <si>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</si>
  <si>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</si>
  <si>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</si>
  <si>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</si>
  <si>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</si>
  <si>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</si>
  <si>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</si>
  <si>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</si>
  <si>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</si>
  <si>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</si>
  <si>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</si>
  <si>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</si>
  <si>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</si>
  <si>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</si>
  <si>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</si>
  <si>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</si>
  <si>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</si>
  <si>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</si>
  <si>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</si>
  <si>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</si>
  <si>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</si>
  <si>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</si>
  <si>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</si>
  <si>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</si>
  <si>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</si>
  <si>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</si>
  <si>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</si>
  <si>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</si>
  <si>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</si>
  <si>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</si>
  <si>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</si>
  <si>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</si>
  <si>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</si>
  <si>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</si>
  <si>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</si>
  <si>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</si>
  <si>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</si>
  <si>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</si>
  <si>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</si>
  <si>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</si>
  <si>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</si>
  <si>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</si>
  <si>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</si>
  <si>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</si>
  <si>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</si>
  <si>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</si>
  <si>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</si>
  <si>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</si>
  <si>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</si>
  <si>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</si>
  <si>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</si>
  <si>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</si>
  <si>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</si>
  <si>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</si>
  <si>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</si>
  <si>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</si>
  <si>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</si>
  <si>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</si>
  <si>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</si>
  <si>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</si>
  <si>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</si>
  <si>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</si>
  <si>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</si>
  <si>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</si>
  <si>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</si>
  <si>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</si>
  <si>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</si>
  <si>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</si>
  <si>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</si>
  <si>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</si>
  <si>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</si>
  <si>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</si>
  <si>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</si>
  <si>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</si>
  <si>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</si>
  <si>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</si>
  <si>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</si>
  <si>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</si>
  <si>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</si>
  <si>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</si>
  <si>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</si>
  <si>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</si>
  <si>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</si>
  <si>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</si>
  <si>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</si>
  <si>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</si>
  <si>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</si>
  <si>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</si>
  <si>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</si>
  <si>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</si>
  <si>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</si>
  <si>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</si>
  <si>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</si>
  <si>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</si>
  <si>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</si>
  <si>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</si>
  <si>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</si>
  <si>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</si>
  <si>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</si>
  <si>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</si>
  <si>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</si>
  <si>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</si>
  <si>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</si>
  <si>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</si>
  <si>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</si>
  <si>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</si>
  <si>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</si>
  <si>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</si>
  <si>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</si>
  <si>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</si>
  <si>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</si>
  <si>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</si>
  <si>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</si>
  <si>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</si>
  <si>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</si>
  <si>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</si>
  <si>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</si>
  <si>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</si>
  <si>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</si>
  <si>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</si>
  <si>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</si>
  <si>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</si>
  <si>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</si>
  <si>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</si>
  <si>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</si>
  <si>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</si>
  <si>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</si>
  <si>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</si>
  <si>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</si>
  <si>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</si>
  <si>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</si>
  <si>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</si>
  <si>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</si>
  <si>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</si>
  <si>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</si>
  <si>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</si>
  <si>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</si>
  <si>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</si>
  <si>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</si>
  <si>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</si>
  <si>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</si>
  <si>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</si>
  <si>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</si>
  <si>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</si>
  <si>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</si>
  <si>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</si>
  <si>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</si>
  <si>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</si>
  <si>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</si>
  <si>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</si>
  <si>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</si>
  <si>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</si>
  <si>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</si>
  <si>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</si>
  <si>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</si>
  <si>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</si>
  <si>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</si>
  <si>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</si>
  <si>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</si>
  <si>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</si>
  <si>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</si>
  <si>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</si>
  <si>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</si>
  <si>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</si>
  <si>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</si>
  <si>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</si>
  <si>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</si>
  <si>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</si>
  <si>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</si>
  <si>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</si>
  <si>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</si>
  <si>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</si>
  <si>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</si>
  <si>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</si>
  <si>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</si>
  <si>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</si>
  <si>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</si>
  <si>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</si>
  <si>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</si>
  <si>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</si>
  <si>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</si>
  <si>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</si>
  <si>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</si>
  <si>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</si>
  <si>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</si>
  <si>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</si>
  <si>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</si>
  <si>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</si>
  <si>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</si>
  <si>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</si>
  <si>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</si>
  <si>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</si>
  <si>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</si>
  <si>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</si>
  <si>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</si>
  <si>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</si>
  <si>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</si>
  <si>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</si>
  <si>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</si>
  <si>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</si>
  <si>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</si>
  <si>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</si>
  <si>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</si>
  <si>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</si>
  <si>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</si>
  <si>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</si>
  <si>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</si>
  <si>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</si>
  <si>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</si>
  <si>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</si>
  <si>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</si>
  <si>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</si>
  <si>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</si>
  <si>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</si>
  <si>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</si>
  <si>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</si>
  <si>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</si>
  <si>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</si>
  <si>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</si>
  <si>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</si>
  <si>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</si>
  <si>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</si>
  <si>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</si>
  <si>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</si>
  <si>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</si>
  <si>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</si>
  <si>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</si>
  <si>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</si>
  <si>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</si>
  <si>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</si>
  <si>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</si>
  <si>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</si>
  <si>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</si>
  <si>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</si>
  <si>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</si>
  <si>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</si>
  <si>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</si>
  <si>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</si>
  <si>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</si>
  <si>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</si>
  <si>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</si>
  <si>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</si>
  <si>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</si>
  <si>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</si>
  <si>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</si>
  <si>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</si>
  <si>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</si>
  <si>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</si>
  <si>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</si>
  <si>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</si>
  <si>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</si>
  <si>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</si>
  <si>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</si>
  <si>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</si>
  <si>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</si>
  <si>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</si>
  <si>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</si>
  <si>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</si>
  <si>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</si>
  <si>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</si>
  <si>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</si>
  <si>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</si>
  <si>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</si>
  <si>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</si>
  <si>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</si>
  <si>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</si>
  <si>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</si>
  <si>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</si>
  <si>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</si>
  <si>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</si>
  <si>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</si>
  <si>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</si>
  <si>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</si>
  <si>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</si>
  <si>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</si>
  <si>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</si>
  <si>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</si>
  <si>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</si>
  <si>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</si>
  <si>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</si>
  <si>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</si>
  <si>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</si>
  <si>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</si>
  <si>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</si>
  <si>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</si>
  <si>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</si>
  <si>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</si>
  <si>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</si>
  <si>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</si>
  <si>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</si>
  <si>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</si>
  <si>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</si>
  <si>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</si>
  <si>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</si>
  <si>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</si>
  <si>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</si>
  <si>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</si>
  <si>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</si>
  <si>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</si>
  <si>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</si>
  <si>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</si>
  <si>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</si>
  <si>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</si>
  <si>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</si>
  <si>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</si>
  <si>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</si>
  <si>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</si>
  <si>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</si>
  <si>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</si>
  <si>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</si>
  <si>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</si>
  <si>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</si>
  <si>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</si>
  <si>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</si>
  <si>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</si>
  <si>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</si>
  <si>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</si>
  <si>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</si>
  <si>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</si>
  <si>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</si>
  <si>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</si>
  <si>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</si>
  <si>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</si>
  <si>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</si>
  <si>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</si>
  <si>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</si>
  <si>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</si>
  <si>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</si>
  <si>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</si>
  <si>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</si>
  <si>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</si>
  <si>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</si>
  <si>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</si>
  <si>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</si>
  <si>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</si>
  <si>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</si>
  <si>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</si>
  <si>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</si>
  <si>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</si>
  <si>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</si>
  <si>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</si>
  <si>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</si>
  <si>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</si>
  <si>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</si>
  <si>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</si>
  <si>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</si>
  <si>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</si>
  <si>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</si>
  <si>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</si>
  <si>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</si>
  <si>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</si>
  <si>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</si>
  <si>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</si>
  <si>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</si>
  <si>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</si>
  <si>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</si>
  <si>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</si>
  <si>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</si>
  <si>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</si>
  <si>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</si>
  <si>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</si>
  <si>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</si>
  <si>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</si>
  <si>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</si>
  <si>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</si>
  <si>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</si>
  <si>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</si>
  <si>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</si>
  <si>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</si>
  <si>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</si>
  <si>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</si>
  <si>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</si>
  <si>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</si>
  <si>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</si>
  <si>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</si>
  <si>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</si>
  <si>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</si>
  <si>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</si>
  <si>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</si>
  <si>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</si>
  <si>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</si>
  <si>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</si>
  <si>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</si>
  <si>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</si>
  <si>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</si>
  <si>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</si>
  <si>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</si>
  <si>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</si>
  <si>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</si>
  <si>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</si>
  <si>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</si>
  <si>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</si>
  <si>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</si>
  <si>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</si>
  <si>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</si>
  <si>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</si>
  <si>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</si>
  <si>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</si>
  <si>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</si>
  <si>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</si>
  <si>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</si>
  <si>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</si>
  <si>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</si>
  <si>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</si>
  <si>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</si>
  <si>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</si>
  <si>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</si>
  <si>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</si>
  <si>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</si>
  <si>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</si>
  <si>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</si>
  <si>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</si>
  <si>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</si>
  <si>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</si>
  <si>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</si>
  <si>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</si>
  <si>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</si>
  <si>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</si>
  <si>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</si>
  <si>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</si>
  <si>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</si>
  <si>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</si>
  <si>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</si>
  <si>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</si>
  <si>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</si>
  <si>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</si>
  <si>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</si>
  <si>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</si>
  <si>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</si>
  <si>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</si>
  <si>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</si>
  <si>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</si>
  <si>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</si>
  <si>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</si>
  <si>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</si>
  <si>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</si>
  <si>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</si>
  <si>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</si>
  <si>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</si>
  <si>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</si>
  <si>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</si>
  <si>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</si>
  <si>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</si>
  <si>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</si>
  <si>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</si>
  <si>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</si>
  <si>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</si>
  <si>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</si>
  <si>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</si>
  <si>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</si>
  <si>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</si>
  <si>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</si>
  <si>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</si>
  <si>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</si>
  <si>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</si>
  <si>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</si>
  <si>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</si>
  <si>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</si>
  <si>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</si>
  <si>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</si>
  <si>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</si>
  <si>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</si>
  <si>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</si>
  <si>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</si>
  <si>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</si>
  <si>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</si>
  <si>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</si>
  <si>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</si>
  <si>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</si>
  <si>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</si>
  <si>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</si>
  <si>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</si>
  <si>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</si>
  <si>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</si>
  <si>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</si>
  <si>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</si>
  <si>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</si>
  <si>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</si>
  <si>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</si>
  <si>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</si>
  <si>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</si>
  <si>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</si>
  <si>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</si>
  <si>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</si>
  <si>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</si>
  <si>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</si>
  <si>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</si>
  <si>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</si>
  <si>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</si>
  <si>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</si>
  <si>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</si>
  <si>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</si>
  <si>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</si>
  <si>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</si>
  <si>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</si>
  <si>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</si>
  <si>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</si>
  <si>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</si>
  <si>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</si>
  <si>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</si>
  <si>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</si>
  <si>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</si>
  <si>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</si>
  <si>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</si>
  <si>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</si>
  <si>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</si>
  <si>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</si>
  <si>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</si>
  <si>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</si>
  <si>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</si>
  <si>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</si>
  <si>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</si>
  <si>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</si>
  <si>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</si>
  <si>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</si>
  <si>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</si>
  <si>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</si>
  <si>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</si>
  <si>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</si>
  <si>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</si>
  <si>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</si>
  <si>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</si>
  <si>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</si>
  <si>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</si>
  <si>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</si>
  <si>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</si>
  <si>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</si>
  <si>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</si>
  <si>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</si>
  <si>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</si>
  <si>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</si>
  <si>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</si>
  <si>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</si>
  <si>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</si>
  <si>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</si>
  <si>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</si>
  <si>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</si>
  <si>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</si>
  <si>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</si>
  <si>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</si>
  <si>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</si>
  <si>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</si>
  <si>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</si>
  <si>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</si>
  <si>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</si>
  <si>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</si>
  <si>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</si>
  <si>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</si>
  <si>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</si>
  <si>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</si>
  <si>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</si>
  <si>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</si>
  <si>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</si>
  <si>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</si>
  <si>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</si>
  <si>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</si>
  <si>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</si>
  <si>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</si>
  <si>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</si>
  <si>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</si>
  <si>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</si>
  <si>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</si>
  <si>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</si>
  <si>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</si>
  <si>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</si>
  <si>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</si>
  <si>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</si>
  <si>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</si>
  <si>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</si>
  <si>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</si>
  <si>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</si>
  <si>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</si>
  <si>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</si>
  <si>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</si>
  <si>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</si>
  <si>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</si>
  <si>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</si>
  <si>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</si>
  <si>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</si>
  <si>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</si>
  <si>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</si>
  <si>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</si>
  <si>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</si>
  <si>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</si>
  <si>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</si>
  <si>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</si>
  <si>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</si>
  <si>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</si>
  <si>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</si>
  <si>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</si>
  <si>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</si>
  <si>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</si>
  <si>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</si>
  <si>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</si>
  <si>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</si>
  <si>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</si>
  <si>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</si>
  <si>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</si>
  <si>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</si>
  <si>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</si>
  <si>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</si>
  <si>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</si>
  <si>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</si>
  <si>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</si>
  <si>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</si>
  <si>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</si>
  <si>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</si>
  <si>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</si>
  <si>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</si>
  <si>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</si>
  <si>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</si>
  <si>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</si>
  <si>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</si>
  <si>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</si>
  <si>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</si>
  <si>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</si>
  <si>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</si>
  <si>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</si>
  <si>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</si>
  <si>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</si>
  <si>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</si>
  <si>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</si>
  <si>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</si>
  <si>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</si>
  <si>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</si>
  <si>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</si>
  <si>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</si>
  <si>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</si>
  <si>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</si>
  <si>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</si>
  <si>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</si>
  <si>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</si>
  <si>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</si>
  <si>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</si>
  <si>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</si>
  <si>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</si>
  <si>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</si>
  <si>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</si>
  <si>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</si>
  <si>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</si>
  <si>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</si>
  <si>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</si>
  <si>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</si>
  <si>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</si>
  <si>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</si>
  <si>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</si>
  <si>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</si>
  <si>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</si>
  <si>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</si>
  <si>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</si>
  <si>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</si>
  <si>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</si>
  <si>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</si>
  <si>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</si>
  <si>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</si>
  <si>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</si>
  <si>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</si>
  <si>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</si>
  <si>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</si>
  <si>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</si>
  <si>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</si>
  <si>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</si>
  <si>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</si>
  <si>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</si>
  <si>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</si>
  <si>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</si>
  <si>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</si>
  <si>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</si>
  <si>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</si>
  <si>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</si>
  <si>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</si>
  <si>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</si>
  <si>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</si>
  <si>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</si>
  <si>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</si>
  <si>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</si>
  <si>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</si>
  <si>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</si>
  <si>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</si>
  <si>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</si>
  <si>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</si>
  <si>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</si>
  <si>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</si>
  <si>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</si>
  <si>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</si>
  <si>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</si>
  <si>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</si>
  <si>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</si>
  <si>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</si>
  <si>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</si>
  <si>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</si>
  <si>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</si>
  <si>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</si>
  <si>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</si>
  <si>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</si>
  <si>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</si>
  <si>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</si>
  <si>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</si>
  <si>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</si>
  <si>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</si>
  <si>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</si>
  <si>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</si>
  <si>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</si>
  <si>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</si>
  <si>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</si>
  <si>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</si>
  <si>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</si>
  <si>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</si>
  <si>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</si>
  <si>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</si>
  <si>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</si>
  <si>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</si>
  <si>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</si>
  <si>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</si>
  <si>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</si>
  <si>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</si>
  <si>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</si>
  <si>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</si>
  <si>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</si>
  <si>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</si>
  <si>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</si>
  <si>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</si>
  <si>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</si>
  <si>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</si>
  <si>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</si>
  <si>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</si>
  <si>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</si>
  <si>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</si>
  <si>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</si>
  <si>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</si>
  <si>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</si>
  <si>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</si>
  <si>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</si>
  <si>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</si>
  <si>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</si>
  <si>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</si>
  <si>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</si>
  <si>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</si>
  <si>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</si>
  <si>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</si>
  <si>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</si>
  <si>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</si>
  <si>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</si>
  <si>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</si>
  <si>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</si>
  <si>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</si>
  <si>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</si>
  <si>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</si>
  <si>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</si>
  <si>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</si>
  <si>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</si>
  <si>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</si>
  <si>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</si>
  <si>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</si>
  <si>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</si>
  <si>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</si>
  <si>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</si>
  <si>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</si>
  <si>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</si>
  <si>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</si>
  <si>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</si>
  <si>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</si>
  <si>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</si>
  <si>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</si>
  <si>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</si>
  <si>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</si>
  <si>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</si>
  <si>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</si>
  <si>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</si>
  <si>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</si>
  <si>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</si>
  <si>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</si>
  <si>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</si>
  <si>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</si>
  <si>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</si>
  <si>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</si>
  <si>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</si>
  <si>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</si>
  <si>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</si>
  <si>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</si>
  <si>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</si>
  <si>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</si>
  <si>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</si>
  <si>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</si>
  <si>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</si>
  <si>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</si>
  <si>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</si>
  <si>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</si>
  <si>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</si>
  <si>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</si>
  <si>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</si>
  <si>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</si>
  <si>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</si>
  <si>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</si>
  <si>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</si>
  <si>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</si>
  <si>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</si>
  <si>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</si>
  <si>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</si>
  <si>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</si>
  <si>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</si>
  <si>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</si>
  <si>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</si>
  <si>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</si>
  <si>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</si>
  <si>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</si>
  <si>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</si>
  <si>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</si>
  <si>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</si>
  <si>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</si>
  <si>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</si>
  <si>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</si>
  <si>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</si>
  <si>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</si>
  <si>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</si>
  <si>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</si>
  <si>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</si>
  <si>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</si>
  <si>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</si>
  <si>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</si>
  <si>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</si>
  <si>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</si>
  <si>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</si>
  <si>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</si>
  <si>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</si>
  <si>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</si>
  <si>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</si>
  <si>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</si>
  <si>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</si>
  <si>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</si>
  <si>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</si>
  <si>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</si>
  <si>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</si>
  <si>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</si>
  <si>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</si>
  <si>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</si>
  <si>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</si>
  <si>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</si>
  <si>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</si>
  <si>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</si>
  <si>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</si>
  <si>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</si>
  <si>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</si>
  <si>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</si>
  <si>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</si>
  <si>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</si>
  <si>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</si>
  <si>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</si>
  <si>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</si>
  <si>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</si>
  <si>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</si>
  <si>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</si>
  <si>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</si>
  <si>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</si>
  <si>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</si>
  <si>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</si>
  <si>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</si>
  <si>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</si>
  <si>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</si>
  <si>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</si>
  <si>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</si>
  <si>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</si>
  <si>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</si>
  <si>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</si>
  <si>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</si>
  <si>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</si>
  <si>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</si>
  <si>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</si>
  <si>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</si>
  <si>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</si>
  <si>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</si>
  <si>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</si>
  <si>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</si>
  <si>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</si>
  <si>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</si>
  <si>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</si>
  <si>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</si>
  <si>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</si>
  <si>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</si>
  <si>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</si>
  <si>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</si>
  <si>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</si>
  <si>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</si>
  <si>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</si>
  <si>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</si>
  <si>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</si>
  <si>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</si>
  <si>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</si>
  <si>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</si>
  <si>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</si>
  <si>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</si>
  <si>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</si>
  <si>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</si>
  <si>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</si>
  <si>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</si>
  <si>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</si>
  <si>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</si>
  <si>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</si>
  <si>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</si>
  <si>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</si>
  <si>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</si>
  <si>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</si>
  <si>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</si>
  <si>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</si>
  <si>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</si>
  <si>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</si>
  <si>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</si>
  <si>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</si>
  <si>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</si>
  <si>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</si>
  <si>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</si>
  <si>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</si>
  <si>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</si>
  <si>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</si>
  <si>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</si>
  <si>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</si>
  <si>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</si>
  <si>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</si>
  <si>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</si>
  <si>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</si>
  <si>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</si>
  <si>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</si>
  <si>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</si>
  <si>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</si>
  <si>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</si>
  <si>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</si>
  <si>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</si>
  <si>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</si>
  <si>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</si>
  <si>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</si>
  <si>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</si>
  <si>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</si>
  <si>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</si>
  <si>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</si>
  <si>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</si>
  <si>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</si>
  <si>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</si>
  <si>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</si>
  <si>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</si>
  <si>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</si>
  <si>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</si>
  <si>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</si>
  <si>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</si>
  <si>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</si>
  <si>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</si>
  <si>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</si>
  <si>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</si>
  <si>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</si>
  <si>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</si>
  <si>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</si>
  <si>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</si>
  <si>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</si>
  <si>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</si>
  <si>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</si>
  <si>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</si>
  <si>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</si>
  <si>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</si>
  <si>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</si>
  <si>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</si>
  <si>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</si>
  <si>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</si>
  <si>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</si>
  <si>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</si>
  <si>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</si>
  <si>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</si>
  <si>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</si>
  <si>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</si>
  <si>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</si>
  <si>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</si>
  <si>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</si>
  <si>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</si>
  <si>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</si>
  <si>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</si>
  <si>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</si>
  <si>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</si>
  <si>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</si>
  <si>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</si>
  <si>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</si>
  <si>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</si>
  <si>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</si>
  <si>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</si>
  <si>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</si>
  <si>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</si>
  <si>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</si>
  <si>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</si>
  <si>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</si>
  <si>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</si>
  <si>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</si>
  <si>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</si>
  <si>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</si>
  <si>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</si>
  <si>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</si>
  <si>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</si>
  <si>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</si>
  <si>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</si>
  <si>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</si>
  <si>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</si>
  <si>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</si>
  <si>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</si>
  <si>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</si>
  <si>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</si>
  <si>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</si>
  <si>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</si>
  <si>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</si>
  <si>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</si>
  <si>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</si>
  <si>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</si>
  <si>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</si>
  <si>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</si>
  <si>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</si>
  <si>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</si>
  <si>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</si>
  <si>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</si>
  <si>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</si>
  <si>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</si>
  <si>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</si>
  <si>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</si>
  <si>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</si>
  <si>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</si>
  <si>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</si>
  <si>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</si>
  <si>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</si>
  <si>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</si>
  <si>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</si>
  <si>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</si>
  <si>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</si>
  <si>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</si>
  <si>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</si>
  <si>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</si>
  <si>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</si>
  <si>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</si>
  <si>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</si>
  <si>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</si>
  <si>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</si>
  <si>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</si>
  <si>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</si>
  <si>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</si>
  <si>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</si>
  <si>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</si>
  <si>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</si>
  <si>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</si>
  <si>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</si>
  <si>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</si>
  <si>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</si>
  <si>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</si>
  <si>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</si>
  <si>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</si>
  <si>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</si>
  <si>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</si>
  <si>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</si>
  <si>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</si>
  <si>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</si>
  <si>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</si>
  <si>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</si>
  <si>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</si>
  <si>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</si>
  <si>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</si>
  <si>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</si>
  <si>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</si>
  <si>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</si>
  <si>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</si>
  <si>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</si>
  <si>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</si>
  <si>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</si>
  <si>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</si>
  <si>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</si>
  <si>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</si>
  <si>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</si>
  <si>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</si>
  <si>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</si>
  <si>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</si>
  <si>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</si>
  <si>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</si>
  <si>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</si>
  <si>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</si>
  <si>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</si>
  <si>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</si>
  <si>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</si>
  <si>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</si>
  <si>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</si>
  <si>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</si>
  <si>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</si>
  <si>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</si>
  <si>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</si>
  <si>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</si>
  <si>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</si>
  <si>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</si>
  <si>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</si>
  <si>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</si>
  <si>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</si>
  <si>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</si>
  <si>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</si>
  <si>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</si>
  <si>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</si>
  <si>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</si>
  <si>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</si>
  <si>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</si>
  <si>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</si>
  <si>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</si>
  <si>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</si>
  <si>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</si>
  <si>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</si>
  <si>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</si>
  <si>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</si>
  <si>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</si>
  <si>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</si>
  <si>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</si>
  <si>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</si>
  <si>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</si>
  <si>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</si>
  <si>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</si>
  <si>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</si>
  <si>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</si>
  <si>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</si>
  <si>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</si>
  <si>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</si>
  <si>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</si>
  <si>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</si>
  <si>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</si>
  <si>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</si>
  <si>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</si>
  <si>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</si>
  <si>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</si>
  <si>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</si>
  <si>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</si>
  <si>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</si>
  <si>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</si>
  <si>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</si>
  <si>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</si>
  <si>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</si>
  <si>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</si>
  <si>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</si>
  <si>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</si>
  <si>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</si>
  <si>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</si>
  <si>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</si>
  <si>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</si>
  <si>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</si>
  <si>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</si>
  <si>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</si>
  <si>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</si>
  <si>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</si>
  <si>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</si>
  <si>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</si>
  <si>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</si>
  <si>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</si>
  <si>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</si>
  <si>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</si>
  <si>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</si>
  <si>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</si>
  <si>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</si>
  <si>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</si>
  <si>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</si>
  <si>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</si>
  <si>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</si>
  <si>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</si>
  <si>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</si>
  <si>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</si>
  <si>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</si>
  <si>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</si>
  <si>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</si>
  <si>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</si>
  <si>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</si>
  <si>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</si>
  <si>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</si>
  <si>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</si>
  <si>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</si>
  <si>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</si>
  <si>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</si>
  <si>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</si>
  <si>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</si>
  <si>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</si>
  <si>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</si>
  <si>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</si>
  <si>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</si>
  <si>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</si>
  <si>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</si>
  <si>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</si>
  <si>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</si>
  <si>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</si>
  <si>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</si>
  <si>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</si>
  <si>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</si>
  <si>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</si>
  <si>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</si>
  <si>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</si>
  <si>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</si>
  <si>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</si>
  <si>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</si>
  <si>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</si>
  <si>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</si>
  <si>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</si>
  <si>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</si>
  <si>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</si>
  <si>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</si>
  <si>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</si>
  <si>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</si>
  <si>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</si>
  <si>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</si>
  <si>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</si>
  <si>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</si>
  <si>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</si>
  <si>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</si>
  <si>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</si>
  <si>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</si>
  <si>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</si>
  <si>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</si>
  <si>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</si>
  <si>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</si>
  <si>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</si>
  <si>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</si>
  <si>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</si>
  <si>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</si>
  <si>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</si>
  <si>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</si>
  <si>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</si>
  <si>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</si>
  <si>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</si>
  <si>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</si>
  <si>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</si>
  <si>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</si>
  <si>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</si>
  <si>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</si>
  <si>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</si>
  <si>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</si>
  <si>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</si>
  <si>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</si>
  <si>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</si>
  <si>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</si>
  <si>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</si>
  <si>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</si>
  <si>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</si>
  <si>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</si>
  <si>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</si>
  <si>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</si>
  <si>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</si>
  <si>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</si>
  <si>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</si>
  <si>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</si>
  <si>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</si>
  <si>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</si>
  <si>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</si>
  <si>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</si>
  <si>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</si>
  <si>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</si>
  <si>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</si>
  <si>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</si>
  <si>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</si>
  <si>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</si>
  <si>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</si>
  <si>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</si>
  <si>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</si>
  <si>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</si>
  <si>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</si>
  <si>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</si>
  <si>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</si>
  <si>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</si>
  <si>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</si>
  <si>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</si>
  <si>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</si>
  <si>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</si>
  <si>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</si>
  <si>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</si>
  <si>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</si>
  <si>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</si>
  <si>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</si>
  <si>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</si>
  <si>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</si>
  <si>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</si>
  <si>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</si>
  <si>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</si>
  <si>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</si>
  <si>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</si>
  <si>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</si>
  <si>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</si>
  <si>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</si>
  <si>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</si>
  <si>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</si>
  <si>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</si>
  <si>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</si>
  <si>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</si>
  <si>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</si>
  <si>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</si>
  <si>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</si>
  <si>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</si>
  <si>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</si>
  <si>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</si>
  <si>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</si>
  <si>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</si>
  <si>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</si>
  <si>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</si>
  <si>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</si>
  <si>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</si>
  <si>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</si>
  <si>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</si>
  <si>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</si>
  <si>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</si>
  <si>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</si>
  <si>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</si>
  <si>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</si>
  <si>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</si>
  <si>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</si>
  <si>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</si>
  <si>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</si>
  <si>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</si>
  <si>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</si>
  <si>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</si>
  <si>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</si>
  <si>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</si>
  <si>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</si>
  <si>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</si>
  <si>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</si>
  <si>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</si>
  <si>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</si>
  <si>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</si>
  <si>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</si>
  <si>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</si>
  <si>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</si>
  <si>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</si>
  <si>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</si>
  <si>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</si>
  <si>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</si>
  <si>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</si>
  <si>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</si>
  <si>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</si>
  <si>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</si>
  <si>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</si>
  <si>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</si>
  <si>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</si>
  <si>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</si>
  <si>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</si>
  <si>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</si>
  <si>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</si>
  <si>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</si>
  <si>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</si>
  <si>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</si>
  <si>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</si>
  <si>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</si>
  <si>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</si>
  <si>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</si>
  <si>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</si>
  <si>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</si>
  <si>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</si>
  <si>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</si>
  <si>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</si>
  <si>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</si>
  <si>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</si>
  <si>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</si>
  <si>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</si>
  <si>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</si>
  <si>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</si>
  <si>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</si>
  <si>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</si>
  <si>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</si>
  <si>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</si>
  <si>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</si>
  <si>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</si>
  <si>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</si>
  <si>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</si>
  <si>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</si>
  <si>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</si>
  <si>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</si>
  <si>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</si>
  <si>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</si>
  <si>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</si>
  <si>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</si>
  <si>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</si>
  <si>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</si>
  <si>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</si>
  <si>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</si>
  <si>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</si>
  <si>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</si>
  <si>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</si>
  <si>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</si>
  <si>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</si>
  <si>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</si>
  <si>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</si>
  <si>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</si>
  <si>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</si>
  <si>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</si>
  <si>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</si>
  <si>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</si>
  <si>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</si>
  <si>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</si>
  <si>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</si>
  <si>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</si>
  <si>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</si>
  <si>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</si>
  <si>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</si>
  <si>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</si>
  <si>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</si>
  <si>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</si>
  <si>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</si>
  <si>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</si>
  <si>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</si>
  <si>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</si>
  <si>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</si>
  <si>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</si>
  <si>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</si>
  <si>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</si>
  <si>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</si>
  <si>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</si>
  <si>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</si>
  <si>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</si>
  <si>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</si>
  <si>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</si>
  <si>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</si>
  <si>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</si>
  <si>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</si>
  <si>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</si>
  <si>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</si>
  <si>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</si>
  <si>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</si>
  <si>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</si>
  <si>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</si>
  <si>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</si>
  <si>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</si>
  <si>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</si>
  <si>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</si>
  <si>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</si>
  <si>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</si>
  <si>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</si>
  <si>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</si>
  <si>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</si>
  <si>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</si>
  <si>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</si>
  <si>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</si>
  <si>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</si>
  <si>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</si>
  <si>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</si>
  <si>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</si>
  <si>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</si>
  <si>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</si>
  <si>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</si>
  <si>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</si>
  <si>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</si>
  <si>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</si>
  <si>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</si>
  <si>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</si>
  <si>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</si>
  <si>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</si>
  <si>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</si>
  <si>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</si>
  <si>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</si>
  <si>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</si>
  <si>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</si>
  <si>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</si>
  <si>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</si>
  <si>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</si>
  <si>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</si>
  <si>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</si>
  <si>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</si>
  <si>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</si>
  <si>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</si>
  <si>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</si>
  <si>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</si>
  <si>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</si>
  <si>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</si>
  <si>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</si>
  <si>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</si>
  <si>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</si>
  <si>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</si>
  <si>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</si>
  <si>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</si>
  <si>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</si>
  <si>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</si>
  <si>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</si>
  <si>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</si>
  <si>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</si>
  <si>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</si>
  <si>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</si>
  <si>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</si>
  <si>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</si>
  <si>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</si>
  <si>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</si>
  <si>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</si>
  <si>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</si>
  <si>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</si>
  <si>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</si>
  <si>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</si>
  <si>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</si>
  <si>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</si>
  <si>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</si>
  <si>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</si>
  <si>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</si>
  <si>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</si>
  <si>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</si>
  <si>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</si>
  <si>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</si>
  <si>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</si>
  <si>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</si>
  <si>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</si>
  <si>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</si>
  <si>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</si>
  <si>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</si>
  <si>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</si>
  <si>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</si>
  <si>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</si>
  <si>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</si>
  <si>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</si>
  <si>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</si>
  <si>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</si>
  <si>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</si>
  <si>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</si>
  <si>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</si>
  <si>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</si>
  <si>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</si>
  <si>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</si>
  <si>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</si>
  <si>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</si>
  <si>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</si>
  <si>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</si>
  <si>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</si>
  <si>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</si>
  <si>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</si>
  <si>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</si>
  <si>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</si>
  <si>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</si>
  <si>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</si>
  <si>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</si>
  <si>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</si>
  <si>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</si>
  <si>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</si>
  <si>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</si>
  <si>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</si>
  <si>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</si>
  <si>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</si>
  <si>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</si>
  <si>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</si>
  <si>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</si>
  <si>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</si>
  <si>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</si>
  <si>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</si>
  <si>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</si>
  <si>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</si>
  <si>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</si>
  <si>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</si>
  <si>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</si>
  <si>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</si>
  <si>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</si>
  <si>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</si>
  <si>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</si>
  <si>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</si>
  <si>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</si>
  <si>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</si>
  <si>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</si>
  <si>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</si>
  <si>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</si>
  <si>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</si>
  <si>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</si>
  <si>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</si>
  <si>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</si>
  <si>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</si>
  <si>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</si>
  <si>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</si>
  <si>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</si>
  <si>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</si>
  <si>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</si>
  <si>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</si>
  <si>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</si>
  <si>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</si>
  <si>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</si>
  <si>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</si>
  <si>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</si>
  <si>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</si>
  <si>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</si>
  <si>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</si>
  <si>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</si>
  <si>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</si>
  <si>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</si>
  <si>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</si>
  <si>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</si>
  <si>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</si>
  <si>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</si>
  <si>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</si>
  <si>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</si>
  <si>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</si>
  <si>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</si>
  <si>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</si>
  <si>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</si>
  <si>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</si>
  <si>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</si>
  <si>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</si>
  <si>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</si>
  <si>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</si>
  <si>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</si>
  <si>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</si>
  <si>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</si>
  <si>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</si>
  <si>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</si>
  <si>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</si>
  <si>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</si>
  <si>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</si>
  <si>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</si>
  <si>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</si>
  <si>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</si>
  <si>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</si>
  <si>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</si>
  <si>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</si>
  <si>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</si>
  <si>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</si>
  <si>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</si>
  <si>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</si>
  <si>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</si>
  <si>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</si>
  <si>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</si>
  <si>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</si>
  <si>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</si>
  <si>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</si>
  <si>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</si>
  <si>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</si>
  <si>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</si>
  <si>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</si>
  <si>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</si>
  <si>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</si>
  <si>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</si>
  <si>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</si>
  <si>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</si>
  <si>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</si>
  <si>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</si>
  <si>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</si>
  <si>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</si>
  <si>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</si>
  <si>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</si>
  <si>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</si>
  <si>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</si>
  <si>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</si>
  <si>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</si>
  <si>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</si>
  <si>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</si>
  <si>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</si>
  <si>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</si>
  <si>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</si>
  <si>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</si>
  <si>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</si>
  <si>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</si>
  <si>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</si>
  <si>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</si>
  <si>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</si>
  <si>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</si>
  <si>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</si>
  <si>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</si>
  <si>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</si>
  <si>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</si>
  <si>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</si>
  <si>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</si>
  <si>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</si>
  <si>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</si>
  <si>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</si>
  <si>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</si>
  <si>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</si>
  <si>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</si>
  <si>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</si>
  <si>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</si>
  <si>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</si>
  <si>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</si>
  <si>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</si>
  <si>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</si>
  <si>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</si>
  <si>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</si>
  <si>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</si>
  <si>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</si>
  <si>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</si>
  <si>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</si>
  <si>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</si>
  <si>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</si>
  <si>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</si>
  <si>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</si>
  <si>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</si>
  <si>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</si>
  <si>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</si>
  <si>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</si>
  <si>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</si>
  <si>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</si>
  <si>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</si>
  <si>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</si>
  <si>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</si>
  <si>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</si>
  <si>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</si>
  <si>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</si>
  <si>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</si>
  <si>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</si>
  <si>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</si>
  <si>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</si>
  <si>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</si>
  <si>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</si>
  <si>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</si>
  <si>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</si>
  <si>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</si>
  <si>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</si>
  <si>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</si>
  <si>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</si>
  <si>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</si>
  <si>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</si>
  <si>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</si>
  <si>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</si>
  <si>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</si>
  <si>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</si>
  <si>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</si>
  <si>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</si>
  <si>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</si>
  <si>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</si>
  <si>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</si>
  <si>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</si>
  <si>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</si>
  <si>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</si>
  <si>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</si>
  <si>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</si>
  <si>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</si>
  <si>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</si>
  <si>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</si>
  <si>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</si>
  <si>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</si>
  <si>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</si>
  <si>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</si>
  <si>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</si>
  <si>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</si>
  <si>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</si>
  <si>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</si>
  <si>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</si>
  <si>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</si>
  <si>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</si>
  <si>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</si>
  <si>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</si>
  <si>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</si>
  <si>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</si>
  <si>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</si>
  <si>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</si>
  <si>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</si>
  <si>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</si>
  <si>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</si>
  <si>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</si>
  <si>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</si>
  <si>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</si>
  <si>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</si>
  <si>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</si>
  <si>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</si>
  <si>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</si>
  <si>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</si>
  <si>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</si>
  <si>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</si>
  <si>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</si>
  <si>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</si>
  <si>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</si>
  <si>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</si>
  <si>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</si>
  <si>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</si>
  <si>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</si>
  <si>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</si>
  <si>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</si>
  <si>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</si>
  <si>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</si>
  <si>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</si>
  <si>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</si>
  <si>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</si>
  <si>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</si>
  <si>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</si>
  <si>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</si>
  <si>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</si>
  <si>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</si>
  <si>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</si>
  <si>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</si>
  <si>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</si>
  <si>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</si>
  <si>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</si>
  <si>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</si>
  <si>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</si>
  <si>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</si>
  <si>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</si>
  <si>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</si>
  <si>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</si>
  <si>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</si>
  <si>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</si>
  <si>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</si>
  <si>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</si>
  <si>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</si>
  <si>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</si>
  <si>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</si>
  <si>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</si>
  <si>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</si>
  <si>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</si>
  <si>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</si>
  <si>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</si>
  <si>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</si>
  <si>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</si>
  <si>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</si>
  <si>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</si>
  <si>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</si>
  <si>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</si>
  <si>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</si>
  <si>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</si>
  <si>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</si>
  <si>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</si>
  <si>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</si>
  <si>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</si>
  <si>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</si>
  <si>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</si>
  <si>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</si>
  <si>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</si>
  <si>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</si>
  <si>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</si>
  <si>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</si>
  <si>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</si>
  <si>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</si>
  <si>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</si>
  <si>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</si>
  <si>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</si>
  <si>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</si>
  <si>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</si>
  <si>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</si>
  <si>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</si>
  <si>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</si>
  <si>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</si>
  <si>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</si>
  <si>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</si>
  <si>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</si>
  <si>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</si>
  <si>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</si>
  <si>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</si>
  <si>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</si>
  <si>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</si>
  <si>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</si>
  <si>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</si>
  <si>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</si>
  <si>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</si>
  <si>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</si>
  <si>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</si>
  <si>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</si>
  <si>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</si>
  <si>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</si>
  <si>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</si>
  <si>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</si>
  <si>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</si>
  <si>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</si>
  <si>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</si>
  <si>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</si>
  <si>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</si>
  <si>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</si>
  <si>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</si>
  <si>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</si>
  <si>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</si>
  <si>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</si>
  <si>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</si>
  <si>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</si>
  <si>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</si>
  <si>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</si>
  <si>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</si>
  <si>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</si>
  <si>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</si>
  <si>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</si>
  <si>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</si>
  <si>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</si>
  <si>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</si>
  <si>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</si>
  <si>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</si>
  <si>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</si>
  <si>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</si>
  <si>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</si>
  <si>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</si>
  <si>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</si>
  <si>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</si>
  <si>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</si>
  <si>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</si>
  <si>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</si>
  <si>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</si>
  <si>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</si>
  <si>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</si>
  <si>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</si>
  <si>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</si>
  <si>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</si>
  <si>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</si>
  <si>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</si>
  <si>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</si>
  <si>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</si>
  <si>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</si>
  <si>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</si>
  <si>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</si>
  <si>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</si>
  <si>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</si>
  <si>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</si>
  <si>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</si>
  <si>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</si>
  <si>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</si>
  <si>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</si>
  <si>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</si>
  <si>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</si>
  <si>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</si>
  <si>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</si>
  <si>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</si>
  <si>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</si>
  <si>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</si>
  <si>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</si>
  <si>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</si>
  <si>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</si>
  <si>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</si>
  <si>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</si>
  <si>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</si>
  <si>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</si>
  <si>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</si>
  <si>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</si>
  <si>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</si>
  <si>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</si>
  <si>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</si>
  <si>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</si>
  <si>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</si>
  <si>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</si>
  <si>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</si>
  <si>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</si>
  <si>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</si>
  <si>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</si>
  <si>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</si>
  <si>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</si>
  <si>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</si>
  <si>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</si>
  <si>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</si>
  <si>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</si>
  <si>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</si>
  <si>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</si>
  <si>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</si>
  <si>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</si>
  <si>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</si>
  <si>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</si>
  <si>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</si>
  <si>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</si>
  <si>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</si>
  <si>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</si>
  <si>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</si>
  <si>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</si>
  <si>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</si>
  <si>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</si>
  <si>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</si>
  <si>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</si>
  <si>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</si>
  <si>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</si>
  <si>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</si>
  <si>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</si>
  <si>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</si>
  <si>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</si>
  <si>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</si>
  <si>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</si>
  <si>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</si>
  <si>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</si>
  <si>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</si>
  <si>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</si>
  <si>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</si>
  <si>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</si>
  <si>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</si>
  <si>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</si>
  <si>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</si>
  <si>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</si>
  <si>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</si>
  <si>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</si>
  <si>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</si>
  <si>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</si>
  <si>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</si>
  <si>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</si>
  <si>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</si>
  <si>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</si>
  <si>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</si>
  <si>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</si>
  <si>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</si>
  <si>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</si>
  <si>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</si>
  <si>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</si>
  <si>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</si>
  <si>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</si>
  <si>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</si>
  <si>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</si>
  <si>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</si>
  <si>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</si>
  <si>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</si>
  <si>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</si>
  <si>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</si>
  <si>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</si>
  <si>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</si>
  <si>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</si>
  <si>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</si>
  <si>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</si>
  <si>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</si>
  <si>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</si>
  <si>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</si>
  <si>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</si>
  <si>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</si>
  <si>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</si>
  <si>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</si>
  <si>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</si>
  <si>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</si>
  <si>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</si>
  <si>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</si>
  <si>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</si>
  <si>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</si>
  <si>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</si>
  <si>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</si>
  <si>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</si>
  <si>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</si>
  <si>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</si>
  <si>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</si>
  <si>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</si>
  <si>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</si>
  <si>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</si>
  <si>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</si>
  <si>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</si>
  <si>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</si>
  <si>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</si>
  <si>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</si>
  <si>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</si>
  <si>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</si>
  <si>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</si>
  <si>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</si>
  <si>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</si>
  <si>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</si>
  <si>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</si>
  <si>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</si>
  <si>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</si>
  <si>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</si>
  <si>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</si>
  <si>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</si>
  <si>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</si>
  <si>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</si>
  <si>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</si>
  <si>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</si>
  <si>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</si>
  <si>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</si>
  <si>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</si>
  <si>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</si>
  <si>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</si>
  <si>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</si>
  <si>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</si>
  <si>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</si>
  <si>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</si>
  <si>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</si>
  <si>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</si>
  <si>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</si>
  <si>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</si>
  <si>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</si>
  <si>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</si>
  <si>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</si>
  <si>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</si>
  <si>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</si>
  <si>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</si>
  <si>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</si>
  <si>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</si>
  <si>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</si>
  <si>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</si>
  <si>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</si>
  <si>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</si>
  <si>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</si>
  <si>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</si>
  <si>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</si>
  <si>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</si>
  <si>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</si>
  <si>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</si>
  <si>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</si>
  <si>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</si>
  <si>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</si>
  <si>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</si>
  <si>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</si>
  <si>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</si>
  <si>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</si>
  <si>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</si>
  <si>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</si>
  <si>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</si>
  <si>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</si>
  <si>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</si>
  <si>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</si>
  <si>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</si>
  <si>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</si>
  <si>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</si>
  <si>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</si>
  <si>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</si>
  <si>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</si>
  <si>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</si>
  <si>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</si>
  <si>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</si>
  <si>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</si>
  <si>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</si>
  <si>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</si>
  <si>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</si>
  <si>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</si>
  <si>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</si>
  <si>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</si>
  <si>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</si>
  <si>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</si>
  <si>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</si>
  <si>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</si>
  <si>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</si>
  <si>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</si>
  <si>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</si>
  <si>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</si>
  <si>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</si>
  <si>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</si>
  <si>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</si>
  <si>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</si>
  <si>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</si>
  <si>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</si>
  <si>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</si>
  <si>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</si>
  <si>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</si>
  <si>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</si>
  <si>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</si>
  <si>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</si>
  <si>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</si>
  <si>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</si>
  <si>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</si>
  <si>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</si>
  <si>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</si>
  <si>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</si>
  <si>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</si>
  <si>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</si>
  <si>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</si>
  <si>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</si>
  <si>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</si>
  <si>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</si>
  <si>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</si>
  <si>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</si>
  <si>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</si>
  <si>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</si>
  <si>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</si>
  <si>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</si>
  <si>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</si>
  <si>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</si>
  <si>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</si>
  <si>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</si>
  <si>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</si>
  <si>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</si>
  <si>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</si>
  <si>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</si>
  <si>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</si>
  <si>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</si>
  <si>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</si>
  <si>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</si>
  <si>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</si>
  <si>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</si>
  <si>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</si>
  <si>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</si>
  <si>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</si>
  <si>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</si>
  <si>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</si>
  <si>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</si>
  <si>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</si>
  <si>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</si>
  <si>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</si>
  <si>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</si>
  <si>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</si>
  <si>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</si>
  <si>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</si>
  <si>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</si>
  <si>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</si>
  <si>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</si>
  <si>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</si>
  <si>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</si>
  <si>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</si>
  <si>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</si>
  <si>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</si>
  <si>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</si>
  <si>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</si>
  <si>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</si>
  <si>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</si>
  <si>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</si>
  <si>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</si>
  <si>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</si>
  <si>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</si>
  <si>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</si>
  <si>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</si>
  <si>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</si>
  <si>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</si>
  <si>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</si>
  <si>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</si>
  <si>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</si>
  <si>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</si>
  <si>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</si>
  <si>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</si>
  <si>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</si>
  <si>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</si>
  <si>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</si>
  <si>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</si>
  <si>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</si>
  <si>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</si>
  <si>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</si>
  <si>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</si>
  <si>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</si>
  <si>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</si>
  <si>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</si>
  <si>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</si>
  <si>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</si>
  <si>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</si>
  <si>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</si>
  <si>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</si>
  <si>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</si>
  <si>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</si>
  <si>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</si>
  <si>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</si>
  <si>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</si>
  <si>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</si>
  <si>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</si>
  <si>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</si>
  <si>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</si>
  <si>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</si>
  <si>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</si>
  <si>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</si>
  <si>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</si>
  <si>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</si>
  <si>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</si>
  <si>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</si>
  <si>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</si>
  <si>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</si>
  <si>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</si>
  <si>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</si>
  <si>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</si>
  <si>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</si>
  <si>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</si>
  <si>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</si>
  <si>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</si>
  <si>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</si>
  <si>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</si>
  <si>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</si>
  <si>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</si>
  <si>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</si>
  <si>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</si>
  <si>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</si>
  <si>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</si>
  <si>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</si>
  <si>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</si>
  <si>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</si>
  <si>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</si>
  <si>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</si>
  <si>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</si>
  <si>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</si>
  <si>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</si>
  <si>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</si>
  <si>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</si>
  <si>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</si>
  <si>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</si>
  <si>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</si>
  <si>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</si>
  <si>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</si>
  <si>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</si>
  <si>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</si>
  <si>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</si>
  <si>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</si>
  <si>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</si>
  <si>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</si>
  <si>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</si>
  <si>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</si>
  <si>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</si>
  <si>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</si>
  <si>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</si>
  <si>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</si>
  <si>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</si>
  <si>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</si>
  <si>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</si>
  <si>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</si>
  <si>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</si>
  <si>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</si>
  <si>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</si>
  <si>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</si>
  <si>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</si>
  <si>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</si>
  <si>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</si>
  <si>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</si>
  <si>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</si>
  <si>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</si>
  <si>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</si>
  <si>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</si>
  <si>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</si>
  <si>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</si>
  <si>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</si>
  <si>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</si>
  <si>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</si>
  <si>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</si>
  <si>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</si>
  <si>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</si>
  <si>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</si>
  <si>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</si>
  <si>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</si>
  <si>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</si>
  <si>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</si>
  <si>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</si>
  <si>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</si>
  <si>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</si>
  <si>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</si>
  <si>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</si>
  <si>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</si>
  <si>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</si>
  <si>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</si>
  <si>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</si>
  <si>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</si>
  <si>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</si>
  <si>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</si>
  <si>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</si>
  <si>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</si>
  <si>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</si>
  <si>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</si>
  <si>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</si>
  <si>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</si>
  <si>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</si>
  <si>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</si>
  <si>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</si>
  <si>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</si>
  <si>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</si>
  <si>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</si>
  <si>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</si>
  <si>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</si>
  <si>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</si>
  <si>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</si>
  <si>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</si>
  <si>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</si>
  <si>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</si>
  <si>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</si>
  <si>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</si>
  <si>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</si>
  <si>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</si>
  <si>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</si>
  <si>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</si>
  <si>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</si>
  <si>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</si>
  <si>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</si>
  <si>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</si>
  <si>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</si>
  <si>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</si>
  <si>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</si>
  <si>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</si>
  <si>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</si>
  <si>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</si>
  <si>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</si>
  <si>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</si>
  <si>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</si>
  <si>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</si>
  <si>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</si>
  <si>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</si>
  <si>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</si>
  <si>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</si>
  <si>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</si>
  <si>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</si>
  <si>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</si>
  <si>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</si>
  <si>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</si>
  <si>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</si>
  <si>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</si>
  <si>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</si>
  <si>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</si>
  <si>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</si>
  <si>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</si>
  <si>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</si>
  <si>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</si>
  <si>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</si>
  <si>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</si>
  <si>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</si>
  <si>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</si>
  <si>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</si>
  <si>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</si>
  <si>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</si>
  <si>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</si>
  <si>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</si>
  <si>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</si>
  <si>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</si>
  <si>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</si>
  <si>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</si>
  <si>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</si>
  <si>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</si>
  <si>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</si>
  <si>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</si>
  <si>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</si>
  <si>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</si>
  <si>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</si>
  <si>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</si>
  <si>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</si>
  <si>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</si>
  <si>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</si>
  <si>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</si>
  <si>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</si>
  <si>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</si>
  <si>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</si>
  <si>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</si>
  <si>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</si>
  <si>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</si>
  <si>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</si>
  <si>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</si>
  <si>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</si>
  <si>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</si>
  <si>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</si>
  <si>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</si>
  <si>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</si>
  <si>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</si>
  <si>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</si>
  <si>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</si>
  <si>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</si>
  <si>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</si>
  <si>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</si>
  <si>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</si>
  <si>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</si>
  <si>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</si>
  <si>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</si>
  <si>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</si>
  <si>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</si>
  <si>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</si>
  <si>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</si>
  <si>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</si>
  <si>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</si>
  <si>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</si>
  <si>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</si>
  <si>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</si>
  <si>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</si>
  <si>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</si>
  <si>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</si>
  <si>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</si>
  <si>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</si>
  <si>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</si>
  <si>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</si>
  <si>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</si>
  <si>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</si>
  <si>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</si>
  <si>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</si>
  <si>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</si>
  <si>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</si>
  <si>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</si>
  <si>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</si>
  <si>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</si>
  <si>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</si>
  <si>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</si>
  <si>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</si>
  <si>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</si>
  <si>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</si>
  <si>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</si>
  <si>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</si>
  <si>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</si>
  <si>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</si>
  <si>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</si>
  <si>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</si>
  <si>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</si>
  <si>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</si>
  <si>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</si>
  <si>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</si>
  <si>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</si>
  <si>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</si>
  <si>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</si>
  <si>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</si>
  <si>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</si>
  <si>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</si>
  <si>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</si>
  <si>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</si>
  <si>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</si>
  <si>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</si>
  <si>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</si>
  <si>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</si>
  <si>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</si>
  <si>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</si>
  <si>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</si>
  <si>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</si>
  <si>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</si>
  <si>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</si>
  <si>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</si>
  <si>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</si>
  <si>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</si>
  <si>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</si>
  <si>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</si>
  <si>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</si>
  <si>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</si>
  <si>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</si>
  <si>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</si>
  <si>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</si>
  <si>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</si>
  <si>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</si>
  <si>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</si>
  <si>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</si>
  <si>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</si>
  <si>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</si>
  <si>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</si>
  <si>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</si>
  <si>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</si>
  <si>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</si>
  <si>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</si>
  <si>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</si>
  <si>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</si>
  <si>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</si>
  <si>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</si>
  <si>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</si>
  <si>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</si>
  <si>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</si>
  <si>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</si>
  <si>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</si>
  <si>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</si>
  <si>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</si>
  <si>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</si>
  <si>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</si>
  <si>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</si>
  <si>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</si>
  <si>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</si>
  <si>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</si>
  <si>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</si>
  <si>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</si>
  <si>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</si>
  <si>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</si>
  <si>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</si>
  <si>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</si>
  <si>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</si>
  <si>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</si>
  <si>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</si>
  <si>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</si>
  <si>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</si>
  <si>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</si>
  <si>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</si>
  <si>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</si>
  <si>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</si>
  <si>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</si>
  <si>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</si>
  <si>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</si>
  <si>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</si>
  <si>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</si>
  <si>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</si>
  <si>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</si>
  <si>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</si>
  <si>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</si>
  <si>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</si>
  <si>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</si>
  <si>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</si>
  <si>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</si>
  <si>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</si>
  <si>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</si>
  <si>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</si>
  <si>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</si>
  <si>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</si>
  <si>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</si>
  <si>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</si>
  <si>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</si>
  <si>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</si>
  <si>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</si>
  <si>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</si>
  <si>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</si>
  <si>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</si>
  <si>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</si>
  <si>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</si>
  <si>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</si>
  <si>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</si>
  <si>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</si>
  <si>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</si>
  <si>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</si>
  <si>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</si>
  <si>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</si>
  <si>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</si>
  <si>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</si>
  <si>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</si>
  <si>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</si>
  <si>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</si>
  <si>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</si>
  <si>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</si>
  <si>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</si>
  <si>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</si>
  <si>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</si>
  <si>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</si>
  <si>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</si>
  <si>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</si>
  <si>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</si>
  <si>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</si>
  <si>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</si>
  <si>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</si>
  <si>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</si>
  <si>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</si>
  <si>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</si>
  <si>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</si>
  <si>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</si>
  <si>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</si>
  <si>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</si>
  <si>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</si>
  <si>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</si>
  <si>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</si>
  <si>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</si>
  <si>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</si>
  <si>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</si>
  <si>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</si>
  <si>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</si>
  <si>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</si>
  <si>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</si>
  <si>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</si>
  <si>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</si>
  <si>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</si>
  <si>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</si>
  <si>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</si>
  <si>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</si>
  <si>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</si>
  <si>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</si>
  <si>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</si>
  <si>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</si>
  <si>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</si>
  <si>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</si>
  <si>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</si>
  <si>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</si>
  <si>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</si>
  <si>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</si>
  <si>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</si>
  <si>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</si>
  <si>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</si>
  <si>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</si>
  <si>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</si>
  <si>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</si>
  <si>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</si>
  <si>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</si>
  <si>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</si>
  <si>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</si>
  <si>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</si>
  <si>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</si>
  <si>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</si>
  <si>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</si>
  <si>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</si>
  <si>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</si>
  <si>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</si>
  <si>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</si>
  <si>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</si>
  <si>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</si>
  <si>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</si>
  <si>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</si>
  <si>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</si>
  <si>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</si>
  <si>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</si>
  <si>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</si>
  <si>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</si>
  <si>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</si>
  <si>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</si>
  <si>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</si>
  <si>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</si>
  <si>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</si>
  <si>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</si>
  <si>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</si>
  <si>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</si>
  <si>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</si>
  <si>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</si>
  <si>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</si>
  <si>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</si>
  <si>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</si>
  <si>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</si>
  <si>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</si>
  <si>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</si>
  <si>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</si>
  <si>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</si>
  <si>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</si>
  <si>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</si>
  <si>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</si>
  <si>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</si>
  <si>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</si>
  <si>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</si>
  <si>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</si>
  <si>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</si>
  <si>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</si>
  <si>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</si>
  <si>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</si>
  <si>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</si>
  <si>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</si>
  <si>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</si>
  <si>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</si>
  <si>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</si>
  <si>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</si>
  <si>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</si>
  <si>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</si>
  <si>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</si>
  <si>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</si>
  <si>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</si>
  <si>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</si>
  <si>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</si>
  <si>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</si>
  <si>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</si>
  <si>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</si>
  <si>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</si>
  <si>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</si>
  <si>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</si>
  <si>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</si>
  <si>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</si>
  <si>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</si>
  <si>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</si>
  <si>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</si>
  <si>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</si>
  <si>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</si>
  <si>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</si>
  <si>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</si>
  <si>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</si>
  <si>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</si>
  <si>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</si>
  <si>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</si>
  <si>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</si>
  <si>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</si>
  <si>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</si>
  <si>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</si>
  <si>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</si>
  <si>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</si>
  <si>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</si>
  <si>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</si>
  <si>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</si>
  <si>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</si>
  <si>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</si>
  <si>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</si>
  <si>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</si>
  <si>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</si>
  <si>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</si>
  <si>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</si>
  <si>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</si>
  <si>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</si>
  <si>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</si>
  <si>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</si>
  <si>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</si>
  <si>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</si>
  <si>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</si>
  <si>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</si>
  <si>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</si>
  <si>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</si>
  <si>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</si>
  <si>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</si>
  <si>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</si>
  <si>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</si>
  <si>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</si>
  <si>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</si>
  <si>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</si>
  <si>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</si>
  <si>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</si>
  <si>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</si>
  <si>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</si>
  <si>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</si>
  <si>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</si>
  <si>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</si>
  <si>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</si>
  <si>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</si>
  <si>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</si>
  <si>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</si>
  <si>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</si>
  <si>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</si>
  <si>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</si>
  <si>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</si>
  <si>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</si>
  <si>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</si>
  <si>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</si>
  <si>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</si>
  <si>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</si>
  <si>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</si>
  <si>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</si>
  <si>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</si>
  <si>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</si>
  <si>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</si>
  <si>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</si>
  <si>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</si>
  <si>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</si>
  <si>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</si>
  <si>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</si>
  <si>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</si>
  <si>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</si>
  <si>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</si>
  <si>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</si>
  <si>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</si>
  <si>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</si>
  <si>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</si>
  <si>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</si>
  <si>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</si>
  <si>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</si>
  <si>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</si>
  <si>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</si>
  <si>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</si>
  <si>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</si>
  <si>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</si>
  <si>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</si>
  <si>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</si>
  <si>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</si>
  <si>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</si>
  <si>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</si>
  <si>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</si>
  <si>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</si>
  <si>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</si>
  <si>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</si>
  <si>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</si>
  <si>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</si>
  <si>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</si>
  <si>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</si>
  <si>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</si>
  <si>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</si>
  <si>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</si>
  <si>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</si>
  <si>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</si>
  <si>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</si>
  <si>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</si>
  <si>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</si>
  <si>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</si>
  <si>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</si>
  <si>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</si>
  <si>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</si>
  <si>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</si>
  <si>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</si>
  <si>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</si>
  <si>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</si>
  <si>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</si>
  <si>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</si>
  <si>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</si>
  <si>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</si>
  <si>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</si>
  <si>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</si>
  <si>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</si>
  <si>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</si>
  <si>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</si>
  <si>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</si>
  <si>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</si>
  <si>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</si>
  <si>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</si>
  <si>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</si>
  <si>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</si>
  <si>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</si>
  <si>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</si>
  <si>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</si>
  <si>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</si>
  <si>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</si>
  <si>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</si>
  <si>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</si>
  <si>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</si>
  <si>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</si>
  <si>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</si>
  <si>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</si>
  <si>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</si>
  <si>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</si>
  <si>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</si>
  <si>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</si>
  <si>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</si>
  <si>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</si>
  <si>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</si>
  <si>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</si>
  <si>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</si>
  <si>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</si>
  <si>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</si>
  <si>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</si>
  <si>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</si>
  <si>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</si>
  <si>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</si>
  <si>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</si>
  <si>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</si>
  <si>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</si>
  <si>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</si>
  <si>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</si>
  <si>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</si>
  <si>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</si>
  <si>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</si>
  <si>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</si>
  <si>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</si>
  <si>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</si>
  <si>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</si>
  <si>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</si>
  <si>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</si>
  <si>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</si>
  <si>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</si>
  <si>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</si>
  <si>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</si>
  <si>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</si>
  <si>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</si>
  <si>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</si>
  <si>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</si>
  <si>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</si>
  <si>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</si>
  <si>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</si>
  <si>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</si>
  <si>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</si>
  <si>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</si>
  <si>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</si>
  <si>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</si>
  <si>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</si>
  <si>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</si>
  <si>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</si>
  <si>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</si>
  <si>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</si>
  <si>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</si>
  <si>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</si>
  <si>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</si>
  <si>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</si>
  <si>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</si>
  <si>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</si>
  <si>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</si>
  <si>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</si>
  <si>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</si>
  <si>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</si>
  <si>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</si>
  <si>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</si>
  <si>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</si>
  <si>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</si>
  <si>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</si>
  <si>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</si>
  <si>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</si>
  <si>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</si>
  <si>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</si>
  <si>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</si>
  <si>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</si>
  <si>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</si>
  <si>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</si>
  <si>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</si>
  <si>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</si>
  <si>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</si>
  <si>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</si>
  <si>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</si>
  <si>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</si>
  <si>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</si>
  <si>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</si>
  <si>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</si>
  <si>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</si>
  <si>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</si>
  <si>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</si>
  <si>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</si>
  <si>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</si>
  <si>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</si>
  <si>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</si>
  <si>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</si>
  <si>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</si>
  <si>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</si>
  <si>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</si>
  <si>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</si>
  <si>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</si>
  <si>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</si>
  <si>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</si>
  <si>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</si>
  <si>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</si>
  <si>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</si>
  <si>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</si>
  <si>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</si>
  <si>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</si>
  <si>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</si>
  <si>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</si>
  <si>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</si>
  <si>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</si>
  <si>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</si>
  <si>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</si>
  <si>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</si>
  <si>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</si>
  <si>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</si>
  <si>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</si>
  <si>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</si>
  <si>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</si>
  <si>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</si>
  <si>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</si>
  <si>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</si>
  <si>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</si>
  <si>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</si>
  <si>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</si>
  <si>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</si>
  <si>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</si>
  <si>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</si>
  <si>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</si>
  <si>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</si>
  <si>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</si>
  <si>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</si>
  <si>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</si>
  <si>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</si>
  <si>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</si>
  <si>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</si>
  <si>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</si>
  <si>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</si>
  <si>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</si>
  <si>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</si>
  <si>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</si>
  <si>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</si>
  <si>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</si>
  <si>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</si>
  <si>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</si>
  <si>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</si>
  <si>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</si>
  <si>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</si>
  <si>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</si>
  <si>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</si>
  <si>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</si>
  <si>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</si>
  <si>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</si>
  <si>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</si>
  <si>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</si>
  <si>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</si>
  <si>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</si>
  <si>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</si>
  <si>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</si>
  <si>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</si>
  <si>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</si>
  <si>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</si>
  <si>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</si>
  <si>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</si>
  <si>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</si>
  <si>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</si>
  <si>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</si>
  <si>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</si>
  <si>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</si>
  <si>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</si>
  <si>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</si>
  <si>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</si>
  <si>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</si>
  <si>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</si>
  <si>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</si>
  <si>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</si>
  <si>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</si>
  <si>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</si>
  <si>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</si>
  <si>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</si>
  <si>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</si>
  <si>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</si>
  <si>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</si>
  <si>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</si>
  <si>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</si>
  <si>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</si>
  <si>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</si>
  <si>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</si>
  <si>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</si>
  <si>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</si>
  <si>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</si>
  <si>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</si>
  <si>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</si>
  <si>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</si>
  <si>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</si>
  <si>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</si>
  <si>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</si>
  <si>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</si>
  <si>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</si>
  <si>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</si>
  <si>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</si>
  <si>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</si>
  <si>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</si>
  <si>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</si>
  <si>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</si>
  <si>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</si>
  <si>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</si>
  <si>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</si>
  <si>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</si>
  <si>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</si>
  <si>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</si>
  <si>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</si>
  <si>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</si>
  <si>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</si>
  <si>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</si>
  <si>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</si>
  <si>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</si>
  <si>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</si>
  <si>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</si>
  <si>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</si>
  <si>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</si>
  <si>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</si>
  <si>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</si>
  <si>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</si>
  <si>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</si>
  <si>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</si>
  <si>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</si>
  <si>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</si>
  <si>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</si>
  <si>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</si>
  <si>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</si>
  <si>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</si>
  <si>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</si>
  <si>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</si>
  <si>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</si>
  <si>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</si>
  <si>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</si>
  <si>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</si>
  <si>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</si>
  <si>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</si>
  <si>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</si>
  <si>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</si>
  <si>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</si>
  <si>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</si>
  <si>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</si>
  <si>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</si>
  <si>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</si>
  <si>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</si>
  <si>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</si>
  <si>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</si>
  <si>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</si>
  <si>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</si>
  <si>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</si>
  <si>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</si>
  <si>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</si>
  <si>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</si>
  <si>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</si>
  <si>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</si>
  <si>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</si>
  <si>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</si>
  <si>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</si>
  <si>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</si>
  <si>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</si>
  <si>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</si>
  <si>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</si>
  <si>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</si>
  <si>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</si>
  <si>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</si>
  <si>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</si>
  <si>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</si>
  <si>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</si>
  <si>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</si>
  <si>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</si>
  <si>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</si>
  <si>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</si>
  <si>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</si>
  <si>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</si>
  <si>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</si>
  <si>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</si>
  <si>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</si>
  <si>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</si>
  <si>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</si>
  <si>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</si>
  <si>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</si>
  <si>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</si>
  <si>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</si>
  <si>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</si>
  <si>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</si>
  <si>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</si>
  <si>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</si>
  <si>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</si>
  <si>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</si>
  <si>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</si>
  <si>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</si>
  <si>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</si>
  <si>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</si>
  <si>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</si>
  <si>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</si>
  <si>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</si>
  <si>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</si>
  <si>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</si>
  <si>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</si>
  <si>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</si>
  <si>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</si>
  <si>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</si>
  <si>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</si>
  <si>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</si>
  <si>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</si>
  <si>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</si>
  <si>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</si>
  <si>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</si>
  <si>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</si>
  <si>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</si>
  <si>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</si>
  <si>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</si>
  <si>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</si>
  <si>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</si>
  <si>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</si>
  <si>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</si>
  <si>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</si>
  <si>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</si>
  <si>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</si>
  <si>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</si>
  <si>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</si>
  <si>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</si>
  <si>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</si>
  <si>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</si>
  <si>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</si>
  <si>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</si>
  <si>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</si>
  <si>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</si>
  <si>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</si>
  <si>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</si>
  <si>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</si>
  <si>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</si>
  <si>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</si>
  <si>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</si>
  <si>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</si>
  <si>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</si>
  <si>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</si>
  <si>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</si>
  <si>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</si>
  <si>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</si>
  <si>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</si>
  <si>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</si>
  <si>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</si>
  <si>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</si>
  <si>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</si>
  <si>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</si>
  <si>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</si>
  <si>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</si>
  <si>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</si>
  <si>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</si>
  <si>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</si>
  <si>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</si>
  <si>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</si>
  <si>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</si>
  <si>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</si>
  <si>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</si>
  <si>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</si>
  <si>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</si>
  <si>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</si>
  <si>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</si>
  <si>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</si>
  <si>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</si>
  <si>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</si>
  <si>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</si>
  <si>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</si>
  <si>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</si>
  <si>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</si>
  <si>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</si>
  <si>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</si>
  <si>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</si>
  <si>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</si>
  <si>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</si>
  <si>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</si>
  <si>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</si>
  <si>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</si>
  <si>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</si>
  <si>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</si>
  <si>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</si>
  <si>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</si>
  <si>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</si>
  <si>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</si>
  <si>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</si>
  <si>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</si>
  <si>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</si>
  <si>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</si>
  <si>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</si>
  <si>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</si>
  <si>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</si>
  <si>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</si>
  <si>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</si>
  <si>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</si>
  <si>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</si>
  <si>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</si>
  <si>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</si>
  <si>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</si>
  <si>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</si>
  <si>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</si>
  <si>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</si>
  <si>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</si>
  <si>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</si>
  <si>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</si>
  <si>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</si>
  <si>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</si>
  <si>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</si>
  <si>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</si>
  <si>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</si>
  <si>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</si>
  <si>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</si>
  <si>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</si>
  <si>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</si>
  <si>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</si>
  <si>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</si>
  <si>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</si>
  <si>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</si>
  <si>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</si>
  <si>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</si>
  <si>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</si>
  <si>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</si>
  <si>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</si>
  <si>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</si>
  <si>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</si>
  <si>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</si>
  <si>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</si>
  <si>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</si>
  <si>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</si>
  <si>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</si>
  <si>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</si>
  <si>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</si>
  <si>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</si>
  <si>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</si>
  <si>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</si>
  <si>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</si>
  <si>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</si>
  <si>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</si>
  <si>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</si>
  <si>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</si>
  <si>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</si>
  <si>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</si>
  <si>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</si>
  <si>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</si>
  <si>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</si>
  <si>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</si>
  <si>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</si>
  <si>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</si>
  <si>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</si>
  <si>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</si>
  <si>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</si>
  <si>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</si>
  <si>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</si>
  <si>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</si>
  <si>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</si>
  <si>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</si>
  <si>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</si>
  <si>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</si>
  <si>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</si>
  <si>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</si>
  <si>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</si>
  <si>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</si>
  <si>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</si>
  <si>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</si>
  <si>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</si>
  <si>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</si>
  <si>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</si>
  <si>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</si>
  <si>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</si>
  <si>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</si>
  <si>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</si>
  <si>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</si>
  <si>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</si>
  <si>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</si>
  <si>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</si>
  <si>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</si>
  <si>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</si>
  <si>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</si>
  <si>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</si>
  <si>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</si>
  <si>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</si>
  <si>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</si>
  <si>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</si>
  <si>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</si>
  <si>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</si>
  <si>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</si>
  <si>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</si>
  <si>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</si>
  <si>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</si>
  <si>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</si>
  <si>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</si>
  <si>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</si>
  <si>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</si>
  <si>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</si>
  <si>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</si>
  <si>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</si>
  <si>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</si>
  <si>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</si>
  <si>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</si>
  <si>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</si>
  <si>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</si>
  <si>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</si>
  <si>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</si>
  <si>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</si>
  <si>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</si>
  <si>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</si>
  <si>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</si>
  <si>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</si>
  <si>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</si>
  <si>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</si>
  <si>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</si>
  <si>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</si>
  <si>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</si>
  <si>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</si>
  <si>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</si>
  <si>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</si>
  <si>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</si>
  <si>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</si>
  <si>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</si>
  <si>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</si>
  <si>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</si>
  <si>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</si>
  <si>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</si>
  <si>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</si>
  <si>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</si>
  <si>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</si>
  <si>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</si>
  <si>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</si>
  <si>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</si>
  <si>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</si>
  <si>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</si>
  <si>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</si>
  <si>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</si>
  <si>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</si>
  <si>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</si>
  <si>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</si>
  <si>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</si>
  <si>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</si>
  <si>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</si>
  <si>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</si>
  <si>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</si>
  <si>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</si>
  <si>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</si>
  <si>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</si>
  <si>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</si>
  <si>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</si>
  <si>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</si>
  <si>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</si>
  <si>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</si>
  <si>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</si>
  <si>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</si>
  <si>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</si>
  <si>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</si>
  <si>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</si>
  <si>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</si>
  <si>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</si>
  <si>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</si>
  <si>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</si>
  <si>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</si>
  <si>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</si>
  <si>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</si>
  <si>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</si>
  <si>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</si>
  <si>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</si>
  <si>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</si>
  <si>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</si>
  <si>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</si>
  <si>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</si>
  <si>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</si>
  <si>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</si>
  <si>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</si>
  <si>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</si>
  <si>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</si>
  <si>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</si>
  <si>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</si>
  <si>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</si>
  <si>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</si>
  <si>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</si>
  <si>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</si>
  <si>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</si>
  <si>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</si>
  <si>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PCK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</si>
  <si>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</si>
  <si>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</si>
  <si>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</si>
  <si>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</si>
  <si>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</si>
  <si>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</si>
  <si>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</si>
  <si>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</si>
  <si>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</si>
  <si>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</si>
  <si>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</si>
  <si>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</si>
  <si>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</si>
  <si>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</si>
  <si>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</si>
  <si>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</si>
  <si>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</si>
  <si>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</si>
  <si>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</si>
  <si>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</si>
  <si>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</si>
  <si>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</si>
  <si>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</si>
  <si>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</si>
  <si>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</si>
  <si>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</si>
  <si>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</si>
  <si>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</si>
  <si>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</si>
  <si>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</si>
  <si>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</si>
  <si>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</si>
  <si>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⮦     Edit here ⮧           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</si>
  <si>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</si>
  <si>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</si>
  <si>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</si>
  <si>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</si>
  <si>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</si>
  <si>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</si>
  <si>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</si>
  <si>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</si>
  <si>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</si>
  <si>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</si>
  <si>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</si>
  <si>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</si>
  <si>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</si>
  <si>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</si>
  <si>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</si>
  <si>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</si>
  <si>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</si>
  <si>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</si>
  <si>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</si>
  <si>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</si>
  <si>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</si>
  <si>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</si>
  <si>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</si>
  <si>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</si>
  <si>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</si>
  <si>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</si>
  <si>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</si>
  <si>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</si>
  <si>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</si>
  <si>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</si>
  <si>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</si>
  <si>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</si>
  <si>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</si>
  <si>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</si>
  <si>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</si>
  <si>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</si>
  <si>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</si>
  <si>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</si>
  <si>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Exempts 61.870 recent-experience checks for 3 months after a qualifying OPC.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</si>
  <si>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</si>
  <si>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</si>
  <si>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</si>
  <si>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</si>
  <si>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</si>
  <si>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</si>
  <si>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</si>
  <si>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</si>
  <si>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</si>
  <si>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</si>
  <si>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</si>
  <si>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</si>
  <si>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</si>
  <si>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</si>
  <si>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</si>
  <si>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</si>
  <si>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</si>
  <si>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</si>
  <si>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</si>
  <si>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</si>
  <si>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61.870 (5 &amp; 7)</t>
  </si>
  <si>
    <t>61.870 (4 &amp; 7)</t>
  </si>
  <si>
    <t>61.870 (4 &amp; 6)</t>
  </si>
  <si>
    <t>61.860 (3)</t>
  </si>
  <si>
    <t>Metric</t>
  </si>
  <si>
    <t>Flight Checks</t>
  </si>
  <si>
    <t>FlightReview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</si>
  <si>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</si>
  <si>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</si>
  <si>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</si>
  <si>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</si>
  <si>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</si>
  <si>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</si>
  <si>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</si>
  <si>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</si>
  <si>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</si>
  <si>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</si>
  <si>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</si>
  <si>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</si>
  <si>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</si>
  <si>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</si>
  <si>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</si>
  <si>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</si>
  <si>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</si>
  <si>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</si>
  <si>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</si>
  <si>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</si>
  <si>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</si>
  <si>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</si>
  <si>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</si>
  <si>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</si>
  <si>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</si>
  <si>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</si>
  <si>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</si>
  <si>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</si>
  <si>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</si>
  <si>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</si>
  <si>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</si>
  <si>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61.880 IPC: ME IPC satisfies aeroplane-category IPC/SEA; MEA output remains MEA-only per 61.880(2).</t>
  </si>
  <si>
    <t>CurrencyExclusions</t>
  </si>
  <si>
    <t>Currency Exclusions</t>
  </si>
  <si>
    <t>AIRCRAFT</t>
  </si>
  <si>
    <t>DATE</t>
  </si>
  <si>
    <t>CREW</t>
  </si>
  <si>
    <t>FLIGHT</t>
  </si>
  <si>
    <t>CUSTOM ENTRIES</t>
  </si>
  <si>
    <t>SINGLE ENGINE</t>
  </si>
  <si>
    <t>MULTI ENGINE</t>
  </si>
  <si>
    <t>CO PILOT</t>
  </si>
  <si>
    <t>INSTRUMENT</t>
  </si>
  <si>
    <t>LANDINGS</t>
  </si>
  <si>
    <t>APPROACHES</t>
  </si>
  <si>
    <t>61.965 (a) &amp; 61.855 (b)</t>
  </si>
  <si>
    <t>61.855(b) permits a current instrument-rating holder to pilot at night under VFR, subject to 61.860-61.880. NVFR row therefore accepts 61.965 night recency OR valid IPC/qualifying OPC under 61.880. Passenger night T/O-landing recency remains separate under 61.395.</t>
  </si>
  <si>
    <t>DETAILS</t>
  </si>
  <si>
    <t>Other Pilot
or Crew</t>
  </si>
  <si>
    <t>Passenger
Carrying</t>
  </si>
  <si>
    <t>1.4.0</t>
  </si>
  <si>
    <t>Flight Details</t>
  </si>
  <si>
    <t>Custom Entries</t>
  </si>
  <si>
    <t>Landings/Approaches</t>
  </si>
  <si>
    <t>Jun</t>
  </si>
  <si>
    <t>Layout</t>
  </si>
  <si>
    <t>Compact View</t>
  </si>
  <si>
    <t>Grouped View</t>
  </si>
  <si>
    <t>NewEntryLayout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</si>
</sst>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3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  <font>
      <sz val="11"/>
      <color rgb="FFFFFFFF"/>
      <name val="Aptos Narrow"/>
      <family val="2"/>
    </font>
    <font>
      <sz val="28"/>
      <color theme="1"/>
      <name val="Aptos Narrow"/>
      <family val="2"/>
    </font>
    <font>
      <sz val="11"/>
      <color indexed="81"/>
      <name val="Aptos Narrow"/>
      <family val="2"/>
    </font>
    <font>
      <sz val="11"/>
      <color theme="1"/>
      <name val="Aptos Narrow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55">
    <xf numFmtId="0" fontId="0" fillId="0" borderId="0" xfId="0"/>
    <xf numFmtId="0" fontId="3" fillId="0" borderId="18" xfId="0" applyFont="1" applyBorder="1" applyAlignment="1" applyProtection="1">
      <alignment horizontal="center" vertical="center"/>
      <protection locked="0"/>
    </xf>
    <xf numFmtId="165" fontId="3" fillId="0" borderId="17" xfId="0" applyNumberFormat="1" applyFont="1" applyBorder="1" applyAlignment="1" applyProtection="1">
      <alignment horizontal="center" vertical="center"/>
      <protection locked="0"/>
    </xf>
    <xf numFmtId="172" fontId="14" fillId="2" borderId="19" xfId="0" applyNumberFormat="1" applyFont="1" applyFill="1" applyBorder="1" applyAlignment="1" applyProtection="1">
      <alignment horizontal="center" vertical="center"/>
      <protection locked="0"/>
    </xf>
    <xf numFmtId="1" fontId="15" fillId="2" borderId="17" xfId="0" applyNumberFormat="1" applyFont="1" applyFill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49" fontId="15" fillId="2" borderId="17" xfId="0" applyNumberFormat="1" applyFont="1" applyFill="1" applyBorder="1" applyAlignment="1" applyProtection="1">
      <alignment horizontal="center" vertical="center"/>
      <protection locked="0"/>
    </xf>
    <xf numFmtId="1" fontId="15" fillId="2" borderId="16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Protection="1">
      <protection locked="0"/>
    </xf>
    <xf numFmtId="172" fontId="3" fillId="0" borderId="0" xfId="0" applyNumberFormat="1" applyFont="1" applyProtection="1">
      <protection locked="0"/>
    </xf>
    <xf numFmtId="172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Alignment="1" applyProtection="1">
      <alignment horizontal="center" vertical="center" wrapText="1"/>
      <protection locked="0"/>
    </xf>
    <xf numFmtId="167" fontId="3" fillId="0" borderId="33" xfId="0" applyNumberFormat="1" applyFont="1" applyBorder="1" applyAlignment="1" applyProtection="1">
      <alignment horizontal="center"/>
      <protection locked="0"/>
    </xf>
    <xf numFmtId="168" fontId="3" fillId="0" borderId="33" xfId="0" applyNumberFormat="1" applyFont="1" applyBorder="1" applyAlignment="1" applyProtection="1">
      <alignment horizontal="center" vertical="center" wrapText="1"/>
      <protection locked="0"/>
    </xf>
    <xf numFmtId="170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Alignment="1" applyProtection="1">
      <alignment horizontal="center"/>
      <protection locked="0"/>
    </xf>
    <xf numFmtId="165" fontId="3" fillId="0" borderId="33" xfId="0" applyNumberFormat="1" applyFont="1" applyBorder="1" applyAlignment="1" applyProtection="1">
      <alignment horizontal="center"/>
      <protection locked="0"/>
    </xf>
    <xf numFmtId="1" fontId="3" fillId="0" borderId="33" xfId="0" applyNumberFormat="1" applyFont="1" applyBorder="1" applyAlignment="1" applyProtection="1">
      <alignment horizontal="center"/>
      <protection locked="0"/>
    </xf>
    <xf numFmtId="0" fontId="3" fillId="0" borderId="40" xfId="0" applyFont="1" applyBorder="1" applyAlignment="1" applyProtection="1">
      <alignment horizontal="center"/>
      <protection locked="0"/>
    </xf>
    <xf numFmtId="165" fontId="3" fillId="0" borderId="0" xfId="0" applyNumberFormat="1" applyFont="1" applyAlignment="1" applyProtection="1">
      <alignment horizontal="center"/>
      <protection locked="0"/>
    </xf>
    <xf numFmtId="169" fontId="3" fillId="0" borderId="33" xfId="0" applyNumberFormat="1" applyFont="1" applyBorder="1" applyAlignment="1" applyProtection="1">
      <alignment horizontal="center" vertical="center" wrapText="1"/>
      <protection locked="0"/>
    </xf>
    <xf numFmtId="1" fontId="3" fillId="0" borderId="33" xfId="0" applyNumberFormat="1" applyFont="1" applyBorder="1" applyProtection="1">
      <protection locked="0"/>
    </xf>
    <xf numFmtId="165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Protection="1">
      <protection locked="0"/>
    </xf>
    <xf numFmtId="0" fontId="3" fillId="0" borderId="33" xfId="0" applyFont="1" applyBorder="1" applyAlignment="1" applyProtection="1">
      <alignment horizontal="right" vertical="center" wrapText="1"/>
      <protection locked="0"/>
    </xf>
    <xf numFmtId="172" fontId="6" fillId="0" borderId="33" xfId="0" applyNumberFormat="1" applyFont="1" applyBorder="1" applyAlignment="1" applyProtection="1">
      <alignment horizontal="center" vertical="center" wrapText="1"/>
      <protection locked="0"/>
    </xf>
    <xf numFmtId="1" fontId="6" fillId="0" borderId="6" xfId="0" applyNumberFormat="1" applyFont="1" applyBorder="1" applyAlignment="1" applyProtection="1">
      <alignment horizontal="center" vertical="center" wrapText="1"/>
      <protection locked="0"/>
    </xf>
    <xf numFmtId="167" fontId="6" fillId="0" borderId="11" xfId="0" applyNumberFormat="1" applyFont="1" applyBorder="1" applyAlignment="1" applyProtection="1">
      <alignment horizontal="center" vertical="center" wrapText="1"/>
      <protection locked="0"/>
    </xf>
    <xf numFmtId="170" fontId="6" fillId="0" borderId="11" xfId="0" applyNumberFormat="1" applyFont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165" fontId="6" fillId="0" borderId="11" xfId="0" applyNumberFormat="1" applyFont="1" applyBorder="1" applyAlignment="1" applyProtection="1">
      <alignment horizontal="center" vertical="center"/>
      <protection locked="0"/>
    </xf>
    <xf numFmtId="1" fontId="6" fillId="0" borderId="11" xfId="0" applyNumberFormat="1" applyFont="1" applyBorder="1" applyAlignment="1" applyProtection="1">
      <alignment horizontal="center" vertical="center"/>
      <protection locked="0"/>
    </xf>
    <xf numFmtId="0" fontId="12" fillId="0" borderId="11" xfId="0" applyFont="1" applyBorder="1" applyAlignment="1" applyProtection="1">
      <alignment horizontal="center" vertical="center" wrapText="1"/>
      <protection locked="0"/>
    </xf>
    <xf numFmtId="0" fontId="12" fillId="0" borderId="5" xfId="0" applyFont="1" applyBorder="1" applyAlignment="1" applyProtection="1">
      <alignment horizontal="center" vertical="center" wrapText="1"/>
      <protection locked="0"/>
    </xf>
    <xf numFmtId="0" fontId="12" fillId="0" borderId="0" xfId="0" applyFont="1" applyAlignment="1" applyProtection="1">
      <alignment horizontal="center" vertical="center" wrapText="1"/>
      <protection locked="0"/>
    </xf>
    <xf numFmtId="0" fontId="12" fillId="0" borderId="54" xfId="0" applyFont="1" applyBorder="1" applyAlignment="1" applyProtection="1">
      <alignment horizontal="center" vertical="center" wrapText="1"/>
      <protection locked="0"/>
    </xf>
    <xf numFmtId="165" fontId="11" fillId="0" borderId="6" xfId="0" applyNumberFormat="1" applyFont="1" applyBorder="1" applyAlignment="1" applyProtection="1">
      <alignment horizontal="center" vertical="center" wrapText="1"/>
      <protection locked="0"/>
    </xf>
    <xf numFmtId="169" fontId="11" fillId="0" borderId="11" xfId="0" applyNumberFormat="1" applyFont="1" applyBorder="1" applyAlignment="1" applyProtection="1">
      <alignment horizontal="center" vertical="center" wrapText="1"/>
      <protection locked="0"/>
    </xf>
    <xf numFmtId="14" fontId="11" fillId="0" borderId="11" xfId="0" applyNumberFormat="1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1" fontId="11" fillId="0" borderId="0" xfId="0" applyNumberFormat="1" applyFont="1" applyAlignment="1" applyProtection="1">
      <alignment horizontal="center" vertical="center"/>
      <protection locked="0"/>
    </xf>
    <xf numFmtId="1" fontId="15" fillId="0" borderId="0" xfId="0" applyNumberFormat="1" applyFont="1" applyAlignment="1" applyProtection="1">
      <alignment horizontal="right"/>
      <protection locked="0"/>
    </xf>
    <xf numFmtId="1" fontId="3" fillId="0" borderId="17" xfId="0" applyNumberFormat="1" applyFont="1" applyBorder="1" applyAlignment="1" applyProtection="1">
      <alignment horizontal="center" vertical="center"/>
      <protection locked="0"/>
    </xf>
    <xf numFmtId="165" fontId="3" fillId="0" borderId="18" xfId="0" applyNumberFormat="1" applyFont="1" applyBorder="1" applyAlignment="1" applyProtection="1">
      <alignment horizontal="center" vertical="center"/>
      <protection locked="0"/>
    </xf>
    <xf numFmtId="0" fontId="3" fillId="0" borderId="16" xfId="0" applyFont="1" applyBorder="1" applyAlignment="1" applyProtection="1">
      <alignment horizontal="center" vertical="center"/>
      <protection locked="0"/>
    </xf>
    <xf numFmtId="165" fontId="3" fillId="0" borderId="16" xfId="0" applyNumberFormat="1" applyFont="1" applyBorder="1" applyAlignment="1" applyProtection="1">
      <alignment horizontal="center" vertical="center"/>
      <protection locked="0"/>
    </xf>
    <xf numFmtId="1" fontId="3" fillId="0" borderId="18" xfId="0" applyNumberFormat="1" applyFont="1" applyBorder="1" applyAlignment="1" applyProtection="1">
      <alignment horizontal="center" vertical="center"/>
      <protection locked="0"/>
    </xf>
    <xf numFmtId="0" fontId="3" fillId="4" borderId="0" xfId="0" applyFont="1" applyFill="1"/>
    <xf numFmtId="165" fontId="3" fillId="4" borderId="0" xfId="0" applyNumberFormat="1" applyFont="1" applyFill="1"/>
    <xf numFmtId="0" fontId="28" fillId="4" borderId="0" xfId="0" applyFont="1" applyFill="1"/>
    <xf numFmtId="0" fontId="0" fillId="4" borderId="0" xfId="0" applyFill="1"/>
    <xf numFmtId="165" fontId="3" fillId="3" borderId="2" xfId="0" applyNumberFormat="1" applyFont="1" applyFill="1" applyBorder="1"/>
    <xf numFmtId="165" fontId="3" fillId="3" borderId="3" xfId="0" applyNumberFormat="1" applyFont="1" applyFill="1" applyBorder="1"/>
    <xf numFmtId="165" fontId="3" fillId="3" borderId="4" xfId="0" applyNumberFormat="1" applyFont="1" applyFill="1" applyBorder="1"/>
    <xf numFmtId="165" fontId="3" fillId="3" borderId="5" xfId="0" applyNumberFormat="1" applyFont="1" applyFill="1" applyBorder="1"/>
    <xf numFmtId="165" fontId="3" fillId="3" borderId="0" xfId="0" applyNumberFormat="1" applyFont="1" applyFill="1"/>
    <xf numFmtId="165" fontId="3" fillId="3" borderId="6" xfId="0" applyNumberFormat="1" applyFont="1" applyFill="1" applyBorder="1"/>
    <xf numFmtId="0" fontId="6" fillId="4" borderId="0" xfId="0" applyFont="1" applyFill="1" applyAlignment="1">
      <alignment horizontal="right" vertical="center"/>
    </xf>
    <xf numFmtId="0" fontId="17" fillId="4" borderId="0" xfId="0" applyFont="1" applyFill="1" applyAlignment="1">
      <alignment horizontal="left"/>
    </xf>
    <xf numFmtId="165" fontId="14" fillId="3" borderId="7" xfId="0" applyNumberFormat="1" applyFont="1" applyFill="1" applyBorder="1" applyAlignment="1">
      <alignment horizontal="center"/>
    </xf>
    <xf numFmtId="165" fontId="14" fillId="3" borderId="8" xfId="0" applyNumberFormat="1" applyFont="1" applyFill="1" applyBorder="1" applyAlignment="1">
      <alignment horizontal="center"/>
    </xf>
    <xf numFmtId="165" fontId="3" fillId="3" borderId="9" xfId="0" applyNumberFormat="1" applyFont="1" applyFill="1" applyBorder="1"/>
    <xf numFmtId="0" fontId="3" fillId="4" borderId="6" xfId="0" applyFont="1" applyFill="1" applyBorder="1"/>
    <xf numFmtId="0" fontId="6" fillId="3" borderId="15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1" fontId="15" fillId="2" borderId="16" xfId="0" applyNumberFormat="1" applyFont="1" applyFill="1" applyBorder="1" applyAlignment="1">
      <alignment horizontal="center" vertical="center"/>
    </xf>
    <xf numFmtId="14" fontId="14" fillId="4" borderId="0" xfId="0" applyNumberFormat="1" applyFont="1" applyFill="1" applyAlignment="1">
      <alignment vertical="center"/>
    </xf>
    <xf numFmtId="0" fontId="16" fillId="4" borderId="0" xfId="0" applyFont="1" applyFill="1" applyAlignment="1">
      <alignment vertical="center" wrapText="1"/>
    </xf>
    <xf numFmtId="0" fontId="3" fillId="4" borderId="0" xfId="0" applyFont="1" applyFill="1" applyAlignment="1">
      <alignment horizontal="center" vertical="center"/>
    </xf>
    <xf numFmtId="165" fontId="3" fillId="4" borderId="0" xfId="0" applyNumberFormat="1" applyFont="1" applyFill="1" applyAlignment="1">
      <alignment horizontal="center" vertical="center"/>
    </xf>
    <xf numFmtId="0" fontId="6" fillId="3" borderId="57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165" fontId="6" fillId="3" borderId="57" xfId="0" applyNumberFormat="1" applyFont="1" applyFill="1" applyBorder="1" applyAlignment="1">
      <alignment horizontal="center" vertical="center"/>
    </xf>
    <xf numFmtId="165" fontId="6" fillId="3" borderId="1" xfId="0" applyNumberFormat="1" applyFont="1" applyFill="1" applyBorder="1" applyAlignment="1">
      <alignment horizontal="center" vertical="center"/>
    </xf>
    <xf numFmtId="165" fontId="6" fillId="3" borderId="24" xfId="0" applyNumberFormat="1" applyFont="1" applyFill="1" applyBorder="1" applyAlignment="1">
      <alignment horizontal="center" vertical="center"/>
    </xf>
    <xf numFmtId="0" fontId="6" fillId="3" borderId="62" xfId="0" applyFont="1" applyFill="1" applyBorder="1" applyAlignment="1">
      <alignment horizontal="center" vertical="center"/>
    </xf>
    <xf numFmtId="0" fontId="6" fillId="3" borderId="19" xfId="0" applyFont="1" applyFill="1" applyBorder="1" applyAlignment="1">
      <alignment horizontal="center" vertical="center"/>
    </xf>
    <xf numFmtId="0" fontId="17" fillId="4" borderId="0" xfId="0" applyFont="1" applyFill="1"/>
    <xf numFmtId="0" fontId="17" fillId="3" borderId="3" xfId="0" applyFont="1" applyFill="1" applyBorder="1"/>
    <xf numFmtId="0" fontId="17" fillId="3" borderId="4" xfId="0" applyFont="1" applyFill="1" applyBorder="1"/>
    <xf numFmtId="0" fontId="3" fillId="3" borderId="4" xfId="0" applyFont="1" applyFill="1" applyBorder="1"/>
    <xf numFmtId="0" fontId="17" fillId="3" borderId="0" xfId="0" applyFont="1" applyFill="1"/>
    <xf numFmtId="0" fontId="17" fillId="3" borderId="6" xfId="0" applyFont="1" applyFill="1" applyBorder="1"/>
    <xf numFmtId="0" fontId="3" fillId="3" borderId="6" xfId="0" applyFont="1" applyFill="1" applyBorder="1"/>
    <xf numFmtId="0" fontId="17" fillId="3" borderId="8" xfId="0" applyFont="1" applyFill="1" applyBorder="1"/>
    <xf numFmtId="0" fontId="17" fillId="3" borderId="9" xfId="0" applyFont="1" applyFill="1" applyBorder="1"/>
    <xf numFmtId="0" fontId="3" fillId="3" borderId="9" xfId="0" applyFont="1" applyFill="1" applyBorder="1"/>
    <xf numFmtId="0" fontId="6" fillId="3" borderId="22" xfId="0" applyFont="1" applyFill="1" applyBorder="1" applyAlignment="1">
      <alignment horizontal="center" vertical="center"/>
    </xf>
    <xf numFmtId="0" fontId="3" fillId="8" borderId="0" xfId="0" applyFont="1" applyFill="1" applyAlignment="1">
      <alignment horizontal="center" vertical="center" wrapText="1"/>
    </xf>
    <xf numFmtId="172" fontId="3" fillId="8" borderId="0" xfId="0" applyNumberFormat="1" applyFont="1" applyFill="1" applyAlignment="1">
      <alignment horizontal="center" vertical="center" wrapText="1"/>
    </xf>
    <xf numFmtId="1" fontId="3" fillId="8" borderId="0" xfId="0" applyNumberFormat="1" applyFont="1" applyFill="1" applyAlignment="1">
      <alignment horizontal="center" vertical="center" wrapText="1"/>
    </xf>
    <xf numFmtId="167" fontId="3" fillId="8" borderId="0" xfId="0" applyNumberFormat="1" applyFont="1" applyFill="1" applyAlignment="1">
      <alignment horizontal="center" vertical="center" wrapText="1"/>
    </xf>
    <xf numFmtId="170" fontId="3" fillId="8" borderId="0" xfId="0" applyNumberFormat="1" applyFont="1" applyFill="1" applyAlignment="1">
      <alignment horizontal="center" vertical="center" wrapText="1"/>
    </xf>
    <xf numFmtId="165" fontId="3" fillId="8" borderId="0" xfId="0" applyNumberFormat="1" applyFont="1" applyFill="1" applyAlignment="1">
      <alignment horizontal="center" vertical="center" wrapText="1"/>
    </xf>
    <xf numFmtId="14" fontId="3" fillId="8" borderId="0" xfId="0" applyNumberFormat="1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7" xfId="0" applyFont="1" applyFill="1" applyBorder="1" applyAlignment="1">
      <alignment horizontal="center" vertical="center" wrapText="1"/>
    </xf>
    <xf numFmtId="0" fontId="26" fillId="9" borderId="8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14" fillId="9" borderId="50" xfId="0" applyNumberFormat="1" applyFont="1" applyFill="1" applyBorder="1" applyAlignment="1">
      <alignment vertical="center" wrapText="1"/>
    </xf>
    <xf numFmtId="0" fontId="26" fillId="9" borderId="53" xfId="0" applyFont="1" applyFill="1" applyBorder="1" applyAlignment="1">
      <alignment horizontal="center" vertical="center" wrapText="1"/>
    </xf>
    <xf numFmtId="172" fontId="27" fillId="10" borderId="36" xfId="0" applyNumberFormat="1" applyFont="1" applyFill="1" applyBorder="1" applyAlignment="1">
      <alignment horizontal="center" vertical="center"/>
    </xf>
    <xf numFmtId="1" fontId="27" fillId="10" borderId="36" xfId="0" applyNumberFormat="1" applyFont="1" applyFill="1" applyBorder="1" applyAlignment="1">
      <alignment horizontal="center" vertical="center"/>
    </xf>
    <xf numFmtId="167" fontId="27" fillId="10" borderId="36" xfId="0" applyNumberFormat="1" applyFont="1" applyFill="1" applyBorder="1" applyAlignment="1">
      <alignment horizontal="center"/>
    </xf>
    <xf numFmtId="170" fontId="27" fillId="10" borderId="36" xfId="0" applyNumberFormat="1" applyFont="1" applyFill="1" applyBorder="1" applyAlignment="1">
      <alignment horizontal="center"/>
    </xf>
    <xf numFmtId="0" fontId="27" fillId="10" borderId="34" xfId="0" applyFont="1" applyFill="1" applyBorder="1" applyAlignment="1">
      <alignment horizontal="center"/>
    </xf>
    <xf numFmtId="0" fontId="14" fillId="0" borderId="37" xfId="0" applyFont="1" applyBorder="1" applyAlignment="1">
      <alignment horizontal="right"/>
    </xf>
    <xf numFmtId="0" fontId="14" fillId="0" borderId="38" xfId="0" applyFont="1" applyBorder="1" applyAlignment="1">
      <alignment horizontal="right"/>
    </xf>
    <xf numFmtId="166" fontId="26" fillId="0" borderId="39" xfId="0" applyNumberFormat="1" applyFont="1" applyBorder="1" applyAlignment="1">
      <alignment horizontal="center" vertical="center"/>
    </xf>
    <xf numFmtId="0" fontId="27" fillId="10" borderId="35" xfId="0" applyFont="1" applyFill="1" applyBorder="1" applyAlignment="1">
      <alignment horizontal="right"/>
    </xf>
    <xf numFmtId="165" fontId="27" fillId="11" borderId="36" xfId="0" applyNumberFormat="1" applyFont="1" applyFill="1" applyBorder="1" applyAlignment="1">
      <alignment horizontal="center"/>
    </xf>
    <xf numFmtId="1" fontId="27" fillId="11" borderId="36" xfId="0" applyNumberFormat="1" applyFont="1" applyFill="1" applyBorder="1" applyAlignment="1">
      <alignment horizontal="center"/>
    </xf>
    <xf numFmtId="165" fontId="27" fillId="11" borderId="35" xfId="0" applyNumberFormat="1" applyFont="1" applyFill="1" applyBorder="1" applyAlignment="1">
      <alignment horizontal="center"/>
    </xf>
    <xf numFmtId="1" fontId="27" fillId="11" borderId="36" xfId="0" applyNumberFormat="1" applyFont="1" applyFill="1" applyBorder="1" applyAlignment="1">
      <alignment horizontal="center" vertical="center" wrapText="1"/>
    </xf>
    <xf numFmtId="0" fontId="27" fillId="10" borderId="36" xfId="0" applyFont="1" applyFill="1" applyBorder="1" applyAlignment="1">
      <alignment horizontal="center" vertical="center" wrapText="1"/>
    </xf>
    <xf numFmtId="0" fontId="27" fillId="10" borderId="36" xfId="0" applyFont="1" applyFill="1" applyBorder="1"/>
    <xf numFmtId="1" fontId="27" fillId="10" borderId="36" xfId="0" applyNumberFormat="1" applyFont="1" applyFill="1" applyBorder="1"/>
    <xf numFmtId="0" fontId="6" fillId="8" borderId="0" xfId="0" applyFont="1" applyFill="1" applyAlignment="1">
      <alignment vertical="center" wrapText="1"/>
    </xf>
    <xf numFmtId="0" fontId="26" fillId="9" borderId="42" xfId="0" applyFont="1" applyFill="1" applyBorder="1" applyAlignment="1">
      <alignment horizontal="right" vertical="center"/>
    </xf>
    <xf numFmtId="0" fontId="26" fillId="9" borderId="41" xfId="0" applyFont="1" applyFill="1" applyBorder="1" applyAlignment="1">
      <alignment horizontal="right" vertical="center"/>
    </xf>
    <xf numFmtId="166" fontId="26" fillId="9" borderId="43" xfId="0" applyNumberFormat="1" applyFont="1" applyFill="1" applyBorder="1" applyAlignment="1">
      <alignment horizontal="center" vertical="center"/>
    </xf>
    <xf numFmtId="165" fontId="3" fillId="8" borderId="0" xfId="0" applyNumberFormat="1" applyFont="1" applyFill="1" applyAlignment="1">
      <alignment vertical="center" wrapText="1"/>
    </xf>
    <xf numFmtId="1" fontId="3" fillId="8" borderId="0" xfId="0" applyNumberFormat="1" applyFont="1" applyFill="1" applyAlignment="1">
      <alignment vertical="center" wrapText="1"/>
    </xf>
    <xf numFmtId="0" fontId="3" fillId="8" borderId="0" xfId="0" applyFont="1" applyFill="1" applyAlignment="1">
      <alignment vertical="center" wrapText="1"/>
    </xf>
    <xf numFmtId="165" fontId="3" fillId="4" borderId="0" xfId="0" applyNumberFormat="1" applyFont="1" applyFill="1" applyAlignment="1">
      <alignment horizontal="center" vertical="center" wrapText="1"/>
    </xf>
    <xf numFmtId="14" fontId="3" fillId="4" borderId="0" xfId="0" applyNumberFormat="1" applyFont="1" applyFill="1" applyAlignment="1">
      <alignment horizontal="center" vertical="center" wrapText="1"/>
    </xf>
    <xf numFmtId="1" fontId="3" fillId="4" borderId="0" xfId="0" applyNumberFormat="1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0" fontId="3" fillId="8" borderId="0" xfId="0" applyFont="1" applyFill="1" applyAlignment="1">
      <alignment horizontal="right" vertical="center" wrapText="1"/>
    </xf>
    <xf numFmtId="16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1" fontId="3" fillId="8" borderId="0" xfId="0" applyNumberFormat="1" applyFont="1" applyFill="1" applyAlignment="1">
      <alignment horizontal="center"/>
    </xf>
    <xf numFmtId="167" fontId="3" fillId="8" borderId="0" xfId="0" applyNumberFormat="1" applyFont="1" applyFill="1" applyAlignment="1">
      <alignment horizontal="center"/>
    </xf>
    <xf numFmtId="170" fontId="3" fillId="8" borderId="0" xfId="0" applyNumberFormat="1" applyFont="1" applyFill="1" applyAlignment="1">
      <alignment horizontal="center"/>
    </xf>
    <xf numFmtId="0" fontId="3" fillId="8" borderId="0" xfId="0" applyFont="1" applyFill="1"/>
    <xf numFmtId="0" fontId="3" fillId="8" borderId="9" xfId="0" applyFont="1" applyFill="1" applyBorder="1"/>
    <xf numFmtId="0" fontId="4" fillId="6" borderId="20" xfId="0" applyFont="1" applyFill="1" applyBorder="1"/>
    <xf numFmtId="0" fontId="3" fillId="8" borderId="5" xfId="0" applyFont="1" applyFill="1" applyBorder="1"/>
    <xf numFmtId="0" fontId="5" fillId="5" borderId="1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center"/>
    </xf>
    <xf numFmtId="0" fontId="5" fillId="5" borderId="22" xfId="0" applyFont="1" applyFill="1" applyBorder="1" applyAlignment="1">
      <alignment horizontal="center"/>
    </xf>
    <xf numFmtId="0" fontId="5" fillId="5" borderId="20" xfId="0" applyFont="1" applyFill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5" fillId="5" borderId="10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left"/>
    </xf>
    <xf numFmtId="0" fontId="5" fillId="5" borderId="2" xfId="0" applyFont="1" applyFill="1" applyBorder="1" applyAlignment="1">
      <alignment horizontal="center"/>
    </xf>
    <xf numFmtId="0" fontId="5" fillId="5" borderId="11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8" borderId="5" xfId="0" applyFont="1" applyFill="1" applyBorder="1" applyAlignment="1">
      <alignment horizontal="center"/>
    </xf>
    <xf numFmtId="0" fontId="6" fillId="0" borderId="0" xfId="0" applyFont="1" applyAlignment="1">
      <alignment horizontal="right"/>
    </xf>
    <xf numFmtId="172" fontId="3" fillId="0" borderId="0" xfId="0" applyNumberFormat="1" applyFont="1"/>
    <xf numFmtId="0" fontId="3" fillId="0" borderId="0" xfId="0" applyFont="1"/>
    <xf numFmtId="0" fontId="8" fillId="0" borderId="3" xfId="0" applyFont="1" applyBorder="1" applyAlignment="1">
      <alignment horizontal="right"/>
    </xf>
    <xf numFmtId="0" fontId="7" fillId="0" borderId="3" xfId="0" applyFont="1" applyBorder="1" applyAlignment="1">
      <alignment horizontal="right"/>
    </xf>
    <xf numFmtId="1" fontId="8" fillId="0" borderId="2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172" fontId="8" fillId="0" borderId="4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172" fontId="8" fillId="8" borderId="5" xfId="0" applyNumberFormat="1" applyFont="1" applyFill="1" applyBorder="1" applyAlignment="1">
      <alignment horizontal="center"/>
    </xf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/>
    </xf>
    <xf numFmtId="0" fontId="3" fillId="0" borderId="22" xfId="0" applyFont="1" applyBorder="1"/>
    <xf numFmtId="0" fontId="3" fillId="0" borderId="19" xfId="0" applyFont="1" applyBorder="1"/>
    <xf numFmtId="0" fontId="3" fillId="0" borderId="8" xfId="0" applyFont="1" applyBorder="1"/>
    <xf numFmtId="0" fontId="8" fillId="0" borderId="8" xfId="0" applyFont="1" applyBorder="1" applyAlignment="1">
      <alignment horizontal="right"/>
    </xf>
    <xf numFmtId="0" fontId="7" fillId="0" borderId="8" xfId="0" applyFont="1" applyBorder="1" applyAlignment="1">
      <alignment horizontal="right"/>
    </xf>
    <xf numFmtId="1" fontId="8" fillId="0" borderId="7" xfId="0" applyNumberFormat="1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1" fontId="8" fillId="0" borderId="8" xfId="0" applyNumberFormat="1" applyFont="1" applyBorder="1" applyAlignment="1">
      <alignment horizontal="center"/>
    </xf>
    <xf numFmtId="172" fontId="8" fillId="0" borderId="9" xfId="0" applyNumberFormat="1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10" fillId="0" borderId="0" xfId="0" applyFont="1" applyAlignment="1">
      <alignment horizontal="left"/>
    </xf>
    <xf numFmtId="175" fontId="10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1" fontId="8" fillId="0" borderId="5" xfId="0" applyNumberFormat="1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1" fontId="8" fillId="0" borderId="0" xfId="0" applyNumberFormat="1" applyFont="1" applyAlignment="1">
      <alignment horizontal="center"/>
    </xf>
    <xf numFmtId="172" fontId="8" fillId="0" borderId="6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0" fontId="10" fillId="0" borderId="32" xfId="0" applyFont="1" applyBorder="1" applyAlignment="1">
      <alignment horizontal="left"/>
    </xf>
    <xf numFmtId="175" fontId="10" fillId="0" borderId="32" xfId="0" applyNumberFormat="1" applyFont="1" applyBorder="1" applyAlignment="1">
      <alignment horizontal="left"/>
    </xf>
    <xf numFmtId="0" fontId="10" fillId="0" borderId="32" xfId="0" applyFont="1" applyBorder="1" applyAlignment="1">
      <alignment horizontal="center"/>
    </xf>
    <xf numFmtId="0" fontId="10" fillId="0" borderId="32" xfId="0" applyFont="1" applyBorder="1" applyAlignment="1">
      <alignment horizontal="center" wrapText="1"/>
    </xf>
    <xf numFmtId="0" fontId="7" fillId="8" borderId="0" xfId="0" applyFont="1" applyFill="1" applyAlignment="1">
      <alignment vertical="center"/>
    </xf>
    <xf numFmtId="0" fontId="8" fillId="8" borderId="0" xfId="0" applyFont="1" applyFill="1" applyAlignment="1">
      <alignment horizontal="left"/>
    </xf>
    <xf numFmtId="1" fontId="8" fillId="8" borderId="0" xfId="0" applyNumberFormat="1" applyFont="1" applyFill="1" applyAlignment="1">
      <alignment horizontal="center"/>
    </xf>
    <xf numFmtId="0" fontId="8" fillId="8" borderId="0" xfId="0" applyFont="1" applyFill="1" applyAlignment="1">
      <alignment horizontal="center"/>
    </xf>
    <xf numFmtId="172" fontId="8" fillId="8" borderId="0" xfId="0" applyNumberFormat="1" applyFont="1" applyFill="1" applyAlignment="1">
      <alignment horizontal="center"/>
    </xf>
    <xf numFmtId="0" fontId="3" fillId="0" borderId="0" xfId="0" applyFont="1" applyAlignment="1">
      <alignment horizontal="center"/>
    </xf>
    <xf numFmtId="0" fontId="25" fillId="0" borderId="0" xfId="0" applyFont="1" applyAlignment="1">
      <alignment horizontal="right"/>
    </xf>
    <xf numFmtId="0" fontId="24" fillId="0" borderId="0" xfId="0" applyFont="1" applyAlignment="1">
      <alignment horizontal="left"/>
    </xf>
    <xf numFmtId="165" fontId="24" fillId="0" borderId="0" xfId="0" applyNumberFormat="1" applyFont="1" applyAlignment="1">
      <alignment horizontal="left"/>
    </xf>
    <xf numFmtId="173" fontId="24" fillId="0" borderId="0" xfId="0" applyNumberFormat="1" applyFont="1" applyAlignment="1">
      <alignment horizontal="left"/>
    </xf>
    <xf numFmtId="174" fontId="24" fillId="0" borderId="0" xfId="0" applyNumberFormat="1" applyFont="1" applyAlignment="1">
      <alignment horizontal="left"/>
    </xf>
    <xf numFmtId="9" fontId="24" fillId="0" borderId="0" xfId="0" applyNumberFormat="1" applyFont="1" applyAlignment="1">
      <alignment horizontal="left"/>
    </xf>
    <xf numFmtId="0" fontId="18" fillId="0" borderId="0" xfId="0" applyFont="1" applyAlignment="1">
      <alignment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23" fillId="0" borderId="0" xfId="0" applyFont="1"/>
    <xf numFmtId="0" fontId="6" fillId="0" borderId="0" xfId="0" applyFont="1"/>
    <xf numFmtId="49" fontId="3" fillId="0" borderId="0" xfId="0" applyNumberFormat="1" applyFont="1"/>
    <xf numFmtId="22" fontId="3" fillId="0" borderId="0" xfId="0" applyNumberFormat="1" applyFont="1"/>
    <xf numFmtId="1" fontId="3" fillId="0" borderId="0" xfId="0" applyNumberFormat="1" applyFont="1"/>
    <xf numFmtId="0" fontId="13" fillId="0" borderId="0" xfId="0" applyFont="1"/>
    <xf numFmtId="1" fontId="6" fillId="0" borderId="0" xfId="0" applyNumberFormat="1" applyFont="1"/>
    <xf numFmtId="14" fontId="6" fillId="0" borderId="0" xfId="0" applyNumberFormat="1" applyFont="1"/>
    <xf numFmtId="14" fontId="3" fillId="0" borderId="0" xfId="0" applyNumberFormat="1" applyFont="1"/>
    <xf numFmtId="0" fontId="3" fillId="0" borderId="0" xfId="0" pivotButton="1" applyFont="1"/>
    <xf numFmtId="0" fontId="30" fillId="0" borderId="0" xfId="0" pivotButton="1" applyFont="1"/>
    <xf numFmtId="0" fontId="30" fillId="0" borderId="0" xfId="0" applyFont="1"/>
    <xf numFmtId="172" fontId="6" fillId="0" borderId="0" xfId="0" applyNumberFormat="1" applyFont="1"/>
    <xf numFmtId="0" fontId="30" fillId="0" borderId="0" xfId="0" applyFont="1" applyAlignment="1">
      <alignment horizontal="left"/>
    </xf>
    <xf numFmtId="165" fontId="3" fillId="0" borderId="0" xfId="0" applyNumberFormat="1" applyFont="1"/>
    <xf numFmtId="0" fontId="3" fillId="0" borderId="0" xfId="0" applyFont="1" applyAlignment="1">
      <alignment horizontal="left"/>
    </xf>
    <xf numFmtId="0" fontId="19" fillId="0" borderId="0" xfId="0" applyFont="1" applyAlignment="1">
      <alignment horizontal="center" vertical="center" wrapText="1"/>
    </xf>
    <xf numFmtId="0" fontId="20" fillId="0" borderId="0" xfId="0" applyFont="1"/>
    <xf numFmtId="165" fontId="3" fillId="3" borderId="0" xfId="0" applyNumberFormat="1" applyFont="1" applyFill="1" applyAlignment="1">
      <alignment horizontal="center"/>
    </xf>
    <xf numFmtId="165" fontId="14" fillId="3" borderId="6" xfId="0" applyNumberFormat="1" applyFont="1" applyFill="1" applyBorder="1" applyAlignment="1">
      <alignment horizontal="center"/>
    </xf>
    <xf numFmtId="0" fontId="6" fillId="9" borderId="2" xfId="0" applyFont="1" applyFill="1" applyBorder="1" applyAlignment="1">
      <alignment horizontal="right" vertical="center"/>
    </xf>
    <xf numFmtId="0" fontId="6" fillId="9" borderId="3" xfId="0" applyFont="1" applyFill="1" applyBorder="1" applyAlignment="1">
      <alignment horizontal="right" vertical="center"/>
    </xf>
    <xf numFmtId="0" fontId="6" fillId="9" borderId="5" xfId="0" applyFont="1" applyFill="1" applyBorder="1" applyAlignment="1">
      <alignment horizontal="right" vertical="center"/>
    </xf>
    <xf numFmtId="0" fontId="6" fillId="9" borderId="0" xfId="0" applyFont="1" applyFill="1" applyAlignment="1">
      <alignment horizontal="right" vertical="center"/>
    </xf>
    <xf numFmtId="0" fontId="6" fillId="9" borderId="7" xfId="0" applyFont="1" applyFill="1" applyBorder="1" applyAlignment="1">
      <alignment horizontal="right" vertical="center"/>
    </xf>
    <xf numFmtId="0" fontId="6" fillId="9" borderId="8" xfId="0" applyFont="1" applyFill="1" applyBorder="1" applyAlignment="1">
      <alignment horizontal="right" vertical="center"/>
    </xf>
    <xf numFmtId="0" fontId="17" fillId="9" borderId="3" xfId="0" applyFont="1" applyFill="1" applyBorder="1" applyAlignment="1">
      <alignment horizontal="left"/>
    </xf>
    <xf numFmtId="0" fontId="17" fillId="9" borderId="4" xfId="0" applyFont="1" applyFill="1" applyBorder="1" applyAlignment="1">
      <alignment horizontal="left"/>
    </xf>
    <xf numFmtId="0" fontId="17" fillId="9" borderId="0" xfId="0" applyFont="1" applyFill="1" applyAlignment="1">
      <alignment horizontal="left"/>
    </xf>
    <xf numFmtId="0" fontId="17" fillId="9" borderId="6" xfId="0" applyFont="1" applyFill="1" applyBorder="1" applyAlignment="1">
      <alignment horizontal="left"/>
    </xf>
    <xf numFmtId="0" fontId="17" fillId="9" borderId="8" xfId="0" applyFont="1" applyFill="1" applyBorder="1" applyAlignment="1">
      <alignment horizontal="left"/>
    </xf>
    <xf numFmtId="0" fontId="17" fillId="9" borderId="9" xfId="0" applyFont="1" applyFill="1" applyBorder="1" applyAlignment="1">
      <alignment horizontal="left"/>
    </xf>
    <xf numFmtId="165" fontId="14" fillId="3" borderId="5" xfId="0" applyNumberFormat="1" applyFont="1" applyFill="1" applyBorder="1" applyAlignment="1">
      <alignment horizontal="center"/>
    </xf>
    <xf numFmtId="165" fontId="14" fillId="3" borderId="0" xfId="0" applyNumberFormat="1" applyFont="1" applyFill="1" applyAlignment="1">
      <alignment horizontal="center"/>
    </xf>
    <xf numFmtId="0" fontId="6" fillId="3" borderId="55" xfId="0" applyFont="1" applyFill="1" applyBorder="1" applyAlignment="1">
      <alignment horizontal="center" vertical="center"/>
    </xf>
    <xf numFmtId="0" fontId="6" fillId="3" borderId="63" xfId="0" applyFont="1" applyFill="1" applyBorder="1" applyAlignment="1">
      <alignment horizontal="center" vertical="center"/>
    </xf>
    <xf numFmtId="0" fontId="6" fillId="3" borderId="56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6" fillId="3" borderId="5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28" xfId="0" applyFont="1" applyFill="1" applyBorder="1" applyAlignment="1">
      <alignment horizontal="center" vertical="center"/>
    </xf>
    <xf numFmtId="0" fontId="3" fillId="0" borderId="65" xfId="0" applyFont="1" applyBorder="1" applyAlignment="1" applyProtection="1">
      <alignment horizontal="center" vertical="center"/>
      <protection locked="0"/>
    </xf>
    <xf numFmtId="0" fontId="3" fillId="0" borderId="66" xfId="0" applyFont="1" applyBorder="1" applyAlignment="1" applyProtection="1">
      <alignment horizontal="center" vertical="center"/>
      <protection locked="0"/>
    </xf>
    <xf numFmtId="0" fontId="3" fillId="0" borderId="67" xfId="0" applyFont="1" applyBorder="1" applyAlignment="1" applyProtection="1">
      <alignment horizontal="center" vertical="center"/>
      <protection locked="0"/>
    </xf>
    <xf numFmtId="0" fontId="6" fillId="3" borderId="21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29" xfId="0" applyFont="1" applyFill="1" applyBorder="1" applyAlignment="1">
      <alignment horizontal="center" vertical="center"/>
    </xf>
    <xf numFmtId="0" fontId="6" fillId="3" borderId="30" xfId="0" applyFont="1" applyFill="1" applyBorder="1" applyAlignment="1">
      <alignment horizontal="center" vertical="center"/>
    </xf>
    <xf numFmtId="0" fontId="6" fillId="3" borderId="31" xfId="0" applyFont="1" applyFill="1" applyBorder="1" applyAlignment="1">
      <alignment horizontal="center" vertical="center"/>
    </xf>
    <xf numFmtId="0" fontId="6" fillId="3" borderId="25" xfId="0" applyFont="1" applyFill="1" applyBorder="1" applyAlignment="1">
      <alignment horizontal="center" vertical="center"/>
    </xf>
    <xf numFmtId="0" fontId="6" fillId="3" borderId="27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3" fillId="0" borderId="59" xfId="0" applyFont="1" applyBorder="1" applyAlignment="1" applyProtection="1">
      <alignment horizontal="center" vertical="center"/>
      <protection locked="0"/>
    </xf>
    <xf numFmtId="0" fontId="3" fillId="0" borderId="64" xfId="0" applyFont="1" applyBorder="1" applyAlignment="1" applyProtection="1">
      <alignment horizontal="center" vertical="center"/>
      <protection locked="0"/>
    </xf>
    <xf numFmtId="0" fontId="6" fillId="3" borderId="2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61" xfId="0" applyFont="1" applyFill="1" applyBorder="1" applyAlignment="1">
      <alignment horizontal="center" vertical="center"/>
    </xf>
    <xf numFmtId="0" fontId="6" fillId="3" borderId="60" xfId="0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0" fontId="6" fillId="3" borderId="68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right" vertical="center"/>
    </xf>
    <xf numFmtId="0" fontId="6" fillId="3" borderId="3" xfId="0" applyFont="1" applyFill="1" applyBorder="1" applyAlignment="1">
      <alignment horizontal="right" vertical="center"/>
    </xf>
    <xf numFmtId="0" fontId="6" fillId="3" borderId="5" xfId="0" applyFont="1" applyFill="1" applyBorder="1" applyAlignment="1">
      <alignment horizontal="right" vertical="center"/>
    </xf>
    <xf numFmtId="0" fontId="6" fillId="3" borderId="0" xfId="0" applyFont="1" applyFill="1" applyAlignment="1">
      <alignment horizontal="right" vertical="center"/>
    </xf>
    <xf numFmtId="0" fontId="6" fillId="3" borderId="7" xfId="0" applyFont="1" applyFill="1" applyBorder="1" applyAlignment="1">
      <alignment horizontal="right" vertical="center"/>
    </xf>
    <xf numFmtId="0" fontId="6" fillId="3" borderId="8" xfId="0" applyFont="1" applyFill="1" applyBorder="1" applyAlignment="1">
      <alignment horizontal="right" vertical="center"/>
    </xf>
    <xf numFmtId="0" fontId="6" fillId="3" borderId="11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6" fillId="3" borderId="69" xfId="0" applyFont="1" applyFill="1" applyBorder="1" applyAlignment="1">
      <alignment horizontal="center" vertical="center"/>
    </xf>
    <xf numFmtId="1" fontId="26" fillId="9" borderId="10" xfId="0" applyNumberFormat="1" applyFont="1" applyFill="1" applyBorder="1" applyAlignment="1">
      <alignment horizontal="center" vertical="center" wrapText="1"/>
    </xf>
    <xf numFmtId="1" fontId="26" fillId="9" borderId="11" xfId="0" applyNumberFormat="1" applyFont="1" applyFill="1" applyBorder="1" applyAlignment="1">
      <alignment horizontal="center" vertical="center" wrapText="1"/>
    </xf>
    <xf numFmtId="1" fontId="26" fillId="9" borderId="12" xfId="0" applyNumberFormat="1" applyFont="1" applyFill="1" applyBorder="1" applyAlignment="1">
      <alignment horizontal="center" vertical="center" wrapText="1"/>
    </xf>
    <xf numFmtId="1" fontId="26" fillId="9" borderId="1" xfId="0" applyNumberFormat="1" applyFont="1" applyFill="1" applyBorder="1" applyAlignment="1">
      <alignment horizontal="center" vertical="center"/>
    </xf>
    <xf numFmtId="0" fontId="26" fillId="9" borderId="22" xfId="0" applyFont="1" applyFill="1" applyBorder="1" applyAlignment="1">
      <alignment horizontal="center" vertical="center"/>
    </xf>
    <xf numFmtId="0" fontId="26" fillId="9" borderId="19" xfId="0" applyFont="1" applyFill="1" applyBorder="1" applyAlignment="1">
      <alignment horizontal="center" vertical="center"/>
    </xf>
    <xf numFmtId="0" fontId="26" fillId="9" borderId="20" xfId="0" applyFont="1" applyFill="1" applyBorder="1" applyAlignment="1">
      <alignment horizontal="center" vertical="center"/>
    </xf>
    <xf numFmtId="0" fontId="26" fillId="9" borderId="2" xfId="0" applyFont="1" applyFill="1" applyBorder="1" applyAlignment="1">
      <alignment horizontal="center" vertical="center" wrapText="1"/>
    </xf>
    <xf numFmtId="0" fontId="26" fillId="9" borderId="4" xfId="0" applyFont="1" applyFill="1" applyBorder="1" applyAlignment="1">
      <alignment horizontal="center" vertical="center" wrapText="1"/>
    </xf>
    <xf numFmtId="0" fontId="26" fillId="9" borderId="7" xfId="0" applyFont="1" applyFill="1" applyBorder="1" applyAlignment="1">
      <alignment horizontal="center" vertical="center" wrapText="1"/>
    </xf>
    <xf numFmtId="0" fontId="26" fillId="9" borderId="9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26" fillId="9" borderId="49" xfId="0" applyNumberFormat="1" applyFont="1" applyFill="1" applyBorder="1" applyAlignment="1">
      <alignment horizontal="center" vertical="center" wrapText="1"/>
    </xf>
    <xf numFmtId="170" fontId="26" fillId="9" borderId="45" xfId="0" applyNumberFormat="1" applyFont="1" applyFill="1" applyBorder="1" applyAlignment="1">
      <alignment horizontal="center" vertical="center" wrapText="1"/>
    </xf>
    <xf numFmtId="170" fontId="26" fillId="9" borderId="46" xfId="0" applyNumberFormat="1" applyFont="1" applyFill="1" applyBorder="1" applyAlignment="1">
      <alignment horizontal="center" vertical="center" wrapText="1"/>
    </xf>
    <xf numFmtId="170" fontId="26" fillId="9" borderId="33" xfId="0" applyNumberFormat="1" applyFont="1" applyFill="1" applyBorder="1" applyAlignment="1">
      <alignment horizontal="center" vertical="center" wrapText="1"/>
    </xf>
    <xf numFmtId="170" fontId="26" fillId="9" borderId="0" xfId="0" applyNumberFormat="1" applyFont="1" applyFill="1" applyAlignment="1">
      <alignment horizontal="center" vertical="center" wrapText="1"/>
    </xf>
    <xf numFmtId="170" fontId="26" fillId="9" borderId="6" xfId="0" applyNumberFormat="1" applyFont="1" applyFill="1" applyBorder="1" applyAlignment="1">
      <alignment horizontal="center" vertical="center" wrapText="1"/>
    </xf>
    <xf numFmtId="170" fontId="14" fillId="9" borderId="8" xfId="0" applyNumberFormat="1" applyFont="1" applyFill="1" applyBorder="1" applyAlignment="1">
      <alignment horizontal="center" vertical="center"/>
    </xf>
    <xf numFmtId="170" fontId="14" fillId="9" borderId="9" xfId="0" applyNumberFormat="1" applyFont="1" applyFill="1" applyBorder="1" applyAlignment="1">
      <alignment horizontal="center" vertical="center"/>
    </xf>
    <xf numFmtId="0" fontId="26" fillId="9" borderId="44" xfId="0" applyFont="1" applyFill="1" applyBorder="1" applyAlignment="1">
      <alignment horizontal="center" vertical="center" wrapText="1"/>
    </xf>
    <xf numFmtId="0" fontId="26" fillId="9" borderId="46" xfId="0" applyFont="1" applyFill="1" applyBorder="1" applyAlignment="1">
      <alignment horizontal="center" vertical="center" wrapText="1"/>
    </xf>
    <xf numFmtId="0" fontId="26" fillId="9" borderId="5" xfId="0" applyFont="1" applyFill="1" applyBorder="1" applyAlignment="1">
      <alignment horizontal="center" vertical="center" wrapText="1"/>
    </xf>
    <xf numFmtId="0" fontId="26" fillId="9" borderId="6" xfId="0" applyFont="1" applyFill="1" applyBorder="1" applyAlignment="1">
      <alignment horizontal="center" vertical="center" wrapText="1"/>
    </xf>
    <xf numFmtId="0" fontId="26" fillId="9" borderId="47" xfId="0" applyFont="1" applyFill="1" applyBorder="1" applyAlignment="1">
      <alignment horizontal="center" vertical="center" wrapText="1"/>
    </xf>
    <xf numFmtId="0" fontId="26" fillId="9" borderId="11" xfId="0" applyFont="1" applyFill="1" applyBorder="1" applyAlignment="1">
      <alignment horizontal="center" vertical="center" wrapText="1"/>
    </xf>
    <xf numFmtId="0" fontId="26" fillId="9" borderId="12" xfId="0" applyFont="1" applyFill="1" applyBorder="1" applyAlignment="1">
      <alignment horizontal="center" vertical="center" wrapText="1"/>
    </xf>
    <xf numFmtId="14" fontId="26" fillId="9" borderId="10" xfId="0" applyNumberFormat="1" applyFont="1" applyFill="1" applyBorder="1" applyAlignment="1">
      <alignment horizontal="center" vertical="center"/>
    </xf>
    <xf numFmtId="14" fontId="26" fillId="9" borderId="12" xfId="0" applyNumberFormat="1" applyFont="1" applyFill="1" applyBorder="1" applyAlignment="1">
      <alignment horizontal="center" vertical="center"/>
    </xf>
    <xf numFmtId="0" fontId="26" fillId="9" borderId="10" xfId="0" applyFont="1" applyFill="1" applyBorder="1" applyAlignment="1">
      <alignment horizontal="center" vertical="center"/>
    </xf>
    <xf numFmtId="0" fontId="26" fillId="9" borderId="12" xfId="0" applyFont="1" applyFill="1" applyBorder="1" applyAlignment="1">
      <alignment horizontal="center" vertical="center"/>
    </xf>
    <xf numFmtId="169" fontId="26" fillId="9" borderId="22" xfId="0" applyNumberFormat="1" applyFont="1" applyFill="1" applyBorder="1" applyAlignment="1">
      <alignment horizontal="center" vertical="center" wrapText="1"/>
    </xf>
    <xf numFmtId="169" fontId="26" fillId="9" borderId="19" xfId="0" applyNumberFormat="1" applyFont="1" applyFill="1" applyBorder="1" applyAlignment="1">
      <alignment horizontal="center" vertical="center" wrapText="1"/>
    </xf>
    <xf numFmtId="169" fontId="26" fillId="9" borderId="20" xfId="0" applyNumberFormat="1" applyFont="1" applyFill="1" applyBorder="1" applyAlignment="1">
      <alignment horizontal="center" vertical="center" wrapText="1"/>
    </xf>
    <xf numFmtId="0" fontId="26" fillId="9" borderId="10" xfId="0" applyFont="1" applyFill="1" applyBorder="1" applyAlignment="1">
      <alignment horizontal="center" vertical="center" wrapText="1"/>
    </xf>
    <xf numFmtId="0" fontId="26" fillId="9" borderId="45" xfId="0" applyFont="1" applyFill="1" applyBorder="1" applyAlignment="1">
      <alignment horizontal="center" vertical="center" wrapText="1"/>
    </xf>
    <xf numFmtId="0" fontId="26" fillId="9" borderId="0" xfId="0" applyFont="1" applyFill="1" applyAlignment="1">
      <alignment horizontal="center" vertical="center" wrapText="1"/>
    </xf>
    <xf numFmtId="0" fontId="26" fillId="9" borderId="8" xfId="0" applyFont="1" applyFill="1" applyBorder="1" applyAlignment="1">
      <alignment horizontal="center" vertical="center" wrapText="1"/>
    </xf>
    <xf numFmtId="0" fontId="26" fillId="9" borderId="51" xfId="0" applyFont="1" applyFill="1" applyBorder="1" applyAlignment="1">
      <alignment horizontal="center" vertical="center" wrapText="1"/>
    </xf>
    <xf numFmtId="0" fontId="26" fillId="9" borderId="52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48" xfId="0" applyFont="1" applyFill="1" applyBorder="1" applyAlignment="1">
      <alignment horizontal="center" vertical="center" wrapText="1"/>
    </xf>
    <xf numFmtId="169" fontId="26" fillId="9" borderId="10" xfId="0" applyNumberFormat="1" applyFont="1" applyFill="1" applyBorder="1" applyAlignment="1">
      <alignment horizontal="center" vertical="center" wrapText="1"/>
    </xf>
    <xf numFmtId="169" fontId="26" fillId="9" borderId="12" xfId="0" applyNumberFormat="1" applyFont="1" applyFill="1" applyBorder="1" applyAlignment="1">
      <alignment horizontal="center" vertical="center" wrapText="1"/>
    </xf>
    <xf numFmtId="169" fontId="26" fillId="9" borderId="3" xfId="0" applyNumberFormat="1" applyFont="1" applyFill="1" applyBorder="1" applyAlignment="1">
      <alignment horizontal="center" vertical="center" wrapText="1"/>
    </xf>
    <xf numFmtId="169" fontId="26" fillId="9" borderId="4" xfId="0" applyNumberFormat="1" applyFont="1" applyFill="1" applyBorder="1" applyAlignment="1">
      <alignment horizontal="center" vertical="center" wrapText="1"/>
    </xf>
    <xf numFmtId="169" fontId="26" fillId="9" borderId="0" xfId="0" applyNumberFormat="1" applyFont="1" applyFill="1" applyAlignment="1">
      <alignment horizontal="center" vertical="center" wrapText="1"/>
    </xf>
    <xf numFmtId="169" fontId="26" fillId="9" borderId="6" xfId="0" applyNumberFormat="1" applyFont="1" applyFill="1" applyBorder="1" applyAlignment="1">
      <alignment horizontal="center" vertical="center" wrapText="1"/>
    </xf>
    <xf numFmtId="169" fontId="26" fillId="9" borderId="8" xfId="0" applyNumberFormat="1" applyFont="1" applyFill="1" applyBorder="1" applyAlignment="1">
      <alignment horizontal="center" vertical="center" wrapText="1"/>
    </xf>
    <xf numFmtId="169" fontId="26" fillId="9" borderId="9" xfId="0" applyNumberFormat="1" applyFont="1" applyFill="1" applyBorder="1" applyAlignment="1">
      <alignment horizontal="center" vertical="center" wrapText="1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4" fillId="6" borderId="22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4" fillId="6" borderId="19" xfId="0" applyFont="1" applyFill="1" applyBorder="1" applyAlignment="1">
      <alignment horizontal="center"/>
    </xf>
    <xf numFmtId="0" fontId="4" fillId="6" borderId="20" xfId="0" applyFont="1" applyFill="1" applyBorder="1" applyAlignment="1">
      <alignment horizontal="center"/>
    </xf>
    <xf numFmtId="0" fontId="7" fillId="0" borderId="11" xfId="0" applyFont="1" applyBorder="1" applyAlignment="1">
      <alignment horizontal="center" vertical="center" wrapText="1"/>
    </xf>
    <xf numFmtId="0" fontId="4" fillId="7" borderId="22" xfId="0" applyFont="1" applyFill="1" applyBorder="1" applyAlignment="1">
      <alignment horizontal="center"/>
    </xf>
    <xf numFmtId="0" fontId="4" fillId="7" borderId="19" xfId="0" applyFont="1" applyFill="1" applyBorder="1" applyAlignment="1">
      <alignment horizontal="center"/>
    </xf>
    <xf numFmtId="0" fontId="4" fillId="7" borderId="20" xfId="0" applyFont="1" applyFill="1" applyBorder="1" applyAlignment="1">
      <alignment horizontal="center"/>
    </xf>
    <xf numFmtId="0" fontId="21" fillId="0" borderId="0" xfId="0" applyFont="1" applyAlignment="1">
      <alignment horizontal="center" vertical="center"/>
    </xf>
    <xf numFmtId="0" fontId="22" fillId="0" borderId="0" xfId="1" applyFont="1" applyAlignment="1" applyProtection="1">
      <alignment horizontal="center" vertical="center"/>
    </xf>
    <xf numFmtId="0" fontId="18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276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protection locked="1" hidden="0"/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medium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/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0" formatCode="dd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7" formatCode="mmm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2" formatCode="dd/mm/yyyy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border>
        <top style="double">
          <color rgb="FF000000"/>
        </top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right style="thin">
          <color indexed="64"/>
        </right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</dxfs>
  <tableStyles count="0" defaultTableStyle="TableStyleMedium2" defaultPivotStyle="PivotStyleLight16"/>
  <colors>
    <mruColors>
      <color rgb="FFD9D9D9"/>
      <color rgb="FFFFA3A3"/>
      <color rgb="FFF2F2F2"/>
      <color rgb="FFFFE5F6"/>
      <color rgb="FFFECCB0"/>
      <color rgb="FFEEDDFF"/>
      <color rgb="FFCC99FF"/>
      <color rgb="FFB9FFFF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6.xml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29" Type="http://schemas.openxmlformats.org/officeDocument/2006/relationships/customXml" Target="../customXml/item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openxmlformats.org/officeDocument/2006/relationships/customXml" Target="../customXml/item17.xml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1.xml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FF8-4B2D-9CE0-6988A7238E7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AFF8-4B2D-9CE0-6988A7238E7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AFF8-4B2D-9CE0-6988A7238E7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AFF8-4B2D-9CE0-6988A7238E7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AFF8-4B2D-9CE0-6988A7238E7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AFF8-4B2D-9CE0-6988A7238E7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AFF8-4B2D-9CE0-6988A7238E7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AFF8-4B2D-9CE0-6988A7238E7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AFF8-4B2D-9CE0-6988A7238E7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AFF8-4B2D-9CE0-6988A7238E7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AFF8-4B2D-9CE0-6988A7238E7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AFF8-4B2D-9CE0-6988A7238E7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AFF8-4B2D-9CE0-6988A7238E7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AFF8-4B2D-9CE0-6988A7238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0F-4759-936D-6528411316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3-4BA3-AF1B-7E673C024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</c:f>
              <c:numCache>
                <c:formatCode>dd/mm/yyyy</c:formatCode>
                <c:ptCount val="2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</c:f>
              <c:numCache>
                <c:formatCode>General</c:formatCode>
                <c:ptCount val="2"/>
                <c:pt idx="0" formatCode="0.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Radio" checked="Checked" firstButton="1" fmlaLink="DateAfterExport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Radio" firstButton="1" lockText="1" noThreeD="1"/>
</file>

<file path=xl/ctrlProps/ctrlProp12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8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svg"/><Relationship Id="rId1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svg"/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114300</xdr:colOff>
      <xdr:row>25</xdr:row>
      <xdr:rowOff>118222</xdr:rowOff>
    </xdr:from>
    <xdr:to>
      <xdr:col>11</xdr:col>
      <xdr:colOff>219075</xdr:colOff>
      <xdr:row>28</xdr:row>
      <xdr:rowOff>119903</xdr:rowOff>
    </xdr:to>
    <xdr:grpSp>
      <xdr:nvGrpSpPr>
        <xdr:cNvPr id="3" name="SuppressWarningsButton">
          <a:extLst>
            <a:ext uri="{FF2B5EF4-FFF2-40B4-BE49-F238E27FC236}">
              <a16:creationId xmlns:a16="http://schemas.microsoft.com/office/drawing/2014/main" id="{0CD85EDF-7E31-637C-28D6-4A069A757407}"/>
            </a:ext>
          </a:extLst>
        </xdr:cNvPr>
        <xdr:cNvGrpSpPr/>
      </xdr:nvGrpSpPr>
      <xdr:grpSpPr>
        <a:xfrm>
          <a:off x="5429250" y="5995147"/>
          <a:ext cx="1552575" cy="573181"/>
          <a:chOff x="11835174" y="1080247"/>
          <a:chExt cx="1654781" cy="573181"/>
        </a:xfrm>
      </xdr:grpSpPr>
      <xdr:sp macro="[0]!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[0]!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[0]!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14</xdr:col>
      <xdr:colOff>419100</xdr:colOff>
      <xdr:row>25</xdr:row>
      <xdr:rowOff>122456</xdr:rowOff>
    </xdr:from>
    <xdr:to>
      <xdr:col>16</xdr:col>
      <xdr:colOff>514350</xdr:colOff>
      <xdr:row>28</xdr:row>
      <xdr:rowOff>124137</xdr:rowOff>
    </xdr:to>
    <xdr:grpSp>
      <xdr:nvGrpSpPr>
        <xdr:cNvPr id="4" name="AddToLogbookButton">
          <a:extLst>
            <a:ext uri="{FF2B5EF4-FFF2-40B4-BE49-F238E27FC236}">
              <a16:creationId xmlns:a16="http://schemas.microsoft.com/office/drawing/2014/main" id="{A6CDD4EA-55B4-0FA9-EAF7-B64DE1E36C07}"/>
            </a:ext>
          </a:extLst>
        </xdr:cNvPr>
        <xdr:cNvGrpSpPr/>
      </xdr:nvGrpSpPr>
      <xdr:grpSpPr>
        <a:xfrm>
          <a:off x="9353550" y="5999381"/>
          <a:ext cx="1543050" cy="573181"/>
          <a:chOff x="10058400" y="4932581"/>
          <a:chExt cx="1543050" cy="573181"/>
        </a:xfrm>
      </xdr:grpSpPr>
      <xdr:sp macro="[0]!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10058400" y="4923056"/>
            <a:ext cx="1543050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[0]!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185276" y="4966597"/>
            <a:ext cx="482724" cy="490395"/>
          </a:xfrm>
          <a:prstGeom prst="rect">
            <a:avLst/>
          </a:prstGeom>
        </xdr:spPr>
      </xdr:pic>
      <xdr:sp macro="[0]!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10664404" y="4996961"/>
            <a:ext cx="80138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3</xdr:col>
      <xdr:colOff>514351</xdr:colOff>
      <xdr:row>25</xdr:row>
      <xdr:rowOff>118222</xdr:rowOff>
    </xdr:from>
    <xdr:to>
      <xdr:col>5</xdr:col>
      <xdr:colOff>657225</xdr:colOff>
      <xdr:row>28</xdr:row>
      <xdr:rowOff>119903</xdr:rowOff>
    </xdr:to>
    <xdr:grpSp>
      <xdr:nvGrpSpPr>
        <xdr:cNvPr id="20" name="ReportABugButton">
          <a:extLst>
            <a:ext uri="{FF2B5EF4-FFF2-40B4-BE49-F238E27FC236}">
              <a16:creationId xmlns:a16="http://schemas.microsoft.com/office/drawing/2014/main" id="{0E7273B8-7CB1-6DF4-2D11-A647457F8799}"/>
            </a:ext>
          </a:extLst>
        </xdr:cNvPr>
        <xdr:cNvGrpSpPr/>
      </xdr:nvGrpSpPr>
      <xdr:grpSpPr>
        <a:xfrm>
          <a:off x="1485901" y="5995147"/>
          <a:ext cx="1590674" cy="573181"/>
          <a:chOff x="4990144" y="1280272"/>
          <a:chExt cx="1702852" cy="573181"/>
        </a:xfrm>
      </xdr:grpSpPr>
      <xdr:sp macro="[0]!ReportBug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56527092-5D13-0F3C-5940-FC365C53CC21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[0]!ReportBug" textlink="">
        <xdr:nvSpPr>
          <xdr:cNvPr id="10" name="ReportBugButtonText">
            <a:extLst>
              <a:ext uri="{FF2B5EF4-FFF2-40B4-BE49-F238E27FC236}">
                <a16:creationId xmlns:a16="http://schemas.microsoft.com/office/drawing/2014/main" id="{4E126618-716F-AC9F-FE60-C4EB53994867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[0]!ReportBug">
        <xdr:nvPicPr>
          <xdr:cNvPr id="19" name="Picture 18">
            <a:extLst>
              <a:ext uri="{FF2B5EF4-FFF2-40B4-BE49-F238E27FC236}">
                <a16:creationId xmlns:a16="http://schemas.microsoft.com/office/drawing/2014/main" id="{CFF78B45-AAC7-4B98-81B7-D302D531CC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</xdr:row>
          <xdr:rowOff>19050</xdr:rowOff>
        </xdr:from>
        <xdr:to>
          <xdr:col>6</xdr:col>
          <xdr:colOff>571500</xdr:colOff>
          <xdr:row>3</xdr:row>
          <xdr:rowOff>9525</xdr:rowOff>
        </xdr:to>
        <xdr:sp macro="" textlink="">
          <xdr:nvSpPr>
            <xdr:cNvPr id="2058" name="ResetDateToTomorrow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3</xdr:row>
          <xdr:rowOff>0</xdr:rowOff>
        </xdr:from>
        <xdr:to>
          <xdr:col>6</xdr:col>
          <xdr:colOff>542925</xdr:colOff>
          <xdr:row>3</xdr:row>
          <xdr:rowOff>180975</xdr:rowOff>
        </xdr:to>
        <xdr:sp macro="" textlink="">
          <xdr:nvSpPr>
            <xdr:cNvPr id="2059" name="LeaveDateAsI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4</xdr:row>
          <xdr:rowOff>0</xdr:rowOff>
        </xdr:from>
        <xdr:to>
          <xdr:col>6</xdr:col>
          <xdr:colOff>542925</xdr:colOff>
          <xdr:row>4</xdr:row>
          <xdr:rowOff>180975</xdr:rowOff>
        </xdr:to>
        <xdr:sp macro="" textlink="">
          <xdr:nvSpPr>
            <xdr:cNvPr id="2060" name="LeaveDateAsIs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451369</xdr:colOff>
      <xdr:row>2</xdr:row>
      <xdr:rowOff>83326</xdr:rowOff>
    </xdr:from>
    <xdr:to>
      <xdr:col>15</xdr:col>
      <xdr:colOff>304800</xdr:colOff>
      <xdr:row>5</xdr:row>
      <xdr:rowOff>9525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66A9F6E-E515-260F-C2D3-84C133A95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85819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12</xdr:col>
      <xdr:colOff>419100</xdr:colOff>
      <xdr:row>3</xdr:row>
      <xdr:rowOff>66676</xdr:rowOff>
    </xdr:from>
    <xdr:to>
      <xdr:col>13</xdr:col>
      <xdr:colOff>213212</xdr:colOff>
      <xdr:row>4</xdr:row>
      <xdr:rowOff>9526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6A87FC2-7760-1C6A-99CE-FC17D1155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5355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1</xdr:row>
          <xdr:rowOff>342900</xdr:rowOff>
        </xdr:from>
        <xdr:to>
          <xdr:col>7</xdr:col>
          <xdr:colOff>133350</xdr:colOff>
          <xdr:row>5</xdr:row>
          <xdr:rowOff>123825</xdr:rowOff>
        </xdr:to>
        <xdr:sp macro="" textlink="">
          <xdr:nvSpPr>
            <xdr:cNvPr id="2062" name="DateSettingsButtons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571500</xdr:colOff>
          <xdr:row>5</xdr:row>
          <xdr:rowOff>152400</xdr:rowOff>
        </xdr:from>
        <xdr:to>
          <xdr:col>13</xdr:col>
          <xdr:colOff>152400</xdr:colOff>
          <xdr:row>7</xdr:row>
          <xdr:rowOff>19050</xdr:rowOff>
        </xdr:to>
        <xdr:sp macro="" textlink="">
          <xdr:nvSpPr>
            <xdr:cNvPr id="2063" name="NewEntryLayoutCompactOption" descr="grouped-view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628650</xdr:colOff>
          <xdr:row>5</xdr:row>
          <xdr:rowOff>152400</xdr:rowOff>
        </xdr:from>
        <xdr:to>
          <xdr:col>15</xdr:col>
          <xdr:colOff>209550</xdr:colOff>
          <xdr:row>7</xdr:row>
          <xdr:rowOff>19050</xdr:rowOff>
        </xdr:to>
        <xdr:sp macro="" textlink="">
          <xdr:nvSpPr>
            <xdr:cNvPr id="2064" name="NewEntryLayoutGroupedOption" descr="compact-view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313369</xdr:colOff>
      <xdr:row>1</xdr:row>
      <xdr:rowOff>442072</xdr:rowOff>
    </xdr:from>
    <xdr:to>
      <xdr:col>30</xdr:col>
      <xdr:colOff>229331</xdr:colOff>
      <xdr:row>4</xdr:row>
      <xdr:rowOff>177053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22C5195-41B9-4117-8139-E74F883CAF88}"/>
            </a:ext>
          </a:extLst>
        </xdr:cNvPr>
        <xdr:cNvGrpSpPr/>
      </xdr:nvGrpSpPr>
      <xdr:grpSpPr>
        <a:xfrm>
          <a:off x="18267994" y="632572"/>
          <a:ext cx="1659037" cy="573181"/>
          <a:chOff x="11835174" y="1080247"/>
          <a:chExt cx="1654781" cy="573181"/>
        </a:xfrm>
      </xdr:grpSpPr>
      <xdr:sp macro="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25DE5BD-9249-D59D-5879-61313A77EED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>
        <xdr:nvPicPr>
          <xdr:cNvPr id="4" name="Graphic 3" descr="Warning outline">
            <a:extLst>
              <a:ext uri="{FF2B5EF4-FFF2-40B4-BE49-F238E27FC236}">
                <a16:creationId xmlns:a16="http://schemas.microsoft.com/office/drawing/2014/main" id="{FC8C3A33-5A5D-63D7-6449-7C913BCC1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" textlink="">
        <xdr:nvSpPr>
          <xdr:cNvPr id="5" name="SuppressWarningButtonText">
            <a:extLst>
              <a:ext uri="{FF2B5EF4-FFF2-40B4-BE49-F238E27FC236}">
                <a16:creationId xmlns:a16="http://schemas.microsoft.com/office/drawing/2014/main" id="{FF84BFD2-DB62-67AA-AC00-2CEE5424ABE3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36</xdr:col>
      <xdr:colOff>381660</xdr:colOff>
      <xdr:row>1</xdr:row>
      <xdr:rowOff>446306</xdr:rowOff>
    </xdr:from>
    <xdr:to>
      <xdr:col>39</xdr:col>
      <xdr:colOff>187783</xdr:colOff>
      <xdr:row>4</xdr:row>
      <xdr:rowOff>181287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5DBC4F88-A237-444C-8E28-21F42CF140F2}"/>
            </a:ext>
          </a:extLst>
        </xdr:cNvPr>
        <xdr:cNvGrpSpPr/>
      </xdr:nvGrpSpPr>
      <xdr:grpSpPr>
        <a:xfrm>
          <a:off x="23565510" y="636806"/>
          <a:ext cx="1625398" cy="573181"/>
          <a:chOff x="22536405" y="1084481"/>
          <a:chExt cx="1621952" cy="573181"/>
        </a:xfrm>
      </xdr:grpSpPr>
      <xdr:sp macro="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DDF713EF-9D60-F8D0-1AE2-222BCE7D8F53}"/>
              </a:ext>
            </a:extLst>
          </xdr:cNvPr>
          <xdr:cNvSpPr/>
        </xdr:nvSpPr>
        <xdr:spPr>
          <a:xfrm>
            <a:off x="22536405" y="1084481"/>
            <a:ext cx="1423978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>
        <xdr:nvPicPr>
          <xdr:cNvPr id="8" name="Graphic 7" descr="Syncing cloud outline">
            <a:extLst>
              <a:ext uri="{FF2B5EF4-FFF2-40B4-BE49-F238E27FC236}">
                <a16:creationId xmlns:a16="http://schemas.microsoft.com/office/drawing/2014/main" id="{1E564993-C0EC-F392-A0D1-805ACEB4B7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653490" y="1118497"/>
            <a:ext cx="490562" cy="490395"/>
          </a:xfrm>
          <a:prstGeom prst="rect">
            <a:avLst/>
          </a:prstGeom>
        </xdr:spPr>
      </xdr:pic>
      <xdr:sp macro="" textlink="">
        <xdr:nvSpPr>
          <xdr:cNvPr id="9" name="SuppressWarningButtonText">
            <a:extLst>
              <a:ext uri="{FF2B5EF4-FFF2-40B4-BE49-F238E27FC236}">
                <a16:creationId xmlns:a16="http://schemas.microsoft.com/office/drawing/2014/main" id="{787D843F-F9F2-550D-842F-D1630F7A8434}"/>
              </a:ext>
            </a:extLst>
          </xdr:cNvPr>
          <xdr:cNvSpPr txBox="1"/>
        </xdr:nvSpPr>
        <xdr:spPr>
          <a:xfrm>
            <a:off x="22781986" y="1148861"/>
            <a:ext cx="1376371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18</xdr:col>
      <xdr:colOff>380044</xdr:colOff>
      <xdr:row>1</xdr:row>
      <xdr:rowOff>442072</xdr:rowOff>
    </xdr:from>
    <xdr:to>
      <xdr:col>21</xdr:col>
      <xdr:colOff>339821</xdr:colOff>
      <xdr:row>4</xdr:row>
      <xdr:rowOff>177053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DD9E387A-6DBC-496C-853A-FE13D2E3B050}"/>
            </a:ext>
          </a:extLst>
        </xdr:cNvPr>
        <xdr:cNvGrpSpPr/>
      </xdr:nvGrpSpPr>
      <xdr:grpSpPr>
        <a:xfrm>
          <a:off x="13105444" y="632572"/>
          <a:ext cx="1702852" cy="573181"/>
          <a:chOff x="4990144" y="1280272"/>
          <a:chExt cx="1702852" cy="573181"/>
        </a:xfrm>
      </xdr:grpSpPr>
      <xdr:sp macro="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B4BC3074-A4A9-E382-D63E-78A1BFFDACC6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2" name="ReportBugButtonText">
            <a:extLst>
              <a:ext uri="{FF2B5EF4-FFF2-40B4-BE49-F238E27FC236}">
                <a16:creationId xmlns:a16="http://schemas.microsoft.com/office/drawing/2014/main" id="{2C7E20CE-DC3B-90D2-7D24-7C34754CF2AE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>
        <xdr:nvPicPr>
          <xdr:cNvPr id="13" name="Picture 12">
            <a:extLst>
              <a:ext uri="{FF2B5EF4-FFF2-40B4-BE49-F238E27FC236}">
                <a16:creationId xmlns:a16="http://schemas.microsoft.com/office/drawing/2014/main" id="{FE831FB7-D51F-B355-9ED8-BC45AFC989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2</xdr:row>
          <xdr:rowOff>19050</xdr:rowOff>
        </xdr:from>
        <xdr:to>
          <xdr:col>7</xdr:col>
          <xdr:colOff>962025</xdr:colOff>
          <xdr:row>3</xdr:row>
          <xdr:rowOff>9525</xdr:rowOff>
        </xdr:to>
        <xdr:sp macro="" textlink="">
          <xdr:nvSpPr>
            <xdr:cNvPr id="7179" name="ResetDateToTomorrow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3</xdr:row>
          <xdr:rowOff>0</xdr:rowOff>
        </xdr:from>
        <xdr:to>
          <xdr:col>7</xdr:col>
          <xdr:colOff>933450</xdr:colOff>
          <xdr:row>3</xdr:row>
          <xdr:rowOff>180975</xdr:rowOff>
        </xdr:to>
        <xdr:sp macro="" textlink="">
          <xdr:nvSpPr>
            <xdr:cNvPr id="7180" name="LeaveDateAsI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1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4</xdr:row>
          <xdr:rowOff>0</xdr:rowOff>
        </xdr:from>
        <xdr:to>
          <xdr:col>7</xdr:col>
          <xdr:colOff>933450</xdr:colOff>
          <xdr:row>4</xdr:row>
          <xdr:rowOff>180975</xdr:rowOff>
        </xdr:to>
        <xdr:sp macro="" textlink="">
          <xdr:nvSpPr>
            <xdr:cNvPr id="7181" name="LeaveDateAsIs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1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</xdr:row>
          <xdr:rowOff>342900</xdr:rowOff>
        </xdr:from>
        <xdr:to>
          <xdr:col>8</xdr:col>
          <xdr:colOff>28575</xdr:colOff>
          <xdr:row>5</xdr:row>
          <xdr:rowOff>123825</xdr:rowOff>
        </xdr:to>
        <xdr:sp macro="" textlink="">
          <xdr:nvSpPr>
            <xdr:cNvPr id="7182" name="DateSettingsButtons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1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464325</xdr:colOff>
      <xdr:row>2</xdr:row>
      <xdr:rowOff>83326</xdr:rowOff>
    </xdr:from>
    <xdr:to>
      <xdr:col>13</xdr:col>
      <xdr:colOff>317756</xdr:colOff>
      <xdr:row>5</xdr:row>
      <xdr:rowOff>9525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AB039EAB-068F-4AC9-AAAB-34480A46A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46650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10</xdr:col>
      <xdr:colOff>419100</xdr:colOff>
      <xdr:row>3</xdr:row>
      <xdr:rowOff>66676</xdr:rowOff>
    </xdr:from>
    <xdr:to>
      <xdr:col>11</xdr:col>
      <xdr:colOff>213212</xdr:colOff>
      <xdr:row>4</xdr:row>
      <xdr:rowOff>9526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94C24CE-573E-4AEB-B7C3-6BDBFD50D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2480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571500</xdr:colOff>
          <xdr:row>5</xdr:row>
          <xdr:rowOff>152400</xdr:rowOff>
        </xdr:from>
        <xdr:to>
          <xdr:col>11</xdr:col>
          <xdr:colOff>152400</xdr:colOff>
          <xdr:row>7</xdr:row>
          <xdr:rowOff>19050</xdr:rowOff>
        </xdr:to>
        <xdr:sp macro="" textlink="">
          <xdr:nvSpPr>
            <xdr:cNvPr id="7186" name="NewEntryLayoutCompactOption" descr="grouped-view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1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647700</xdr:colOff>
          <xdr:row>5</xdr:row>
          <xdr:rowOff>152400</xdr:rowOff>
        </xdr:from>
        <xdr:to>
          <xdr:col>13</xdr:col>
          <xdr:colOff>228600</xdr:colOff>
          <xdr:row>7</xdr:row>
          <xdr:rowOff>19050</xdr:rowOff>
        </xdr:to>
        <xdr:sp macro="" textlink="">
          <xdr:nvSpPr>
            <xdr:cNvPr id="7189" name="NewEntryLayoutGroupedOption" descr="compact-view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1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361950</xdr:colOff>
      <xdr:row>11</xdr:row>
      <xdr:rowOff>95250</xdr:rowOff>
    </xdr:from>
    <xdr:to>
      <xdr:col>16</xdr:col>
      <xdr:colOff>1173262</xdr:colOff>
      <xdr:row>14</xdr:row>
      <xdr:rowOff>96931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3C65E9FD-9180-C64A-FACA-7E4FEA4521D5}"/>
            </a:ext>
          </a:extLst>
        </xdr:cNvPr>
        <xdr:cNvGrpSpPr/>
      </xdr:nvGrpSpPr>
      <xdr:grpSpPr>
        <a:xfrm>
          <a:off x="10220325" y="2114550"/>
          <a:ext cx="1687612" cy="573181"/>
          <a:chOff x="11658600" y="3743325"/>
          <a:chExt cx="1687612" cy="573181"/>
        </a:xfrm>
      </xdr:grpSpPr>
      <xdr:sp macro="[0]!VerifyCurrencyChecks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1BA369E1-52E5-06C8-EED0-2E01DCF3C5BF}"/>
              </a:ext>
            </a:extLst>
          </xdr:cNvPr>
          <xdr:cNvSpPr/>
        </xdr:nvSpPr>
        <xdr:spPr>
          <a:xfrm>
            <a:off x="11658600" y="3743325"/>
            <a:ext cx="1637221" cy="57318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[0]!VerifyCurrencyChecks" textlink="">
        <xdr:nvSpPr>
          <xdr:cNvPr id="6" name="SuppressWarningButtonText">
            <a:extLst>
              <a:ext uri="{FF2B5EF4-FFF2-40B4-BE49-F238E27FC236}">
                <a16:creationId xmlns:a16="http://schemas.microsoft.com/office/drawing/2014/main" id="{9E125487-9BE9-0929-BA0D-168DD3FC2BC5}"/>
              </a:ext>
            </a:extLst>
          </xdr:cNvPr>
          <xdr:cNvSpPr txBox="1"/>
        </xdr:nvSpPr>
        <xdr:spPr>
          <a:xfrm>
            <a:off x="11962864" y="3820731"/>
            <a:ext cx="1383348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Verify</a:t>
            </a:r>
            <a:r>
              <a:rPr lang="en-AU" sz="1100" baseline="0">
                <a:latin typeface="Aptos Narrow" panose="020B0004020202020204" pitchFamily="34" charset="0"/>
              </a:rPr>
              <a:t> Validity of Check Flights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[0]!VerifyCurrencyChecks">
        <xdr:nvPicPr>
          <xdr:cNvPr id="10" name="Graphic 9" descr="Clipboard Partially Checked outline">
            <a:extLst>
              <a:ext uri="{FF2B5EF4-FFF2-40B4-BE49-F238E27FC236}">
                <a16:creationId xmlns:a16="http://schemas.microsoft.com/office/drawing/2014/main" id="{76F43EEB-696B-F10D-741A-85534A5C2C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706225" y="3781425"/>
            <a:ext cx="476250" cy="47625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1898145" createdVersion="8" refreshedVersion="8" minRefreshableVersion="3" recordCount="2" xr:uid="{A7A7DEF7-15B3-4B85-9B78-29EB6C1DC01A}">
  <cacheSource type="worksheet">
    <worksheetSource name="Logbook"/>
  </cacheSource>
  <cacheFields count="63">
    <cacheField name="Date" numFmtId="172">
      <sharedItems containsSemiMixedTypes="0" containsNonDate="0" containsDate="1" containsString="0" minDate="2000-01-01T00:00:00" maxDate="2010-01-03T00:00:00" count="2">
        <d v="2000-01-01T00:00:00"/>
        <d v="2010-01-02T00:00:00"/>
      </sharedItems>
      <fieldGroup par="62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7">
        <m/>
        <s v="ABC" u="1"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FlightReview" numFmtId="172">
      <sharedItems/>
    </cacheField>
    <cacheField name="IPC" numFmtId="172">
      <sharedItems/>
    </cacheField>
    <cacheField name="OPC" numFmtId="172">
      <sharedItems/>
    </cacheField>
    <cacheField name="CurrencyExclusions" numFmtId="172">
      <sharedItems containsNonDate="0" containsString="0" containsBlank="1"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0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10-01-03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01/2010"/>
        </groupItems>
      </fieldGroup>
    </cacheField>
    <cacheField name="Quarters (Date)" numFmtId="0" databaseField="0">
      <fieldGroup base="0">
        <rangePr groupBy="quarters" startDate="2000-01-01T00:00:00" endDate="2010-01-03T00:00:00"/>
        <groupItems count="6">
          <s v="&lt;1/01/2000"/>
          <s v="Qtr1"/>
          <s v="Qtr2"/>
          <s v="Qtr3"/>
          <s v="Qtr4"/>
          <s v="&gt;3/01/2010"/>
        </groupItems>
      </fieldGroup>
    </cacheField>
    <cacheField name="Years (Date)" numFmtId="0" databaseField="0">
      <fieldGroup base="0">
        <rangePr groupBy="years" startDate="2000-01-01T00:00:00" endDate="2010-01-03T00:00:00"/>
        <groupItems count="13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&gt;3/01/2010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2245368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m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m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s v=""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m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s v="PPF"/>
    <m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m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Year">
  <location ref="C4:Q7" firstHeaderRow="0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12"/>
        <item t="default"/>
      </items>
    </pivotField>
  </pivotFields>
  <rowFields count="1">
    <field x="62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6">
    <format dxfId="11">
      <pivotArea type="all" dataOnly="0" outline="0" fieldPosition="0"/>
    </format>
    <format dxfId="10">
      <pivotArea outline="0" collapsedLevelsAreSubtotals="1" fieldPosition="0"/>
    </format>
    <format dxfId="9">
      <pivotArea field="62" type="button" dataOnly="0" labelOnly="1" outline="0" axis="axisRow" fieldPosition="0"/>
    </format>
    <format dxfId="8">
      <pivotArea dataOnly="0" labelOnly="1" fieldPosition="0">
        <references count="1">
          <reference field="62" count="2">
            <x v="1"/>
            <x v="11"/>
          </reference>
        </references>
      </pivotArea>
    </format>
    <format dxfId="7">
      <pivotArea dataOnly="0" labelOnly="1" grandRow="1" outline="0" fieldPosition="0"/>
    </format>
    <format dxfId="6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5">
    <format dxfId="16">
      <pivotArea type="all" dataOnly="0" outline="0" fieldPosition="0"/>
    </format>
    <format dxfId="15">
      <pivotArea outline="0" collapsedLevelsAreSubtotals="1" fieldPosition="0"/>
    </format>
    <format dxfId="14">
      <pivotArea field="-2" type="button" dataOnly="0" labelOnly="1" outline="0" axis="axisRow" fieldPosition="0"/>
    </format>
    <format dxfId="13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12">
      <pivotArea dataOnly="0" labelOnly="1" grandCol="1" outline="0" axis="axisCol" fieldPosition="0"/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0" baseItem="0"/>
  </dataFields>
  <formats count="5">
    <format dxfId="21">
      <pivotArea type="all" dataOnly="0" outline="0" fieldPosition="0"/>
    </format>
    <format dxfId="20">
      <pivotArea outline="0" collapsedLevelsAreSubtotals="1" fieldPosition="0"/>
    </format>
    <format dxfId="19">
      <pivotArea field="4" type="button" dataOnly="0" labelOnly="1" outline="0" axis="axisRow" fieldPosition="0"/>
    </format>
    <format dxfId="18">
      <pivotArea dataOnly="0" labelOnly="1" fieldPosition="0">
        <references count="1">
          <reference field="4" count="0"/>
        </references>
      </pivotArea>
    </format>
    <format dxfId="17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0" baseItem="0"/>
  </dataFields>
  <formats count="5">
    <format dxfId="26">
      <pivotArea type="all" dataOnly="0" outline="0" fieldPosition="0"/>
    </format>
    <format dxfId="25">
      <pivotArea outline="0" collapsedLevelsAreSubtotals="1" fieldPosition="0"/>
    </format>
    <format dxfId="24">
      <pivotArea field="5" type="button" dataOnly="0" labelOnly="1" outline="0" axis="axisRow" fieldPosition="0"/>
    </format>
    <format dxfId="23">
      <pivotArea dataOnly="0" labelOnly="1" fieldPosition="0">
        <references count="1">
          <reference field="5" count="0"/>
        </references>
      </pivotArea>
    </format>
    <format dxfId="22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PivotTable1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82">
      <pivotArea type="all" dataOnly="0" outline="0" fieldPosition="0"/>
    </format>
    <format dxfId="81">
      <pivotArea outline="0" collapsedLevelsAreSubtotals="1" fieldPosition="0"/>
    </format>
    <format dxfId="80">
      <pivotArea field="1" type="button" dataOnly="0" labelOnly="1" outline="0" axis="axisRow" fieldPosition="0"/>
    </format>
    <format dxfId="79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78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77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76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75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74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73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72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71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70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69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68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67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66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65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64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63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62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61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60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59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58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57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56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55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54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53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52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51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50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49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48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47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46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45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44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43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42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41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40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39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38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37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36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35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34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33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32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31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30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29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28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27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I8" totalsRowCount="1" headerRowDxfId="275" dataDxfId="274" totalsRowDxfId="272" tableBorderDxfId="273" totalsRowBorderDxfId="271">
  <autoFilter ref="B5:BI7" xr:uid="{850553CE-740D-485A-AA62-0CD4E6CBE42E}">
    <filterColumn colId="1" hiddenButton="1"/>
    <filterColumn colId="2" hiddenButton="1"/>
    <filterColumn colId="3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</autoFilter>
  <sortState xmlns:xlrd2="http://schemas.microsoft.com/office/spreadsheetml/2017/richdata2" ref="B6:BI7">
    <sortCondition ref="B6:B7"/>
  </sortState>
  <tableColumns count="60">
    <tableColumn id="1" xr3:uid="{4A9F7973-DB93-445C-A438-9DA51DE4C8E6}" name="Date" dataDxfId="270" totalsRowDxfId="269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268" totalsRowDxfId="267"/>
    <tableColumn id="2" xr3:uid="{7F2FD0DE-1EBD-4A25-9AB2-8B2FD2016437}" name="Month" dataDxfId="266" totalsRowDxfId="265"/>
    <tableColumn id="3" xr3:uid="{C1637A1C-51D7-4EF1-B132-362CD3F92571}" name="Day" dataDxfId="264" totalsRowDxfId="263"/>
    <tableColumn id="4" xr3:uid="{96485EE2-5F0F-4FA0-B939-E32C66C44C7A}" name="Type" dataDxfId="262" totalsRowDxfId="261"/>
    <tableColumn id="5" xr3:uid="{4F0FBA5D-D369-4B9F-89AE-FEDEFC370AFE}" name="Reg" dataDxfId="260" totalsRowDxfId="259"/>
    <tableColumn id="6" xr3:uid="{0E4DB6A7-0018-4A8F-AFD7-61529B568497}" name="PIC" totalsRowLabel="Grand Total Flying Hours" dataDxfId="258" totalsRowDxfId="257"/>
    <tableColumn id="7" xr3:uid="{7D9307E7-1F1E-42B0-9A4E-D7903D4B651E}" name="Other Pilot or Crew" totalsRowFunction="custom" dataDxfId="256" totalsRowDxfId="255">
      <totalsRowFormula>SUM(Logbook[[#Totals],[SeIcusDay]:[CopilotNight]])</totalsRowFormula>
    </tableColumn>
    <tableColumn id="8" xr3:uid="{31D773BB-578B-40B8-893F-1BAA29E6024F}" name="Details" totalsRowLabel="TOTALS:" dataDxfId="254" totalsRowDxfId="253"/>
    <tableColumn id="9" xr3:uid="{C53B3FE9-B5B3-4FE4-9D2F-CC5CB5F157FB}" name="Custom 1" totalsRowFunction="sum" dataDxfId="252" totalsRowDxfId="251"/>
    <tableColumn id="10" xr3:uid="{D4DF1EA3-5D43-434F-AEBE-A605D9FFD457}" name="Custom 2" totalsRowFunction="sum" dataDxfId="250" totalsRowDxfId="249"/>
    <tableColumn id="11" xr3:uid="{741C7510-6E1A-49A3-9C9E-E42097510CEC}" name="Custom 3" totalsRowFunction="sum" dataDxfId="248" totalsRowDxfId="247"/>
    <tableColumn id="57" xr3:uid="{4E4B2A2B-F980-49E5-9F31-D9E96FB9A587}" name="Custom 4" totalsRowFunction="sum" dataDxfId="246" totalsRowDxfId="245"/>
    <tableColumn id="12" xr3:uid="{EC4A1A18-0A2D-49AC-BFCD-E01030F64888}" name="SeIcusDay" totalsRowFunction="sum" dataDxfId="244" totalsRowDxfId="243"/>
    <tableColumn id="13" xr3:uid="{40EA09A9-61CC-4653-B74B-0553995DCA63}" name="SeIcusNight" totalsRowFunction="sum" dataDxfId="242" totalsRowDxfId="241"/>
    <tableColumn id="14" xr3:uid="{482A4ED7-9580-4817-A603-06ECE9BF848E}" name="SeDualDay" totalsRowFunction="sum" dataDxfId="240" totalsRowDxfId="239"/>
    <tableColumn id="15" xr3:uid="{ECD3AC03-3033-4736-ACF4-108BA4CADCA9}" name="SeDualNight" totalsRowFunction="sum" dataDxfId="238" totalsRowDxfId="237"/>
    <tableColumn id="16" xr3:uid="{0D5B8F94-E65D-4CF8-BCFB-AB7B435439E4}" name="SeCommandDay" totalsRowFunction="sum" dataDxfId="236" totalsRowDxfId="235"/>
    <tableColumn id="17" xr3:uid="{4A01EC43-EE14-4A57-8790-63AD1C10441E}" name="SeCommandNight" totalsRowFunction="sum" dataDxfId="234" totalsRowDxfId="233"/>
    <tableColumn id="18" xr3:uid="{A2239AA3-C2C3-451B-A2A2-60C04EDEE6F8}" name="MeIcusDay" totalsRowFunction="sum" dataDxfId="232" totalsRowDxfId="231"/>
    <tableColumn id="19" xr3:uid="{ECBDA53E-F388-4471-8A51-D64F6CA99F19}" name="MeIcusNight" totalsRowFunction="sum" dataDxfId="230" totalsRowDxfId="229"/>
    <tableColumn id="20" xr3:uid="{27DA3BE1-5062-4E05-9011-130B57ABC06D}" name="MeDualDay" totalsRowFunction="sum" dataDxfId="228" totalsRowDxfId="227"/>
    <tableColumn id="21" xr3:uid="{29820283-7307-4F78-B87D-C36611B4DDD3}" name="MeDualNight" totalsRowFunction="sum" dataDxfId="226" totalsRowDxfId="225"/>
    <tableColumn id="22" xr3:uid="{152C87A1-34A8-4A96-8523-01A7DF8751C5}" name="MeCommandDay" totalsRowFunction="sum" dataDxfId="224" totalsRowDxfId="223"/>
    <tableColumn id="23" xr3:uid="{61E0C9F1-CFD0-42E5-A7DC-2C41309F344C}" name="MeCommandNight" totalsRowFunction="sum" dataDxfId="222" totalsRowDxfId="221"/>
    <tableColumn id="24" xr3:uid="{ADC4E9A8-C2BB-4203-AD5D-C0E8E6DD1FEF}" name="CopilotDay" totalsRowFunction="sum" dataDxfId="220" totalsRowDxfId="219"/>
    <tableColumn id="25" xr3:uid="{FAA08A34-D45C-4AB5-83C7-9DB2A8B0C2E3}" name="CopilotNight" totalsRowFunction="sum" dataDxfId="218" totalsRowDxfId="217"/>
    <tableColumn id="26" xr3:uid="{2C960429-5AF1-4AB6-A6DC-6DA0D3E44FE8}" name="IfrIf" totalsRowFunction="sum" dataDxfId="216" totalsRowDxfId="215"/>
    <tableColumn id="27" xr3:uid="{FADE530A-F0C4-4ADF-96CA-8E4406906F48}" name="IfrSim" totalsRowFunction="sum" dataDxfId="214" totalsRowDxfId="213"/>
    <tableColumn id="28" xr3:uid="{1ABCF964-1A5D-4D44-94AD-A0AEA9405B55}" name="LandingsDay" totalsRowFunction="sum" dataDxfId="212" totalsRowDxfId="211"/>
    <tableColumn id="29" xr3:uid="{402C33EC-355B-4E27-9EDC-61E77D1949DA}" name="LandingsNight" totalsRowFunction="sum" dataDxfId="210" totalsRowDxfId="209"/>
    <tableColumn id="30" xr3:uid="{B49D717E-472F-4145-9125-1A5E9E338FAD}" name="ILS" totalsRowFunction="sum" dataDxfId="208" totalsRowDxfId="207"/>
    <tableColumn id="31" xr3:uid="{3D63FAA1-0E05-4BEC-9D6B-6D9D19465958}" name="VOR" totalsRowFunction="sum" dataDxfId="206" totalsRowDxfId="205"/>
    <tableColumn id="32" xr3:uid="{00BE2531-4BA9-460D-B922-80C609F07A18}" name="RNAV" totalsRowFunction="sum" dataDxfId="204" totalsRowDxfId="203"/>
    <tableColumn id="33" xr3:uid="{DCC3F16C-616F-41F1-BA39-755856D47AF1}" name="NDB" totalsRowFunction="sum" dataDxfId="202" totalsRowDxfId="201"/>
    <tableColumn id="34" xr3:uid="{19FB5B5C-450E-4FCD-B6AD-F55217E6EEFE}" name="DGA (CDI)" totalsRowFunction="sum" dataDxfId="200" totalsRowDxfId="199"/>
    <tableColumn id="35" xr3:uid="{6D9A8927-28A8-42D9-8C00-39BDAD87B064}" name="DGA (Azi)" totalsRowFunction="sum" dataDxfId="198" totalsRowDxfId="197"/>
    <tableColumn id="36" xr3:uid="{F52CFC91-2462-4865-A135-E24F1A59D2F9}" name="Circling" totalsRowFunction="sum" dataDxfId="196" totalsRowDxfId="195"/>
    <tableColumn id="54" xr3:uid="{FA8413FA-CA54-4EB0-A142-59A7B4A9BE3A}" name="TotalHours" totalsRowFunction="sum" dataDxfId="194" totalsRowDxfId="193">
      <calculatedColumnFormula>SUM(Logbook[[#This Row],[SeIcusDay]:[CopilotNight]])</calculatedColumnFormula>
    </tableColumn>
    <tableColumn id="37" xr3:uid="{6F315B7F-6161-4654-A259-C403C03FD38C}" name="TotalApps" totalsRowFunction="sum" dataDxfId="192" totalsRowDxfId="191">
      <calculatedColumnFormula>SUM(Logbook[[#This Row],[ILS]:[DGA (Azi)]])</calculatedColumnFormula>
    </tableColumn>
    <tableColumn id="59" xr3:uid="{CC19E9C7-9DD0-4C26-9253-C5CF95BF3FF1}" name="FlightReview" dataDxfId="190" totalsRowDxfId="189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calculatedColumnFormula>
    </tableColumn>
    <tableColumn id="38" xr3:uid="{EB70B550-0B85-4E89-BD09-86876B5FA686}" name="IPC" dataDxfId="188" totalsRowDxfId="187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58" xr3:uid="{4A3AA7D6-D8FE-4A34-AB49-48D46694BD24}" name="OPC" dataDxfId="186" totalsRowDxfId="185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61" xr3:uid="{2E8FD296-946D-4AED-917E-61AC04925A2E}" name="CurrencyExclusions" dataDxfId="184" totalsRowDxfId="183"/>
    <tableColumn id="56" xr3:uid="{89973BFA-087B-4FD2-BCE6-C8F6ECE5E711}" name="Base" dataDxfId="182" totalsRowDxfId="181">
      <calculatedColumnFormula array="1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calculatedColumnFormula>
    </tableColumn>
    <tableColumn id="39" xr3:uid="{FC445918-ECBA-41EC-A2CD-AAD3627DAC1A}" name="CumLandingsDay" dataDxfId="180" totalsRowDxfId="179">
      <calculatedColumnFormula array="1">IF(ROW()=MAX(ROW(Logbook[LandingsDay])), Logbook[[#This Row],[LandingsDay]], Logbook[[#This Row],[LandingsDay]] + OFFSET(INDIRECT(ADDRESS(ROW(),COLUMN())),1,0))</calculatedColumnFormula>
    </tableColumn>
    <tableColumn id="40" xr3:uid="{7EDEE77D-C37A-462D-A6BA-2FE217273635}" name="CumLandingsNight" dataDxfId="178" totalsRowDxfId="177">
      <calculatedColumnFormula array="1">IF(ROW()=MAX(ROW(Logbook[LandingsNight])), Logbook[[#This Row],[LandingsNight]], Logbook[[#This Row],[LandingsNight]] + OFFSET(INDIRECT(ADDRESS(ROW(),COLUMN())),1,0))</calculatedColumnFormula>
    </tableColumn>
    <tableColumn id="41" xr3:uid="{26B7EE4D-23EF-49CC-B3B7-76C866CA9AB5}" name="CumILS" dataDxfId="176" totalsRowDxfId="175">
      <calculatedColumnFormula array="1">IF(ROW()=MAX(ROW(Logbook[ILS])), Logbook[[#This Row],[ILS]], Logbook[[#This Row],[ILS]] + OFFSET(INDIRECT(ADDRESS(ROW(),COLUMN())),1,0))</calculatedColumnFormula>
    </tableColumn>
    <tableColumn id="42" xr3:uid="{535B9677-818A-48BF-95F1-87A2ED8DAC0E}" name="CumVOR" dataDxfId="174" totalsRowDxfId="173">
      <calculatedColumnFormula array="1">IF(ROW()=MAX(ROW(Logbook[VOR])), Logbook[[#This Row],[VOR]], Logbook[[#This Row],[VOR]] + OFFSET(INDIRECT(ADDRESS(ROW(),COLUMN())),1,0))</calculatedColumnFormula>
    </tableColumn>
    <tableColumn id="43" xr3:uid="{144757E6-C50D-4123-B1DB-42C7FF7BA87A}" name="CumRNAV" dataDxfId="172" totalsRowDxfId="171">
      <calculatedColumnFormula array="1">IF(ROW()=MAX(ROW(Logbook[RNAV])), Logbook[[#This Row],[RNAV]], Logbook[[#This Row],[RNAV]] + OFFSET(INDIRECT(ADDRESS(ROW(),COLUMN())),1,0))</calculatedColumnFormula>
    </tableColumn>
    <tableColumn id="44" xr3:uid="{73B414DB-72DC-4DDF-86A1-A0219BB39101}" name="CumNDB" dataDxfId="170" totalsRowDxfId="169">
      <calculatedColumnFormula array="1">IF(ROW()=MAX(ROW(Logbook[NDB])), Logbook[[#This Row],[NDB]], Logbook[[#This Row],[NDB]] + OFFSET(INDIRECT(ADDRESS(ROW(),COLUMN())),1,0))</calculatedColumnFormula>
    </tableColumn>
    <tableColumn id="45" xr3:uid="{AFA0920F-834E-4312-94D5-1BB65D1BD529}" name="CumDgaCdi" dataDxfId="168" totalsRowDxfId="167">
      <calculatedColumnFormula array="1">IF(ROW()=MAX(ROW(Logbook[DGA (CDI)])), Logbook[[#This Row],[DGA (CDI)]], Logbook[[#This Row],[DGA (CDI)]] + OFFSET(INDIRECT(ADDRESS(ROW(),COLUMN())),1,0))</calculatedColumnFormula>
    </tableColumn>
    <tableColumn id="46" xr3:uid="{DE0A8510-855B-4C7A-9DC5-4006EA854638}" name="CumDgaAzi" dataDxfId="166" totalsRowDxfId="165">
      <calculatedColumnFormula array="1">IF(ROW()=MAX(ROW(Logbook[DGA (Azi)])), Logbook[[#This Row],[DGA (Azi)]], Logbook[[#This Row],[DGA (Azi)]] + OFFSET(INDIRECT(ADDRESS(ROW(),COLUMN())),1,0))</calculatedColumnFormula>
    </tableColumn>
    <tableColumn id="47" xr3:uid="{2E62ECFC-8938-43ED-A7A3-96021161E246}" name="CumCirc" dataDxfId="164" totalsRowDxfId="163">
      <calculatedColumnFormula array="1">IF(ROW()=MAX(ROW(Logbook[Circling])), Logbook[[#This Row],[Circling]], Logbook[[#This Row],[Circling]] + OFFSET(INDIRECT(ADDRESS(ROW(),COLUMN())),1,0))</calculatedColumnFormula>
    </tableColumn>
    <tableColumn id="48" xr3:uid="{27CD4B83-2190-43DC-845B-C2367A3B9709}" name="CumTotalApps" dataDxfId="162" totalsRowDxfId="161">
      <calculatedColumnFormula array="1">IF(ROW()=MAX(ROW(Logbook[TotalApps])), Logbook[[#This Row],[TotalApps]], Logbook[[#This Row],[TotalApps]] + OFFSET(INDIRECT(ADDRESS(ROW(),COLUMN())),1,0))</calculatedColumnFormula>
    </tableColumn>
    <tableColumn id="49" xr3:uid="{194F9066-B2DA-4EC2-9D85-921E960CF0B3}" name="CumTotalHours" dataDxfId="160" totalsRowDxfId="159"/>
    <tableColumn id="50" xr3:uid="{D904A10A-DC61-4EF5-A0A7-8E4E66C716B2}" name="Cum2D" dataDxfId="158" totalsRowDxfId="157">
      <calculatedColumnFormula array="1">IF(ROW()=MAX(ROW(Logbook[VOR])), SUM(Logbook[[#This Row],[VOR]:[DGA (Azi)]]), SUM(Logbook[[#This Row],[VOR]:[DGA (Azi)]]) + OFFSET(INDIRECT(ADDRESS(ROW(),COLUMN())),1,0))</calculatedColumnFormula>
    </tableColumn>
    <tableColumn id="51" xr3:uid="{53B0F290-2D6B-4939-856F-DDDAEF901884}" name="Cum3D" dataDxfId="156" totalsRowDxfId="155">
      <calculatedColumnFormula array="1">IF(ROW()=MAX(ROW(Logbook[ILS])), Logbook[[#This Row],[ILS]], Logbook[[#This Row],[ILS]] + OFFSET(INDIRECT(ADDRESS(ROW(),COLUMN())),1,0))</calculatedColumnFormula>
    </tableColumn>
    <tableColumn id="52" xr3:uid="{2B647697-03EA-4F4D-93DD-5D0A77657840}" name="CumCDI" dataDxfId="154" totalsRowDxfId="153">
      <calculatedColumnFormula array="1">IF(ROW()=MAX(ROW(Logbook[ILS])), SUM(Logbook[[#This Row],[ILS]:[RNAV]])+Logbook[[#This Row],[DGA (CDI)]], SUM(Logbook[[#This Row],[ILS]:[RNAV]])+Logbook[[#This Row],[DGA (CDI)]] + OFFSET(INDIRECT(ADDRESS(ROW(),COLUMN())),1,0))</calculatedColumnFormula>
    </tableColumn>
    <tableColumn id="55" xr3:uid="{18C8F4D1-667B-429B-9365-8A96E578D433}" name="CumAzi" dataDxfId="152" totalsRowDxfId="151">
      <calculatedColumnFormula array="1">IF(ROW()=MAX(ROW(Logbook[NDB])), Logbook[[#This Row],[NDB]]+Logbook[[#This Row],[DGA (Azi)]], Logbook[[#This Row],[NDB]]+Logbook[[#This Row],[DGA (Azi)]] + OFFSET(INDIRECT(ADDRESS(ROW(),COLUMN())),1,0))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Recency" displayName="Recency" ref="C4:N18" totalsRowShown="0" headerRowDxfId="144" dataDxfId="142" headerRowBorderDxfId="143" tableBorderDxfId="141">
  <autoFilter ref="C4:N18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140"/>
    <tableColumn id="1" xr3:uid="{E612514F-E730-44F3-A950-2114D903D763}" name="Requirement" dataDxfId="139"/>
    <tableColumn id="2" xr3:uid="{338C2481-DDBE-4368-8996-7093D48C30F3}" name="RelevantPeriodTotalSEA" dataDxfId="138">
      <calculatedColumnFormula array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137">
      <calculatedColumnFormula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3" xr3:uid="{89A7D02C-8DEC-4472-BC57-A11A91E3D487}" name="DaysRemainingSEA" dataDxfId="136">
      <calculatedColumnFormula>IF(ISNUMBER(Recency[[#This Row],[CalculatedExpirySEA]]),MAX(Recency[[#This Row],[CalculatedExpirySEA]]-today,0),0)</calculatedColumnFormula>
    </tableColumn>
    <tableColumn id="5" xr3:uid="{595F520C-3709-4370-8931-83DD376D77E5}" name="Current/RecentUntilSEA" dataDxfId="135">
      <calculatedColumnFormula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6" xr3:uid="{72A1C007-B592-41B1-BAAC-7B8A33CD478C}" name="CalculatedExpirySEA" dataDxfId="134">
      <calculatedColumnFormula array="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133">
      <calculatedColumnFormula array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calculatedColumnFormula>
    </tableColumn>
    <tableColumn id="9" xr3:uid="{7F482C0C-DDE7-430B-8B42-DF63B63B5167}" name="StatusMEA" dataDxfId="132">
      <calculatedColumnFormula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8" xr3:uid="{FCE79F87-88C0-4AD8-9754-7BCB8047F6D4}" name="DaysRemainingMEA" dataDxfId="131">
      <calculatedColumnFormula>IF(ISNUMBER(Recency[[#This Row],[CalculatedExpiryMEA]]),MAX(Recency[[#This Row],[CalculatedExpiryMEA]]-today,0),0)</calculatedColumnFormula>
    </tableColumn>
    <tableColumn id="10" xr3:uid="{C32BB107-B47F-4126-A8F7-1EBA8CE0211B}" name="Current/RecentUntilMEA" dataDxfId="130">
      <calculatedColumnFormula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11" xr3:uid="{7ABF4A18-9BA7-4DA1-B3C5-5B916EBEA8EC}" name="CalculatedExpiryMEA" dataDxfId="129">
      <calculatedColumnFormula array="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S5:U16" totalsRowShown="0" headerRowDxfId="128" dataDxfId="126" headerRowBorderDxfId="127" tableBorderDxfId="125">
  <autoFilter ref="S5:U16" xr:uid="{DEFCE430-3315-4B20-AFA3-D492E529A289}"/>
  <tableColumns count="3">
    <tableColumn id="1" xr3:uid="{F5D0C651-FE9A-480F-A721-1E0A1BB11E45}" name="Metric" dataDxfId="124"/>
    <tableColumn id="2" xr3:uid="{4C506A49-FAB5-49F3-AC5A-65E15BED54EB}" name="Value" dataDxfId="123"/>
    <tableColumn id="3" xr3:uid="{5BBE359D-AAAF-44D6-8AB1-858ECC51E85B}" name="Notes" dataDxfId="122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P3:Q7" totalsRowShown="0" headerRowDxfId="121" dataDxfId="119" headerRowBorderDxfId="120" tableBorderDxfId="118">
  <autoFilter ref="P3:Q7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117"/>
    <tableColumn id="2" xr3:uid="{D767A1F9-BF22-427B-BE13-44AC18B7D000}" name="Manual Override Date" dataDxfId="116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W5:Y12" totalsRowShown="0" headerRowDxfId="115" dataDxfId="113" headerRowBorderDxfId="114" tableBorderDxfId="112">
  <autoFilter ref="W5:Y12" xr:uid="{EFF60400-83C3-4718-A8CE-C2EC48F70044}"/>
  <tableColumns count="3">
    <tableColumn id="1" xr3:uid="{C0C03FFC-FAC9-4F0C-A19D-C959BFD19EF6}" name="Flight Review" dataDxfId="111"/>
    <tableColumn id="2" xr3:uid="{CED3A314-0EC8-45B6-816A-7786E084B19C}" name="IPC" dataDxfId="110"/>
    <tableColumn id="3" xr3:uid="{82E50908-DF2E-4B0D-976C-DFDCE32326E4}" name="OPC" dataDxfId="109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108" dataDxfId="107">
  <autoFilter ref="B2:C26" xr:uid="{D712446C-8C48-46C7-9F47-50F19F8AE840}"/>
  <tableColumns count="2">
    <tableColumn id="1" xr3:uid="{FCCB3704-994E-40FE-A117-B8E5B1521CF2}" name="Stat" dataDxfId="106"/>
    <tableColumn id="2" xr3:uid="{A9D5E41C-6312-45FF-90B7-22D2EDBDB376}" name="Value" dataDxfId="105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104" dataDxfId="103">
  <autoFilter ref="A1:G2" xr:uid="{3F8F1EDB-4A6B-49F1-9AD4-5B2878EB7556}"/>
  <tableColumns count="7">
    <tableColumn id="1" xr3:uid="{C5C0DA8E-6256-4A20-B51F-B4D8363D1D90}" name="DepAirport" dataDxfId="102"/>
    <tableColumn id="2" xr3:uid="{F3D83450-5955-4A1A-8DAE-5D92DF7965A6}" name="ArrAirport" dataDxfId="101"/>
    <tableColumn id="3" xr3:uid="{F98E872C-79C7-434F-BD79-094472FFD233}" name="DepLat" dataDxfId="100">
      <calculatedColumnFormula>IFERROR(INDEX(Airports[Latitude],MATCH(Routes[[#This Row],[DepAirport]],Airports[ICAO],0)),"")</calculatedColumnFormula>
    </tableColumn>
    <tableColumn id="4" xr3:uid="{E1159041-1A14-4F26-830A-B0F6A559B95D}" name="DepLon" dataDxfId="99">
      <calculatedColumnFormula>IFERROR(INDEX(Airports[Longitude],MATCH(Routes[[#This Row],[DepAirport]],Airports[ICAO],0)),"")</calculatedColumnFormula>
    </tableColumn>
    <tableColumn id="5" xr3:uid="{FD3C889A-1EC4-4F55-8588-89B65397B078}" name="ArrLat" dataDxfId="98">
      <calculatedColumnFormula>IFERROR(INDEX(Airports[Latitude],MATCH(Routes[[#This Row],[ArrAirport]],Airports[ICAO],0)),"")</calculatedColumnFormula>
    </tableColumn>
    <tableColumn id="6" xr3:uid="{FF636B41-EC1C-450C-97FE-AE19AC5418FA}" name="ArrLon" dataDxfId="97">
      <calculatedColumnFormula>IFERROR(INDEX(Airports[Longitude],MATCH(Routes[[#This Row],[ArrAirport]],Airports[ICAO],0)),"")</calculatedColumnFormula>
    </tableColumn>
    <tableColumn id="7" xr3:uid="{BB287862-0BA1-4504-8344-AB6913725D12}" name="Distance" dataDxfId="96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A1:K2594" totalsRowShown="0" headerRowDxfId="95" dataDxfId="94">
  <autoFilter ref="A1:K2594" xr:uid="{E3639FD2-C4E1-48A6-A2A4-DAF413B7EA71}"/>
  <tableColumns count="11">
    <tableColumn id="1" xr3:uid="{6C32B457-C2CF-44AE-9438-ED4D3693F5D1}" name="ICAO" dataDxfId="93"/>
    <tableColumn id="2" xr3:uid="{4E4C6CD0-6A70-461E-85DA-8D27FFBFACCC}" name="Airport" dataDxfId="92"/>
    <tableColumn id="3" xr3:uid="{5B76FCD6-397B-43E4-BA9F-F7B850CAA2EB}" name="Latitude" dataDxfId="91"/>
    <tableColumn id="4" xr3:uid="{164C2A9E-872B-4EE7-B78D-CF620771116F}" name="Longitude" dataDxfId="90"/>
    <tableColumn id="5" xr3:uid="{9DA51986-184F-4042-8498-5C7ECF449997}" name="Three" dataDxfId="89">
      <calculatedColumnFormula>RIGHT(Airports[[#This Row],[ICAO]],3)</calculatedColumnFormula>
    </tableColumn>
    <tableColumn id="6" xr3:uid="{6494C55E-1C81-41AB-91AC-E21F1A6A2679}" name="Two" dataDxfId="88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87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calculatedColumnFormula>
    </tableColumn>
    <tableColumn id="11" xr3:uid="{39279964-8AD8-4DA7-80A6-FE93616B00F5}" name="Last Visited" dataDxfId="86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calculatedColumnFormula>
    </tableColumn>
    <tableColumn id="7" xr3:uid="{D7DC4A42-BFBA-4B55-BBD9-1F37F495D352}" name="Visits" dataDxfId="85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calculatedColumnFormula>
    </tableColumn>
    <tableColumn id="9" xr3:uid="{037AB0D7-2F3B-46A4-83F7-F5B4214D63FE}" name="Base" dataDxfId="84">
      <calculatedColumnFormula array="1">_xlfn.LET(
    _xlpm.simOnly, (N(Logbook[IfrSim])&gt;0) * (_xlfn.BYROW(Logbook[[SeIcusDay]:[IfrIf]], _xlfn.LAMBDA(_xlpm.r, SUM(N(_xlpm.r))))=0),
    IF(SUMPRODUCT(--(Logbook[Base]=Airports[[#This Row],[ICAO]]), --NOT(_xlpm.simOnly)) &gt;= 10, TRUE, "")
)</calculatedColumnFormula>
    </tableColumn>
    <tableColumn id="8" xr3:uid="{51D6871E-9436-4FD6-B3A2-EF64AD4A5B19}" name="Rank" dataDxfId="83">
      <calculatedColumnFormula>IF(Airports[[#This Row],[Visits]]="","",
_xlfn.RANK.EQ(Airports[[#This Row],[Visits]],Airports[Visits]) +
COUNTIFS(Airports[Visits],Airports[[#This Row],[Visits]],Airports[ICAO],"&lt;"&amp;Airports[[#This Row],[ICAO]]))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5" dataDxfId="4">
  <autoFilter ref="AH1:AK12" xr:uid="{BC52C307-26A5-4B5A-ABEF-D0A2C9CF2545}"/>
  <tableColumns count="4">
    <tableColumn id="1" xr3:uid="{3622EEBF-B5B9-49E2-94B8-1CA8DD861E4E}" name="Airport" dataDxfId="3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2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1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0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1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09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9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AR30"/>
  <sheetViews>
    <sheetView showGridLines="0" tabSelected="1" zoomScaleNormal="100" workbookViewId="0">
      <selection activeCell="J6" sqref="J6"/>
    </sheetView>
  </sheetViews>
  <sheetFormatPr defaultColWidth="0" defaultRowHeight="15" zeroHeight="1" x14ac:dyDescent="0.25"/>
  <cols>
    <col min="1" max="1" width="3.7109375" style="50" customWidth="1"/>
    <col min="2" max="2" width="11.5703125" style="50" hidden="1" customWidth="1"/>
    <col min="3" max="10" width="10.85546875" style="50" customWidth="1"/>
    <col min="11" max="18" width="10.85546875" style="51" customWidth="1"/>
    <col min="19" max="19" width="3.7109375" style="51" customWidth="1"/>
    <col min="20" max="30" width="8.7109375" style="51" hidden="1" customWidth="1"/>
    <col min="31" max="36" width="8.7109375" style="50" hidden="1" customWidth="1"/>
    <col min="37" max="37" width="9.42578125" style="50" hidden="1" customWidth="1"/>
    <col min="38" max="38" width="9.140625" style="50" hidden="1" customWidth="1"/>
    <col min="39" max="39" width="8.7109375" style="50" hidden="1" customWidth="1"/>
    <col min="40" max="40" width="3.7109375" style="50" hidden="1" customWidth="1"/>
    <col min="41" max="41" width="8.7109375" style="50" hidden="1" customWidth="1"/>
    <col min="42" max="42" width="23" style="50" hidden="1" customWidth="1"/>
    <col min="43" max="43" width="8.7109375" style="50" hidden="1" customWidth="1"/>
    <col min="44" max="44" width="23" style="50" hidden="1" customWidth="1"/>
    <col min="45" max="16384" width="8.7109375" style="50" hidden="1"/>
  </cols>
  <sheetData>
    <row r="1" spans="1:39" x14ac:dyDescent="0.25"/>
    <row r="2" spans="1:39" ht="36" x14ac:dyDescent="0.55000000000000004">
      <c r="C2" s="52" t="s">
        <v>5337</v>
      </c>
      <c r="D2" s="53"/>
      <c r="E2" s="53"/>
      <c r="F2" s="53"/>
      <c r="G2" s="53"/>
      <c r="K2" s="50"/>
      <c r="L2" s="50"/>
      <c r="M2" s="52" t="s">
        <v>5440</v>
      </c>
      <c r="Q2" s="50"/>
      <c r="R2" s="50"/>
      <c r="S2" s="50"/>
    </row>
    <row r="3" spans="1:39" x14ac:dyDescent="0.25">
      <c r="C3" s="227" t="s">
        <v>5341</v>
      </c>
      <c r="D3" s="228"/>
      <c r="E3" s="233" t="s">
        <v>5343</v>
      </c>
      <c r="F3" s="233"/>
      <c r="G3" s="234"/>
      <c r="K3" s="50"/>
      <c r="L3" s="50"/>
      <c r="M3" s="54"/>
      <c r="N3" s="55"/>
      <c r="O3" s="55"/>
      <c r="P3" s="56"/>
      <c r="Q3" s="50"/>
      <c r="R3" s="50"/>
      <c r="S3" s="50"/>
    </row>
    <row r="4" spans="1:39" x14ac:dyDescent="0.25">
      <c r="C4" s="229" t="s">
        <v>5338</v>
      </c>
      <c r="D4" s="230"/>
      <c r="E4" s="235" t="s">
        <v>5340</v>
      </c>
      <c r="F4" s="235"/>
      <c r="G4" s="236"/>
      <c r="K4" s="50"/>
      <c r="L4" s="50"/>
      <c r="M4" s="57"/>
      <c r="N4" s="58"/>
      <c r="O4" s="58"/>
      <c r="P4" s="59"/>
      <c r="Q4" s="50"/>
      <c r="R4" s="50"/>
      <c r="S4" s="50"/>
    </row>
    <row r="5" spans="1:39" x14ac:dyDescent="0.25">
      <c r="C5" s="231" t="s">
        <v>5344</v>
      </c>
      <c r="D5" s="232"/>
      <c r="E5" s="237" t="s">
        <v>5339</v>
      </c>
      <c r="F5" s="237"/>
      <c r="G5" s="238"/>
      <c r="K5" s="50"/>
      <c r="L5" s="50"/>
      <c r="M5" s="57"/>
      <c r="N5" s="58"/>
      <c r="O5" s="58"/>
      <c r="P5" s="59"/>
      <c r="Q5" s="50"/>
      <c r="R5" s="50"/>
      <c r="S5" s="50"/>
    </row>
    <row r="6" spans="1:39" x14ac:dyDescent="0.25">
      <c r="C6" s="60"/>
      <c r="D6" s="60"/>
      <c r="E6" s="61"/>
      <c r="F6" s="61"/>
      <c r="G6" s="61"/>
      <c r="K6" s="50"/>
      <c r="L6" s="50"/>
      <c r="M6" s="239" t="s">
        <v>5441</v>
      </c>
      <c r="N6" s="240"/>
      <c r="O6" s="225" t="s">
        <v>5442</v>
      </c>
      <c r="P6" s="226"/>
      <c r="Q6" s="50"/>
      <c r="R6" s="50"/>
      <c r="S6" s="50"/>
    </row>
    <row r="7" spans="1:39" x14ac:dyDescent="0.25">
      <c r="C7" s="60"/>
      <c r="D7" s="60"/>
      <c r="E7" s="61"/>
      <c r="F7" s="61"/>
      <c r="G7" s="61"/>
      <c r="K7" s="50"/>
      <c r="L7" s="50"/>
      <c r="M7" s="62"/>
      <c r="N7" s="63"/>
      <c r="O7" s="63"/>
      <c r="P7" s="64"/>
      <c r="Q7" s="50"/>
      <c r="R7" s="50"/>
      <c r="S7" s="50"/>
    </row>
    <row r="8" spans="1:39" ht="36.75" thickBot="1" x14ac:dyDescent="0.6">
      <c r="C8" s="52" t="s">
        <v>5436</v>
      </c>
    </row>
    <row r="9" spans="1:39" ht="14.45" customHeight="1" x14ac:dyDescent="0.25">
      <c r="A9" s="65"/>
      <c r="B9" s="258" t="s">
        <v>39</v>
      </c>
      <c r="C9" s="261" t="s">
        <v>5420</v>
      </c>
      <c r="D9" s="245"/>
      <c r="E9" s="256"/>
      <c r="F9" s="244" t="s">
        <v>5419</v>
      </c>
      <c r="G9" s="256"/>
      <c r="H9" s="241" t="s">
        <v>5421</v>
      </c>
      <c r="I9" s="242"/>
      <c r="J9" s="242"/>
      <c r="K9" s="243"/>
      <c r="L9" s="244" t="s">
        <v>5432</v>
      </c>
      <c r="M9" s="245"/>
      <c r="N9" s="245"/>
      <c r="O9" s="245"/>
      <c r="P9" s="245"/>
      <c r="Q9" s="245"/>
      <c r="R9" s="246"/>
      <c r="S9" s="50"/>
      <c r="V9" s="50"/>
      <c r="W9" s="50"/>
      <c r="X9" s="50"/>
      <c r="Y9" s="50"/>
      <c r="Z9" s="50"/>
      <c r="AA9" s="50"/>
      <c r="AB9" s="50"/>
    </row>
    <row r="10" spans="1:39" ht="15" customHeight="1" x14ac:dyDescent="0.25">
      <c r="A10" s="65"/>
      <c r="B10" s="259"/>
      <c r="C10" s="262"/>
      <c r="D10" s="251"/>
      <c r="E10" s="257"/>
      <c r="F10" s="250"/>
      <c r="G10" s="257"/>
      <c r="H10" s="269" t="s">
        <v>1</v>
      </c>
      <c r="I10" s="270"/>
      <c r="J10" s="263" t="s">
        <v>5433</v>
      </c>
      <c r="K10" s="264"/>
      <c r="L10" s="247"/>
      <c r="M10" s="248"/>
      <c r="N10" s="248"/>
      <c r="O10" s="248"/>
      <c r="P10" s="248"/>
      <c r="Q10" s="248"/>
      <c r="R10" s="249"/>
      <c r="S10" s="50"/>
      <c r="V10" s="50"/>
      <c r="W10" s="50"/>
      <c r="X10" s="50"/>
      <c r="Y10" s="50"/>
      <c r="Z10" s="50"/>
      <c r="AA10" s="50"/>
      <c r="AB10" s="50"/>
    </row>
    <row r="11" spans="1:39" x14ac:dyDescent="0.25">
      <c r="A11" s="65"/>
      <c r="B11" s="260"/>
      <c r="C11" s="66" t="s">
        <v>0</v>
      </c>
      <c r="D11" s="67" t="s">
        <v>11</v>
      </c>
      <c r="E11" s="67" t="s">
        <v>12</v>
      </c>
      <c r="F11" s="68" t="s">
        <v>13</v>
      </c>
      <c r="G11" s="68" t="s">
        <v>14</v>
      </c>
      <c r="H11" s="250"/>
      <c r="I11" s="257"/>
      <c r="J11" s="265"/>
      <c r="K11" s="266"/>
      <c r="L11" s="250"/>
      <c r="M11" s="251"/>
      <c r="N11" s="251"/>
      <c r="O11" s="251"/>
      <c r="P11" s="251"/>
      <c r="Q11" s="251"/>
      <c r="R11" s="252"/>
      <c r="S11" s="50"/>
      <c r="V11" s="50"/>
      <c r="W11" s="50"/>
      <c r="X11" s="50"/>
      <c r="Y11" s="50"/>
      <c r="Z11" s="50"/>
      <c r="AA11" s="50"/>
      <c r="AB11" s="50"/>
    </row>
    <row r="12" spans="1:39" ht="15.75" thickBot="1" x14ac:dyDescent="0.3">
      <c r="A12" s="65"/>
      <c r="B12" s="3">
        <v>46194</v>
      </c>
      <c r="C12" s="7">
        <v>2026</v>
      </c>
      <c r="D12" s="6" t="s">
        <v>5439</v>
      </c>
      <c r="E12" s="4">
        <v>21</v>
      </c>
      <c r="F12" s="5"/>
      <c r="G12" s="5"/>
      <c r="H12" s="267" t="s">
        <v>23</v>
      </c>
      <c r="I12" s="268"/>
      <c r="J12" s="267"/>
      <c r="K12" s="268"/>
      <c r="L12" s="253"/>
      <c r="M12" s="254"/>
      <c r="N12" s="254"/>
      <c r="O12" s="254"/>
      <c r="P12" s="254"/>
      <c r="Q12" s="254"/>
      <c r="R12" s="255"/>
      <c r="S12" s="50"/>
      <c r="V12" s="50"/>
      <c r="W12" s="50"/>
      <c r="X12" s="50"/>
      <c r="Y12" s="50"/>
      <c r="Z12" s="50"/>
      <c r="AA12" s="50"/>
      <c r="AB12" s="50"/>
    </row>
    <row r="13" spans="1:39" x14ac:dyDescent="0.25">
      <c r="B13" s="70"/>
      <c r="C13" s="71"/>
      <c r="D13" s="71"/>
      <c r="E13" s="71"/>
      <c r="F13" s="72"/>
      <c r="G13" s="72"/>
      <c r="H13" s="72"/>
      <c r="I13" s="72"/>
      <c r="J13" s="72"/>
      <c r="K13" s="73"/>
      <c r="L13" s="73"/>
      <c r="M13" s="73"/>
      <c r="N13" s="73"/>
      <c r="O13" s="73"/>
      <c r="P13" s="73"/>
      <c r="Q13" s="73"/>
      <c r="R13" s="73"/>
      <c r="S13" s="73"/>
      <c r="T13" s="73"/>
      <c r="U13" s="73"/>
      <c r="V13" s="73"/>
      <c r="W13" s="73"/>
      <c r="X13" s="73"/>
      <c r="Y13" s="73"/>
      <c r="Z13" s="73"/>
      <c r="AA13" s="73"/>
      <c r="AB13" s="73"/>
      <c r="AC13" s="73"/>
      <c r="AD13" s="73"/>
      <c r="AE13" s="72"/>
      <c r="AF13" s="72"/>
      <c r="AG13" s="72"/>
      <c r="AH13" s="72"/>
      <c r="AI13" s="72"/>
      <c r="AJ13" s="72"/>
      <c r="AK13" s="72"/>
      <c r="AL13" s="72"/>
      <c r="AM13" s="72"/>
    </row>
    <row r="14" spans="1:39" ht="36.75" thickBot="1" x14ac:dyDescent="0.6">
      <c r="B14" s="70"/>
      <c r="C14" s="52" t="s">
        <v>92</v>
      </c>
      <c r="D14" s="71"/>
      <c r="E14" s="71"/>
      <c r="F14" s="72"/>
      <c r="G14" s="72"/>
      <c r="H14" s="72"/>
      <c r="I14" s="72"/>
      <c r="J14" s="72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3"/>
      <c r="W14" s="73"/>
      <c r="X14" s="73"/>
      <c r="Y14" s="73"/>
      <c r="Z14" s="73"/>
      <c r="AA14" s="73"/>
      <c r="AB14" s="73"/>
      <c r="AC14" s="73"/>
      <c r="AD14" s="73"/>
      <c r="AE14" s="72"/>
      <c r="AF14" s="72"/>
      <c r="AG14" s="72"/>
      <c r="AH14" s="72"/>
      <c r="AI14" s="72"/>
      <c r="AJ14" s="72"/>
      <c r="AK14" s="72"/>
      <c r="AL14" s="72"/>
      <c r="AM14" s="72"/>
    </row>
    <row r="15" spans="1:39" x14ac:dyDescent="0.25">
      <c r="B15" s="70"/>
      <c r="C15" s="273" t="s">
        <v>5424</v>
      </c>
      <c r="D15" s="271"/>
      <c r="E15" s="271"/>
      <c r="F15" s="271"/>
      <c r="G15" s="271"/>
      <c r="H15" s="271"/>
      <c r="I15" s="271" t="s">
        <v>5425</v>
      </c>
      <c r="J15" s="271"/>
      <c r="K15" s="271"/>
      <c r="L15" s="271"/>
      <c r="M15" s="271"/>
      <c r="N15" s="271"/>
      <c r="O15" s="244" t="s">
        <v>5426</v>
      </c>
      <c r="P15" s="256"/>
      <c r="Q15" s="271" t="s">
        <v>5427</v>
      </c>
      <c r="R15" s="272"/>
      <c r="S15" s="73"/>
      <c r="T15" s="73"/>
      <c r="U15" s="73"/>
      <c r="V15" s="73"/>
      <c r="W15" s="73"/>
      <c r="X15" s="73"/>
      <c r="Y15" s="73"/>
      <c r="Z15" s="73"/>
      <c r="AA15" s="73"/>
      <c r="AB15" s="73"/>
      <c r="AC15" s="73"/>
      <c r="AD15" s="73"/>
      <c r="AE15" s="72"/>
      <c r="AF15" s="72"/>
      <c r="AG15" s="72"/>
      <c r="AH15" s="72"/>
      <c r="AI15" s="72"/>
      <c r="AJ15" s="72"/>
      <c r="AK15" s="72"/>
      <c r="AL15" s="72"/>
      <c r="AM15" s="72"/>
    </row>
    <row r="16" spans="1:39" x14ac:dyDescent="0.25">
      <c r="B16" s="70"/>
      <c r="C16" s="274" t="s">
        <v>6</v>
      </c>
      <c r="D16" s="275"/>
      <c r="E16" s="275" t="s">
        <v>7</v>
      </c>
      <c r="F16" s="275"/>
      <c r="G16" s="275" t="s">
        <v>8</v>
      </c>
      <c r="H16" s="275"/>
      <c r="I16" s="275" t="s">
        <v>6</v>
      </c>
      <c r="J16" s="275"/>
      <c r="K16" s="275" t="s">
        <v>7</v>
      </c>
      <c r="L16" s="275"/>
      <c r="M16" s="275" t="s">
        <v>8</v>
      </c>
      <c r="N16" s="275"/>
      <c r="O16" s="250"/>
      <c r="P16" s="257"/>
      <c r="Q16" s="275" t="s">
        <v>9</v>
      </c>
      <c r="R16" s="276" t="s">
        <v>10</v>
      </c>
      <c r="S16" s="73"/>
      <c r="T16" s="73"/>
      <c r="U16" s="73"/>
      <c r="V16" s="73"/>
      <c r="W16" s="73"/>
      <c r="X16" s="73"/>
      <c r="Y16" s="73"/>
      <c r="Z16" s="73"/>
      <c r="AA16" s="73"/>
      <c r="AB16" s="73"/>
      <c r="AC16" s="73"/>
      <c r="AD16" s="73"/>
      <c r="AE16" s="72"/>
      <c r="AF16" s="72"/>
      <c r="AG16" s="72"/>
      <c r="AH16" s="72"/>
      <c r="AI16" s="72"/>
      <c r="AJ16" s="72"/>
      <c r="AK16" s="72"/>
      <c r="AL16" s="72"/>
      <c r="AM16" s="72"/>
    </row>
    <row r="17" spans="2:39" x14ac:dyDescent="0.25">
      <c r="B17" s="70"/>
      <c r="C17" s="74" t="s">
        <v>12</v>
      </c>
      <c r="D17" s="68" t="s">
        <v>15</v>
      </c>
      <c r="E17" s="68" t="s">
        <v>12</v>
      </c>
      <c r="F17" s="68" t="s">
        <v>15</v>
      </c>
      <c r="G17" s="68" t="s">
        <v>12</v>
      </c>
      <c r="H17" s="68" t="s">
        <v>15</v>
      </c>
      <c r="I17" s="68" t="s">
        <v>12</v>
      </c>
      <c r="J17" s="68" t="s">
        <v>15</v>
      </c>
      <c r="K17" s="68" t="s">
        <v>12</v>
      </c>
      <c r="L17" s="68" t="s">
        <v>15</v>
      </c>
      <c r="M17" s="68" t="s">
        <v>12</v>
      </c>
      <c r="N17" s="68" t="s">
        <v>15</v>
      </c>
      <c r="O17" s="68" t="s">
        <v>12</v>
      </c>
      <c r="P17" s="68" t="s">
        <v>15</v>
      </c>
      <c r="Q17" s="275"/>
      <c r="R17" s="276"/>
      <c r="S17" s="73"/>
      <c r="T17" s="73"/>
      <c r="U17" s="73"/>
      <c r="V17" s="73"/>
      <c r="W17" s="73"/>
      <c r="X17" s="73"/>
      <c r="Y17" s="73"/>
      <c r="Z17" s="73"/>
      <c r="AA17" s="73"/>
      <c r="AB17" s="73"/>
      <c r="AC17" s="73"/>
      <c r="AD17" s="73"/>
      <c r="AE17" s="72"/>
      <c r="AF17" s="72"/>
      <c r="AG17" s="72"/>
      <c r="AH17" s="72"/>
      <c r="AI17" s="72"/>
      <c r="AJ17" s="72"/>
      <c r="AK17" s="72"/>
      <c r="AL17" s="72"/>
      <c r="AM17" s="72"/>
    </row>
    <row r="18" spans="2:39" ht="15.75" thickBot="1" x14ac:dyDescent="0.3">
      <c r="B18" s="70"/>
      <c r="C18" s="48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46"/>
      <c r="S18" s="73"/>
      <c r="T18" s="73"/>
      <c r="U18" s="73"/>
      <c r="V18" s="73"/>
      <c r="W18" s="73"/>
      <c r="X18" s="73"/>
      <c r="Y18" s="73"/>
      <c r="Z18" s="73"/>
      <c r="AA18" s="73"/>
      <c r="AB18" s="73"/>
      <c r="AC18" s="73"/>
      <c r="AD18" s="73"/>
      <c r="AE18" s="72"/>
      <c r="AF18" s="72"/>
      <c r="AG18" s="72"/>
      <c r="AH18" s="72"/>
      <c r="AI18" s="72"/>
      <c r="AJ18" s="72"/>
      <c r="AK18" s="72"/>
      <c r="AL18" s="72"/>
      <c r="AM18" s="72"/>
    </row>
    <row r="19" spans="2:39" x14ac:dyDescent="0.25">
      <c r="B19" s="70"/>
      <c r="C19" s="71"/>
      <c r="D19" s="71"/>
      <c r="E19" s="71"/>
      <c r="F19" s="72"/>
      <c r="G19" s="72"/>
      <c r="H19" s="72"/>
      <c r="I19" s="72"/>
      <c r="J19" s="72"/>
      <c r="K19" s="73"/>
      <c r="L19" s="73"/>
      <c r="M19" s="73"/>
      <c r="N19" s="73"/>
      <c r="O19" s="73"/>
      <c r="P19" s="73"/>
      <c r="Q19" s="73"/>
      <c r="R19" s="73"/>
      <c r="S19" s="73"/>
      <c r="T19" s="73"/>
      <c r="U19" s="73"/>
      <c r="V19" s="73"/>
      <c r="W19" s="73"/>
      <c r="X19" s="73"/>
      <c r="Y19" s="73"/>
      <c r="Z19" s="73"/>
      <c r="AA19" s="73"/>
      <c r="AB19" s="73"/>
      <c r="AC19" s="73"/>
      <c r="AD19" s="73"/>
      <c r="AE19" s="72"/>
      <c r="AF19" s="72"/>
      <c r="AG19" s="72"/>
      <c r="AH19" s="72"/>
      <c r="AI19" s="72"/>
      <c r="AJ19" s="72"/>
      <c r="AK19" s="72"/>
      <c r="AL19" s="72"/>
      <c r="AM19" s="72"/>
    </row>
    <row r="20" spans="2:39" ht="36.75" thickBot="1" x14ac:dyDescent="0.6">
      <c r="B20" s="70"/>
      <c r="C20" s="52" t="s">
        <v>5437</v>
      </c>
      <c r="D20" s="71"/>
      <c r="E20" s="71"/>
      <c r="F20" s="72"/>
      <c r="G20" s="72"/>
      <c r="H20" s="72"/>
      <c r="I20" s="72"/>
      <c r="J20" s="52" t="s">
        <v>5438</v>
      </c>
      <c r="K20" s="71"/>
      <c r="L20" s="71"/>
      <c r="M20" s="72"/>
      <c r="N20" s="72"/>
      <c r="O20" s="72"/>
      <c r="P20" s="72"/>
      <c r="Q20" s="72"/>
      <c r="R20" s="73"/>
      <c r="S20" s="73"/>
      <c r="T20" s="73"/>
      <c r="U20" s="73"/>
      <c r="V20" s="73"/>
      <c r="W20" s="73"/>
      <c r="X20" s="73"/>
      <c r="Y20" s="73"/>
      <c r="Z20" s="73"/>
      <c r="AA20" s="73"/>
      <c r="AB20" s="73"/>
      <c r="AC20" s="73"/>
      <c r="AD20" s="73"/>
      <c r="AE20" s="72"/>
      <c r="AF20" s="72"/>
      <c r="AG20" s="72"/>
      <c r="AH20" s="72"/>
      <c r="AI20" s="72"/>
      <c r="AJ20" s="72"/>
      <c r="AK20" s="72"/>
      <c r="AL20" s="72"/>
      <c r="AM20" s="72"/>
    </row>
    <row r="21" spans="2:39" x14ac:dyDescent="0.25">
      <c r="B21" s="70"/>
      <c r="C21" s="261" t="s">
        <v>5423</v>
      </c>
      <c r="D21" s="245"/>
      <c r="E21" s="245"/>
      <c r="F21" s="246"/>
      <c r="G21" s="72"/>
      <c r="H21" s="72"/>
      <c r="I21" s="72"/>
      <c r="J21" s="273" t="s">
        <v>5428</v>
      </c>
      <c r="K21" s="271"/>
      <c r="L21" s="244" t="s">
        <v>5429</v>
      </c>
      <c r="M21" s="245"/>
      <c r="N21" s="245"/>
      <c r="O21" s="245"/>
      <c r="P21" s="245"/>
      <c r="Q21" s="245"/>
      <c r="R21" s="246"/>
      <c r="S21" s="73"/>
      <c r="T21" s="73"/>
      <c r="U21" s="73"/>
      <c r="V21" s="73"/>
      <c r="W21" s="73"/>
      <c r="X21" s="73"/>
      <c r="Y21" s="73"/>
      <c r="Z21" s="73"/>
      <c r="AA21" s="73"/>
      <c r="AB21" s="73"/>
      <c r="AC21" s="73"/>
      <c r="AD21" s="73"/>
      <c r="AE21" s="72"/>
      <c r="AF21" s="72"/>
      <c r="AG21" s="72"/>
      <c r="AH21" s="72"/>
      <c r="AI21" s="72"/>
      <c r="AJ21" s="72"/>
      <c r="AK21" s="72"/>
      <c r="AL21" s="72"/>
      <c r="AM21" s="72"/>
    </row>
    <row r="22" spans="2:39" x14ac:dyDescent="0.25">
      <c r="B22" s="70"/>
      <c r="C22" s="277"/>
      <c r="D22" s="248"/>
      <c r="E22" s="248"/>
      <c r="F22" s="249"/>
      <c r="G22" s="72"/>
      <c r="H22" s="72"/>
      <c r="I22" s="72"/>
      <c r="J22" s="274"/>
      <c r="K22" s="275"/>
      <c r="L22" s="250"/>
      <c r="M22" s="251"/>
      <c r="N22" s="251"/>
      <c r="O22" s="251"/>
      <c r="P22" s="251"/>
      <c r="Q22" s="251"/>
      <c r="R22" s="252"/>
      <c r="S22" s="73"/>
      <c r="T22" s="73"/>
      <c r="U22" s="73"/>
      <c r="V22" s="73"/>
      <c r="W22" s="73"/>
      <c r="X22" s="73"/>
      <c r="Y22" s="73"/>
      <c r="Z22" s="73"/>
      <c r="AA22" s="73"/>
      <c r="AB22" s="73"/>
      <c r="AC22" s="73"/>
      <c r="AD22" s="73"/>
      <c r="AE22" s="72"/>
      <c r="AF22" s="72"/>
      <c r="AG22" s="72"/>
      <c r="AH22" s="72"/>
      <c r="AI22" s="72"/>
      <c r="AJ22" s="72"/>
      <c r="AK22" s="72"/>
      <c r="AL22" s="72"/>
      <c r="AM22" s="72"/>
    </row>
    <row r="23" spans="2:39" x14ac:dyDescent="0.25">
      <c r="B23" s="70"/>
      <c r="C23" s="76" t="str">
        <f>Logbook[[#Headers],[Custom 1]]</f>
        <v>Custom 1</v>
      </c>
      <c r="D23" s="77" t="str">
        <f>Logbook[[#Headers],[Custom 2]]</f>
        <v>Custom 2</v>
      </c>
      <c r="E23" s="77" t="str">
        <f>Logbook[[#Headers],[Custom 3]]</f>
        <v>Custom 3</v>
      </c>
      <c r="F23" s="78" t="str">
        <f>Logbook[[#Headers],[Custom 4]]</f>
        <v>Custom 4</v>
      </c>
      <c r="G23" s="72"/>
      <c r="H23" s="72"/>
      <c r="I23" s="72"/>
      <c r="J23" s="79" t="s">
        <v>12</v>
      </c>
      <c r="K23" s="68" t="s">
        <v>15</v>
      </c>
      <c r="L23" s="80" t="s">
        <v>16</v>
      </c>
      <c r="M23" s="68" t="s">
        <v>17</v>
      </c>
      <c r="N23" s="80" t="s">
        <v>18</v>
      </c>
      <c r="O23" s="68" t="s">
        <v>19</v>
      </c>
      <c r="P23" s="80" t="s">
        <v>20</v>
      </c>
      <c r="Q23" s="68" t="s">
        <v>21</v>
      </c>
      <c r="R23" s="75" t="s">
        <v>22</v>
      </c>
      <c r="S23" s="73"/>
      <c r="T23" s="73"/>
      <c r="U23" s="73"/>
      <c r="V23" s="73"/>
      <c r="W23" s="73"/>
      <c r="X23" s="73"/>
      <c r="Y23" s="73"/>
      <c r="Z23" s="73"/>
      <c r="AA23" s="73"/>
      <c r="AB23" s="73"/>
      <c r="AC23" s="73"/>
      <c r="AD23" s="73"/>
      <c r="AE23" s="72"/>
      <c r="AF23" s="72"/>
      <c r="AG23" s="72"/>
      <c r="AH23" s="72"/>
      <c r="AI23" s="72"/>
      <c r="AJ23" s="72"/>
      <c r="AK23" s="72"/>
      <c r="AL23" s="72"/>
      <c r="AM23" s="72"/>
    </row>
    <row r="24" spans="2:39" ht="15.75" thickBot="1" x14ac:dyDescent="0.3">
      <c r="B24" s="70"/>
      <c r="C24" s="48"/>
      <c r="D24" s="2"/>
      <c r="E24" s="2"/>
      <c r="F24" s="49"/>
      <c r="G24" s="72"/>
      <c r="H24" s="72"/>
      <c r="I24" s="72"/>
      <c r="J24" s="47"/>
      <c r="K24" s="5"/>
      <c r="L24" s="5"/>
      <c r="M24" s="5"/>
      <c r="N24" s="5"/>
      <c r="O24" s="5"/>
      <c r="P24" s="5"/>
      <c r="Q24" s="5"/>
      <c r="R24" s="1"/>
      <c r="S24" s="73"/>
      <c r="T24" s="73"/>
      <c r="U24" s="73"/>
      <c r="V24" s="73"/>
      <c r="W24" s="73"/>
      <c r="X24" s="73"/>
      <c r="Y24" s="73"/>
      <c r="Z24" s="73"/>
      <c r="AA24" s="73"/>
      <c r="AB24" s="73"/>
      <c r="AC24" s="73"/>
      <c r="AD24" s="73"/>
      <c r="AE24" s="72"/>
      <c r="AF24" s="72"/>
      <c r="AG24" s="72"/>
      <c r="AH24" s="72"/>
      <c r="AI24" s="72"/>
      <c r="AJ24" s="72"/>
      <c r="AK24" s="72"/>
      <c r="AL24" s="72"/>
      <c r="AM24" s="72"/>
    </row>
    <row r="25" spans="2:39" x14ac:dyDescent="0.25">
      <c r="B25" s="70"/>
      <c r="C25" s="71"/>
      <c r="D25" s="71"/>
      <c r="E25" s="71"/>
      <c r="F25" s="72"/>
      <c r="G25" s="72"/>
      <c r="H25" s="72"/>
      <c r="I25" s="72"/>
      <c r="J25" s="72"/>
      <c r="K25" s="73"/>
      <c r="L25" s="73"/>
      <c r="M25" s="73"/>
      <c r="N25" s="73"/>
      <c r="O25" s="73"/>
      <c r="P25" s="73"/>
      <c r="Q25" s="73"/>
      <c r="R25" s="73"/>
      <c r="S25" s="73"/>
      <c r="T25" s="73"/>
      <c r="U25" s="73"/>
      <c r="V25" s="73"/>
      <c r="W25" s="73"/>
      <c r="X25" s="73"/>
      <c r="Y25" s="73"/>
      <c r="Z25" s="73"/>
      <c r="AA25" s="73"/>
      <c r="AB25" s="73"/>
      <c r="AC25" s="73"/>
      <c r="AD25" s="73"/>
      <c r="AE25" s="72"/>
      <c r="AF25" s="72"/>
      <c r="AG25" s="72"/>
      <c r="AH25" s="72"/>
      <c r="AI25" s="72"/>
      <c r="AJ25" s="72"/>
      <c r="AK25" s="72"/>
      <c r="AL25" s="72"/>
      <c r="AM25" s="72"/>
    </row>
    <row r="26" spans="2:39" x14ac:dyDescent="0.25">
      <c r="H26" s="81"/>
      <c r="J26" s="51"/>
      <c r="AD26" s="50"/>
    </row>
    <row r="27" spans="2:39" x14ac:dyDescent="0.25">
      <c r="H27" s="81"/>
      <c r="J27" s="51"/>
      <c r="AD27" s="50"/>
    </row>
    <row r="28" spans="2:39" x14ac:dyDescent="0.25">
      <c r="H28" s="81"/>
      <c r="J28" s="51"/>
      <c r="AD28" s="50"/>
    </row>
    <row r="29" spans="2:39" x14ac:dyDescent="0.25"/>
    <row r="30" spans="2:39" x14ac:dyDescent="0.25"/>
  </sheetData>
  <sheetProtection pivotTables="0"/>
  <mergeCells count="33">
    <mergeCell ref="J21:K22"/>
    <mergeCell ref="Q16:Q17"/>
    <mergeCell ref="R16:R17"/>
    <mergeCell ref="C15:H15"/>
    <mergeCell ref="I15:N15"/>
    <mergeCell ref="C16:D16"/>
    <mergeCell ref="M16:N16"/>
    <mergeCell ref="L21:R22"/>
    <mergeCell ref="E16:F16"/>
    <mergeCell ref="G16:H16"/>
    <mergeCell ref="I16:J16"/>
    <mergeCell ref="K16:L16"/>
    <mergeCell ref="C21:F22"/>
    <mergeCell ref="H9:K9"/>
    <mergeCell ref="L9:R11"/>
    <mergeCell ref="L12:R12"/>
    <mergeCell ref="O15:P16"/>
    <mergeCell ref="B9:B11"/>
    <mergeCell ref="F9:G10"/>
    <mergeCell ref="C9:E10"/>
    <mergeCell ref="J10:K11"/>
    <mergeCell ref="J12:K12"/>
    <mergeCell ref="H12:I12"/>
    <mergeCell ref="H10:I11"/>
    <mergeCell ref="Q15:R15"/>
    <mergeCell ref="O6:P6"/>
    <mergeCell ref="C3:D3"/>
    <mergeCell ref="C4:D4"/>
    <mergeCell ref="C5:D5"/>
    <mergeCell ref="E3:G3"/>
    <mergeCell ref="E4:G4"/>
    <mergeCell ref="E5:G5"/>
    <mergeCell ref="M6:N6"/>
  </mergeCells>
  <phoneticPr fontId="1" type="noConversion"/>
  <dataValidations count="3">
    <dataValidation type="list" allowBlank="1" showErrorMessage="1" sqref="C12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12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12" xr:uid="{A77506A8-223D-4A42-B24E-AAF3B4E3CFBE}">
      <formula1>"1,2,3,4,5,6,7,8,9,10,11,12,13,14,15,16,17,18,19,20,21,22,23,24,25,26,27,28,29,30,31"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ResetDateToTomorrow">
              <controlPr defaultSize="0" autoFill="0" autoLine="0" autoPict="0">
                <anchor moveWithCells="1">
                  <from>
                    <xdr:col>6</xdr:col>
                    <xdr:colOff>342900</xdr:colOff>
                    <xdr:row>2</xdr:row>
                    <xdr:rowOff>19050</xdr:rowOff>
                  </from>
                  <to>
                    <xdr:col>6</xdr:col>
                    <xdr:colOff>571500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LeaveDateAsIs">
              <controlPr defaultSize="0" autoFill="0" autoLine="0" autoPict="0">
                <anchor moveWithCells="1">
                  <from>
                    <xdr:col>6</xdr:col>
                    <xdr:colOff>342900</xdr:colOff>
                    <xdr:row>3</xdr:row>
                    <xdr:rowOff>0</xdr:rowOff>
                  </from>
                  <to>
                    <xdr:col>6</xdr:col>
                    <xdr:colOff>542925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LeaveDateAsIs">
              <controlPr defaultSize="0" autoFill="0" autoLine="0" autoPict="0">
                <anchor moveWithCells="1">
                  <from>
                    <xdr:col>6</xdr:col>
                    <xdr:colOff>342900</xdr:colOff>
                    <xdr:row>4</xdr:row>
                    <xdr:rowOff>0</xdr:rowOff>
                  </from>
                  <to>
                    <xdr:col>6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DateSettingsButtons">
              <controlPr defaultSize="0" autoFill="0" autoPict="0" macro="[0]!DateSettingsButtons_Click">
                <anchor moveWithCells="1">
                  <from>
                    <xdr:col>6</xdr:col>
                    <xdr:colOff>123825</xdr:colOff>
                    <xdr:row>1</xdr:row>
                    <xdr:rowOff>342900</xdr:rowOff>
                  </from>
                  <to>
                    <xdr:col>7</xdr:col>
                    <xdr:colOff>133350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12</xdr:col>
                    <xdr:colOff>571500</xdr:colOff>
                    <xdr:row>5</xdr:row>
                    <xdr:rowOff>152400</xdr:rowOff>
                  </from>
                  <to>
                    <xdr:col>13</xdr:col>
                    <xdr:colOff>152400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14</xdr:col>
                    <xdr:colOff>628650</xdr:colOff>
                    <xdr:row>5</xdr:row>
                    <xdr:rowOff>152400</xdr:rowOff>
                  </from>
                  <to>
                    <xdr:col>15</xdr:col>
                    <xdr:colOff>209550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38CE-0C29-4279-8149-8EA6D0150EC9}">
  <sheetPr codeName="Sheet11">
    <tabColor theme="9" tint="0.59999389629810485"/>
  </sheetPr>
  <dimension ref="A1:AR23"/>
  <sheetViews>
    <sheetView showGridLines="0" zoomScaleNormal="100" workbookViewId="0">
      <selection activeCell="O7" sqref="O7"/>
    </sheetView>
  </sheetViews>
  <sheetFormatPr defaultColWidth="0" defaultRowHeight="15" customHeight="1" zeroHeight="1" x14ac:dyDescent="0.25"/>
  <cols>
    <col min="1" max="1" width="3.42578125" style="50" customWidth="1"/>
    <col min="2" max="2" width="11.5703125" style="50" hidden="1" customWidth="1"/>
    <col min="3" max="3" width="5.140625" style="50" bestFit="1" customWidth="1"/>
    <col min="4" max="4" width="7" style="50" bestFit="1" customWidth="1"/>
    <col min="5" max="5" width="4.5703125" style="50" customWidth="1"/>
    <col min="6" max="7" width="8.7109375" style="50" customWidth="1"/>
    <col min="8" max="9" width="18.28515625" style="50" customWidth="1"/>
    <col min="10" max="10" width="38.42578125" style="50" customWidth="1"/>
    <col min="11" max="14" width="10.85546875" style="51" customWidth="1"/>
    <col min="15" max="30" width="8.7109375" style="51" customWidth="1"/>
    <col min="31" max="36" width="8.7109375" style="50" customWidth="1"/>
    <col min="37" max="37" width="9.42578125" style="50" bestFit="1" customWidth="1"/>
    <col min="38" max="38" width="9.140625" style="50" bestFit="1" customWidth="1"/>
    <col min="39" max="39" width="8.7109375" style="50" customWidth="1"/>
    <col min="40" max="40" width="3.7109375" style="50" customWidth="1"/>
    <col min="41" max="41" width="8.7109375" style="50" hidden="1" customWidth="1"/>
    <col min="42" max="42" width="23" style="50" hidden="1" customWidth="1"/>
    <col min="43" max="43" width="8.7109375" style="50" hidden="1" customWidth="1"/>
    <col min="44" max="44" width="23" style="50" hidden="1" customWidth="1"/>
    <col min="45" max="16384" width="8.7109375" style="50" hidden="1"/>
  </cols>
  <sheetData>
    <row r="1" spans="1:39" x14ac:dyDescent="0.25"/>
    <row r="2" spans="1:39" ht="36" x14ac:dyDescent="0.55000000000000004">
      <c r="C2" s="52" t="s">
        <v>5337</v>
      </c>
      <c r="D2" s="53"/>
      <c r="E2" s="53"/>
      <c r="F2" s="53"/>
      <c r="G2" s="53"/>
      <c r="K2" s="52" t="s">
        <v>5440</v>
      </c>
    </row>
    <row r="3" spans="1:39" x14ac:dyDescent="0.25">
      <c r="C3" s="278" t="s">
        <v>5341</v>
      </c>
      <c r="D3" s="279"/>
      <c r="E3" s="279"/>
      <c r="F3" s="82" t="s">
        <v>5343</v>
      </c>
      <c r="G3" s="83"/>
      <c r="H3" s="84"/>
      <c r="K3" s="54"/>
      <c r="L3" s="55"/>
      <c r="M3" s="55"/>
      <c r="N3" s="56"/>
    </row>
    <row r="4" spans="1:39" x14ac:dyDescent="0.25">
      <c r="C4" s="280" t="s">
        <v>5338</v>
      </c>
      <c r="D4" s="281"/>
      <c r="E4" s="281"/>
      <c r="F4" s="85" t="s">
        <v>5340</v>
      </c>
      <c r="G4" s="86"/>
      <c r="H4" s="87"/>
      <c r="K4" s="57"/>
      <c r="L4" s="58"/>
      <c r="M4" s="58"/>
      <c r="N4" s="59"/>
    </row>
    <row r="5" spans="1:39" x14ac:dyDescent="0.25">
      <c r="C5" s="282" t="s">
        <v>5344</v>
      </c>
      <c r="D5" s="283"/>
      <c r="E5" s="283"/>
      <c r="F5" s="88" t="s">
        <v>5339</v>
      </c>
      <c r="G5" s="89"/>
      <c r="H5" s="90"/>
      <c r="K5" s="57"/>
      <c r="L5" s="58"/>
      <c r="M5" s="58"/>
      <c r="N5" s="59"/>
    </row>
    <row r="6" spans="1:39" x14ac:dyDescent="0.25">
      <c r="C6" s="60"/>
      <c r="D6" s="60"/>
      <c r="E6" s="61"/>
      <c r="F6" s="61"/>
      <c r="G6" s="61"/>
      <c r="K6" s="239" t="s">
        <v>5441</v>
      </c>
      <c r="L6" s="240"/>
      <c r="M6" s="225" t="s">
        <v>5442</v>
      </c>
      <c r="N6" s="226"/>
    </row>
    <row r="7" spans="1:39" x14ac:dyDescent="0.25">
      <c r="C7" s="60"/>
      <c r="D7" s="60"/>
      <c r="E7" s="61"/>
      <c r="F7" s="61"/>
      <c r="G7" s="61"/>
      <c r="K7" s="62"/>
      <c r="L7" s="63"/>
      <c r="M7" s="63"/>
      <c r="N7" s="64"/>
    </row>
    <row r="8" spans="1:39" ht="15.75" thickBot="1" x14ac:dyDescent="0.3"/>
    <row r="9" spans="1:39" ht="14.45" customHeight="1" x14ac:dyDescent="0.25">
      <c r="A9" s="65"/>
      <c r="B9" s="258" t="s">
        <v>39</v>
      </c>
      <c r="C9" s="261" t="s">
        <v>5420</v>
      </c>
      <c r="D9" s="245"/>
      <c r="E9" s="256"/>
      <c r="F9" s="244" t="s">
        <v>5419</v>
      </c>
      <c r="G9" s="256"/>
      <c r="H9" s="241" t="s">
        <v>5421</v>
      </c>
      <c r="I9" s="243"/>
      <c r="J9" s="288" t="s">
        <v>5432</v>
      </c>
      <c r="K9" s="244" t="s">
        <v>5423</v>
      </c>
      <c r="L9" s="245"/>
      <c r="M9" s="245"/>
      <c r="N9" s="256"/>
      <c r="O9" s="271" t="s">
        <v>5424</v>
      </c>
      <c r="P9" s="271"/>
      <c r="Q9" s="271"/>
      <c r="R9" s="271"/>
      <c r="S9" s="271"/>
      <c r="T9" s="271"/>
      <c r="U9" s="271" t="s">
        <v>5425</v>
      </c>
      <c r="V9" s="271"/>
      <c r="W9" s="271"/>
      <c r="X9" s="271"/>
      <c r="Y9" s="271"/>
      <c r="Z9" s="271"/>
      <c r="AA9" s="244" t="s">
        <v>5426</v>
      </c>
      <c r="AB9" s="256"/>
      <c r="AC9" s="271" t="s">
        <v>5427</v>
      </c>
      <c r="AD9" s="271"/>
      <c r="AE9" s="271" t="s">
        <v>5428</v>
      </c>
      <c r="AF9" s="271"/>
      <c r="AG9" s="244" t="s">
        <v>5429</v>
      </c>
      <c r="AH9" s="245"/>
      <c r="AI9" s="245"/>
      <c r="AJ9" s="245"/>
      <c r="AK9" s="245"/>
      <c r="AL9" s="245"/>
      <c r="AM9" s="246"/>
    </row>
    <row r="10" spans="1:39" x14ac:dyDescent="0.25">
      <c r="A10" s="65"/>
      <c r="B10" s="259"/>
      <c r="C10" s="262"/>
      <c r="D10" s="251"/>
      <c r="E10" s="257"/>
      <c r="F10" s="250"/>
      <c r="G10" s="257"/>
      <c r="H10" s="284" t="s">
        <v>1</v>
      </c>
      <c r="I10" s="286" t="s">
        <v>5433</v>
      </c>
      <c r="J10" s="284"/>
      <c r="K10" s="250"/>
      <c r="L10" s="251"/>
      <c r="M10" s="251"/>
      <c r="N10" s="257"/>
      <c r="O10" s="275" t="s">
        <v>6</v>
      </c>
      <c r="P10" s="275"/>
      <c r="Q10" s="275" t="s">
        <v>7</v>
      </c>
      <c r="R10" s="275"/>
      <c r="S10" s="275" t="s">
        <v>8</v>
      </c>
      <c r="T10" s="275"/>
      <c r="U10" s="275" t="s">
        <v>6</v>
      </c>
      <c r="V10" s="275"/>
      <c r="W10" s="275" t="s">
        <v>7</v>
      </c>
      <c r="X10" s="275"/>
      <c r="Y10" s="275" t="s">
        <v>8</v>
      </c>
      <c r="Z10" s="275"/>
      <c r="AA10" s="250"/>
      <c r="AB10" s="257"/>
      <c r="AC10" s="275" t="s">
        <v>9</v>
      </c>
      <c r="AD10" s="275" t="s">
        <v>10</v>
      </c>
      <c r="AE10" s="275"/>
      <c r="AF10" s="275"/>
      <c r="AG10" s="250"/>
      <c r="AH10" s="251"/>
      <c r="AI10" s="251"/>
      <c r="AJ10" s="251"/>
      <c r="AK10" s="251"/>
      <c r="AL10" s="251"/>
      <c r="AM10" s="252"/>
    </row>
    <row r="11" spans="1:39" x14ac:dyDescent="0.25">
      <c r="A11" s="65"/>
      <c r="B11" s="260"/>
      <c r="C11" s="66" t="s">
        <v>0</v>
      </c>
      <c r="D11" s="67" t="s">
        <v>11</v>
      </c>
      <c r="E11" s="67" t="s">
        <v>12</v>
      </c>
      <c r="F11" s="68" t="s">
        <v>13</v>
      </c>
      <c r="G11" s="68" t="s">
        <v>14</v>
      </c>
      <c r="H11" s="285"/>
      <c r="I11" s="287"/>
      <c r="J11" s="285"/>
      <c r="K11" s="77" t="str">
        <f>Logbook[[#Headers],[Custom 1]]</f>
        <v>Custom 1</v>
      </c>
      <c r="L11" s="77" t="str">
        <f>Logbook[[#Headers],[Custom 2]]</f>
        <v>Custom 2</v>
      </c>
      <c r="M11" s="77" t="str">
        <f>Logbook[[#Headers],[Custom 3]]</f>
        <v>Custom 3</v>
      </c>
      <c r="N11" s="77" t="str">
        <f>Logbook[[#Headers],[Custom 4]]</f>
        <v>Custom 4</v>
      </c>
      <c r="O11" s="68" t="s">
        <v>12</v>
      </c>
      <c r="P11" s="68" t="s">
        <v>15</v>
      </c>
      <c r="Q11" s="68" t="s">
        <v>12</v>
      </c>
      <c r="R11" s="68" t="s">
        <v>15</v>
      </c>
      <c r="S11" s="68" t="s">
        <v>12</v>
      </c>
      <c r="T11" s="68" t="s">
        <v>15</v>
      </c>
      <c r="U11" s="68" t="s">
        <v>12</v>
      </c>
      <c r="V11" s="68" t="s">
        <v>15</v>
      </c>
      <c r="W11" s="68" t="s">
        <v>12</v>
      </c>
      <c r="X11" s="68" t="s">
        <v>15</v>
      </c>
      <c r="Y11" s="68" t="s">
        <v>12</v>
      </c>
      <c r="Z11" s="68" t="s">
        <v>15</v>
      </c>
      <c r="AA11" s="68" t="s">
        <v>12</v>
      </c>
      <c r="AB11" s="68" t="s">
        <v>15</v>
      </c>
      <c r="AC11" s="275"/>
      <c r="AD11" s="275"/>
      <c r="AE11" s="91" t="s">
        <v>12</v>
      </c>
      <c r="AF11" s="68" t="s">
        <v>15</v>
      </c>
      <c r="AG11" s="80" t="s">
        <v>16</v>
      </c>
      <c r="AH11" s="68" t="s">
        <v>17</v>
      </c>
      <c r="AI11" s="80" t="s">
        <v>18</v>
      </c>
      <c r="AJ11" s="68" t="s">
        <v>19</v>
      </c>
      <c r="AK11" s="80" t="s">
        <v>20</v>
      </c>
      <c r="AL11" s="68" t="s">
        <v>21</v>
      </c>
      <c r="AM11" s="75" t="s">
        <v>22</v>
      </c>
    </row>
    <row r="12" spans="1:39" ht="15.75" thickBot="1" x14ac:dyDescent="0.3">
      <c r="A12" s="65"/>
      <c r="B12" s="3">
        <v>46194</v>
      </c>
      <c r="C12" s="69">
        <v>2026</v>
      </c>
      <c r="D12" s="6" t="s">
        <v>5439</v>
      </c>
      <c r="E12" s="4">
        <v>21</v>
      </c>
      <c r="F12" s="5"/>
      <c r="G12" s="5"/>
      <c r="H12" s="5" t="s">
        <v>23</v>
      </c>
      <c r="I12" s="5"/>
      <c r="J12" s="5"/>
      <c r="K12" s="2"/>
      <c r="L12" s="2"/>
      <c r="M12" s="2"/>
      <c r="N12" s="45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5"/>
      <c r="AF12" s="5"/>
      <c r="AG12" s="5"/>
      <c r="AH12" s="5"/>
      <c r="AI12" s="5"/>
      <c r="AJ12" s="5"/>
      <c r="AK12" s="5"/>
      <c r="AL12" s="5"/>
      <c r="AM12" s="1"/>
    </row>
    <row r="13" spans="1:39" x14ac:dyDescent="0.25">
      <c r="B13" s="70"/>
      <c r="C13" s="71"/>
      <c r="D13" s="71"/>
      <c r="E13" s="71"/>
      <c r="F13" s="72"/>
      <c r="G13" s="72"/>
      <c r="H13" s="72"/>
      <c r="I13" s="72"/>
      <c r="J13" s="72"/>
      <c r="K13" s="73"/>
      <c r="L13" s="73"/>
      <c r="M13" s="73"/>
      <c r="N13" s="73"/>
      <c r="O13" s="73"/>
      <c r="P13" s="73"/>
      <c r="Q13" s="73"/>
      <c r="R13" s="73"/>
      <c r="S13" s="73"/>
      <c r="T13" s="73"/>
      <c r="U13" s="73"/>
      <c r="V13" s="73"/>
      <c r="W13" s="73"/>
      <c r="X13" s="73"/>
      <c r="Y13" s="73"/>
      <c r="Z13" s="73"/>
      <c r="AA13" s="73"/>
      <c r="AB13" s="73"/>
      <c r="AC13" s="73"/>
      <c r="AD13" s="73"/>
      <c r="AE13" s="72"/>
      <c r="AF13" s="72"/>
      <c r="AG13" s="72"/>
      <c r="AH13" s="72"/>
      <c r="AI13" s="72"/>
      <c r="AJ13" s="72"/>
      <c r="AK13" s="72"/>
      <c r="AL13" s="72"/>
      <c r="AM13" s="72"/>
    </row>
    <row r="14" spans="1:39" hidden="1" x14ac:dyDescent="0.25">
      <c r="K14" s="50"/>
      <c r="L14" s="50"/>
      <c r="M14" s="50"/>
      <c r="N14" s="50"/>
      <c r="O14" s="50"/>
      <c r="P14" s="50"/>
      <c r="Q14" s="50"/>
      <c r="R14" s="50"/>
    </row>
    <row r="15" spans="1:39" hidden="1" x14ac:dyDescent="0.25">
      <c r="K15" s="50"/>
      <c r="L15" s="50"/>
      <c r="M15" s="50"/>
      <c r="N15" s="50"/>
      <c r="O15" s="50"/>
      <c r="P15" s="50"/>
      <c r="Q15" s="50"/>
      <c r="R15" s="50"/>
    </row>
    <row r="16" spans="1:39" hidden="1" x14ac:dyDescent="0.25">
      <c r="K16" s="50"/>
      <c r="L16" s="50"/>
      <c r="M16" s="50"/>
      <c r="N16" s="50"/>
      <c r="O16" s="50"/>
      <c r="P16" s="50"/>
      <c r="Q16" s="50"/>
      <c r="R16" s="50"/>
    </row>
    <row r="17" spans="5:18" hidden="1" x14ac:dyDescent="0.25">
      <c r="K17" s="50"/>
      <c r="L17" s="50"/>
      <c r="M17" s="50"/>
      <c r="N17" s="50"/>
      <c r="O17" s="50"/>
      <c r="P17" s="50"/>
      <c r="Q17" s="50"/>
      <c r="R17" s="50"/>
    </row>
    <row r="18" spans="5:18" hidden="1" x14ac:dyDescent="0.25">
      <c r="K18" s="50"/>
      <c r="L18" s="50"/>
      <c r="M18" s="50"/>
      <c r="N18" s="50"/>
      <c r="O18" s="50"/>
      <c r="P18" s="50"/>
      <c r="Q18" s="50"/>
      <c r="R18" s="50"/>
    </row>
    <row r="19" spans="5:18" hidden="1" x14ac:dyDescent="0.25">
      <c r="K19" s="50"/>
      <c r="L19" s="50"/>
      <c r="M19" s="50"/>
      <c r="N19" s="50"/>
      <c r="O19" s="50"/>
      <c r="P19" s="50"/>
      <c r="Q19" s="50"/>
      <c r="R19" s="50"/>
    </row>
    <row r="20" spans="5:18" hidden="1" x14ac:dyDescent="0.25">
      <c r="E20" s="60"/>
      <c r="F20" s="81"/>
    </row>
    <row r="21" spans="5:18" hidden="1" x14ac:dyDescent="0.25">
      <c r="E21" s="60"/>
      <c r="F21" s="81"/>
    </row>
    <row r="22" spans="5:18" hidden="1" x14ac:dyDescent="0.25"/>
    <row r="23" spans="5:18" ht="15" customHeight="1" x14ac:dyDescent="0.25"/>
  </sheetData>
  <sheetProtection pivotTables="0"/>
  <mergeCells count="27">
    <mergeCell ref="K9:N10"/>
    <mergeCell ref="H10:H11"/>
    <mergeCell ref="I10:I11"/>
    <mergeCell ref="B9:B11"/>
    <mergeCell ref="C9:E10"/>
    <mergeCell ref="F9:G10"/>
    <mergeCell ref="H9:I9"/>
    <mergeCell ref="J9:J11"/>
    <mergeCell ref="AE9:AF10"/>
    <mergeCell ref="AG9:AM10"/>
    <mergeCell ref="O10:P10"/>
    <mergeCell ref="Q10:R10"/>
    <mergeCell ref="S10:T10"/>
    <mergeCell ref="U10:V10"/>
    <mergeCell ref="W10:X10"/>
    <mergeCell ref="Y10:Z10"/>
    <mergeCell ref="AC10:AC11"/>
    <mergeCell ref="AD10:AD11"/>
    <mergeCell ref="O9:T9"/>
    <mergeCell ref="U9:Z9"/>
    <mergeCell ref="AA9:AB10"/>
    <mergeCell ref="AC9:AD9"/>
    <mergeCell ref="K6:L6"/>
    <mergeCell ref="M6:N6"/>
    <mergeCell ref="C3:E3"/>
    <mergeCell ref="C4:E4"/>
    <mergeCell ref="C5:E5"/>
  </mergeCells>
  <dataValidations count="3">
    <dataValidation type="list" allowBlank="1" showErrorMessage="1" promptTitle="Day" prompt="Select the day number. B4 checks the full date." sqref="E12" xr:uid="{FD4EED33-CC23-4E38-AF9A-6312E19B2D7B}">
      <formula1>"1,2,3,4,5,6,7,8,9,10,11,12,13,14,15,16,17,18,19,20,21,22,23,24,25,26,27,28,29,30,31"</formula1>
    </dataValidation>
    <dataValidation type="list" allowBlank="1" showErrorMessage="1" promptTitle="Month" prompt="Select the flight month. This cell is text, not a hidden date." sqref="D12" xr:uid="{0BD93475-0C5D-48B5-A475-F05F9F049E71}">
      <formula1>"Jan,Feb,Mar,Apr,May,Jun,Jul,Aug,Sep,Oct,Nov,Dec"</formula1>
    </dataValidation>
    <dataValidation type="list" allowBlank="1" showErrorMessage="1" sqref="C12" xr:uid="{E336234A-DF25-4701-BF0F-0F8B56802430}">
      <formula1>SelectYears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9" r:id="rId4" name="ResetDateToTomorrow">
              <controlPr defaultSize="0" autoFill="0" autoLine="0" autoPict="0">
                <anchor moveWithCells="1">
                  <from>
                    <xdr:col>7</xdr:col>
                    <xdr:colOff>733425</xdr:colOff>
                    <xdr:row>2</xdr:row>
                    <xdr:rowOff>19050</xdr:rowOff>
                  </from>
                  <to>
                    <xdr:col>7</xdr:col>
                    <xdr:colOff>962025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5" name="LeaveDateAsIs">
              <controlPr defaultSize="0" autoFill="0" autoLine="0" autoPict="0">
                <anchor moveWithCells="1">
                  <from>
                    <xdr:col>7</xdr:col>
                    <xdr:colOff>733425</xdr:colOff>
                    <xdr:row>3</xdr:row>
                    <xdr:rowOff>0</xdr:rowOff>
                  </from>
                  <to>
                    <xdr:col>7</xdr:col>
                    <xdr:colOff>933450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6" name="LeaveDateAsIs">
              <controlPr defaultSize="0" autoFill="0" autoLine="0" autoPict="0">
                <anchor moveWithCells="1">
                  <from>
                    <xdr:col>7</xdr:col>
                    <xdr:colOff>733425</xdr:colOff>
                    <xdr:row>4</xdr:row>
                    <xdr:rowOff>0</xdr:rowOff>
                  </from>
                  <to>
                    <xdr:col>7</xdr:col>
                    <xdr:colOff>933450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7" name="DateSettingsButtons">
              <controlPr defaultSize="0" autoFill="0" autoPict="0">
                <anchor moveWithCells="1">
                  <from>
                    <xdr:col>7</xdr:col>
                    <xdr:colOff>514350</xdr:colOff>
                    <xdr:row>1</xdr:row>
                    <xdr:rowOff>342900</xdr:rowOff>
                  </from>
                  <to>
                    <xdr:col>8</xdr:col>
                    <xdr:colOff>28575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10</xdr:col>
                    <xdr:colOff>571500</xdr:colOff>
                    <xdr:row>5</xdr:row>
                    <xdr:rowOff>152400</xdr:rowOff>
                  </from>
                  <to>
                    <xdr:col>11</xdr:col>
                    <xdr:colOff>152400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12</xdr:col>
                    <xdr:colOff>647700</xdr:colOff>
                    <xdr:row>5</xdr:row>
                    <xdr:rowOff>152400</xdr:rowOff>
                  </from>
                  <to>
                    <xdr:col>13</xdr:col>
                    <xdr:colOff>228600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J19"/>
  <sheetViews>
    <sheetView showGridLines="0" zoomScaleNormal="100" workbookViewId="0">
      <pane ySplit="5" topLeftCell="A6" activePane="bottomLeft" state="frozen"/>
      <selection pane="bottomLeft" activeCell="B6" sqref="B6:B7"/>
    </sheetView>
  </sheetViews>
  <sheetFormatPr defaultColWidth="0" defaultRowHeight="15" zeroHeight="1" x14ac:dyDescent="0.25"/>
  <cols>
    <col min="1" max="1" width="3.7109375" style="92" customWidth="1"/>
    <col min="2" max="2" width="12.7109375" style="93" customWidth="1"/>
    <col min="3" max="3" width="9.5703125" style="94" bestFit="1" customWidth="1"/>
    <col min="4" max="4" width="11.5703125" style="95" bestFit="1" customWidth="1"/>
    <col min="5" max="5" width="8.85546875" style="96" bestFit="1" customWidth="1"/>
    <col min="6" max="6" width="9.85546875" style="92" bestFit="1" customWidth="1"/>
    <col min="7" max="7" width="8.85546875" style="92" bestFit="1" customWidth="1"/>
    <col min="8" max="8" width="19" style="92" customWidth="1"/>
    <col min="9" max="9" width="22.85546875" style="92" bestFit="1" customWidth="1"/>
    <col min="10" max="10" width="45.85546875" style="92" bestFit="1" customWidth="1"/>
    <col min="11" max="12" width="10.85546875" style="97" customWidth="1"/>
    <col min="13" max="14" width="10.85546875" style="94" customWidth="1"/>
    <col min="15" max="32" width="6.28515625" style="92" customWidth="1"/>
    <col min="33" max="39" width="10.28515625" style="92" customWidth="1"/>
    <col min="40" max="40" width="15.140625" style="97" hidden="1" customWidth="1"/>
    <col min="41" max="42" width="14.42578125" style="98" hidden="1" customWidth="1"/>
    <col min="43" max="44" width="15.5703125" style="94" hidden="1" customWidth="1"/>
    <col min="45" max="45" width="11" style="94" hidden="1" customWidth="1"/>
    <col min="46" max="46" width="12.140625" style="94" hidden="1" customWidth="1"/>
    <col min="47" max="47" width="16.140625" style="92" hidden="1" customWidth="1"/>
    <col min="48" max="48" width="17.85546875" style="92" hidden="1" customWidth="1"/>
    <col min="49" max="49" width="7.42578125" style="92" hidden="1" customWidth="1"/>
    <col min="50" max="50" width="8.85546875" style="92" hidden="1" customWidth="1"/>
    <col min="51" max="51" width="10.140625" style="92" hidden="1" customWidth="1"/>
    <col min="52" max="52" width="8.85546875" style="92" hidden="1" customWidth="1"/>
    <col min="53" max="53" width="11.140625" style="92" hidden="1" customWidth="1"/>
    <col min="54" max="54" width="11" style="92" hidden="1" customWidth="1"/>
    <col min="55" max="55" width="8.28515625" style="92" hidden="1" customWidth="1"/>
    <col min="56" max="56" width="14" style="92" hidden="1" customWidth="1"/>
    <col min="57" max="57" width="14.7109375" style="92" hidden="1" customWidth="1"/>
    <col min="58" max="59" width="7.42578125" style="92" hidden="1" customWidth="1"/>
    <col min="60" max="60" width="8" style="94" hidden="1" customWidth="1"/>
    <col min="61" max="61" width="8.42578125" style="92" hidden="1" customWidth="1"/>
    <col min="62" max="62" width="3.7109375" style="92" customWidth="1"/>
    <col min="63" max="16384" width="9.140625" style="92" hidden="1"/>
  </cols>
  <sheetData>
    <row r="1" spans="1:62" x14ac:dyDescent="0.25"/>
    <row r="2" spans="1:62" s="99" customFormat="1" ht="15" customHeight="1" x14ac:dyDescent="0.25">
      <c r="A2" s="92"/>
      <c r="B2" s="301" t="s">
        <v>5420</v>
      </c>
      <c r="C2" s="302"/>
      <c r="D2" s="302"/>
      <c r="E2" s="303"/>
      <c r="F2" s="309" t="s">
        <v>5419</v>
      </c>
      <c r="G2" s="310"/>
      <c r="H2" s="309" t="s">
        <v>5421</v>
      </c>
      <c r="I2" s="310"/>
      <c r="J2" s="313" t="s">
        <v>5422</v>
      </c>
      <c r="K2" s="309" t="s">
        <v>5423</v>
      </c>
      <c r="L2" s="324"/>
      <c r="M2" s="324"/>
      <c r="N2" s="310"/>
      <c r="O2" s="330" t="s">
        <v>5424</v>
      </c>
      <c r="P2" s="330"/>
      <c r="Q2" s="330"/>
      <c r="R2" s="330"/>
      <c r="S2" s="330"/>
      <c r="T2" s="330"/>
      <c r="U2" s="330" t="s">
        <v>5425</v>
      </c>
      <c r="V2" s="330"/>
      <c r="W2" s="330"/>
      <c r="X2" s="330"/>
      <c r="Y2" s="330"/>
      <c r="Z2" s="330"/>
      <c r="AA2" s="309" t="s">
        <v>5426</v>
      </c>
      <c r="AB2" s="310"/>
      <c r="AC2" s="330" t="s">
        <v>5427</v>
      </c>
      <c r="AD2" s="330"/>
      <c r="AE2" s="330" t="s">
        <v>5428</v>
      </c>
      <c r="AF2" s="330"/>
      <c r="AG2" s="309" t="s">
        <v>5429</v>
      </c>
      <c r="AH2" s="324"/>
      <c r="AI2" s="324"/>
      <c r="AJ2" s="324"/>
      <c r="AK2" s="324"/>
      <c r="AL2" s="324"/>
      <c r="AM2" s="327"/>
      <c r="AN2" s="333" t="s">
        <v>76</v>
      </c>
      <c r="AO2" s="334"/>
      <c r="AP2" s="320" t="s">
        <v>5383</v>
      </c>
      <c r="AQ2" s="321"/>
      <c r="AR2" s="321"/>
      <c r="AS2" s="322"/>
      <c r="AT2" s="289" t="s">
        <v>5292</v>
      </c>
      <c r="AU2" s="293" t="s">
        <v>28</v>
      </c>
      <c r="AV2" s="294"/>
      <c r="AW2" s="294"/>
      <c r="AX2" s="294"/>
      <c r="AY2" s="294"/>
      <c r="AZ2" s="294"/>
      <c r="BA2" s="294"/>
      <c r="BB2" s="294"/>
      <c r="BC2" s="294"/>
      <c r="BD2" s="294"/>
      <c r="BE2" s="294"/>
      <c r="BF2" s="294"/>
      <c r="BG2" s="294"/>
      <c r="BH2" s="294"/>
      <c r="BI2" s="295"/>
      <c r="BJ2" s="92"/>
    </row>
    <row r="3" spans="1:62" s="99" customFormat="1" x14ac:dyDescent="0.25">
      <c r="A3" s="92"/>
      <c r="B3" s="304"/>
      <c r="C3" s="305"/>
      <c r="D3" s="305"/>
      <c r="E3" s="306"/>
      <c r="F3" s="311"/>
      <c r="G3" s="312"/>
      <c r="H3" s="311"/>
      <c r="I3" s="312"/>
      <c r="J3" s="314"/>
      <c r="K3" s="311"/>
      <c r="L3" s="325"/>
      <c r="M3" s="325"/>
      <c r="N3" s="312"/>
      <c r="O3" s="329" t="s">
        <v>6</v>
      </c>
      <c r="P3" s="329"/>
      <c r="Q3" s="329" t="s">
        <v>7</v>
      </c>
      <c r="R3" s="329"/>
      <c r="S3" s="329" t="s">
        <v>8</v>
      </c>
      <c r="T3" s="329"/>
      <c r="U3" s="329" t="s">
        <v>6</v>
      </c>
      <c r="V3" s="329"/>
      <c r="W3" s="329" t="s">
        <v>7</v>
      </c>
      <c r="X3" s="329"/>
      <c r="Y3" s="329" t="s">
        <v>8</v>
      </c>
      <c r="Z3" s="329"/>
      <c r="AA3" s="298"/>
      <c r="AB3" s="299"/>
      <c r="AC3" s="329" t="s">
        <v>9</v>
      </c>
      <c r="AD3" s="329" t="s">
        <v>10</v>
      </c>
      <c r="AE3" s="329"/>
      <c r="AF3" s="329"/>
      <c r="AG3" s="298"/>
      <c r="AH3" s="326"/>
      <c r="AI3" s="326"/>
      <c r="AJ3" s="326"/>
      <c r="AK3" s="326"/>
      <c r="AL3" s="326"/>
      <c r="AM3" s="328"/>
      <c r="AN3" s="335"/>
      <c r="AO3" s="336"/>
      <c r="AP3" s="331" t="s">
        <v>5372</v>
      </c>
      <c r="AQ3" s="316" t="s">
        <v>27</v>
      </c>
      <c r="AR3" s="318" t="s">
        <v>5349</v>
      </c>
      <c r="AS3" s="323" t="s">
        <v>5418</v>
      </c>
      <c r="AT3" s="290"/>
      <c r="AU3" s="293" t="s">
        <v>4</v>
      </c>
      <c r="AV3" s="295"/>
      <c r="AW3" s="293" t="s">
        <v>5</v>
      </c>
      <c r="AX3" s="294"/>
      <c r="AY3" s="294"/>
      <c r="AZ3" s="294"/>
      <c r="BA3" s="294"/>
      <c r="BB3" s="294"/>
      <c r="BC3" s="295"/>
      <c r="BD3" s="296" t="s">
        <v>76</v>
      </c>
      <c r="BE3" s="297"/>
      <c r="BF3" s="300" t="s">
        <v>29</v>
      </c>
      <c r="BG3" s="300" t="s">
        <v>30</v>
      </c>
      <c r="BH3" s="300" t="s">
        <v>31</v>
      </c>
      <c r="BI3" s="292" t="s">
        <v>32</v>
      </c>
      <c r="BJ3" s="92"/>
    </row>
    <row r="4" spans="1:62" s="99" customFormat="1" ht="15" customHeight="1" x14ac:dyDescent="0.25">
      <c r="A4" s="92"/>
      <c r="B4" s="104" t="s">
        <v>5317</v>
      </c>
      <c r="C4" s="307" t="s">
        <v>5318</v>
      </c>
      <c r="D4" s="307"/>
      <c r="E4" s="308"/>
      <c r="F4" s="298"/>
      <c r="G4" s="299"/>
      <c r="H4" s="298"/>
      <c r="I4" s="299"/>
      <c r="J4" s="315"/>
      <c r="K4" s="298"/>
      <c r="L4" s="326"/>
      <c r="M4" s="326"/>
      <c r="N4" s="299"/>
      <c r="O4" s="100" t="s">
        <v>12</v>
      </c>
      <c r="P4" s="100" t="s">
        <v>15</v>
      </c>
      <c r="Q4" s="100" t="s">
        <v>12</v>
      </c>
      <c r="R4" s="100" t="s">
        <v>15</v>
      </c>
      <c r="S4" s="100" t="s">
        <v>12</v>
      </c>
      <c r="T4" s="100" t="s">
        <v>15</v>
      </c>
      <c r="U4" s="100" t="s">
        <v>12</v>
      </c>
      <c r="V4" s="100" t="s">
        <v>15</v>
      </c>
      <c r="W4" s="100" t="s">
        <v>12</v>
      </c>
      <c r="X4" s="100" t="s">
        <v>15</v>
      </c>
      <c r="Y4" s="100" t="s">
        <v>12</v>
      </c>
      <c r="Z4" s="100" t="s">
        <v>15</v>
      </c>
      <c r="AA4" s="100" t="s">
        <v>12</v>
      </c>
      <c r="AB4" s="100" t="s">
        <v>15</v>
      </c>
      <c r="AC4" s="329"/>
      <c r="AD4" s="329"/>
      <c r="AE4" s="101" t="s">
        <v>12</v>
      </c>
      <c r="AF4" s="100" t="s">
        <v>15</v>
      </c>
      <c r="AG4" s="102" t="s">
        <v>16</v>
      </c>
      <c r="AH4" s="100" t="s">
        <v>17</v>
      </c>
      <c r="AI4" s="102" t="s">
        <v>18</v>
      </c>
      <c r="AJ4" s="100" t="s">
        <v>19</v>
      </c>
      <c r="AK4" s="102" t="s">
        <v>20</v>
      </c>
      <c r="AL4" s="100" t="s">
        <v>21</v>
      </c>
      <c r="AM4" s="105" t="s">
        <v>22</v>
      </c>
      <c r="AN4" s="337"/>
      <c r="AO4" s="338"/>
      <c r="AP4" s="332"/>
      <c r="AQ4" s="317"/>
      <c r="AR4" s="319"/>
      <c r="AS4" s="315"/>
      <c r="AT4" s="291"/>
      <c r="AU4" s="103" t="s">
        <v>12</v>
      </c>
      <c r="AV4" s="103" t="s">
        <v>15</v>
      </c>
      <c r="AW4" s="103" t="s">
        <v>16</v>
      </c>
      <c r="AX4" s="103" t="s">
        <v>17</v>
      </c>
      <c r="AY4" s="103" t="s">
        <v>18</v>
      </c>
      <c r="AZ4" s="103" t="s">
        <v>19</v>
      </c>
      <c r="BA4" s="103" t="s">
        <v>20</v>
      </c>
      <c r="BB4" s="103" t="s">
        <v>21</v>
      </c>
      <c r="BC4" s="103" t="s">
        <v>22</v>
      </c>
      <c r="BD4" s="298"/>
      <c r="BE4" s="299"/>
      <c r="BF4" s="300"/>
      <c r="BG4" s="300"/>
      <c r="BH4" s="300"/>
      <c r="BI4" s="292"/>
      <c r="BJ4" s="92"/>
    </row>
    <row r="5" spans="1:62" s="99" customFormat="1" ht="15" customHeight="1" x14ac:dyDescent="0.25">
      <c r="A5" s="92"/>
      <c r="B5" s="25" t="s">
        <v>39</v>
      </c>
      <c r="C5" s="26" t="s">
        <v>0</v>
      </c>
      <c r="D5" s="27" t="s">
        <v>11</v>
      </c>
      <c r="E5" s="28" t="s">
        <v>12</v>
      </c>
      <c r="F5" s="29" t="s">
        <v>13</v>
      </c>
      <c r="G5" s="29" t="s">
        <v>14</v>
      </c>
      <c r="H5" s="29" t="s">
        <v>1</v>
      </c>
      <c r="I5" s="29" t="s">
        <v>2</v>
      </c>
      <c r="J5" s="29" t="s">
        <v>3</v>
      </c>
      <c r="K5" s="30" t="s">
        <v>5324</v>
      </c>
      <c r="L5" s="30" t="s">
        <v>5325</v>
      </c>
      <c r="M5" s="31" t="s">
        <v>5326</v>
      </c>
      <c r="N5" s="31" t="s">
        <v>5327</v>
      </c>
      <c r="O5" s="32" t="s">
        <v>40</v>
      </c>
      <c r="P5" s="32" t="s">
        <v>41</v>
      </c>
      <c r="Q5" s="32" t="s">
        <v>42</v>
      </c>
      <c r="R5" s="32" t="s">
        <v>43</v>
      </c>
      <c r="S5" s="32" t="s">
        <v>44</v>
      </c>
      <c r="T5" s="32" t="s">
        <v>45</v>
      </c>
      <c r="U5" s="32" t="s">
        <v>46</v>
      </c>
      <c r="V5" s="32" t="s">
        <v>47</v>
      </c>
      <c r="W5" s="32" t="s">
        <v>48</v>
      </c>
      <c r="X5" s="32" t="s">
        <v>49</v>
      </c>
      <c r="Y5" s="32" t="s">
        <v>50</v>
      </c>
      <c r="Z5" s="32" t="s">
        <v>51</v>
      </c>
      <c r="AA5" s="32" t="s">
        <v>52</v>
      </c>
      <c r="AB5" s="32" t="s">
        <v>53</v>
      </c>
      <c r="AC5" s="32" t="s">
        <v>54</v>
      </c>
      <c r="AD5" s="32" t="s">
        <v>55</v>
      </c>
      <c r="AE5" s="33" t="s">
        <v>56</v>
      </c>
      <c r="AF5" s="32" t="s">
        <v>57</v>
      </c>
      <c r="AG5" s="34" t="s">
        <v>16</v>
      </c>
      <c r="AH5" s="32" t="s">
        <v>17</v>
      </c>
      <c r="AI5" s="34" t="s">
        <v>18</v>
      </c>
      <c r="AJ5" s="32" t="s">
        <v>19</v>
      </c>
      <c r="AK5" s="34" t="s">
        <v>20</v>
      </c>
      <c r="AL5" s="32" t="s">
        <v>21</v>
      </c>
      <c r="AM5" s="35" t="s">
        <v>22</v>
      </c>
      <c r="AN5" s="36" t="s">
        <v>77</v>
      </c>
      <c r="AO5" s="37" t="s">
        <v>72</v>
      </c>
      <c r="AP5" s="37" t="s">
        <v>5384</v>
      </c>
      <c r="AQ5" s="38" t="s">
        <v>27</v>
      </c>
      <c r="AR5" s="38" t="s">
        <v>5349</v>
      </c>
      <c r="AS5" s="38" t="s">
        <v>5417</v>
      </c>
      <c r="AT5" s="38" t="s">
        <v>5292</v>
      </c>
      <c r="AU5" s="39" t="s">
        <v>58</v>
      </c>
      <c r="AV5" s="39" t="s">
        <v>59</v>
      </c>
      <c r="AW5" s="39" t="s">
        <v>60</v>
      </c>
      <c r="AX5" s="39" t="s">
        <v>61</v>
      </c>
      <c r="AY5" s="39" t="s">
        <v>62</v>
      </c>
      <c r="AZ5" s="39" t="s">
        <v>63</v>
      </c>
      <c r="BA5" s="39" t="s">
        <v>64</v>
      </c>
      <c r="BB5" s="39" t="s">
        <v>65</v>
      </c>
      <c r="BC5" s="39" t="s">
        <v>66</v>
      </c>
      <c r="BD5" s="40" t="s">
        <v>67</v>
      </c>
      <c r="BE5" s="41" t="s">
        <v>93</v>
      </c>
      <c r="BF5" s="42" t="s">
        <v>68</v>
      </c>
      <c r="BG5" s="41" t="s">
        <v>69</v>
      </c>
      <c r="BH5" s="41" t="s">
        <v>70</v>
      </c>
      <c r="BI5" s="43" t="s">
        <v>71</v>
      </c>
      <c r="BJ5" s="92"/>
    </row>
    <row r="6" spans="1:62" s="99" customFormat="1" x14ac:dyDescent="0.25">
      <c r="A6" s="92"/>
      <c r="B6" s="10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C6" s="11">
        <v>2000</v>
      </c>
      <c r="D6" s="12" t="s">
        <v>26</v>
      </c>
      <c r="E6" s="13">
        <v>1</v>
      </c>
      <c r="F6" s="14"/>
      <c r="G6" s="15"/>
      <c r="H6" s="15"/>
      <c r="I6" s="15"/>
      <c r="J6" s="15" t="s">
        <v>5322</v>
      </c>
      <c r="K6" s="16"/>
      <c r="L6" s="16"/>
      <c r="M6" s="16"/>
      <c r="N6" s="17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5"/>
      <c r="AF6" s="15"/>
      <c r="AG6" s="15"/>
      <c r="AH6" s="15"/>
      <c r="AI6" s="15"/>
      <c r="AJ6" s="15"/>
      <c r="AK6" s="15"/>
      <c r="AL6" s="15"/>
      <c r="AM6" s="18"/>
      <c r="AN6" s="19">
        <f>SUM(Logbook[[#This Row],[SeIcusDay]:[CopilotNight]])</f>
        <v>0</v>
      </c>
      <c r="AO6" s="20">
        <f>SUM(Logbook[[#This Row],[ILS]:[DGA (Azi)]])</f>
        <v>0</v>
      </c>
      <c r="AP6" s="10" t="str" cm="1">
        <f t="array" ref="AP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6" s="10" t="str" cm="1">
        <f t="array" ref="AQ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6" s="10" t="str" cm="1">
        <f t="array" ref="AR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6" s="10"/>
      <c r="AT6" s="10" t="str" cm="1">
        <f t="array" ref="AT6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6" s="21" cm="1">
        <f t="array" aca="1" ref="AU6" ca="1">IF(ROW()=MAX(ROW(Logbook[LandingsDay])), Logbook[[#This Row],[LandingsDay]], Logbook[[#This Row],[LandingsDay]] + OFFSET(INDIRECT(ADDRESS(ROW(),COLUMN())),1,0))</f>
        <v>0</v>
      </c>
      <c r="AV6" s="21" cm="1">
        <f t="array" aca="1" ref="AV6" ca="1">IF(ROW()=MAX(ROW(Logbook[LandingsNight])), Logbook[[#This Row],[LandingsNight]], Logbook[[#This Row],[LandingsNight]] + OFFSET(INDIRECT(ADDRESS(ROW(),COLUMN())),1,0))</f>
        <v>0</v>
      </c>
      <c r="AW6" s="21" cm="1">
        <f t="array" aca="1" ref="AW6" ca="1">IF(ROW()=MAX(ROW(Logbook[ILS])), Logbook[[#This Row],[ILS]], Logbook[[#This Row],[ILS]] + OFFSET(INDIRECT(ADDRESS(ROW(),COLUMN())),1,0))</f>
        <v>0</v>
      </c>
      <c r="AX6" s="21" cm="1">
        <f t="array" aca="1" ref="AX6" ca="1">IF(ROW()=MAX(ROW(Logbook[VOR])), Logbook[[#This Row],[VOR]], Logbook[[#This Row],[VOR]] + OFFSET(INDIRECT(ADDRESS(ROW(),COLUMN())),1,0))</f>
        <v>0</v>
      </c>
      <c r="AY6" s="21" cm="1">
        <f t="array" aca="1" ref="AY6" ca="1">IF(ROW()=MAX(ROW(Logbook[RNAV])), Logbook[[#This Row],[RNAV]], Logbook[[#This Row],[RNAV]] + OFFSET(INDIRECT(ADDRESS(ROW(),COLUMN())),1,0))</f>
        <v>0</v>
      </c>
      <c r="AZ6" s="21" cm="1">
        <f t="array" aca="1" ref="AZ6" ca="1">IF(ROW()=MAX(ROW(Logbook[NDB])), Logbook[[#This Row],[NDB]], Logbook[[#This Row],[NDB]] + OFFSET(INDIRECT(ADDRESS(ROW(),COLUMN())),1,0))</f>
        <v>0</v>
      </c>
      <c r="BA6" s="21" cm="1">
        <f t="array" aca="1" ref="BA6" ca="1">IF(ROW()=MAX(ROW(Logbook[DGA (CDI)])), Logbook[[#This Row],[DGA (CDI)]], Logbook[[#This Row],[DGA (CDI)]] + OFFSET(INDIRECT(ADDRESS(ROW(),COLUMN())),1,0))</f>
        <v>0</v>
      </c>
      <c r="BB6" s="21" cm="1">
        <f t="array" aca="1" ref="BB6" ca="1">IF(ROW()=MAX(ROW(Logbook[DGA (Azi)])), Logbook[[#This Row],[DGA (Azi)]], Logbook[[#This Row],[DGA (Azi)]] + OFFSET(INDIRECT(ADDRESS(ROW(),COLUMN())),1,0))</f>
        <v>0</v>
      </c>
      <c r="BC6" s="21" cm="1">
        <f t="array" aca="1" ref="BC6" ca="1">IF(ROW()=MAX(ROW(Logbook[Circling])), Logbook[[#This Row],[Circling]], Logbook[[#This Row],[Circling]] + OFFSET(INDIRECT(ADDRESS(ROW(),COLUMN())),1,0))</f>
        <v>0</v>
      </c>
      <c r="BD6" s="21" cm="1">
        <f t="array" aca="1" ref="BD6" ca="1">IF(ROW()=MAX(ROW(Logbook[TotalApps])), Logbook[[#This Row],[TotalApps]], Logbook[[#This Row],[TotalApps]] + OFFSET(INDIRECT(ADDRESS(ROW(),COLUMN())),1,0))</f>
        <v>0</v>
      </c>
      <c r="BE6" s="22">
        <f>SUM(INDEX(Logbook[TotalHours],1):Logbook[[#This Row],[TotalHours]])</f>
        <v>0</v>
      </c>
      <c r="BF6" s="23" cm="1">
        <f t="array" aca="1" ref="BF6" ca="1">IF(ROW()=MAX(ROW(Logbook[VOR])), SUM(Logbook[[#This Row],[VOR]:[DGA (Azi)]]), SUM(Logbook[[#This Row],[VOR]:[DGA (Azi)]]) + OFFSET(INDIRECT(ADDRESS(ROW(),COLUMN())),1,0))</f>
        <v>0</v>
      </c>
      <c r="BG6" s="21" cm="1">
        <f t="array" aca="1" ref="BG6" ca="1">IF(ROW()=MAX(ROW(Logbook[ILS])), Logbook[[#This Row],[ILS]], Logbook[[#This Row],[ILS]] + OFFSET(INDIRECT(ADDRESS(ROW(),COLUMN())),1,0))</f>
        <v>0</v>
      </c>
      <c r="BH6" s="23" cm="1">
        <f t="array" aca="1" ref="BH6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6" s="24" cm="1">
        <f t="array" aca="1" ref="BI6" ca="1">IF(ROW()=MAX(ROW(Logbook[NDB])), Logbook[[#This Row],[NDB]]+Logbook[[#This Row],[DGA (Azi)]], Logbook[[#This Row],[NDB]]+Logbook[[#This Row],[DGA (Azi)]] + OFFSET(INDIRECT(ADDRESS(ROW(),COLUMN())),1,0))</f>
        <v>0</v>
      </c>
      <c r="BJ6" s="92"/>
    </row>
    <row r="7" spans="1:62" s="99" customFormat="1" ht="15.75" thickBot="1" x14ac:dyDescent="0.3">
      <c r="A7" s="92"/>
      <c r="B7" s="10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C7" s="11">
        <v>2010</v>
      </c>
      <c r="D7" s="12" t="s">
        <v>26</v>
      </c>
      <c r="E7" s="13">
        <v>2</v>
      </c>
      <c r="F7" s="14"/>
      <c r="G7" s="15"/>
      <c r="H7" s="15"/>
      <c r="I7" s="15"/>
      <c r="J7" s="15" t="s">
        <v>5323</v>
      </c>
      <c r="K7" s="16"/>
      <c r="L7" s="16"/>
      <c r="M7" s="16"/>
      <c r="N7" s="17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5"/>
      <c r="AF7" s="15"/>
      <c r="AG7" s="15"/>
      <c r="AH7" s="15"/>
      <c r="AI7" s="15"/>
      <c r="AJ7" s="15"/>
      <c r="AK7" s="15"/>
      <c r="AL7" s="15"/>
      <c r="AM7" s="18"/>
      <c r="AN7" s="19">
        <f>SUM(Logbook[[#This Row],[SeIcusDay]:[CopilotNight]])</f>
        <v>0</v>
      </c>
      <c r="AO7" s="20">
        <f>SUM(Logbook[[#This Row],[ILS]:[DGA (Azi)]])</f>
        <v>0</v>
      </c>
      <c r="AP7" s="10" t="str" cm="1">
        <f t="array" ref="AP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7" s="10" t="str" cm="1">
        <f t="array" ref="AQ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7" s="10" t="str" cm="1">
        <f t="array" ref="AR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7" s="10"/>
      <c r="AT7" s="10" t="str" cm="1">
        <f t="array" ref="AT7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7" s="21" cm="1">
        <f t="array" aca="1" ref="AU7" ca="1">IF(ROW()=MAX(ROW(Logbook[LandingsDay])), Logbook[[#This Row],[LandingsDay]], Logbook[[#This Row],[LandingsDay]] + OFFSET(INDIRECT(ADDRESS(ROW(),COLUMN())),1,0))</f>
        <v>0</v>
      </c>
      <c r="AV7" s="21" cm="1">
        <f t="array" aca="1" ref="AV7" ca="1">IF(ROW()=MAX(ROW(Logbook[LandingsNight])), Logbook[[#This Row],[LandingsNight]], Logbook[[#This Row],[LandingsNight]] + OFFSET(INDIRECT(ADDRESS(ROW(),COLUMN())),1,0))</f>
        <v>0</v>
      </c>
      <c r="AW7" s="21" cm="1">
        <f t="array" aca="1" ref="AW7" ca="1">IF(ROW()=MAX(ROW(Logbook[ILS])), Logbook[[#This Row],[ILS]], Logbook[[#This Row],[ILS]] + OFFSET(INDIRECT(ADDRESS(ROW(),COLUMN())),1,0))</f>
        <v>0</v>
      </c>
      <c r="AX7" s="21" cm="1">
        <f t="array" aca="1" ref="AX7" ca="1">IF(ROW()=MAX(ROW(Logbook[VOR])), Logbook[[#This Row],[VOR]], Logbook[[#This Row],[VOR]] + OFFSET(INDIRECT(ADDRESS(ROW(),COLUMN())),1,0))</f>
        <v>0</v>
      </c>
      <c r="AY7" s="21" cm="1">
        <f t="array" aca="1" ref="AY7" ca="1">IF(ROW()=MAX(ROW(Logbook[RNAV])), Logbook[[#This Row],[RNAV]], Logbook[[#This Row],[RNAV]] + OFFSET(INDIRECT(ADDRESS(ROW(),COLUMN())),1,0))</f>
        <v>0</v>
      </c>
      <c r="AZ7" s="21" cm="1">
        <f t="array" aca="1" ref="AZ7" ca="1">IF(ROW()=MAX(ROW(Logbook[NDB])), Logbook[[#This Row],[NDB]], Logbook[[#This Row],[NDB]] + OFFSET(INDIRECT(ADDRESS(ROW(),COLUMN())),1,0))</f>
        <v>0</v>
      </c>
      <c r="BA7" s="21" cm="1">
        <f t="array" aca="1" ref="BA7" ca="1">IF(ROW()=MAX(ROW(Logbook[DGA (CDI)])), Logbook[[#This Row],[DGA (CDI)]], Logbook[[#This Row],[DGA (CDI)]] + OFFSET(INDIRECT(ADDRESS(ROW(),COLUMN())),1,0))</f>
        <v>0</v>
      </c>
      <c r="BB7" s="21" cm="1">
        <f t="array" aca="1" ref="BB7" ca="1">IF(ROW()=MAX(ROW(Logbook[DGA (Azi)])), Logbook[[#This Row],[DGA (Azi)]], Logbook[[#This Row],[DGA (Azi)]] + OFFSET(INDIRECT(ADDRESS(ROW(),COLUMN())),1,0))</f>
        <v>0</v>
      </c>
      <c r="BC7" s="21" cm="1">
        <f t="array" aca="1" ref="BC7" ca="1">IF(ROW()=MAX(ROW(Logbook[Circling])), Logbook[[#This Row],[Circling]], Logbook[[#This Row],[Circling]] + OFFSET(INDIRECT(ADDRESS(ROW(),COLUMN())),1,0))</f>
        <v>0</v>
      </c>
      <c r="BD7" s="21" cm="1">
        <f t="array" aca="1" ref="BD7" ca="1">IF(ROW()=MAX(ROW(Logbook[TotalApps])), Logbook[[#This Row],[TotalApps]], Logbook[[#This Row],[TotalApps]] + OFFSET(INDIRECT(ADDRESS(ROW(),COLUMN())),1,0))</f>
        <v>0</v>
      </c>
      <c r="BE7" s="22">
        <f>SUM(INDEX(Logbook[TotalHours],1):Logbook[[#This Row],[TotalHours]])</f>
        <v>0</v>
      </c>
      <c r="BF7" s="23" cm="1">
        <f t="array" aca="1" ref="BF7" ca="1">IF(ROW()=MAX(ROW(Logbook[VOR])), SUM(Logbook[[#This Row],[VOR]:[DGA (Azi)]]), SUM(Logbook[[#This Row],[VOR]:[DGA (Azi)]]) + OFFSET(INDIRECT(ADDRESS(ROW(),COLUMN())),1,0))</f>
        <v>0</v>
      </c>
      <c r="BG7" s="21" cm="1">
        <f t="array" aca="1" ref="BG7" ca="1">IF(ROW()=MAX(ROW(Logbook[ILS])), Logbook[[#This Row],[ILS]], Logbook[[#This Row],[ILS]] + OFFSET(INDIRECT(ADDRESS(ROW(),COLUMN())),1,0))</f>
        <v>0</v>
      </c>
      <c r="BH7" s="23" cm="1">
        <f t="array" aca="1" ref="BH7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7" s="24" cm="1">
        <f t="array" aca="1" ref="BI7" ca="1">IF(ROW()=MAX(ROW(Logbook[NDB])), Logbook[[#This Row],[NDB]]+Logbook[[#This Row],[DGA (Azi)]], Logbook[[#This Row],[NDB]]+Logbook[[#This Row],[DGA (Azi)]] + OFFSET(INDIRECT(ADDRESS(ROW(),COLUMN())),1,0))</f>
        <v>0</v>
      </c>
      <c r="BJ7" s="92"/>
    </row>
    <row r="8" spans="1:62" s="99" customFormat="1" ht="15.75" thickTop="1" x14ac:dyDescent="0.25">
      <c r="A8" s="92"/>
      <c r="B8" s="106"/>
      <c r="C8" s="107"/>
      <c r="D8" s="108"/>
      <c r="E8" s="109"/>
      <c r="F8" s="110"/>
      <c r="G8" s="111"/>
      <c r="H8" s="112" t="s">
        <v>24</v>
      </c>
      <c r="I8" s="113">
        <f>SUM(Logbook[[#Totals],[SeIcusDay]:[CopilotNight]])</f>
        <v>0</v>
      </c>
      <c r="J8" s="114" t="s">
        <v>74</v>
      </c>
      <c r="K8" s="115">
        <f>SUBTOTAL(109,Logbook[Custom 1])</f>
        <v>0</v>
      </c>
      <c r="L8" s="115">
        <f>SUBTOTAL(109,Logbook[Custom 2])</f>
        <v>0</v>
      </c>
      <c r="M8" s="115">
        <f>SUBTOTAL(109,Logbook[Custom 3])</f>
        <v>0</v>
      </c>
      <c r="N8" s="116">
        <f>SUBTOTAL(109,Logbook[Custom 4])</f>
        <v>0</v>
      </c>
      <c r="O8" s="115">
        <f>SUBTOTAL(109,Logbook[SeIcusDay])</f>
        <v>0</v>
      </c>
      <c r="P8" s="115">
        <f>SUBTOTAL(109,Logbook[SeIcusNight])</f>
        <v>0</v>
      </c>
      <c r="Q8" s="115">
        <f>SUBTOTAL(109,Logbook[SeDualDay])</f>
        <v>0</v>
      </c>
      <c r="R8" s="115">
        <f>SUBTOTAL(109,Logbook[SeDualNight])</f>
        <v>0</v>
      </c>
      <c r="S8" s="115">
        <f>SUBTOTAL(109,Logbook[SeCommandDay])</f>
        <v>0</v>
      </c>
      <c r="T8" s="115">
        <f>SUBTOTAL(109,Logbook[SeCommandNight])</f>
        <v>0</v>
      </c>
      <c r="U8" s="115">
        <f>SUBTOTAL(109,Logbook[MeIcusDay])</f>
        <v>0</v>
      </c>
      <c r="V8" s="115">
        <f>SUBTOTAL(109,Logbook[MeIcusNight])</f>
        <v>0</v>
      </c>
      <c r="W8" s="115">
        <f>SUBTOTAL(109,Logbook[MeDualDay])</f>
        <v>0</v>
      </c>
      <c r="X8" s="115">
        <f>SUBTOTAL(109,Logbook[MeDualNight])</f>
        <v>0</v>
      </c>
      <c r="Y8" s="115">
        <f>SUBTOTAL(109,Logbook[MeCommandDay])</f>
        <v>0</v>
      </c>
      <c r="Z8" s="115">
        <f>SUBTOTAL(109,Logbook[MeCommandNight])</f>
        <v>0</v>
      </c>
      <c r="AA8" s="115">
        <f>SUBTOTAL(109,Logbook[CopilotDay])</f>
        <v>0</v>
      </c>
      <c r="AB8" s="115">
        <f>SUBTOTAL(109,Logbook[CopilotNight])</f>
        <v>0</v>
      </c>
      <c r="AC8" s="115">
        <f>SUBTOTAL(109,Logbook[IfrIf])</f>
        <v>0</v>
      </c>
      <c r="AD8" s="115">
        <f>SUBTOTAL(109,Logbook[IfrSim])</f>
        <v>0</v>
      </c>
      <c r="AE8" s="116">
        <f>SUBTOTAL(109,Logbook[LandingsDay])</f>
        <v>0</v>
      </c>
      <c r="AF8" s="116">
        <f>SUBTOTAL(109,Logbook[LandingsNight])</f>
        <v>0</v>
      </c>
      <c r="AG8" s="116">
        <f>SUBTOTAL(109,Logbook[ILS])</f>
        <v>0</v>
      </c>
      <c r="AH8" s="116">
        <f>SUBTOTAL(109,Logbook[VOR])</f>
        <v>0</v>
      </c>
      <c r="AI8" s="116">
        <f>SUBTOTAL(109,Logbook[RNAV])</f>
        <v>0</v>
      </c>
      <c r="AJ8" s="116">
        <f>SUBTOTAL(109,Logbook[NDB])</f>
        <v>0</v>
      </c>
      <c r="AK8" s="116">
        <f>SUBTOTAL(109,Logbook[DGA (CDI)])</f>
        <v>0</v>
      </c>
      <c r="AL8" s="116">
        <f>SUBTOTAL(109,Logbook[DGA (Azi)])</f>
        <v>0</v>
      </c>
      <c r="AM8" s="116">
        <f>SUBTOTAL(109,Logbook[Circling])</f>
        <v>0</v>
      </c>
      <c r="AN8" s="117">
        <f>SUBTOTAL(109,Logbook[TotalHours])</f>
        <v>0</v>
      </c>
      <c r="AO8" s="118">
        <f>SUBTOTAL(109,Logbook[TotalApps])</f>
        <v>0</v>
      </c>
      <c r="AP8" s="119"/>
      <c r="AQ8" s="119"/>
      <c r="AR8" s="119"/>
      <c r="AS8" s="119"/>
      <c r="AT8" s="119"/>
      <c r="AU8" s="120"/>
      <c r="AV8" s="120"/>
      <c r="AW8" s="120"/>
      <c r="AX8" s="120"/>
      <c r="AY8" s="120"/>
      <c r="AZ8" s="120"/>
      <c r="BA8" s="120"/>
      <c r="BB8" s="120"/>
      <c r="BC8" s="120"/>
      <c r="BD8" s="119"/>
      <c r="BE8" s="120"/>
      <c r="BF8" s="120"/>
      <c r="BG8" s="120"/>
      <c r="BH8" s="120"/>
      <c r="BI8" s="121"/>
      <c r="BJ8" s="92"/>
    </row>
    <row r="9" spans="1:62" ht="15.75" thickBot="1" x14ac:dyDescent="0.3">
      <c r="F9" s="122"/>
      <c r="G9" s="123"/>
      <c r="H9" s="124" t="s">
        <v>25</v>
      </c>
      <c r="I9" s="125">
        <f>Logbook[[#Totals],[Other Pilot or Crew]]+Logbook[[#Totals],[IfrSim]]</f>
        <v>0</v>
      </c>
      <c r="J9" s="122"/>
      <c r="K9" s="126"/>
      <c r="L9" s="126"/>
      <c r="M9" s="127"/>
      <c r="N9" s="127"/>
      <c r="O9" s="128"/>
      <c r="P9" s="128"/>
      <c r="Q9" s="128"/>
      <c r="R9" s="128"/>
      <c r="S9" s="128"/>
      <c r="T9" s="128"/>
      <c r="U9" s="128"/>
      <c r="V9" s="128"/>
      <c r="W9" s="128"/>
      <c r="X9" s="128"/>
      <c r="Y9" s="128"/>
      <c r="Z9" s="128"/>
      <c r="AA9" s="128"/>
      <c r="AB9" s="128"/>
      <c r="AC9" s="128"/>
      <c r="AD9" s="128"/>
      <c r="AN9" s="129"/>
      <c r="AO9" s="130"/>
      <c r="AP9" s="130"/>
      <c r="AQ9" s="131"/>
      <c r="AR9" s="131"/>
      <c r="AS9" s="131"/>
      <c r="AT9" s="131"/>
      <c r="AU9" s="132"/>
      <c r="AV9" s="132"/>
      <c r="AW9" s="132"/>
      <c r="AX9" s="132"/>
      <c r="AY9" s="132"/>
      <c r="AZ9" s="132"/>
      <c r="BA9" s="132"/>
      <c r="BB9" s="132"/>
      <c r="BC9" s="132"/>
      <c r="BD9" s="132"/>
      <c r="BE9" s="132"/>
      <c r="BF9" s="132"/>
      <c r="BG9" s="132"/>
      <c r="BH9" s="131"/>
      <c r="BI9" s="132"/>
    </row>
    <row r="10" spans="1:62" x14ac:dyDescent="0.25">
      <c r="J10" s="133"/>
      <c r="O10" s="134"/>
      <c r="P10" s="134"/>
      <c r="Q10" s="134"/>
      <c r="R10" s="134"/>
      <c r="S10" s="134"/>
      <c r="T10" s="134"/>
      <c r="U10" s="134"/>
      <c r="V10" s="134"/>
      <c r="W10" s="134"/>
      <c r="X10" s="134"/>
      <c r="Y10" s="134"/>
      <c r="Z10" s="134"/>
      <c r="AA10" s="134"/>
      <c r="AB10" s="134"/>
      <c r="AC10" s="134"/>
      <c r="AD10" s="134"/>
    </row>
    <row r="11" spans="1:62" hidden="1" x14ac:dyDescent="0.25">
      <c r="J11" s="133"/>
      <c r="O11" s="134"/>
      <c r="P11" s="134"/>
      <c r="Q11" s="134"/>
      <c r="R11" s="134"/>
      <c r="S11" s="134"/>
      <c r="T11" s="134"/>
      <c r="U11" s="134"/>
      <c r="V11" s="134"/>
      <c r="W11" s="134"/>
      <c r="X11" s="134"/>
      <c r="Y11" s="134"/>
      <c r="Z11" s="134"/>
      <c r="AA11" s="134"/>
      <c r="AB11" s="134"/>
      <c r="AC11" s="134"/>
      <c r="AD11" s="134"/>
    </row>
    <row r="12" spans="1:62" hidden="1" x14ac:dyDescent="0.25">
      <c r="J12" s="133"/>
      <c r="P12" s="134"/>
      <c r="Q12" s="134"/>
      <c r="R12" s="134"/>
      <c r="S12" s="134"/>
      <c r="T12" s="134"/>
      <c r="U12" s="134"/>
      <c r="V12" s="134"/>
      <c r="W12" s="134"/>
      <c r="X12" s="134"/>
      <c r="Y12" s="134"/>
      <c r="Z12" s="134"/>
      <c r="AA12" s="134"/>
      <c r="AB12" s="134"/>
      <c r="AC12" s="134"/>
      <c r="AD12" s="134"/>
    </row>
    <row r="13" spans="1:62" hidden="1" x14ac:dyDescent="0.25">
      <c r="J13" s="133"/>
      <c r="O13" s="134"/>
      <c r="P13" s="134"/>
      <c r="Q13" s="134"/>
      <c r="R13" s="134"/>
      <c r="S13" s="134"/>
      <c r="T13" s="134"/>
      <c r="U13" s="134"/>
      <c r="V13" s="134"/>
      <c r="W13" s="134"/>
      <c r="X13" s="134"/>
      <c r="Y13" s="134"/>
      <c r="Z13" s="134"/>
      <c r="AA13" s="134"/>
      <c r="AB13" s="134"/>
      <c r="AC13" s="134"/>
      <c r="AD13" s="134"/>
    </row>
    <row r="14" spans="1:62" hidden="1" x14ac:dyDescent="0.25">
      <c r="J14" s="135"/>
      <c r="K14" s="135"/>
      <c r="L14" s="135"/>
      <c r="M14" s="136"/>
      <c r="N14" s="136"/>
      <c r="O14" s="135"/>
      <c r="P14" s="135"/>
      <c r="Q14" s="135"/>
      <c r="R14" s="135"/>
      <c r="S14" s="135"/>
      <c r="T14" s="135"/>
      <c r="U14" s="135"/>
      <c r="V14" s="135"/>
      <c r="W14" s="135"/>
      <c r="X14" s="135"/>
      <c r="Y14" s="135"/>
      <c r="Z14" s="135"/>
      <c r="AA14" s="135"/>
      <c r="AB14" s="135"/>
      <c r="AC14" s="135"/>
      <c r="AD14" s="135"/>
      <c r="AE14" s="135"/>
    </row>
    <row r="15" spans="1:62" hidden="1" x14ac:dyDescent="0.25">
      <c r="D15" s="137"/>
      <c r="E15" s="138"/>
      <c r="F15" s="135"/>
      <c r="G15" s="135"/>
      <c r="H15" s="135"/>
      <c r="I15" s="135"/>
      <c r="J15" s="135"/>
      <c r="K15" s="135"/>
      <c r="L15" s="135"/>
      <c r="M15" s="136"/>
      <c r="N15" s="136"/>
      <c r="O15" s="135"/>
      <c r="P15" s="135"/>
      <c r="Q15" s="135"/>
      <c r="R15" s="135"/>
      <c r="S15" s="135"/>
      <c r="T15" s="135"/>
      <c r="U15" s="135"/>
      <c r="V15" s="135"/>
      <c r="W15" s="135"/>
      <c r="X15" s="135"/>
      <c r="Y15" s="135"/>
      <c r="Z15" s="135"/>
      <c r="AA15" s="135"/>
      <c r="AB15" s="135"/>
      <c r="AC15" s="135"/>
      <c r="AD15" s="135"/>
      <c r="AE15" s="135"/>
    </row>
    <row r="16" spans="1:62" hidden="1" x14ac:dyDescent="0.25">
      <c r="D16" s="137"/>
      <c r="E16" s="138"/>
      <c r="F16" s="135"/>
      <c r="G16" s="135"/>
      <c r="H16" s="135"/>
      <c r="I16" s="135"/>
      <c r="J16" s="135"/>
      <c r="K16" s="135"/>
      <c r="L16" s="135"/>
      <c r="M16" s="136"/>
      <c r="N16" s="136"/>
      <c r="O16" s="135"/>
      <c r="P16" s="135"/>
      <c r="Q16" s="135"/>
      <c r="R16" s="135"/>
      <c r="S16" s="135"/>
      <c r="T16" s="135"/>
      <c r="U16" s="135"/>
      <c r="V16" s="135"/>
      <c r="W16" s="135"/>
      <c r="X16" s="135"/>
      <c r="Y16" s="135"/>
      <c r="Z16" s="135"/>
      <c r="AA16" s="135"/>
      <c r="AB16" s="135"/>
      <c r="AC16" s="135"/>
      <c r="AD16" s="135"/>
      <c r="AE16" s="135"/>
    </row>
    <row r="17" spans="4:31" hidden="1" x14ac:dyDescent="0.25">
      <c r="D17" s="137"/>
      <c r="E17" s="138"/>
      <c r="F17" s="135"/>
      <c r="G17" s="135"/>
      <c r="H17" s="135"/>
      <c r="I17" s="135"/>
      <c r="J17" s="135"/>
      <c r="K17" s="135"/>
      <c r="L17" s="135"/>
      <c r="M17" s="136"/>
      <c r="N17" s="136"/>
      <c r="O17" s="135"/>
      <c r="P17" s="135"/>
      <c r="Q17" s="135"/>
      <c r="R17" s="135"/>
      <c r="S17" s="135"/>
      <c r="T17" s="135"/>
      <c r="U17" s="135"/>
      <c r="V17" s="135"/>
      <c r="W17" s="135"/>
      <c r="X17" s="135"/>
      <c r="Y17" s="135"/>
      <c r="Z17" s="135"/>
      <c r="AA17" s="135"/>
      <c r="AB17" s="135"/>
      <c r="AC17" s="135"/>
      <c r="AD17" s="135"/>
      <c r="AE17" s="135"/>
    </row>
    <row r="18" spans="4:31" hidden="1" x14ac:dyDescent="0.25">
      <c r="D18" s="137"/>
      <c r="E18" s="138"/>
      <c r="F18" s="135"/>
      <c r="G18" s="135"/>
      <c r="H18" s="135"/>
      <c r="I18" s="135"/>
      <c r="J18" s="135"/>
      <c r="K18" s="135"/>
      <c r="L18" s="135"/>
      <c r="M18" s="136"/>
      <c r="N18" s="136"/>
      <c r="O18" s="135"/>
      <c r="P18" s="135"/>
      <c r="Q18" s="135"/>
      <c r="R18" s="135"/>
      <c r="S18" s="135"/>
      <c r="T18" s="135"/>
      <c r="U18" s="135"/>
      <c r="V18" s="135"/>
      <c r="W18" s="135"/>
      <c r="X18" s="135"/>
      <c r="Y18" s="135"/>
      <c r="Z18" s="135"/>
      <c r="AA18" s="135"/>
      <c r="AB18" s="135"/>
      <c r="AC18" s="135"/>
      <c r="AD18" s="135"/>
      <c r="AE18" s="135"/>
    </row>
    <row r="19" spans="4:31" hidden="1" x14ac:dyDescent="0.25">
      <c r="D19" s="137"/>
      <c r="E19" s="138"/>
      <c r="F19" s="135"/>
      <c r="G19" s="135"/>
      <c r="H19" s="135"/>
      <c r="I19" s="135"/>
    </row>
  </sheetData>
  <sheetProtection formatCells="0" insertRows="0" deleteRows="0" sort="0" autoFilter="0" pivotTables="0"/>
  <mergeCells count="35">
    <mergeCell ref="AN2:AO4"/>
    <mergeCell ref="AC2:AD2"/>
    <mergeCell ref="AE2:AF3"/>
    <mergeCell ref="AC3:AC4"/>
    <mergeCell ref="AD3:AD4"/>
    <mergeCell ref="AQ3:AQ4"/>
    <mergeCell ref="AR3:AR4"/>
    <mergeCell ref="AP2:AS2"/>
    <mergeCell ref="AS3:AS4"/>
    <mergeCell ref="K2:N4"/>
    <mergeCell ref="AG2:AM3"/>
    <mergeCell ref="O3:P3"/>
    <mergeCell ref="Q3:R3"/>
    <mergeCell ref="S3:T3"/>
    <mergeCell ref="U3:V3"/>
    <mergeCell ref="W3:X3"/>
    <mergeCell ref="O2:T2"/>
    <mergeCell ref="U2:Z2"/>
    <mergeCell ref="Y3:Z3"/>
    <mergeCell ref="AA2:AB3"/>
    <mergeCell ref="AP3:AP4"/>
    <mergeCell ref="B2:E3"/>
    <mergeCell ref="C4:E4"/>
    <mergeCell ref="F2:G4"/>
    <mergeCell ref="H2:I4"/>
    <mergeCell ref="J2:J4"/>
    <mergeCell ref="AT2:AT4"/>
    <mergeCell ref="BI3:BI4"/>
    <mergeCell ref="AU2:BI2"/>
    <mergeCell ref="AU3:AV3"/>
    <mergeCell ref="AW3:BC3"/>
    <mergeCell ref="BD3:BE4"/>
    <mergeCell ref="BF3:BF4"/>
    <mergeCell ref="BG3:BG4"/>
    <mergeCell ref="BH3:BH4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19"/>
  <sheetViews>
    <sheetView showGridLines="0" workbookViewId="0">
      <selection activeCell="P9" sqref="P9"/>
    </sheetView>
  </sheetViews>
  <sheetFormatPr defaultColWidth="0" defaultRowHeight="15" zeroHeight="1" x14ac:dyDescent="0.25"/>
  <cols>
    <col min="1" max="1" width="3.7109375" style="139" customWidth="1"/>
    <col min="2" max="2" width="11.5703125" style="139" customWidth="1"/>
    <col min="3" max="3" width="20.5703125" style="139" bestFit="1" customWidth="1"/>
    <col min="4" max="4" width="14.5703125" style="139" bestFit="1" customWidth="1"/>
    <col min="5" max="5" width="25.28515625" style="139" hidden="1" customWidth="1"/>
    <col min="6" max="6" width="11" style="139" bestFit="1" customWidth="1"/>
    <col min="7" max="7" width="15.7109375" style="139" customWidth="1"/>
    <col min="8" max="8" width="20.140625" style="139" customWidth="1"/>
    <col min="9" max="9" width="21.42578125" style="139" hidden="1" customWidth="1"/>
    <col min="10" max="10" width="26.28515625" style="139" hidden="1" customWidth="1"/>
    <col min="11" max="11" width="11" style="139" bestFit="1" customWidth="1"/>
    <col min="12" max="12" width="15.7109375" style="139" customWidth="1"/>
    <col min="13" max="13" width="20.140625" style="139" customWidth="1"/>
    <col min="14" max="14" width="22.28515625" style="139" hidden="1" customWidth="1"/>
    <col min="15" max="15" width="3.7109375" style="139" customWidth="1"/>
    <col min="16" max="16" width="13.140625" style="139" customWidth="1"/>
    <col min="17" max="17" width="20.85546875" style="139" customWidth="1"/>
    <col min="18" max="18" width="3.7109375" style="139" customWidth="1"/>
    <col min="19" max="19" width="27" style="139" hidden="1" customWidth="1"/>
    <col min="20" max="20" width="10.42578125" style="139" hidden="1" customWidth="1"/>
    <col min="21" max="21" width="129.5703125" style="139" hidden="1" customWidth="1"/>
    <col min="22" max="22" width="3.7109375" style="139" hidden="1" customWidth="1"/>
    <col min="23" max="23" width="16" style="139" hidden="1" customWidth="1"/>
    <col min="24" max="24" width="7.85546875" style="139" hidden="1" customWidth="1"/>
    <col min="25" max="25" width="7" style="139" hidden="1" customWidth="1"/>
    <col min="26" max="26" width="3.7109375" style="139" hidden="1" customWidth="1"/>
    <col min="27" max="16384" width="9.140625" style="139" hidden="1"/>
  </cols>
  <sheetData>
    <row r="1" spans="2:25" x14ac:dyDescent="0.25"/>
    <row r="2" spans="2:25" ht="24" x14ac:dyDescent="0.4">
      <c r="D2" s="140"/>
      <c r="E2" s="344" t="s">
        <v>5395</v>
      </c>
      <c r="F2" s="345"/>
      <c r="G2" s="346"/>
      <c r="H2" s="347"/>
      <c r="I2" s="141"/>
      <c r="J2" s="349" t="s">
        <v>5396</v>
      </c>
      <c r="K2" s="350"/>
      <c r="L2" s="350"/>
      <c r="M2" s="350"/>
      <c r="N2" s="351"/>
      <c r="O2" s="142"/>
    </row>
    <row r="3" spans="2:25" ht="15" customHeight="1" x14ac:dyDescent="0.25">
      <c r="B3" s="143" t="s">
        <v>73</v>
      </c>
      <c r="C3" s="144" t="s">
        <v>5365</v>
      </c>
      <c r="D3" s="144" t="s">
        <v>33</v>
      </c>
      <c r="E3" s="145" t="s">
        <v>5366</v>
      </c>
      <c r="F3" s="145" t="s">
        <v>5368</v>
      </c>
      <c r="G3" s="144" t="s">
        <v>5367</v>
      </c>
      <c r="H3" s="146" t="s">
        <v>5369</v>
      </c>
      <c r="I3" s="146" t="s">
        <v>5370</v>
      </c>
      <c r="J3" s="145" t="s">
        <v>5366</v>
      </c>
      <c r="K3" s="144" t="s">
        <v>5368</v>
      </c>
      <c r="L3" s="144" t="s">
        <v>5367</v>
      </c>
      <c r="M3" s="146" t="s">
        <v>5369</v>
      </c>
      <c r="N3" s="146" t="s">
        <v>5370</v>
      </c>
      <c r="O3" s="142"/>
      <c r="P3" s="147" t="s">
        <v>5390</v>
      </c>
      <c r="Q3" s="147" t="s">
        <v>5391</v>
      </c>
    </row>
    <row r="4" spans="2:25" hidden="1" x14ac:dyDescent="0.25">
      <c r="B4" s="148" t="s">
        <v>73</v>
      </c>
      <c r="C4" s="149" t="s">
        <v>5397</v>
      </c>
      <c r="D4" s="149" t="s">
        <v>5364</v>
      </c>
      <c r="E4" s="150" t="s">
        <v>5398</v>
      </c>
      <c r="F4" s="151" t="s">
        <v>5400</v>
      </c>
      <c r="G4" s="150" t="s">
        <v>5399</v>
      </c>
      <c r="H4" s="152" t="s">
        <v>5401</v>
      </c>
      <c r="I4" s="153" t="s">
        <v>5407</v>
      </c>
      <c r="J4" s="150" t="s">
        <v>5406</v>
      </c>
      <c r="K4" s="152" t="s">
        <v>5402</v>
      </c>
      <c r="L4" s="152" t="s">
        <v>5405</v>
      </c>
      <c r="M4" s="153" t="s">
        <v>5404</v>
      </c>
      <c r="N4" s="153" t="s">
        <v>5403</v>
      </c>
      <c r="O4" s="154"/>
      <c r="P4" s="155"/>
      <c r="Q4" s="156"/>
      <c r="S4" s="157"/>
      <c r="T4" s="157"/>
      <c r="U4" s="157"/>
      <c r="W4" s="157"/>
      <c r="X4" s="157"/>
      <c r="Y4" s="157"/>
    </row>
    <row r="5" spans="2:25" x14ac:dyDescent="0.25">
      <c r="B5" s="342" t="s">
        <v>5371</v>
      </c>
      <c r="C5" s="158" t="s">
        <v>5373</v>
      </c>
      <c r="D5" s="159" t="s">
        <v>5372</v>
      </c>
      <c r="E5" s="160" cm="1">
        <f t="array" ref="E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5" s="16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5" s="162">
        <f>IF(ISNUMBER(Recency[[#This Row],[CalculatedExpirySEA]]),MAX(Recency[[#This Row],[CalculatedExpirySEA]]-today,0),0)</f>
        <v>0</v>
      </c>
      <c r="H5" s="16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5" s="163" t="str" cm="1">
        <f t="array" ref="I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5" s="160" cm="1">
        <f t="array" ref="J5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5" s="16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5" s="162">
        <f>IF(ISNUMBER(Recency[[#This Row],[CalculatedExpiryMEA]]),MAX(Recency[[#This Row],[CalculatedExpiryMEA]]-today,0),0)</f>
        <v>0</v>
      </c>
      <c r="M5" s="16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5" s="163" t="str" cm="1">
        <f t="array" ref="N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5" s="165"/>
      <c r="P5" s="155" t="s">
        <v>5372</v>
      </c>
      <c r="Q5" s="9"/>
      <c r="S5" s="166" t="s">
        <v>5382</v>
      </c>
      <c r="T5" s="166" t="s">
        <v>97</v>
      </c>
      <c r="U5" s="167" t="s">
        <v>5361</v>
      </c>
      <c r="W5" s="168" t="s">
        <v>5372</v>
      </c>
      <c r="X5" s="169" t="s">
        <v>27</v>
      </c>
      <c r="Y5" s="170" t="s">
        <v>5349</v>
      </c>
    </row>
    <row r="6" spans="2:25" x14ac:dyDescent="0.25">
      <c r="B6" s="343"/>
      <c r="C6" s="171" t="s">
        <v>5376</v>
      </c>
      <c r="D6" s="172" t="s">
        <v>27</v>
      </c>
      <c r="E6" s="173" cm="1">
        <f t="array" ref="E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6" s="17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6" s="175">
        <f>IF(ISNUMBER(Recency[[#This Row],[CalculatedExpirySEA]]),MAX(Recency[[#This Row],[CalculatedExpirySEA]]-today,0),0)</f>
        <v>0</v>
      </c>
      <c r="H6" s="17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6" s="176" t="str" cm="1">
        <f t="array" ref="I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6" s="173" cm="1">
        <f t="array" ref="J6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6" s="17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6" s="175">
        <f>IF(ISNUMBER(Recency[[#This Row],[CalculatedExpiryMEA]]),MAX(Recency[[#This Row],[CalculatedExpiryMEA]]-today,0),0)</f>
        <v>0</v>
      </c>
      <c r="M6" s="17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6" s="176" t="str" cm="1">
        <f t="array" ref="N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6" s="165"/>
      <c r="P6" s="155" t="s">
        <v>27</v>
      </c>
      <c r="Q6" s="9"/>
      <c r="S6" s="178" t="s">
        <v>37</v>
      </c>
      <c r="T6" s="179">
        <v>46194</v>
      </c>
      <c r="U6" s="180" t="s">
        <v>5360</v>
      </c>
      <c r="W6" s="157" t="s">
        <v>5372</v>
      </c>
      <c r="X6" s="157" t="s">
        <v>27</v>
      </c>
      <c r="Y6" s="157" t="s">
        <v>5349</v>
      </c>
    </row>
    <row r="7" spans="2:25" x14ac:dyDescent="0.25">
      <c r="B7" s="348" t="s">
        <v>5434</v>
      </c>
      <c r="C7" s="181" t="s">
        <v>5374</v>
      </c>
      <c r="D7" s="182" t="s">
        <v>12</v>
      </c>
      <c r="E7" s="183" cm="1">
        <f t="array" ref="E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7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7" s="185">
        <f>IF(ISNUMBER(Recency[[#This Row],[CalculatedExpirySEA]]),MAX(Recency[[#This Row],[CalculatedExpirySEA]]-today,0),0)</f>
        <v>0</v>
      </c>
      <c r="H7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7" s="186" t="str" cm="1">
        <f t="array" ref="I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7" s="183" cm="1">
        <f t="array" ref="J7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7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7" s="185">
        <f>IF(ISNUMBER(Recency[[#This Row],[CalculatedExpiryMEA]]),MAX(Recency[[#This Row],[CalculatedExpiryMEA]]-today,0),0)</f>
        <v>0</v>
      </c>
      <c r="M7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7" s="186" t="str" cm="1">
        <f t="array" ref="N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7" s="165"/>
      <c r="P7" s="155" t="s">
        <v>5349</v>
      </c>
      <c r="Q7" s="9"/>
      <c r="S7" s="188" t="s">
        <v>5350</v>
      </c>
      <c r="T7" s="189">
        <f>MAX(IFERROR(MAX(Logbook[IPC]),0),N(_xlfn.XLOOKUP("IPC",OverrideDates[Check],OverrideDates[Manual Override Date],"")),N(OPCLast))</f>
        <v>0</v>
      </c>
      <c r="U7" s="190" t="s">
        <v>5392</v>
      </c>
      <c r="W7" s="157" t="s">
        <v>5408</v>
      </c>
      <c r="X7" s="157" t="s">
        <v>5411</v>
      </c>
      <c r="Y7" s="157"/>
    </row>
    <row r="8" spans="2:25" x14ac:dyDescent="0.25">
      <c r="B8" s="340"/>
      <c r="C8" s="181" t="s">
        <v>5375</v>
      </c>
      <c r="D8" s="182" t="s">
        <v>15</v>
      </c>
      <c r="E8" s="183" cm="1">
        <f t="array" ref="E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8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8" s="185">
        <f>IF(ISNUMBER(Recency[[#This Row],[CalculatedExpirySEA]]),MAX(Recency[[#This Row],[CalculatedExpirySEA]]-today,0),0)</f>
        <v>0</v>
      </c>
      <c r="H8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8" s="186" t="str" cm="1">
        <f t="array" ref="I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8" s="183" cm="1">
        <f t="array" ref="J8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8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8" s="185">
        <f>IF(ISNUMBER(Recency[[#This Row],[CalculatedExpiryMEA]]),MAX(Recency[[#This Row],[CalculatedExpiryMEA]]-today,0),0)</f>
        <v>0</v>
      </c>
      <c r="M8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8" s="186" t="str" cm="1">
        <f t="array" ref="N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8" s="165"/>
      <c r="S8" s="188" t="s">
        <v>5351</v>
      </c>
      <c r="T8" s="189" t="str">
        <f>_xlfn.LET(_xlpm.ov,N(_xlfn.XLOOKUP("IPC",OverrideDates[Check],OverrideDates[Manual Override Date],"")),_xlpm.logLast,IFERROR(MAX(Logbook[IPC]),0),_xlpm.logSecond,IFERROR(LARGE(Logbook[IPC],2),0),_xlpm.second,IF(_xlpm.ov=0,_xlpm.logSecond,IF(_xlpm.ov&gt;=_xlpm.logLast,_xlpm.logLast,MAX(_xlpm.ov,_xlpm.logSecond))),IF(_xlpm.second=0,"N/A",_xlpm.second))</f>
        <v>N/A</v>
      </c>
      <c r="U8" s="190" t="s">
        <v>5352</v>
      </c>
      <c r="W8" s="157" t="s">
        <v>5409</v>
      </c>
      <c r="X8" s="157" t="s">
        <v>5414</v>
      </c>
      <c r="Y8" s="157"/>
    </row>
    <row r="9" spans="2:25" x14ac:dyDescent="0.25">
      <c r="B9" s="339" t="s">
        <v>33</v>
      </c>
      <c r="C9" s="158" t="s">
        <v>5377</v>
      </c>
      <c r="D9" s="159" t="s">
        <v>34</v>
      </c>
      <c r="E9" s="160" cm="1">
        <f t="array" ref="E9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9" s="16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9" s="162">
        <f>IF(ISNUMBER(Recency[[#This Row],[CalculatedExpirySEA]]),MAX(Recency[[#This Row],[CalculatedExpirySEA]]-today,0),0)</f>
        <v>0</v>
      </c>
      <c r="H9" s="16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9" s="163" t="str" cm="1">
        <f t="array" ref="I9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9" s="160" cm="1">
        <f t="array" ref="J9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9" s="16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9" s="162">
        <f>IF(ISNUMBER(Recency[[#This Row],[CalculatedExpiryMEA]]),MAX(Recency[[#This Row],[CalculatedExpiryMEA]]-today,0),0)</f>
        <v>0</v>
      </c>
      <c r="M9" s="16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9" s="163" t="str" cm="1">
        <f t="array" ref="N9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9" s="165"/>
      <c r="S9" s="188" t="s">
        <v>5353</v>
      </c>
      <c r="T9" s="189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U9" s="190" t="s">
        <v>5354</v>
      </c>
      <c r="W9" s="157" t="s">
        <v>5410</v>
      </c>
      <c r="X9" s="157"/>
      <c r="Y9" s="157"/>
    </row>
    <row r="10" spans="2:25" x14ac:dyDescent="0.25">
      <c r="B10" s="340"/>
      <c r="C10" s="181" t="s">
        <v>5430</v>
      </c>
      <c r="D10" s="182" t="s">
        <v>35</v>
      </c>
      <c r="E10" s="183" cm="1">
        <f t="array" ref="E10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0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0" s="185">
        <f>IF(ISNUMBER(Recency[[#This Row],[CalculatedExpirySEA]]),MAX(Recency[[#This Row],[CalculatedExpirySEA]]-today,0),0)</f>
        <v>0</v>
      </c>
      <c r="H10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0" s="186" t="str" cm="1">
        <f t="array" ref="I10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0" s="183" cm="1">
        <f t="array" ref="J10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0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0" s="185">
        <f>IF(ISNUMBER(Recency[[#This Row],[CalculatedExpiryMEA]]),MAX(Recency[[#This Row],[CalculatedExpiryMEA]]-today,0),0)</f>
        <v>0</v>
      </c>
      <c r="M10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0" s="186" t="str" cm="1">
        <f t="array" ref="N10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0" s="165"/>
      <c r="S10" s="188" t="s">
        <v>5355</v>
      </c>
      <c r="T10" s="189">
        <f>MAX(IFERROR(MAX(Logbook[OPC]),0),N(_xlfn.XLOOKUP("OPC",OverrideDates[Check],OverrideDates[Manual Override Date],"")))</f>
        <v>0</v>
      </c>
      <c r="U10" s="190" t="s">
        <v>5393</v>
      </c>
      <c r="W10" s="157" t="s">
        <v>5412</v>
      </c>
      <c r="X10" s="157"/>
      <c r="Y10" s="157"/>
    </row>
    <row r="11" spans="2:25" x14ac:dyDescent="0.25">
      <c r="B11" s="341"/>
      <c r="C11" s="171">
        <v>61.875</v>
      </c>
      <c r="D11" s="172" t="s">
        <v>36</v>
      </c>
      <c r="E11" s="173" cm="1">
        <f t="array" ref="E1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1" s="17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1" s="175">
        <f>IF(ISNUMBER(Recency[[#This Row],[CalculatedExpirySEA]]),MAX(Recency[[#This Row],[CalculatedExpirySEA]]-today,0),0)</f>
        <v>0</v>
      </c>
      <c r="H11" s="17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1" s="176" t="str" cm="1">
        <f t="array" ref="I1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1" s="173" cm="1">
        <f t="array" ref="J1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1" s="17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1" s="175">
        <f>IF(ISNUMBER(Recency[[#This Row],[CalculatedExpiryMEA]]),MAX(Recency[[#This Row],[CalculatedExpiryMEA]]-today,0),0)</f>
        <v>0</v>
      </c>
      <c r="M11" s="17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1" s="176" t="str" cm="1">
        <f t="array" ref="N1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1" s="165"/>
      <c r="S11" s="188" t="s">
        <v>5356</v>
      </c>
      <c r="T11" s="189">
        <f>IF(OPCLast=0,0,EDATE(OPCLast,3))</f>
        <v>0</v>
      </c>
      <c r="U11" s="190" t="s">
        <v>5357</v>
      </c>
      <c r="W11" s="157" t="s">
        <v>5413</v>
      </c>
      <c r="X11" s="157"/>
      <c r="Y11" s="157"/>
    </row>
    <row r="12" spans="2:25" x14ac:dyDescent="0.25">
      <c r="B12" s="339" t="s">
        <v>5</v>
      </c>
      <c r="C12" s="158" t="s">
        <v>5378</v>
      </c>
      <c r="D12" s="159" t="s">
        <v>16</v>
      </c>
      <c r="E12" s="160" cm="1">
        <f t="array" ref="E12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2" s="16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2" s="162">
        <f>IF(ISNUMBER(Recency[[#This Row],[CalculatedExpirySEA]]),MAX(Recency[[#This Row],[CalculatedExpirySEA]]-today,0),0)</f>
        <v>0</v>
      </c>
      <c r="H12" s="16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2" s="163" t="str" cm="1">
        <f t="array" ref="I12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2" s="160" cm="1">
        <f t="array" ref="J12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2" s="16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2" s="162">
        <f>IF(ISNUMBER(Recency[[#This Row],[CalculatedExpiryMEA]]),MAX(Recency[[#This Row],[CalculatedExpiryMEA]]-today,0),0)</f>
        <v>0</v>
      </c>
      <c r="M12" s="16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2" s="186" t="str" cm="1">
        <f t="array" ref="N12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2" s="165"/>
      <c r="S12" s="188" t="s">
        <v>5358</v>
      </c>
      <c r="T12" s="189">
        <f>IF(OPCLast=0,0,DATE(YEAR(OPCLast)+1,MONTH(OPCLast),DAY(EOMONTH(OPCLast,0))))</f>
        <v>0</v>
      </c>
      <c r="U12" s="191" t="s">
        <v>5416</v>
      </c>
      <c r="W12" s="157" t="s">
        <v>5415</v>
      </c>
      <c r="X12" s="157"/>
      <c r="Y12" s="157"/>
    </row>
    <row r="13" spans="2:25" x14ac:dyDescent="0.25">
      <c r="B13" s="340"/>
      <c r="C13" s="181" t="s">
        <v>5379</v>
      </c>
      <c r="D13" s="182" t="s">
        <v>17</v>
      </c>
      <c r="E13" s="183" cm="1">
        <f t="array" ref="E13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3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3" s="185">
        <f>IF(ISNUMBER(Recency[[#This Row],[CalculatedExpirySEA]]),MAX(Recency[[#This Row],[CalculatedExpirySEA]]-today,0),0)</f>
        <v>0</v>
      </c>
      <c r="H13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3" s="186" t="str" cm="1">
        <f t="array" ref="I13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3" s="183" cm="1">
        <f t="array" ref="J13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3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3" s="185">
        <f>IF(ISNUMBER(Recency[[#This Row],[CalculatedExpiryMEA]]),MAX(Recency[[#This Row],[CalculatedExpiryMEA]]-today,0),0)</f>
        <v>0</v>
      </c>
      <c r="M13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3" s="186" t="str" cm="1">
        <f t="array" ref="N13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3" s="165"/>
      <c r="S13" s="188" t="s">
        <v>5359</v>
      </c>
      <c r="T13" s="189">
        <f>MAX(IPCExpiry,OPCProficiencyExpiry)</f>
        <v>0</v>
      </c>
      <c r="U13" s="190" t="s">
        <v>5431</v>
      </c>
    </row>
    <row r="14" spans="2:25" x14ac:dyDescent="0.25">
      <c r="B14" s="340"/>
      <c r="C14" s="181" t="s">
        <v>5379</v>
      </c>
      <c r="D14" s="182" t="s">
        <v>18</v>
      </c>
      <c r="E14" s="183" cm="1">
        <f t="array" ref="E14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4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4" s="185">
        <f>IF(ISNUMBER(Recency[[#This Row],[CalculatedExpirySEA]]),MAX(Recency[[#This Row],[CalculatedExpirySEA]]-today,0),0)</f>
        <v>0</v>
      </c>
      <c r="H14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4" s="186" t="str" cm="1">
        <f t="array" ref="I14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4" s="183" cm="1">
        <f t="array" ref="J14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4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4" s="185">
        <f>IF(ISNUMBER(Recency[[#This Row],[CalculatedExpiryMEA]]),MAX(Recency[[#This Row],[CalculatedExpiryMEA]]-today,0),0)</f>
        <v>0</v>
      </c>
      <c r="M14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4" s="186" t="str" cm="1">
        <f t="array" ref="N14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4" s="165"/>
      <c r="S14" s="188" t="s">
        <v>5385</v>
      </c>
      <c r="T14" s="189">
        <f>MAX(IFERROR(MAX(Logbook[FlightReview]),0),N(_xlfn.XLOOKUP("Flight Review",OverrideDates[Check],OverrideDates[Manual Override Date],"")))</f>
        <v>0</v>
      </c>
      <c r="U14" s="190" t="s">
        <v>5394</v>
      </c>
    </row>
    <row r="15" spans="2:25" x14ac:dyDescent="0.25">
      <c r="B15" s="340"/>
      <c r="C15" s="181" t="s">
        <v>5380</v>
      </c>
      <c r="D15" s="182" t="s">
        <v>19</v>
      </c>
      <c r="E15" s="183" cm="1">
        <f t="array" ref="E1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5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5" s="185">
        <f>IF(ISNUMBER(Recency[[#This Row],[CalculatedExpirySEA]]),MAX(Recency[[#This Row],[CalculatedExpirySEA]]-today,0),0)</f>
        <v>0</v>
      </c>
      <c r="H15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5" s="186" t="str" cm="1">
        <f t="array" ref="I1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5" s="183" cm="1">
        <f t="array" ref="J15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5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5" s="185">
        <f>IF(ISNUMBER(Recency[[#This Row],[CalculatedExpiryMEA]]),MAX(Recency[[#This Row],[CalculatedExpiryMEA]]-today,0),0)</f>
        <v>0</v>
      </c>
      <c r="M15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5" s="186" t="str" cm="1">
        <f t="array" ref="N1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5" s="165"/>
      <c r="S15" s="188" t="s">
        <v>5386</v>
      </c>
      <c r="T15" s="189" t="str">
        <f>_xlfn.LET(_xlpm.ov,N(_xlfn.XLOOKUP("Flight Review",OverrideDates[Check],OverrideDates[Manual Override Date],"")),_xlpm.logLast,IFERROR(MAX(Logbook[FlightReview]),0),_xlpm.logSecond,IFERROR(LARGE(Logbook[FlightReview],2),0),_xlpm.second,IF(_xlpm.ov=0,_xlpm.logSecond,IF(_xlpm.ov&gt;=_xlpm.logLast,_xlpm.logLast,MAX(_xlpm.ov,_xlpm.logSecond))),IF(_xlpm.second=0,"N/A",_xlpm.second))</f>
        <v>N/A</v>
      </c>
      <c r="U15" s="190" t="s">
        <v>5387</v>
      </c>
    </row>
    <row r="16" spans="2:25" x14ac:dyDescent="0.25">
      <c r="B16" s="340"/>
      <c r="C16" s="181" t="s">
        <v>5379</v>
      </c>
      <c r="D16" s="182" t="s">
        <v>20</v>
      </c>
      <c r="E16" s="183" cm="1">
        <f t="array" ref="E1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6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6" s="185">
        <f>IF(ISNUMBER(Recency[[#This Row],[CalculatedExpirySEA]]),MAX(Recency[[#This Row],[CalculatedExpirySEA]]-today,0),0)</f>
        <v>0</v>
      </c>
      <c r="H16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6" s="186" t="str" cm="1">
        <f t="array" ref="I1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6" s="183" cm="1">
        <f t="array" ref="J16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6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6" s="185">
        <f>IF(ISNUMBER(Recency[[#This Row],[CalculatedExpiryMEA]]),MAX(Recency[[#This Row],[CalculatedExpiryMEA]]-today,0),0)</f>
        <v>0</v>
      </c>
      <c r="M16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6" s="186" t="str" cm="1">
        <f t="array" ref="N1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6" s="165"/>
      <c r="S16" s="188" t="s">
        <v>5388</v>
      </c>
      <c r="T16" s="189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U16" s="190" t="s">
        <v>5389</v>
      </c>
    </row>
    <row r="17" spans="2:15" x14ac:dyDescent="0.25">
      <c r="B17" s="340"/>
      <c r="C17" s="181" t="s">
        <v>5380</v>
      </c>
      <c r="D17" s="182" t="s">
        <v>21</v>
      </c>
      <c r="E17" s="183" cm="1">
        <f t="array" ref="E1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7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7" s="185">
        <f>IF(ISNUMBER(Recency[[#This Row],[CalculatedExpirySEA]]),MAX(Recency[[#This Row],[CalculatedExpirySEA]]-today,0),0)</f>
        <v>0</v>
      </c>
      <c r="H17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7" s="186" t="str" cm="1">
        <f t="array" ref="I1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7" s="183" cm="1">
        <f t="array" ref="J17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7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7" s="185">
        <f>IF(ISNUMBER(Recency[[#This Row],[CalculatedExpiryMEA]]),MAX(Recency[[#This Row],[CalculatedExpiryMEA]]-today,0),0)</f>
        <v>0</v>
      </c>
      <c r="M17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7" s="186" t="str" cm="1">
        <f t="array" ref="N1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7" s="165"/>
    </row>
    <row r="18" spans="2:15" x14ac:dyDescent="0.25">
      <c r="B18" s="341"/>
      <c r="C18" s="171" t="s">
        <v>5381</v>
      </c>
      <c r="D18" s="172" t="s">
        <v>22</v>
      </c>
      <c r="E18" s="173" cm="1">
        <f t="array" ref="E1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8" s="17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8" s="175">
        <f>IF(ISNUMBER(Recency[[#This Row],[CalculatedExpirySEA]]),MAX(Recency[[#This Row],[CalculatedExpirySEA]]-today,0),0)</f>
        <v>0</v>
      </c>
      <c r="H18" s="17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8" s="176" t="str" cm="1">
        <f t="array" ref="I1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8" s="173" cm="1">
        <f t="array" ref="J18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8" s="17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8" s="175">
        <f>IF(ISNUMBER(Recency[[#This Row],[CalculatedExpiryMEA]]),MAX(Recency[[#This Row],[CalculatedExpiryMEA]]-today,0),0)</f>
        <v>0</v>
      </c>
      <c r="M18" s="17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8" s="176" t="str" cm="1">
        <f t="array" ref="N1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8" s="165"/>
    </row>
    <row r="19" spans="2:15" x14ac:dyDescent="0.25">
      <c r="B19" s="192"/>
      <c r="C19" s="193"/>
      <c r="D19" s="193"/>
      <c r="E19" s="194"/>
      <c r="F19" s="194"/>
      <c r="G19" s="195"/>
      <c r="H19" s="196"/>
      <c r="I19" s="196"/>
      <c r="J19" s="194"/>
      <c r="K19" s="195"/>
      <c r="L19" s="195"/>
      <c r="M19" s="195"/>
      <c r="N19" s="195"/>
    </row>
  </sheetData>
  <sheetProtection pivotTables="0"/>
  <mergeCells count="6">
    <mergeCell ref="B12:B18"/>
    <mergeCell ref="B5:B6"/>
    <mergeCell ref="E2:H2"/>
    <mergeCell ref="B7:B8"/>
    <mergeCell ref="J2:N2"/>
    <mergeCell ref="B9:B11"/>
  </mergeCells>
  <conditionalFormatting sqref="F5:F18">
    <cfRule type="expression" dxfId="150" priority="1">
      <formula>CF_DaysRemainingSEA=0</formula>
    </cfRule>
  </conditionalFormatting>
  <conditionalFormatting sqref="F5:F18">
    <cfRule type="expression" dxfId="149" priority="2">
      <formula>AND(CF_DaysRemainingSEA&gt;=1,CF_DaysRemainingSEA&lt;=30)</formula>
    </cfRule>
  </conditionalFormatting>
  <conditionalFormatting sqref="F5:F18">
    <cfRule type="expression" dxfId="148" priority="3">
      <formula>CF_DaysRemainingSEA&gt;30</formula>
    </cfRule>
  </conditionalFormatting>
  <conditionalFormatting sqref="K5:K18">
    <cfRule type="expression" dxfId="147" priority="4">
      <formula>CF_DaysRemainingMEA=0</formula>
    </cfRule>
  </conditionalFormatting>
  <conditionalFormatting sqref="K5:K18">
    <cfRule type="expression" dxfId="146" priority="5">
      <formula>AND(CF_DaysRemainingMEA&gt;=1,CF_DaysRemainingMEA&lt;=30)</formula>
    </cfRule>
  </conditionalFormatting>
  <conditionalFormatting sqref="K5:K18">
    <cfRule type="expression" dxfId="145" priority="6">
      <formula>CF_DaysRemainingMEA&gt;30</formula>
    </cfRule>
  </conditionalFormatting>
  <pageMargins left="0.7" right="0.7" top="0.75" bottom="0.75" header="0.3" footer="0.3"/>
  <ignoredErrors>
    <ignoredError sqref="M5:M18 H5:H18" calculatedColumn="1"/>
  </ignoredErrors>
  <drawing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/>
  </sheetViews>
  <sheetFormatPr defaultColWidth="0" defaultRowHeight="15" zeroHeight="1" x14ac:dyDescent="0.25"/>
  <cols>
    <col min="1" max="41" width="9.140625" style="157" customWidth="1"/>
    <col min="42" max="16384" width="9.140625" style="157" hidden="1"/>
  </cols>
  <sheetData>
    <row r="1" s="157" customFormat="1" x14ac:dyDescent="0.25"/>
    <row r="2" s="157" customFormat="1" x14ac:dyDescent="0.25"/>
    <row r="3" s="157" customFormat="1" x14ac:dyDescent="0.25"/>
    <row r="4" s="157" customFormat="1" x14ac:dyDescent="0.25"/>
    <row r="5" s="157" customFormat="1" x14ac:dyDescent="0.25"/>
    <row r="6" s="157" customFormat="1" x14ac:dyDescent="0.25"/>
    <row r="7" s="157" customFormat="1" x14ac:dyDescent="0.25"/>
    <row r="8" s="157" customFormat="1" x14ac:dyDescent="0.25"/>
    <row r="9" s="157" customFormat="1" x14ac:dyDescent="0.25"/>
    <row r="10" s="157" customFormat="1" x14ac:dyDescent="0.25"/>
    <row r="11" s="157" customFormat="1" x14ac:dyDescent="0.25"/>
    <row r="12" s="157" customFormat="1" x14ac:dyDescent="0.25"/>
    <row r="13" s="157" customFormat="1" x14ac:dyDescent="0.25"/>
    <row r="14" s="157" customFormat="1" x14ac:dyDescent="0.25"/>
    <row r="15" s="157" customFormat="1" x14ac:dyDescent="0.25"/>
    <row r="16" s="157" customFormat="1" x14ac:dyDescent="0.25"/>
    <row r="17" s="157" customFormat="1" x14ac:dyDescent="0.25"/>
    <row r="18" s="157" customFormat="1" x14ac:dyDescent="0.25"/>
    <row r="19" s="157" customFormat="1" x14ac:dyDescent="0.25"/>
    <row r="20" s="157" customFormat="1" x14ac:dyDescent="0.25"/>
    <row r="21" s="157" customFormat="1" x14ac:dyDescent="0.25"/>
    <row r="22" s="157" customFormat="1" x14ac:dyDescent="0.25"/>
    <row r="23" s="157" customFormat="1" x14ac:dyDescent="0.25"/>
    <row r="24" s="157" customFormat="1" x14ac:dyDescent="0.25"/>
    <row r="25" s="157" customFormat="1" x14ac:dyDescent="0.25"/>
    <row r="26" s="157" customFormat="1" x14ac:dyDescent="0.25"/>
    <row r="27" s="157" customFormat="1" x14ac:dyDescent="0.25"/>
    <row r="28" s="157" customFormat="1" x14ac:dyDescent="0.25"/>
    <row r="29" s="157" customFormat="1" x14ac:dyDescent="0.25"/>
    <row r="30" s="157" customFormat="1" x14ac:dyDescent="0.25"/>
    <row r="31" s="157" customFormat="1" x14ac:dyDescent="0.25"/>
    <row r="32" s="157" customFormat="1" x14ac:dyDescent="0.25"/>
    <row r="33" s="157" customFormat="1" x14ac:dyDescent="0.25"/>
    <row r="34" s="157" customFormat="1" x14ac:dyDescent="0.25"/>
    <row r="35" s="157" customFormat="1" x14ac:dyDescent="0.25"/>
    <row r="36" s="157" customFormat="1" x14ac:dyDescent="0.25"/>
    <row r="37" s="157" customFormat="1" x14ac:dyDescent="0.25"/>
  </sheetData>
  <sheetProtection pivotTables="0"/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D27"/>
  <sheetViews>
    <sheetView showGridLines="0" workbookViewId="0">
      <selection activeCell="C8" sqref="C8"/>
    </sheetView>
  </sheetViews>
  <sheetFormatPr defaultColWidth="0" defaultRowHeight="15" zeroHeight="1" x14ac:dyDescent="0.25"/>
  <cols>
    <col min="1" max="1" width="3.7109375" style="50" customWidth="1"/>
    <col min="2" max="2" width="45.85546875" style="157" bestFit="1" customWidth="1"/>
    <col min="3" max="3" width="50.7109375" style="157" bestFit="1" customWidth="1"/>
    <col min="4" max="4" width="3.7109375" style="50" customWidth="1"/>
    <col min="5" max="16384" width="9.140625" style="50" hidden="1"/>
  </cols>
  <sheetData>
    <row r="1" spans="2:3" x14ac:dyDescent="0.25">
      <c r="B1" s="50"/>
      <c r="C1" s="50"/>
    </row>
    <row r="2" spans="2:3" x14ac:dyDescent="0.25">
      <c r="B2" s="197" t="s">
        <v>96</v>
      </c>
      <c r="C2" s="197" t="s">
        <v>97</v>
      </c>
    </row>
    <row r="3" spans="2:3" ht="15.75" x14ac:dyDescent="0.25">
      <c r="B3" s="198" t="s">
        <v>98</v>
      </c>
      <c r="C3" s="199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</row>
    <row r="4" spans="2:3" ht="15.75" x14ac:dyDescent="0.25">
      <c r="B4" s="198" t="s">
        <v>99</v>
      </c>
      <c r="C4" s="199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</row>
    <row r="5" spans="2:3" ht="15.75" x14ac:dyDescent="0.25">
      <c r="B5" s="198" t="s">
        <v>100</v>
      </c>
      <c r="C5" s="199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</row>
    <row r="6" spans="2:3" ht="15.75" x14ac:dyDescent="0.25">
      <c r="B6" s="198" t="s">
        <v>101</v>
      </c>
      <c r="C6" s="199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</row>
    <row r="7" spans="2:3" ht="15.75" x14ac:dyDescent="0.25">
      <c r="B7" s="198" t="s">
        <v>103</v>
      </c>
      <c r="C7" s="199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</row>
    <row r="8" spans="2:3" ht="15.75" x14ac:dyDescent="0.25">
      <c r="B8" s="198" t="s">
        <v>104</v>
      </c>
      <c r="C8" s="199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</row>
    <row r="9" spans="2:3" ht="15.75" x14ac:dyDescent="0.25">
      <c r="B9" s="198" t="s">
        <v>111</v>
      </c>
      <c r="C9" s="199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</row>
    <row r="10" spans="2:3" ht="15.75" x14ac:dyDescent="0.25">
      <c r="B10" s="198" t="s">
        <v>102</v>
      </c>
      <c r="C10" s="200">
        <f>AVERAGE(Logbook[TotalHours])</f>
        <v>0</v>
      </c>
    </row>
    <row r="11" spans="2:3" ht="15.75" x14ac:dyDescent="0.25">
      <c r="B11" s="198" t="s">
        <v>112</v>
      </c>
      <c r="C11" s="199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</row>
    <row r="12" spans="2:3" ht="15.75" x14ac:dyDescent="0.25">
      <c r="B12" s="198" t="s">
        <v>113</v>
      </c>
      <c r="C12" s="199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</row>
    <row r="13" spans="2:3" ht="15.75" x14ac:dyDescent="0.25">
      <c r="B13" s="198" t="s">
        <v>109</v>
      </c>
      <c r="C13" s="201" t="str">
        <f>IFERROR(SUMIFS(Logbook[IfrIf],Logbook[Date],"&gt;="&amp;(today-365))/SUMIFS(Logbook[TotalHours],Logbook[Date],"&gt;="&amp;(today-365)),"No Flights last 12 months")</f>
        <v>No Flights last 12 months</v>
      </c>
    </row>
    <row r="14" spans="2:3" ht="15.75" x14ac:dyDescent="0.25">
      <c r="B14" s="198" t="s">
        <v>110</v>
      </c>
      <c r="C14" s="201" t="str">
        <f>IFERROR(Logbook[[#Totals],[IfrIf]]/Logbook[[#Totals],[TotalHours]],"No flying hours")</f>
        <v>No flying hours</v>
      </c>
    </row>
    <row r="15" spans="2:3" ht="15.75" x14ac:dyDescent="0.25">
      <c r="B15" s="198" t="s">
        <v>105</v>
      </c>
      <c r="C15" s="199" t="str">
        <f>_xlfn.LET(_xlpm.maxVal,MAX(Logbook[TotalHours]),_xlpm.idx,MATCH(_xlpm.maxVal,Logbook[TotalHours],0),_xlpm.date,INDEX(Logbook[Date],_xlpm.idx),_xlpm.details,INDEX(Logbook[Details],_xlpm.idx),TEXT(_xlpm.maxVal,"0.0")&amp;" — "&amp;_xlpm.details&amp;" ("&amp;TEXT(_xlpm.date,"D MMMM YYYY")&amp;")")</f>
        <v>0.0 — Do not delete these placeholder entries until (1 January 2000)</v>
      </c>
    </row>
    <row r="16" spans="2:3" ht="16.5" customHeight="1" x14ac:dyDescent="0.25">
      <c r="B16" s="198" t="s">
        <v>106</v>
      </c>
      <c r="C16" s="199" t="str">
        <f>_xlfn.LET(_xlpm.minVal,_xlfn.MINIFS(Logbook[TotalHours],Logbook[TotalHours],"&gt;"&amp;0),_xlpm.idx,MATCH(_xlpm.minVal,Logbook[TotalHours],0),_xlpm.date,INDEX(Logbook[Date],_xlpm.idx),_xlpm.details,INDEX(Logbook[Details],_xlpm.idx),TEXT(_xlpm.minVal,"0.0")&amp;" — "&amp;_xlpm.details&amp;" ("&amp;TEXT(_xlpm.date,"D MMMM YYYY")&amp;")")</f>
        <v>0.0 — Do not delete these placeholder entries until (1 January 2000)</v>
      </c>
    </row>
    <row r="17" spans="2:3" ht="15.75" x14ac:dyDescent="0.25">
      <c r="B17" s="198" t="s">
        <v>107</v>
      </c>
      <c r="C17" s="202">
        <f>Logbook[[#Totals],[TotalHours]]*120</f>
        <v>0</v>
      </c>
    </row>
    <row r="18" spans="2:3" ht="15.75" x14ac:dyDescent="0.25">
      <c r="B18" s="198" t="s">
        <v>108</v>
      </c>
      <c r="C18" s="203">
        <f>C17/207600</f>
        <v>0</v>
      </c>
    </row>
    <row r="19" spans="2:3" ht="15.75" x14ac:dyDescent="0.25">
      <c r="B19" s="198" t="s">
        <v>114</v>
      </c>
      <c r="C19" s="199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— "&amp;TEXT(_xlpm.maxVal,"0.0")&amp;" hrs")</f>
        <v xml:space="preserve"> — 0.0 hrs</v>
      </c>
    </row>
    <row r="20" spans="2:3" ht="15.75" x14ac:dyDescent="0.25">
      <c r="B20" s="198" t="s">
        <v>115</v>
      </c>
      <c r="C20" s="199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75" x14ac:dyDescent="0.25">
      <c r="B21" s="198" t="s">
        <v>5291</v>
      </c>
      <c r="C21" s="199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75" x14ac:dyDescent="0.25">
      <c r="B22" s="198" t="s">
        <v>5293</v>
      </c>
      <c r="C22" s="199" t="str" cm="1">
        <f t="array" ref="C22">IFERROR(_xlfn.LET(_xlpm.filteredVisits, _xlfn._xlws.FILTER(Airports[Visits], Airports[Base]&lt;&gt;TRUE), _xlpm.filteredAirports, _xlfn._xlws.FILTER(Airports[Airport], Airports[Base]&lt;&gt;TRUE), _xlpm.filteredICAOs, _xlfn._xlws.FILTER(Airports[ICAO], Airports[Base]&lt;&gt;TRUE), _xlpm.maxVisits, MAX(_xlpm.filteredVisits), _xlpm.idx, MATCH(_xlpm.maxVisits, _xlpm.filteredVisits, 0), INDEX(_xlpm.filteredICAOs, _xlpm.idx) &amp; " - " &amp; INDEX(_xlpm.filteredAirports, _xlpm.idx) &amp; " - " &amp; _xlpm.maxVisits &amp; " visits"),"No non-base airport visits")</f>
        <v>No non-base airport visits</v>
      </c>
    </row>
    <row r="23" spans="2:3" ht="15.75" x14ac:dyDescent="0.25">
      <c r="B23" s="198" t="s">
        <v>5301</v>
      </c>
      <c r="C23" s="199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75" x14ac:dyDescent="0.25">
      <c r="B24" s="198" t="s">
        <v>5300</v>
      </c>
      <c r="C24" s="199" cm="1">
        <f t="array" ref="C24">COUNTA(_xlfn._xlws.FILTER(Airports[ICAO], ISNUMBER(Airports[Visits])))</f>
        <v>1</v>
      </c>
    </row>
    <row r="25" spans="2:3" ht="15.75" x14ac:dyDescent="0.25">
      <c r="B25" s="198" t="s">
        <v>5305</v>
      </c>
      <c r="C25" s="199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75" x14ac:dyDescent="0.25">
      <c r="B26" s="198" t="s">
        <v>5306</v>
      </c>
      <c r="C26" s="199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25">
      <c r="B27" s="50"/>
      <c r="C27" s="50"/>
    </row>
  </sheetData>
  <sheetProtection pivotTables="0"/>
  <pageMargins left="0.7" right="0.7" top="0.75" bottom="0.75" header="0.3" footer="0.3"/>
  <pageSetup paperSize="9" orientation="portrait" horizontalDpi="0" verticalDpi="0" r:id="rId1"/>
  <ignoredErrors>
    <ignoredError sqref="C3:C10 C11:C13 C15:C19 C24 C14 C25:C26 C20:C23" calculatedColumn="1"/>
  </ignoredError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206" bestFit="1" customWidth="1"/>
    <col min="2" max="2" width="15" style="157" customWidth="1"/>
    <col min="3" max="3" width="31.28515625" style="157" customWidth="1"/>
    <col min="4" max="4" width="14.7109375" style="157" customWidth="1"/>
    <col min="5" max="16384" width="9.140625" style="157" hidden="1"/>
  </cols>
  <sheetData>
    <row r="1" spans="1:3" ht="39.950000000000003" customHeight="1" x14ac:dyDescent="0.25">
      <c r="A1" s="204" t="s">
        <v>5308</v>
      </c>
      <c r="B1" s="352" t="s">
        <v>5309</v>
      </c>
      <c r="C1" s="352"/>
    </row>
    <row r="2" spans="1:3" ht="26.25" x14ac:dyDescent="0.25">
      <c r="A2" s="204"/>
      <c r="B2" s="178" t="s">
        <v>5362</v>
      </c>
      <c r="C2" s="205"/>
    </row>
    <row r="3" spans="1:3" ht="39.950000000000003" customHeight="1" x14ac:dyDescent="0.25">
      <c r="A3" s="204" t="s">
        <v>5310</v>
      </c>
      <c r="B3" s="353" t="s">
        <v>5313</v>
      </c>
      <c r="C3" s="353"/>
    </row>
    <row r="4" spans="1:3" ht="39.950000000000003" customHeight="1" x14ac:dyDescent="0.25">
      <c r="A4" s="204" t="s">
        <v>5311</v>
      </c>
      <c r="B4" s="352" t="s">
        <v>5314</v>
      </c>
      <c r="C4" s="352"/>
    </row>
    <row r="5" spans="1:3" ht="39.950000000000003" customHeight="1" x14ac:dyDescent="0.25">
      <c r="A5" s="204" t="s">
        <v>5312</v>
      </c>
      <c r="B5" s="352" t="s">
        <v>5315</v>
      </c>
      <c r="C5" s="352"/>
    </row>
  </sheetData>
  <sheetProtection pivotTables="0"/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C20"/>
  <sheetViews>
    <sheetView workbookViewId="0">
      <selection activeCell="B6" sqref="B6"/>
    </sheetView>
  </sheetViews>
  <sheetFormatPr defaultColWidth="0" defaultRowHeight="15" zeroHeight="1" x14ac:dyDescent="0.25"/>
  <cols>
    <col min="1" max="1" width="25.5703125" style="157" bestFit="1" customWidth="1"/>
    <col min="2" max="2" width="45.140625" style="157" customWidth="1"/>
    <col min="3" max="3" width="2.85546875" style="157" customWidth="1"/>
    <col min="4" max="16384" width="21.42578125" style="157" hidden="1"/>
  </cols>
  <sheetData>
    <row r="1" spans="1:2" x14ac:dyDescent="0.25">
      <c r="A1" s="207" t="s">
        <v>5335</v>
      </c>
    </row>
    <row r="2" spans="1:2" x14ac:dyDescent="0.25">
      <c r="A2" s="208" t="s">
        <v>5334</v>
      </c>
      <c r="B2" s="208" t="s">
        <v>97</v>
      </c>
    </row>
    <row r="3" spans="1:2" x14ac:dyDescent="0.25">
      <c r="A3" s="157" t="s">
        <v>5319</v>
      </c>
      <c r="B3" s="209" t="s">
        <v>5435</v>
      </c>
    </row>
    <row r="4" spans="1:2" x14ac:dyDescent="0.25">
      <c r="A4" s="157" t="s">
        <v>5336</v>
      </c>
      <c r="B4" s="210"/>
    </row>
    <row r="5" spans="1:2" x14ac:dyDescent="0.25">
      <c r="A5" s="157" t="s">
        <v>5443</v>
      </c>
      <c r="B5" s="44">
        <v>2</v>
      </c>
    </row>
    <row r="6" spans="1:2" x14ac:dyDescent="0.25">
      <c r="A6" s="157" t="s">
        <v>5342</v>
      </c>
      <c r="B6" s="8">
        <v>1</v>
      </c>
    </row>
    <row r="7" spans="1:2" x14ac:dyDescent="0.25">
      <c r="A7" s="210" t="s">
        <v>5321</v>
      </c>
    </row>
    <row r="8" spans="1:2" x14ac:dyDescent="0.25">
      <c r="A8" s="157" t="s">
        <v>5347</v>
      </c>
      <c r="B8" s="157" t="b">
        <v>0</v>
      </c>
    </row>
    <row r="9" spans="1:2" x14ac:dyDescent="0.25">
      <c r="A9" s="157" t="s">
        <v>5348</v>
      </c>
      <c r="B9" s="211">
        <v>1</v>
      </c>
    </row>
    <row r="10" spans="1:2" x14ac:dyDescent="0.25">
      <c r="A10" s="157" t="s">
        <v>5328</v>
      </c>
      <c r="B10" s="212"/>
    </row>
    <row r="11" spans="1:2" x14ac:dyDescent="0.25">
      <c r="A11" s="157" t="s">
        <v>5331</v>
      </c>
      <c r="B11" s="157" t="s">
        <v>5333</v>
      </c>
    </row>
    <row r="12" spans="1:2" x14ac:dyDescent="0.25">
      <c r="A12" s="210"/>
    </row>
    <row r="13" spans="1:2" hidden="1" x14ac:dyDescent="0.25">
      <c r="B13" s="157" t="s">
        <v>5332</v>
      </c>
    </row>
    <row r="14" spans="1:2" hidden="1" x14ac:dyDescent="0.25">
      <c r="B14" s="157" t="s">
        <v>5333</v>
      </c>
    </row>
    <row r="17" s="157" customFormat="1" hidden="1" x14ac:dyDescent="0.25"/>
    <row r="18" s="157" customFormat="1" hidden="1" x14ac:dyDescent="0.25"/>
    <row r="19" s="157" customFormat="1" hidden="1" x14ac:dyDescent="0.25"/>
    <row r="20" s="157" customFormat="1" hidden="1" x14ac:dyDescent="0.25"/>
  </sheetData>
  <sheetProtection pivotTables="0"/>
  <dataValidations count="1">
    <dataValidation type="list" allowBlank="1" showInputMessage="1" showErrorMessage="1" sqref="B11" xr:uid="{BE6CED90-37B9-44F4-B061-8B025A4785C7}">
      <formula1>$B$13:$B$14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activeCell="H33" sqref="H33"/>
    </sheetView>
  </sheetViews>
  <sheetFormatPr defaultRowHeight="15" x14ac:dyDescent="0.25"/>
  <cols>
    <col min="1" max="1" width="13" style="157" customWidth="1"/>
    <col min="2" max="2" width="12.140625" style="157" customWidth="1"/>
    <col min="3" max="3" width="9.28515625" style="157" customWidth="1"/>
    <col min="4" max="4" width="9.85546875" style="157" customWidth="1"/>
    <col min="5" max="5" width="8.42578125" style="157" customWidth="1"/>
    <col min="6" max="6" width="9" style="157" customWidth="1"/>
    <col min="7" max="7" width="10.85546875" style="211" bestFit="1" customWidth="1"/>
    <col min="8" max="16384" width="9.140625" style="157"/>
  </cols>
  <sheetData>
    <row r="1" spans="1:7" x14ac:dyDescent="0.25">
      <c r="A1" s="208" t="s">
        <v>5294</v>
      </c>
      <c r="B1" s="208" t="s">
        <v>5295</v>
      </c>
      <c r="C1" s="208" t="s">
        <v>5296</v>
      </c>
      <c r="D1" s="208" t="s">
        <v>5297</v>
      </c>
      <c r="E1" s="208" t="s">
        <v>5298</v>
      </c>
      <c r="F1" s="208" t="s">
        <v>5299</v>
      </c>
      <c r="G1" s="213" t="s">
        <v>5304</v>
      </c>
    </row>
    <row r="2" spans="1:7" x14ac:dyDescent="0.25">
      <c r="A2" s="208"/>
      <c r="B2" s="208"/>
      <c r="C2" s="208"/>
      <c r="D2" s="208"/>
      <c r="E2" s="208"/>
      <c r="F2" s="208"/>
      <c r="G2" s="213"/>
    </row>
  </sheetData>
  <sheetProtection pivotTables="0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L2594"/>
  <sheetViews>
    <sheetView showGridLines="0" topLeftCell="A1679" zoomScaleNormal="100" workbookViewId="0">
      <selection activeCell="A1679" sqref="A1:XFD1048576"/>
    </sheetView>
  </sheetViews>
  <sheetFormatPr defaultColWidth="0" defaultRowHeight="15" zeroHeight="1" x14ac:dyDescent="0.25"/>
  <cols>
    <col min="1" max="1" width="7.7109375" style="157" bestFit="1" customWidth="1"/>
    <col min="2" max="2" width="41" style="157" bestFit="1" customWidth="1"/>
    <col min="3" max="3" width="11.7109375" style="157" bestFit="1" customWidth="1"/>
    <col min="4" max="4" width="12.140625" style="157" bestFit="1" customWidth="1"/>
    <col min="5" max="6" width="9.140625" style="157" customWidth="1"/>
    <col min="7" max="7" width="13.85546875" style="215" bestFit="1" customWidth="1"/>
    <col min="8" max="8" width="13.42578125" style="215" bestFit="1" customWidth="1"/>
    <col min="9" max="9" width="9.140625" style="157" customWidth="1"/>
    <col min="10" max="10" width="7.42578125" style="157" bestFit="1" customWidth="1"/>
    <col min="11" max="11" width="9.140625" style="157" customWidth="1"/>
    <col min="12" max="12" width="3.7109375" style="157" customWidth="1"/>
    <col min="13" max="16384" width="9.140625" style="157" hidden="1"/>
  </cols>
  <sheetData>
    <row r="1" spans="1:11" x14ac:dyDescent="0.25">
      <c r="A1" s="208" t="s">
        <v>116</v>
      </c>
      <c r="B1" s="208" t="s">
        <v>5286</v>
      </c>
      <c r="C1" s="208" t="s">
        <v>117</v>
      </c>
      <c r="D1" s="208" t="s">
        <v>118</v>
      </c>
      <c r="E1" s="208" t="s">
        <v>119</v>
      </c>
      <c r="F1" s="208" t="s">
        <v>120</v>
      </c>
      <c r="G1" s="214" t="s">
        <v>5302</v>
      </c>
      <c r="H1" s="214" t="s">
        <v>5303</v>
      </c>
      <c r="I1" s="208" t="s">
        <v>5287</v>
      </c>
      <c r="J1" s="208" t="s">
        <v>5292</v>
      </c>
      <c r="K1" s="208" t="s">
        <v>5290</v>
      </c>
    </row>
    <row r="2" spans="1:11" x14ac:dyDescent="0.25">
      <c r="A2" s="157" t="s">
        <v>121</v>
      </c>
      <c r="B2" s="157" t="s">
        <v>122</v>
      </c>
      <c r="C2" s="157">
        <v>-16.444721999999999</v>
      </c>
      <c r="D2" s="157">
        <v>130.88055600000001</v>
      </c>
      <c r="E2" s="157" t="str">
        <f>RIGHT(Airports[[#This Row],[ICAO]],3)</f>
        <v>AAL</v>
      </c>
      <c r="F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" s="215" t="str" cm="1">
        <f t="array" ref="G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" s="215" t="str" cm="1">
        <f t="array" ref="H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" s="157" t="str" cm="1">
        <f t="array" ref="I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" s="157" t="str" cm="1">
        <f t="array" ref="J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" spans="1:11" x14ac:dyDescent="0.25">
      <c r="A3" s="157" t="s">
        <v>123</v>
      </c>
      <c r="B3" s="157" t="s">
        <v>124</v>
      </c>
      <c r="C3" s="157">
        <v>-27.435555999999998</v>
      </c>
      <c r="D3" s="157">
        <v>153.112222</v>
      </c>
      <c r="E3" s="157" t="str">
        <f>RIGHT(Airports[[#This Row],[ICAO]],3)</f>
        <v>AAP</v>
      </c>
      <c r="F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" s="215" t="str" cm="1">
        <f t="array" ref="G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" s="215" t="str" cm="1">
        <f t="array" ref="H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" s="157" t="str" cm="1">
        <f t="array" ref="I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" s="157" t="str" cm="1">
        <f t="array" ref="J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" spans="1:11" x14ac:dyDescent="0.25">
      <c r="A4" s="157" t="s">
        <v>125</v>
      </c>
      <c r="B4" s="157" t="s">
        <v>126</v>
      </c>
      <c r="C4" s="157">
        <v>-34.943333000000003</v>
      </c>
      <c r="D4" s="157">
        <v>117.80888899999999</v>
      </c>
      <c r="E4" s="157" t="str">
        <f>RIGHT(Airports[[#This Row],[ICAO]],3)</f>
        <v>ABA</v>
      </c>
      <c r="F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" s="215" t="str" cm="1">
        <f t="array" ref="G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" s="215" t="str" cm="1">
        <f t="array" ref="H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" s="157" t="str" cm="1">
        <f t="array" ref="I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" s="157" t="str" cm="1">
        <f t="array" ref="J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" spans="1:11" x14ac:dyDescent="0.25">
      <c r="A5" s="157" t="s">
        <v>127</v>
      </c>
      <c r="B5" s="157" t="s">
        <v>128</v>
      </c>
      <c r="C5" s="157">
        <v>-25.194167</v>
      </c>
      <c r="D5" s="157">
        <v>147.142222</v>
      </c>
      <c r="E5" s="157" t="str">
        <f>RIGHT(Airports[[#This Row],[ICAO]],3)</f>
        <v>ABB</v>
      </c>
      <c r="F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" s="215" t="str" cm="1">
        <f t="array" ref="G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" s="215" t="str" cm="1">
        <f t="array" ref="H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" s="157" t="str" cm="1">
        <f t="array" ref="I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" s="157" t="str" cm="1">
        <f t="array" ref="J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" spans="1:11" x14ac:dyDescent="0.25">
      <c r="A6" s="157" t="s">
        <v>129</v>
      </c>
      <c r="B6" s="157" t="s">
        <v>130</v>
      </c>
      <c r="C6" s="157">
        <v>-28.068332999999999</v>
      </c>
      <c r="D6" s="157">
        <v>150.64083299999999</v>
      </c>
      <c r="E6" s="157" t="str">
        <f>RIGHT(Airports[[#This Row],[ICAO]],3)</f>
        <v>ABD</v>
      </c>
      <c r="F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" s="215" t="str" cm="1">
        <f t="array" ref="G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" s="215" t="str" cm="1">
        <f t="array" ref="H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" s="157" t="str" cm="1">
        <f t="array" ref="I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" s="157" t="str" cm="1">
        <f t="array" ref="J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" spans="1:11" x14ac:dyDescent="0.25">
      <c r="A7" s="157" t="s">
        <v>131</v>
      </c>
      <c r="B7" s="157" t="s">
        <v>132</v>
      </c>
      <c r="C7" s="157">
        <v>-21.674721999999999</v>
      </c>
      <c r="D7" s="157">
        <v>145.266389</v>
      </c>
      <c r="E7" s="157" t="str">
        <f>RIGHT(Airports[[#This Row],[ICAO]],3)</f>
        <v>ABF</v>
      </c>
      <c r="F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" s="215" t="str" cm="1">
        <f t="array" ref="G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" s="215" t="str" cm="1">
        <f t="array" ref="H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" s="157" t="str" cm="1">
        <f t="array" ref="I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" s="157" t="str" cm="1">
        <f t="array" ref="J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" spans="1:11" x14ac:dyDescent="0.25">
      <c r="A8" s="157" t="s">
        <v>133</v>
      </c>
      <c r="B8" s="157" t="s">
        <v>134</v>
      </c>
      <c r="C8" s="157">
        <v>-27.25</v>
      </c>
      <c r="D8" s="157">
        <v>147.58333300000001</v>
      </c>
      <c r="E8" s="157" t="str">
        <f>RIGHT(Airports[[#This Row],[ICAO]],3)</f>
        <v>ABG</v>
      </c>
      <c r="F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" s="215" t="str" cm="1">
        <f t="array" ref="G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" s="215" t="str" cm="1">
        <f t="array" ref="H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" s="157" t="str" cm="1">
        <f t="array" ref="I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" s="157" t="str" cm="1">
        <f t="array" ref="J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" spans="1:11" x14ac:dyDescent="0.25">
      <c r="A9" s="157" t="s">
        <v>135</v>
      </c>
      <c r="B9" s="157" t="s">
        <v>136</v>
      </c>
      <c r="C9" s="157">
        <v>-17.608889000000001</v>
      </c>
      <c r="D9" s="157">
        <v>143.183333</v>
      </c>
      <c r="E9" s="157" t="str">
        <f>RIGHT(Airports[[#This Row],[ICAO]],3)</f>
        <v>ABI</v>
      </c>
      <c r="F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" s="215" t="str" cm="1">
        <f t="array" ref="G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" s="215" t="str" cm="1">
        <f t="array" ref="H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" s="157" t="str" cm="1">
        <f t="array" ref="I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" s="157" t="str" cm="1">
        <f t="array" ref="J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" spans="1:11" x14ac:dyDescent="0.25">
      <c r="A10" s="157" t="s">
        <v>137</v>
      </c>
      <c r="B10" s="157" t="s">
        <v>138</v>
      </c>
      <c r="C10" s="157">
        <v>-23.356110999999999</v>
      </c>
      <c r="D10" s="157">
        <v>134.73527799999999</v>
      </c>
      <c r="E10" s="157" t="str">
        <f>RIGHT(Airports[[#This Row],[ICAO]],3)</f>
        <v>ABL</v>
      </c>
      <c r="F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" s="215" t="str" cm="1">
        <f t="array" ref="G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" s="215" t="str" cm="1">
        <f t="array" ref="H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" s="157" t="str" cm="1">
        <f t="array" ref="I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" s="157" t="str" cm="1">
        <f t="array" ref="J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" spans="1:11" x14ac:dyDescent="0.25">
      <c r="A11" s="157" t="s">
        <v>139</v>
      </c>
      <c r="B11" s="157" t="s">
        <v>140</v>
      </c>
      <c r="C11" s="157">
        <v>-26.325278000000001</v>
      </c>
      <c r="D11" s="157">
        <v>148.93</v>
      </c>
      <c r="E11" s="157" t="str">
        <f>RIGHT(Airports[[#This Row],[ICAO]],3)</f>
        <v>ABP</v>
      </c>
      <c r="F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" s="215" t="str" cm="1">
        <f t="array" ref="G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" s="215" t="str" cm="1">
        <f t="array" ref="H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" s="157" t="str" cm="1">
        <f t="array" ref="I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" s="157" t="str" cm="1">
        <f t="array" ref="J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" spans="1:11" x14ac:dyDescent="0.25">
      <c r="A12" s="157" t="s">
        <v>141</v>
      </c>
      <c r="B12" s="157" t="s">
        <v>142</v>
      </c>
      <c r="C12" s="157">
        <v>-24.624167</v>
      </c>
      <c r="D12" s="157">
        <v>118.620278</v>
      </c>
      <c r="E12" s="157" t="str">
        <f>RIGHT(Airports[[#This Row],[ICAO]],3)</f>
        <v>ABR</v>
      </c>
      <c r="F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" s="215" t="str" cm="1">
        <f t="array" ref="G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" s="215" t="str" cm="1">
        <f t="array" ref="H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" s="157" t="str" cm="1">
        <f t="array" ref="I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" s="157" t="str" cm="1">
        <f t="array" ref="J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" spans="1:11" x14ac:dyDescent="0.25">
      <c r="A13" s="157" t="s">
        <v>143</v>
      </c>
      <c r="B13" s="157" t="s">
        <v>144</v>
      </c>
      <c r="C13" s="157">
        <v>-27.283055999999998</v>
      </c>
      <c r="D13" s="157">
        <v>120.383056</v>
      </c>
      <c r="E13" s="157" t="str">
        <f>RIGHT(Airports[[#This Row],[ICAO]],3)</f>
        <v>ABS</v>
      </c>
      <c r="F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3" s="215" t="str" cm="1">
        <f t="array" ref="G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" s="215" t="str" cm="1">
        <f t="array" ref="H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" s="157" t="str" cm="1">
        <f t="array" ref="I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" s="157" t="str" cm="1">
        <f t="array" ref="J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" spans="1:11" x14ac:dyDescent="0.25">
      <c r="A14" s="157" t="s">
        <v>145</v>
      </c>
      <c r="B14" s="157" t="s">
        <v>146</v>
      </c>
      <c r="C14" s="157">
        <v>-24.266389</v>
      </c>
      <c r="D14" s="157">
        <v>145.48333299999999</v>
      </c>
      <c r="E14" s="157" t="str">
        <f>RIGHT(Airports[[#This Row],[ICAO]],3)</f>
        <v>ACD</v>
      </c>
      <c r="F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" s="215" t="str" cm="1">
        <f t="array" ref="G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" s="215" t="str" cm="1">
        <f t="array" ref="H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" s="157" t="str" cm="1">
        <f t="array" ref="I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" s="157" t="str" cm="1">
        <f t="array" ref="J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" spans="1:11" x14ac:dyDescent="0.25">
      <c r="A15" s="157" t="s">
        <v>147</v>
      </c>
      <c r="B15" s="157" t="s">
        <v>148</v>
      </c>
      <c r="C15" s="157">
        <v>-25.211666999999998</v>
      </c>
      <c r="D15" s="157">
        <v>148.66833299999999</v>
      </c>
      <c r="E15" s="157" t="str">
        <f>RIGHT(Airports[[#This Row],[ICAO]],3)</f>
        <v>ACI</v>
      </c>
      <c r="F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" s="215" t="str" cm="1">
        <f t="array" ref="G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" s="215" t="str" cm="1">
        <f t="array" ref="H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" s="157" t="str" cm="1">
        <f t="array" ref="I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" s="157" t="str" cm="1">
        <f t="array" ref="J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" spans="1:11" x14ac:dyDescent="0.25">
      <c r="A16" s="157" t="s">
        <v>149</v>
      </c>
      <c r="B16" s="157" t="s">
        <v>150</v>
      </c>
      <c r="C16" s="157">
        <v>-22.473333</v>
      </c>
      <c r="D16" s="157">
        <v>149.15611100000001</v>
      </c>
      <c r="E16" s="157" t="str">
        <f>RIGHT(Airports[[#This Row],[ICAO]],3)</f>
        <v>ACR</v>
      </c>
      <c r="F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" s="215" t="str" cm="1">
        <f t="array" ref="G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" s="215" t="str" cm="1">
        <f t="array" ref="H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" s="157" t="str" cm="1">
        <f t="array" ref="I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" s="157" t="str" cm="1">
        <f t="array" ref="J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" spans="1:11" x14ac:dyDescent="0.25">
      <c r="A17" s="157" t="s">
        <v>151</v>
      </c>
      <c r="B17" s="157" t="s">
        <v>152</v>
      </c>
      <c r="C17" s="157">
        <v>-25.893889000000001</v>
      </c>
      <c r="D17" s="157">
        <v>144.568611</v>
      </c>
      <c r="E17" s="157" t="str">
        <f>RIGHT(Airports[[#This Row],[ICAO]],3)</f>
        <v>ADA</v>
      </c>
      <c r="F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" s="215" t="str" cm="1">
        <f t="array" ref="G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" s="215" t="str" cm="1">
        <f t="array" ref="H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" s="157" t="str" cm="1">
        <f t="array" ref="I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" s="157" t="str" cm="1">
        <f t="array" ref="J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" spans="1:11" x14ac:dyDescent="0.25">
      <c r="A18" s="157" t="s">
        <v>153</v>
      </c>
      <c r="B18" s="157" t="s">
        <v>154</v>
      </c>
      <c r="C18" s="157">
        <v>-31.799721999999999</v>
      </c>
      <c r="D18" s="157">
        <v>125.933333</v>
      </c>
      <c r="E18" s="157" t="str">
        <f>RIGHT(Airports[[#This Row],[ICAO]],3)</f>
        <v>ADD</v>
      </c>
      <c r="F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" s="215" t="str" cm="1">
        <f t="array" ref="G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" s="215" t="str" cm="1">
        <f t="array" ref="H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" s="157" t="str" cm="1">
        <f t="array" ref="I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" s="157" t="str" cm="1">
        <f t="array" ref="J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" spans="1:11" x14ac:dyDescent="0.25">
      <c r="A19" s="157" t="s">
        <v>155</v>
      </c>
      <c r="B19" s="157" t="s">
        <v>156</v>
      </c>
      <c r="C19" s="157">
        <v>-21.943332999999999</v>
      </c>
      <c r="D19" s="157">
        <v>148.28388899999999</v>
      </c>
      <c r="E19" s="157" t="str">
        <f>RIGHT(Airports[[#This Row],[ICAO]],3)</f>
        <v>ADE</v>
      </c>
      <c r="F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" s="215" t="str" cm="1">
        <f t="array" ref="G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" s="215" t="str" cm="1">
        <f t="array" ref="H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" s="157" t="str" cm="1">
        <f t="array" ref="I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" s="157" t="str" cm="1">
        <f t="array" ref="J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" spans="1:11" x14ac:dyDescent="0.25">
      <c r="A20" s="157" t="s">
        <v>157</v>
      </c>
      <c r="B20" s="157" t="s">
        <v>158</v>
      </c>
      <c r="C20" s="157">
        <v>-35.288888999999998</v>
      </c>
      <c r="D20" s="157">
        <v>138.49333300000001</v>
      </c>
      <c r="E20" s="157" t="str">
        <f>RIGHT(Airports[[#This Row],[ICAO]],3)</f>
        <v>ADG</v>
      </c>
      <c r="F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" s="215" t="str" cm="1">
        <f t="array" ref="G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" s="215" t="str" cm="1">
        <f t="array" ref="H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" s="157" t="str" cm="1">
        <f t="array" ref="I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" s="157" t="str" cm="1">
        <f t="array" ref="J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" spans="1:11" x14ac:dyDescent="0.25">
      <c r="A21" s="157" t="s">
        <v>159</v>
      </c>
      <c r="B21" s="157" t="s">
        <v>160</v>
      </c>
      <c r="C21" s="157">
        <v>-25.410833</v>
      </c>
      <c r="D21" s="157">
        <v>135.29055600000001</v>
      </c>
      <c r="E21" s="157" t="str">
        <f>RIGHT(Airports[[#This Row],[ICAO]],3)</f>
        <v>ADO</v>
      </c>
      <c r="F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" s="215" t="str" cm="1">
        <f t="array" ref="G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" s="215" t="str" cm="1">
        <f t="array" ref="H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" s="157" t="str" cm="1">
        <f t="array" ref="I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" s="157" t="str" cm="1">
        <f t="array" ref="J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" spans="1:11" x14ac:dyDescent="0.25">
      <c r="A22" s="157" t="s">
        <v>161</v>
      </c>
      <c r="B22" s="157" t="s">
        <v>162</v>
      </c>
      <c r="C22" s="157">
        <v>-26.680833</v>
      </c>
      <c r="D22" s="157">
        <v>150.189167</v>
      </c>
      <c r="E22" s="157" t="str">
        <f>RIGHT(Airports[[#This Row],[ICAO]],3)</f>
        <v>ADR</v>
      </c>
      <c r="F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" s="215" t="str" cm="1">
        <f t="array" ref="G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" s="215" t="str" cm="1">
        <f t="array" ref="H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" s="157" t="str" cm="1">
        <f t="array" ref="I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" s="157" t="str" cm="1">
        <f t="array" ref="J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" spans="1:11" x14ac:dyDescent="0.25">
      <c r="A23" s="157" t="s">
        <v>163</v>
      </c>
      <c r="B23" s="157" t="s">
        <v>164</v>
      </c>
      <c r="C23" s="157">
        <v>-26.533332999999999</v>
      </c>
      <c r="D23" s="157">
        <v>139.26666700000001</v>
      </c>
      <c r="E23" s="157" t="str">
        <f>RIGHT(Airports[[#This Row],[ICAO]],3)</f>
        <v>ADS</v>
      </c>
      <c r="F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" s="215" t="str" cm="1">
        <f t="array" ref="G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" s="215" t="str" cm="1">
        <f t="array" ref="H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" s="157" t="str" cm="1">
        <f t="array" ref="I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" s="157" t="str" cm="1">
        <f t="array" ref="J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" spans="1:11" x14ac:dyDescent="0.25">
      <c r="A24" s="157" t="s">
        <v>165</v>
      </c>
      <c r="B24" s="157" t="s">
        <v>166</v>
      </c>
      <c r="C24" s="157">
        <v>-35.998333000000002</v>
      </c>
      <c r="D24" s="157">
        <v>148.79666700000001</v>
      </c>
      <c r="E24" s="157" t="str">
        <f>RIGHT(Airports[[#This Row],[ICAO]],3)</f>
        <v>ADY</v>
      </c>
      <c r="F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" s="215" t="str" cm="1">
        <f t="array" ref="G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" s="215" t="str" cm="1">
        <f t="array" ref="H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" s="157" t="str" cm="1">
        <f t="array" ref="I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" s="157" t="str" cm="1">
        <f t="array" ref="J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" spans="1:11" x14ac:dyDescent="0.25">
      <c r="A25" s="157" t="s">
        <v>167</v>
      </c>
      <c r="B25" s="157" t="s">
        <v>168</v>
      </c>
      <c r="C25" s="157">
        <v>-37.846666999999997</v>
      </c>
      <c r="D25" s="157">
        <v>144.97972200000001</v>
      </c>
      <c r="E25" s="157" t="str">
        <f>RIGHT(Airports[[#This Row],[ICAO]],3)</f>
        <v>AFD</v>
      </c>
      <c r="F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" s="215" t="str" cm="1">
        <f t="array" ref="G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" s="215" t="str" cm="1">
        <f t="array" ref="H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" s="157" t="str" cm="1">
        <f t="array" ref="I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" s="157" t="str" cm="1">
        <f t="array" ref="J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" spans="1:11" x14ac:dyDescent="0.25">
      <c r="A26" s="157" t="s">
        <v>169</v>
      </c>
      <c r="B26" s="157" t="s">
        <v>170</v>
      </c>
      <c r="C26" s="157">
        <v>-18.515556</v>
      </c>
      <c r="D26" s="157">
        <v>139.87861100000001</v>
      </c>
      <c r="E26" s="157" t="str">
        <f>RIGHT(Airports[[#This Row],[ICAO]],3)</f>
        <v>AGD</v>
      </c>
      <c r="F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6" s="215" t="str" cm="1">
        <f t="array" ref="G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" s="215" t="str" cm="1">
        <f t="array" ref="H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" s="157" t="str" cm="1">
        <f t="array" ref="I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" s="157" t="str" cm="1">
        <f t="array" ref="J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" spans="1:11" x14ac:dyDescent="0.25">
      <c r="A27" s="157" t="s">
        <v>171</v>
      </c>
      <c r="B27" s="157" t="s">
        <v>172</v>
      </c>
      <c r="C27" s="157">
        <v>-27.480848999999999</v>
      </c>
      <c r="D27" s="157">
        <v>151.79435100000001</v>
      </c>
      <c r="E27" s="157" t="str">
        <f>RIGHT(Airports[[#This Row],[ICAO]],3)</f>
        <v>AGL</v>
      </c>
      <c r="F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7" s="215" t="str" cm="1">
        <f t="array" ref="G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" s="215" t="str" cm="1">
        <f t="array" ref="H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" s="157" t="str" cm="1">
        <f t="array" ref="I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" s="157" t="str" cm="1">
        <f t="array" ref="J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" spans="1:11" x14ac:dyDescent="0.25">
      <c r="A28" s="157" t="s">
        <v>173</v>
      </c>
      <c r="B28" s="157" t="s">
        <v>174</v>
      </c>
      <c r="C28" s="157">
        <v>-19.498611</v>
      </c>
      <c r="D28" s="157">
        <v>116.598056</v>
      </c>
      <c r="E28" s="157" t="str">
        <f>RIGHT(Airports[[#This Row],[ICAO]],3)</f>
        <v>AGP</v>
      </c>
      <c r="F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8" s="215" t="str" cm="1">
        <f t="array" ref="G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" s="215" t="str" cm="1">
        <f t="array" ref="H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" s="157" t="str" cm="1">
        <f t="array" ref="I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" s="157" t="str" cm="1">
        <f t="array" ref="J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" spans="1:11" x14ac:dyDescent="0.25">
      <c r="A29" s="157" t="s">
        <v>175</v>
      </c>
      <c r="B29" s="157" t="s">
        <v>176</v>
      </c>
      <c r="C29" s="157">
        <v>-23.408055999999998</v>
      </c>
      <c r="D29" s="157">
        <v>117.083333</v>
      </c>
      <c r="E29" s="157" t="str">
        <f>RIGHT(Airports[[#This Row],[ICAO]],3)</f>
        <v>AHD</v>
      </c>
      <c r="F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9" s="215" t="str" cm="1">
        <f t="array" ref="G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" s="215" t="str" cm="1">
        <f t="array" ref="H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" s="157" t="str" cm="1">
        <f t="array" ref="I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" s="157" t="str" cm="1">
        <f t="array" ref="J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" spans="1:11" x14ac:dyDescent="0.25">
      <c r="A30" s="157" t="s">
        <v>177</v>
      </c>
      <c r="B30" s="157" t="s">
        <v>178</v>
      </c>
      <c r="C30" s="157">
        <v>-15.981111</v>
      </c>
      <c r="D30" s="157">
        <v>145.820278</v>
      </c>
      <c r="E30" s="157" t="str">
        <f>RIGHT(Airports[[#This Row],[ICAO]],3)</f>
        <v>AIN</v>
      </c>
      <c r="F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0" s="215" t="str" cm="1">
        <f t="array" ref="G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" s="215" t="str" cm="1">
        <f t="array" ref="H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" s="157" t="str" cm="1">
        <f t="array" ref="I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" s="157" t="str" cm="1">
        <f t="array" ref="J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" spans="1:11" x14ac:dyDescent="0.25">
      <c r="A31" s="157" t="s">
        <v>179</v>
      </c>
      <c r="B31" s="157" t="s">
        <v>180</v>
      </c>
      <c r="C31" s="157">
        <v>-29.396388999999999</v>
      </c>
      <c r="D31" s="157">
        <v>149.87027800000001</v>
      </c>
      <c r="F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1" s="215" t="str" cm="1">
        <f t="array" ref="G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" s="215" t="str" cm="1">
        <f t="array" ref="H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" s="157" t="str" cm="1">
        <f t="array" ref="I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" s="157" t="str" cm="1">
        <f t="array" ref="J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" spans="1:11" x14ac:dyDescent="0.25">
      <c r="A32" s="157" t="s">
        <v>181</v>
      </c>
      <c r="B32" s="157" t="s">
        <v>182</v>
      </c>
      <c r="C32" s="157">
        <v>-16.035556</v>
      </c>
      <c r="D32" s="157">
        <v>145.834722</v>
      </c>
      <c r="E32" s="157" t="str">
        <f>RIGHT(Airports[[#This Row],[ICAO]],3)</f>
        <v>AIS</v>
      </c>
      <c r="F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" s="215" t="str" cm="1">
        <f t="array" ref="G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" s="215" t="str" cm="1">
        <f t="array" ref="H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" s="157" t="str" cm="1">
        <f t="array" ref="I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" s="157" t="str" cm="1">
        <f t="array" ref="J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" spans="1:11" x14ac:dyDescent="0.25">
      <c r="A33" s="157" t="s">
        <v>183</v>
      </c>
      <c r="B33" s="157" t="s">
        <v>184</v>
      </c>
      <c r="C33" s="157">
        <v>-27.334167000000001</v>
      </c>
      <c r="D33" s="157">
        <v>133.62638899999999</v>
      </c>
      <c r="E33" s="157" t="str">
        <f>RIGHT(Airports[[#This Row],[ICAO]],3)</f>
        <v>ALA</v>
      </c>
      <c r="F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" s="215" t="str" cm="1">
        <f t="array" ref="G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" s="215" t="str" cm="1">
        <f t="array" ref="H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" s="157" t="str" cm="1">
        <f t="array" ref="I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" s="157" t="str" cm="1">
        <f t="array" ref="J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" spans="1:11" x14ac:dyDescent="0.25">
      <c r="A34" s="157" t="s">
        <v>185</v>
      </c>
      <c r="B34" s="157" t="s">
        <v>186</v>
      </c>
      <c r="C34" s="157">
        <v>-22.801943999999999</v>
      </c>
      <c r="D34" s="157">
        <v>134.40361100000001</v>
      </c>
      <c r="E34" s="157" t="str">
        <f>RIGHT(Airports[[#This Row],[ICAO]],3)</f>
        <v>ALC</v>
      </c>
      <c r="F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" s="215" t="str" cm="1">
        <f t="array" ref="G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" s="215" t="str" cm="1">
        <f t="array" ref="H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" s="157" t="str" cm="1">
        <f t="array" ref="I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" s="157" t="str" cm="1">
        <f t="array" ref="J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" spans="1:11" x14ac:dyDescent="0.25">
      <c r="A35" s="157" t="s">
        <v>187</v>
      </c>
      <c r="B35" s="157" t="s">
        <v>188</v>
      </c>
      <c r="C35" s="157">
        <v>-19.295000000000002</v>
      </c>
      <c r="D35" s="157">
        <v>136.07722200000001</v>
      </c>
      <c r="E35" s="157" t="str">
        <f>RIGHT(Airports[[#This Row],[ICAO]],3)</f>
        <v>ALD</v>
      </c>
      <c r="F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" s="215" t="str" cm="1">
        <f t="array" ref="G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" s="215" t="str" cm="1">
        <f t="array" ref="H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" s="157" t="str" cm="1">
        <f t="array" ref="I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" s="157" t="str" cm="1">
        <f t="array" ref="J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" spans="1:11" x14ac:dyDescent="0.25">
      <c r="A36" s="157" t="s">
        <v>189</v>
      </c>
      <c r="B36" s="157" t="s">
        <v>190</v>
      </c>
      <c r="C36" s="157">
        <v>-18.692499999999999</v>
      </c>
      <c r="D36" s="157">
        <v>138.53138899999999</v>
      </c>
      <c r="E36" s="157" t="str">
        <f>RIGHT(Airports[[#This Row],[ICAO]],3)</f>
        <v>ALG</v>
      </c>
      <c r="F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" s="215" t="str" cm="1">
        <f t="array" ref="G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" s="215" t="str" cm="1">
        <f t="array" ref="H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" s="157" t="str" cm="1">
        <f t="array" ref="I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" s="157" t="str" cm="1">
        <f t="array" ref="J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" spans="1:11" x14ac:dyDescent="0.25">
      <c r="A37" s="157" t="s">
        <v>191</v>
      </c>
      <c r="B37" s="157" t="s">
        <v>192</v>
      </c>
      <c r="C37" s="157">
        <v>-24.7</v>
      </c>
      <c r="D37" s="157">
        <v>144.283333</v>
      </c>
      <c r="E37" s="157" t="str">
        <f>RIGHT(Airports[[#This Row],[ICAO]],3)</f>
        <v>ALH</v>
      </c>
      <c r="F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" s="215" t="str" cm="1">
        <f t="array" ref="G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" s="215" t="str" cm="1">
        <f t="array" ref="H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" s="157" t="str" cm="1">
        <f t="array" ref="I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" s="157" t="str" cm="1">
        <f t="array" ref="J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" spans="1:11" x14ac:dyDescent="0.25">
      <c r="A38" s="157" t="s">
        <v>193</v>
      </c>
      <c r="B38" s="157" t="s">
        <v>194</v>
      </c>
      <c r="C38" s="157">
        <v>-24.266389</v>
      </c>
      <c r="D38" s="157">
        <v>134.399722</v>
      </c>
      <c r="E38" s="157" t="str">
        <f>RIGHT(Airports[[#This Row],[ICAO]],3)</f>
        <v>ALM</v>
      </c>
      <c r="F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" s="215" t="str" cm="1">
        <f t="array" ref="G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" s="215" t="str" cm="1">
        <f t="array" ref="H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" s="157" t="str" cm="1">
        <f t="array" ref="I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" s="157" t="str" cm="1">
        <f t="array" ref="J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" spans="1:11" x14ac:dyDescent="0.25">
      <c r="A39" s="157" t="s">
        <v>195</v>
      </c>
      <c r="B39" s="157" t="s">
        <v>196</v>
      </c>
      <c r="C39" s="157">
        <v>-30.388055999999999</v>
      </c>
      <c r="D39" s="157">
        <v>142.625</v>
      </c>
      <c r="E39" s="157" t="str">
        <f>RIGHT(Airports[[#This Row],[ICAO]],3)</f>
        <v>ALN</v>
      </c>
      <c r="F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" s="215" t="str" cm="1">
        <f t="array" ref="G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" s="215" t="str" cm="1">
        <f t="array" ref="H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" s="157" t="str" cm="1">
        <f t="array" ref="I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" s="157" t="str" cm="1">
        <f t="array" ref="J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" spans="1:11" x14ac:dyDescent="0.25">
      <c r="A40" s="157" t="s">
        <v>197</v>
      </c>
      <c r="B40" s="157" t="s">
        <v>198</v>
      </c>
      <c r="C40" s="157">
        <v>-20.985337999999999</v>
      </c>
      <c r="D40" s="157">
        <v>137.83327</v>
      </c>
      <c r="E40" s="157" t="str">
        <f>RIGHT(Airports[[#This Row],[ICAO]],3)</f>
        <v>ALP</v>
      </c>
      <c r="F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" s="215" t="str" cm="1">
        <f t="array" ref="G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" s="215" t="str" cm="1">
        <f t="array" ref="H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" s="157" t="str" cm="1">
        <f t="array" ref="I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" s="157" t="str" cm="1">
        <f t="array" ref="J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" spans="1:11" x14ac:dyDescent="0.25">
      <c r="A41" s="157" t="s">
        <v>199</v>
      </c>
      <c r="B41" s="157" t="s">
        <v>200</v>
      </c>
      <c r="C41" s="157">
        <v>-22.653055999999999</v>
      </c>
      <c r="D41" s="157">
        <v>133.34722199999999</v>
      </c>
      <c r="E41" s="157" t="str">
        <f>RIGHT(Airports[[#This Row],[ICAO]],3)</f>
        <v>ALR</v>
      </c>
      <c r="F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" s="215" t="str" cm="1">
        <f t="array" ref="G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" s="215" t="str" cm="1">
        <f t="array" ref="H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" s="157" t="str" cm="1">
        <f t="array" ref="I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" s="157" t="str" cm="1">
        <f t="array" ref="J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" spans="1:11" x14ac:dyDescent="0.25">
      <c r="A42" s="157" t="s">
        <v>201</v>
      </c>
      <c r="B42" s="157" t="s">
        <v>202</v>
      </c>
      <c r="C42" s="157">
        <v>-35.371389000000001</v>
      </c>
      <c r="D42" s="157">
        <v>136.86027799999999</v>
      </c>
      <c r="E42" s="157" t="str">
        <f>RIGHT(Airports[[#This Row],[ICAO]],3)</f>
        <v>ALT</v>
      </c>
      <c r="F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" s="215" t="str" cm="1">
        <f t="array" ref="G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" s="215" t="str" cm="1">
        <f t="array" ref="H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" s="157" t="str" cm="1">
        <f t="array" ref="I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" s="157" t="str" cm="1">
        <f t="array" ref="J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" spans="1:11" x14ac:dyDescent="0.25">
      <c r="A43" s="157" t="s">
        <v>203</v>
      </c>
      <c r="B43" s="157" t="s">
        <v>204</v>
      </c>
      <c r="C43" s="157">
        <v>-19.066666999999999</v>
      </c>
      <c r="D43" s="157">
        <v>136.69972200000001</v>
      </c>
      <c r="E43" s="157" t="str">
        <f>RIGHT(Airports[[#This Row],[ICAO]],3)</f>
        <v>ALX</v>
      </c>
      <c r="F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" s="215" t="str" cm="1">
        <f t="array" ref="G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" s="215" t="str" cm="1">
        <f t="array" ref="H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" s="157" t="str" cm="1">
        <f t="array" ref="I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" s="157" t="str" cm="1">
        <f t="array" ref="J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" spans="1:11" x14ac:dyDescent="0.25">
      <c r="A44" s="157" t="s">
        <v>205</v>
      </c>
      <c r="B44" s="157" t="s">
        <v>206</v>
      </c>
      <c r="C44" s="157">
        <v>-22.494167000000001</v>
      </c>
      <c r="D44" s="157">
        <v>139.66222200000001</v>
      </c>
      <c r="E44" s="157" t="str">
        <f>RIGHT(Airports[[#This Row],[ICAO]],3)</f>
        <v>ALY</v>
      </c>
      <c r="F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" s="215" t="str" cm="1">
        <f t="array" ref="G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" s="215" t="str" cm="1">
        <f t="array" ref="H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" s="157" t="str" cm="1">
        <f t="array" ref="I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" s="157" t="str" cm="1">
        <f t="array" ref="J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" spans="1:11" x14ac:dyDescent="0.25">
      <c r="A45" s="157" t="s">
        <v>207</v>
      </c>
      <c r="B45" s="157" t="s">
        <v>208</v>
      </c>
      <c r="C45" s="157">
        <v>-29.444220999999999</v>
      </c>
      <c r="D45" s="157">
        <v>153.34531100000001</v>
      </c>
      <c r="E45" s="157" t="str">
        <f>RIGHT(Airports[[#This Row],[ICAO]],3)</f>
        <v>AMA</v>
      </c>
      <c r="F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" s="215" t="str" cm="1">
        <f t="array" ref="G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" s="215" t="str" cm="1">
        <f t="array" ref="H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" s="157" t="str" cm="1">
        <f t="array" ref="I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" s="157" t="str" cm="1">
        <f t="array" ref="J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" spans="1:11" x14ac:dyDescent="0.25">
      <c r="A46" s="157" t="s">
        <v>209</v>
      </c>
      <c r="B46" s="157" t="s">
        <v>210</v>
      </c>
      <c r="C46" s="157">
        <v>-27.640556</v>
      </c>
      <c r="D46" s="157">
        <v>152.71194399999999</v>
      </c>
      <c r="E46" s="157" t="str">
        <f>RIGHT(Airports[[#This Row],[ICAO]],3)</f>
        <v>AMB</v>
      </c>
      <c r="F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" s="215" t="str" cm="1">
        <f t="array" ref="G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" s="215" t="str" cm="1">
        <f t="array" ref="H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" s="157" t="str" cm="1">
        <f t="array" ref="I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" s="157" t="str" cm="1">
        <f t="array" ref="J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" spans="1:11" x14ac:dyDescent="0.25">
      <c r="A47" s="157" t="s">
        <v>211</v>
      </c>
      <c r="B47" s="157" t="s">
        <v>212</v>
      </c>
      <c r="C47" s="157">
        <v>-22.959444000000001</v>
      </c>
      <c r="D47" s="157">
        <v>145.2525</v>
      </c>
      <c r="E47" s="157" t="str">
        <f>RIGHT(Airports[[#This Row],[ICAO]],3)</f>
        <v>AMC</v>
      </c>
      <c r="F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" s="215" t="str" cm="1">
        <f t="array" ref="G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" s="215" t="str" cm="1">
        <f t="array" ref="H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" s="157" t="str" cm="1">
        <f t="array" ref="I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" s="157" t="str" cm="1">
        <f t="array" ref="J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" spans="1:11" x14ac:dyDescent="0.25">
      <c r="A48" s="157" t="s">
        <v>213</v>
      </c>
      <c r="B48" s="157" t="s">
        <v>214</v>
      </c>
      <c r="C48" s="157">
        <v>-21.655000000000001</v>
      </c>
      <c r="D48" s="157">
        <v>135.22972200000001</v>
      </c>
      <c r="E48" s="157" t="str">
        <f>RIGHT(Airports[[#This Row],[ICAO]],3)</f>
        <v>AMJ</v>
      </c>
      <c r="F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" s="215" t="str" cm="1">
        <f t="array" ref="G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" s="215" t="str" cm="1">
        <f t="array" ref="H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" s="157" t="str" cm="1">
        <f t="array" ref="I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" s="157" t="str" cm="1">
        <f t="array" ref="J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" spans="1:11" x14ac:dyDescent="0.25">
      <c r="A49" s="157" t="s">
        <v>215</v>
      </c>
      <c r="B49" s="157" t="s">
        <v>216</v>
      </c>
      <c r="C49" s="157">
        <v>-17.954167000000002</v>
      </c>
      <c r="D49" s="157">
        <v>139.76305600000001</v>
      </c>
      <c r="E49" s="157" t="str">
        <f>RIGHT(Airports[[#This Row],[ICAO]],3)</f>
        <v>AML</v>
      </c>
      <c r="F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" s="215" t="str" cm="1">
        <f t="array" ref="G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" s="215" t="str" cm="1">
        <f t="array" ref="H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" s="157" t="str" cm="1">
        <f t="array" ref="I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" s="157" t="str" cm="1">
        <f t="array" ref="J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" spans="1:11" x14ac:dyDescent="0.25">
      <c r="A50" s="157" t="s">
        <v>217</v>
      </c>
      <c r="B50" s="157" t="s">
        <v>218</v>
      </c>
      <c r="C50" s="157">
        <v>-21.738889</v>
      </c>
      <c r="D50" s="157">
        <v>135.24722199999999</v>
      </c>
      <c r="E50" s="157" t="str">
        <f>RIGHT(Airports[[#This Row],[ICAO]],3)</f>
        <v>AMM</v>
      </c>
      <c r="F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" s="215" t="str" cm="1">
        <f t="array" ref="G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" s="215" t="str" cm="1">
        <f t="array" ref="H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" s="157" t="str" cm="1">
        <f t="array" ref="I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" s="157" t="str" cm="1">
        <f t="array" ref="J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" spans="1:11" x14ac:dyDescent="0.25">
      <c r="A51" s="157" t="s">
        <v>219</v>
      </c>
      <c r="B51" s="157" t="s">
        <v>220</v>
      </c>
      <c r="C51" s="157">
        <v>-32.534999999999997</v>
      </c>
      <c r="D51" s="157">
        <v>137.691667</v>
      </c>
      <c r="E51" s="157" t="str">
        <f>RIGHT(Airports[[#This Row],[ICAO]],3)</f>
        <v>AMN</v>
      </c>
      <c r="F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" s="215" t="str" cm="1">
        <f t="array" ref="G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" s="215" t="str" cm="1">
        <f t="array" ref="H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" s="157" t="str" cm="1">
        <f t="array" ref="I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" s="157" t="str" cm="1">
        <f t="array" ref="J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" spans="1:11" x14ac:dyDescent="0.25">
      <c r="A52" s="157" t="s">
        <v>221</v>
      </c>
      <c r="B52" s="157" t="s">
        <v>222</v>
      </c>
      <c r="C52" s="157">
        <v>-21.943611000000001</v>
      </c>
      <c r="D52" s="157">
        <v>146.63333299999999</v>
      </c>
      <c r="E52" s="157" t="str">
        <f>RIGHT(Airports[[#This Row],[ICAO]],3)</f>
        <v>AMO</v>
      </c>
      <c r="F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" s="215" t="str" cm="1">
        <f t="array" ref="G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" s="215" t="str" cm="1">
        <f t="array" ref="H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" s="157" t="str" cm="1">
        <f t="array" ref="I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" s="157" t="str" cm="1">
        <f t="array" ref="J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" spans="1:11" x14ac:dyDescent="0.25">
      <c r="A53" s="157" t="s">
        <v>223</v>
      </c>
      <c r="B53" s="157" t="s">
        <v>224</v>
      </c>
      <c r="C53" s="157">
        <v>-26.097221999999999</v>
      </c>
      <c r="D53" s="157">
        <v>131.202778</v>
      </c>
      <c r="E53" s="157" t="str">
        <f>RIGHT(Airports[[#This Row],[ICAO]],3)</f>
        <v>AMT</v>
      </c>
      <c r="F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" s="215" t="str" cm="1">
        <f t="array" ref="G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" s="215" t="str" cm="1">
        <f t="array" ref="H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" s="157" t="str" cm="1">
        <f t="array" ref="I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" s="157" t="str" cm="1">
        <f t="array" ref="J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" spans="1:11" x14ac:dyDescent="0.25">
      <c r="A54" s="157" t="s">
        <v>225</v>
      </c>
      <c r="B54" s="157" t="s">
        <v>226</v>
      </c>
      <c r="C54" s="157">
        <v>-21.666388999999999</v>
      </c>
      <c r="D54" s="157">
        <v>140.98333299999999</v>
      </c>
      <c r="F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" s="215" t="str" cm="1">
        <f t="array" ref="G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" s="215" t="str" cm="1">
        <f t="array" ref="H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" s="157" t="str" cm="1">
        <f t="array" ref="I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" s="157" t="str" cm="1">
        <f t="array" ref="J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" spans="1:11" x14ac:dyDescent="0.25">
      <c r="A55" s="157" t="s">
        <v>227</v>
      </c>
      <c r="B55" s="157" t="s">
        <v>228</v>
      </c>
      <c r="C55" s="157">
        <v>-42.944721999999999</v>
      </c>
      <c r="D55" s="157">
        <v>146.423889</v>
      </c>
      <c r="E55" s="157" t="str">
        <f>RIGHT(Airports[[#This Row],[ICAO]],3)</f>
        <v>ANE</v>
      </c>
      <c r="F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" s="215" t="str" cm="1">
        <f t="array" ref="G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" s="215" t="str" cm="1">
        <f t="array" ref="H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" s="157" t="str" cm="1">
        <f t="array" ref="I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" s="157" t="str" cm="1">
        <f t="array" ref="J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" spans="1:11" x14ac:dyDescent="0.25">
      <c r="A56" s="157" t="s">
        <v>229</v>
      </c>
      <c r="B56" s="157" t="s">
        <v>230</v>
      </c>
      <c r="C56" s="157">
        <v>-23.135000000000002</v>
      </c>
      <c r="D56" s="157">
        <v>118.706667</v>
      </c>
      <c r="F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" s="215" t="str" cm="1">
        <f t="array" ref="G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" s="215" t="str" cm="1">
        <f t="array" ref="H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" s="157" t="str" cm="1">
        <f t="array" ref="I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" s="157" t="str" cm="1">
        <f t="array" ref="J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" spans="1:11" x14ac:dyDescent="0.25">
      <c r="A57" s="157" t="s">
        <v>231</v>
      </c>
      <c r="B57" s="157" t="s">
        <v>232</v>
      </c>
      <c r="C57" s="157">
        <v>-26.1</v>
      </c>
      <c r="D57" s="157">
        <v>130.4</v>
      </c>
      <c r="E57" s="157" t="str">
        <f>RIGHT(Airports[[#This Row],[ICAO]],3)</f>
        <v>ANJ</v>
      </c>
      <c r="F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" s="215" t="str" cm="1">
        <f t="array" ref="G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" s="215" t="str" cm="1">
        <f t="array" ref="H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" s="157" t="str" cm="1">
        <f t="array" ref="I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" s="157" t="str" cm="1">
        <f t="array" ref="J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" spans="1:11" x14ac:dyDescent="0.25">
      <c r="A58" s="157" t="s">
        <v>233</v>
      </c>
      <c r="B58" s="157" t="s">
        <v>234</v>
      </c>
      <c r="C58" s="157">
        <v>-28.897221999999999</v>
      </c>
      <c r="D58" s="157">
        <v>136.170556</v>
      </c>
      <c r="E58" s="157" t="str">
        <f>RIGHT(Airports[[#This Row],[ICAO]],3)</f>
        <v>ANK</v>
      </c>
      <c r="F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" s="215" t="str" cm="1">
        <f t="array" ref="G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" s="215" t="str" cm="1">
        <f t="array" ref="H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" s="157" t="str" cm="1">
        <f t="array" ref="I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" s="157" t="str" cm="1">
        <f t="array" ref="J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" spans="1:11" x14ac:dyDescent="0.25">
      <c r="A59" s="157" t="s">
        <v>235</v>
      </c>
      <c r="B59" s="157" t="s">
        <v>236</v>
      </c>
      <c r="C59" s="157">
        <v>-17.975556000000001</v>
      </c>
      <c r="D59" s="157">
        <v>135.53805600000001</v>
      </c>
      <c r="E59" s="157" t="str">
        <f>RIGHT(Airports[[#This Row],[ICAO]],3)</f>
        <v>ANL</v>
      </c>
      <c r="F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" s="215" t="str" cm="1">
        <f t="array" ref="G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" s="215" t="str" cm="1">
        <f t="array" ref="H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" s="157" t="str" cm="1">
        <f t="array" ref="I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" s="157" t="str" cm="1">
        <f t="array" ref="J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" spans="1:11" x14ac:dyDescent="0.25">
      <c r="A60" s="157" t="s">
        <v>237</v>
      </c>
      <c r="B60" s="157" t="s">
        <v>238</v>
      </c>
      <c r="C60" s="157">
        <v>-21.831666999999999</v>
      </c>
      <c r="D60" s="157">
        <v>133.125</v>
      </c>
      <c r="E60" s="157" t="str">
        <f>RIGHT(Airports[[#This Row],[ICAO]],3)</f>
        <v>ANN</v>
      </c>
      <c r="F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" s="215" t="str" cm="1">
        <f t="array" ref="G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" s="215" t="str" cm="1">
        <f t="array" ref="H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" s="157" t="str" cm="1">
        <f t="array" ref="I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" s="157" t="str" cm="1">
        <f t="array" ref="J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" spans="1:11" x14ac:dyDescent="0.25">
      <c r="A61" s="157" t="s">
        <v>239</v>
      </c>
      <c r="B61" s="157" t="s">
        <v>240</v>
      </c>
      <c r="C61" s="157">
        <v>-24.733332999999998</v>
      </c>
      <c r="D61" s="157">
        <v>143.71638899999999</v>
      </c>
      <c r="E61" s="157" t="str">
        <f>RIGHT(Airports[[#This Row],[ICAO]],3)</f>
        <v>ANO</v>
      </c>
      <c r="F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" s="215" t="str" cm="1">
        <f t="array" ref="G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" s="215" t="str" cm="1">
        <f t="array" ref="H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" s="157" t="str" cm="1">
        <f t="array" ref="I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" s="157" t="str" cm="1">
        <f t="array" ref="J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" spans="1:11" x14ac:dyDescent="0.25">
      <c r="A62" s="157" t="s">
        <v>241</v>
      </c>
      <c r="B62" s="157" t="s">
        <v>242</v>
      </c>
      <c r="C62" s="157">
        <v>-12.885</v>
      </c>
      <c r="D62" s="157">
        <v>131.68444400000001</v>
      </c>
      <c r="E62" s="157" t="str">
        <f>RIGHT(Airports[[#This Row],[ICAO]],3)</f>
        <v>ANR</v>
      </c>
      <c r="F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" s="215" t="str" cm="1">
        <f t="array" ref="G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" s="215" t="str" cm="1">
        <f t="array" ref="H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" s="157" t="str" cm="1">
        <f t="array" ref="I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" s="157" t="str" cm="1">
        <f t="array" ref="J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" spans="1:11" x14ac:dyDescent="0.25">
      <c r="A63" s="157" t="s">
        <v>243</v>
      </c>
      <c r="B63" s="157" t="s">
        <v>244</v>
      </c>
      <c r="C63" s="157">
        <v>-21.2</v>
      </c>
      <c r="D63" s="157">
        <v>136.44833299999999</v>
      </c>
      <c r="E63" s="157" t="str">
        <f>RIGHT(Airports[[#This Row],[ICAO]],3)</f>
        <v>ANW</v>
      </c>
      <c r="F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" s="215" t="str" cm="1">
        <f t="array" ref="G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" s="215" t="str" cm="1">
        <f t="array" ref="H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" s="157" t="str" cm="1">
        <f t="array" ref="I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" s="157" t="str" cm="1">
        <f t="array" ref="J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" spans="1:11" x14ac:dyDescent="0.25">
      <c r="A64" s="157" t="s">
        <v>245</v>
      </c>
      <c r="B64" s="157" t="s">
        <v>246</v>
      </c>
      <c r="C64" s="157">
        <v>-27.667221999999999</v>
      </c>
      <c r="D64" s="157">
        <v>150.932222</v>
      </c>
      <c r="E64" s="157" t="str">
        <f>RIGHT(Airports[[#This Row],[ICAO]],3)</f>
        <v>AOC</v>
      </c>
      <c r="F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" s="215" t="str" cm="1">
        <f t="array" ref="G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" s="215" t="str" cm="1">
        <f t="array" ref="H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" s="157" t="str" cm="1">
        <f t="array" ref="I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" s="157" t="str" cm="1">
        <f t="array" ref="J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" spans="1:11" x14ac:dyDescent="0.25">
      <c r="A65" s="157" t="s">
        <v>247</v>
      </c>
      <c r="B65" s="157" t="s">
        <v>248</v>
      </c>
      <c r="C65" s="157">
        <v>-22.48</v>
      </c>
      <c r="D65" s="157">
        <v>143.1825</v>
      </c>
      <c r="E65" s="157" t="str">
        <f>RIGHT(Airports[[#This Row],[ICAO]],3)</f>
        <v>AOD</v>
      </c>
      <c r="F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" s="215" t="str" cm="1">
        <f t="array" ref="G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" s="215" t="str" cm="1">
        <f t="array" ref="H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" s="157" t="str" cm="1">
        <f t="array" ref="I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" s="157" t="str" cm="1">
        <f t="array" ref="J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" spans="1:11" x14ac:dyDescent="0.25">
      <c r="A66" s="157" t="s">
        <v>249</v>
      </c>
      <c r="B66" s="157" t="s">
        <v>250</v>
      </c>
      <c r="C66" s="157">
        <v>-21.648610999999999</v>
      </c>
      <c r="D66" s="157">
        <v>139.193611</v>
      </c>
      <c r="E66" s="157" t="str">
        <f>RIGHT(Airports[[#This Row],[ICAO]],3)</f>
        <v>AOR</v>
      </c>
      <c r="F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" s="215" t="str" cm="1">
        <f t="array" ref="G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" s="215" t="str" cm="1">
        <f t="array" ref="H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" s="157" t="str" cm="1">
        <f t="array" ref="I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" s="157" t="str" cm="1">
        <f t="array" ref="J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" spans="1:11" x14ac:dyDescent="0.25">
      <c r="A67" s="157" t="s">
        <v>251</v>
      </c>
      <c r="B67" s="157" t="s">
        <v>252</v>
      </c>
      <c r="C67" s="157">
        <v>-19.25</v>
      </c>
      <c r="D67" s="157">
        <v>121.516667</v>
      </c>
      <c r="E67" s="157" t="str">
        <f>RIGHT(Airports[[#This Row],[ICAO]],3)</f>
        <v>APA</v>
      </c>
      <c r="F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" s="215" t="str" cm="1">
        <f t="array" ref="G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" s="215" t="str" cm="1">
        <f t="array" ref="H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" s="157" t="str" cm="1">
        <f t="array" ref="I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" s="157" t="str" cm="1">
        <f t="array" ref="J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" spans="1:11" x14ac:dyDescent="0.25">
      <c r="A68" s="157" t="s">
        <v>253</v>
      </c>
      <c r="B68" s="157" t="s">
        <v>254</v>
      </c>
      <c r="C68" s="157">
        <v>-23.646111000000001</v>
      </c>
      <c r="D68" s="157">
        <v>146.58361099999999</v>
      </c>
      <c r="E68" s="157" t="str">
        <f>RIGHT(Airports[[#This Row],[ICAO]],3)</f>
        <v>APH</v>
      </c>
      <c r="F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" s="215" t="str" cm="1">
        <f t="array" ref="G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" s="215" t="str" cm="1">
        <f t="array" ref="H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" s="157" t="str" cm="1">
        <f t="array" ref="I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" s="157" t="str" cm="1">
        <f t="array" ref="J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" spans="1:11" x14ac:dyDescent="0.25">
      <c r="A69" s="157" t="s">
        <v>255</v>
      </c>
      <c r="B69" s="157" t="s">
        <v>256</v>
      </c>
      <c r="C69" s="157">
        <v>-38.772778000000002</v>
      </c>
      <c r="D69" s="157">
        <v>143.65694400000001</v>
      </c>
      <c r="E69" s="157" t="str">
        <f>RIGHT(Airports[[#This Row],[ICAO]],3)</f>
        <v>APO</v>
      </c>
      <c r="F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" s="215" t="str" cm="1">
        <f t="array" ref="G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" s="215" t="str" cm="1">
        <f t="array" ref="H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" s="157" t="str" cm="1">
        <f t="array" ref="I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" s="157" t="str" cm="1">
        <f t="array" ref="J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" spans="1:11" x14ac:dyDescent="0.25">
      <c r="A70" s="157" t="s">
        <v>257</v>
      </c>
      <c r="B70" s="157" t="s">
        <v>258</v>
      </c>
      <c r="C70" s="157">
        <v>-25.528888999999999</v>
      </c>
      <c r="D70" s="157">
        <v>152.57</v>
      </c>
      <c r="E70" s="157" t="str">
        <f>RIGHT(Airports[[#This Row],[ICAO]],3)</f>
        <v>AQA</v>
      </c>
      <c r="F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" s="215" t="str" cm="1">
        <f t="array" ref="G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" s="215" t="str" cm="1">
        <f t="array" ref="H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" s="157" t="str" cm="1">
        <f t="array" ref="I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" s="157" t="str" cm="1">
        <f t="array" ref="J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" spans="1:11" x14ac:dyDescent="0.25">
      <c r="A71" s="157" t="s">
        <v>259</v>
      </c>
      <c r="B71" s="157" t="s">
        <v>260</v>
      </c>
      <c r="C71" s="157">
        <v>-22.977055</v>
      </c>
      <c r="D71" s="157">
        <v>148.55233799999999</v>
      </c>
      <c r="E71" s="157" t="str">
        <f>RIGHT(Airports[[#This Row],[ICAO]],3)</f>
        <v>AQM</v>
      </c>
      <c r="F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" s="215" t="str" cm="1">
        <f t="array" ref="G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" s="215" t="str" cm="1">
        <f t="array" ref="H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" s="157" t="str" cm="1">
        <f t="array" ref="I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" s="157" t="str" cm="1">
        <f t="array" ref="J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" spans="1:11" x14ac:dyDescent="0.25">
      <c r="A72" s="157" t="s">
        <v>261</v>
      </c>
      <c r="B72" s="157" t="s">
        <v>262</v>
      </c>
      <c r="C72" s="157">
        <v>-37.309443999999999</v>
      </c>
      <c r="D72" s="157">
        <v>142.98861099999999</v>
      </c>
      <c r="E72" s="157" t="str">
        <f>RIGHT(Airports[[#This Row],[ICAO]],3)</f>
        <v>ARA</v>
      </c>
      <c r="F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" s="215" t="str" cm="1">
        <f t="array" ref="G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" s="215" t="str" cm="1">
        <f t="array" ref="H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" s="157" t="str" cm="1">
        <f t="array" ref="I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" s="157" t="str" cm="1">
        <f t="array" ref="J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" spans="1:11" x14ac:dyDescent="0.25">
      <c r="A73" s="157" t="s">
        <v>263</v>
      </c>
      <c r="B73" s="157" t="s">
        <v>264</v>
      </c>
      <c r="C73" s="157">
        <v>-13.440556000000001</v>
      </c>
      <c r="D73" s="157">
        <v>142.927222</v>
      </c>
      <c r="F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" s="215" t="str" cm="1">
        <f t="array" ref="G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" s="215" t="str" cm="1">
        <f t="array" ref="H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" s="157" t="str" cm="1">
        <f t="array" ref="I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" s="157" t="str" cm="1">
        <f t="array" ref="J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" spans="1:11" x14ac:dyDescent="0.25">
      <c r="A74" s="157" t="s">
        <v>265</v>
      </c>
      <c r="B74" s="157" t="s">
        <v>266</v>
      </c>
      <c r="C74" s="157">
        <v>-21.676389</v>
      </c>
      <c r="D74" s="157">
        <v>136.67777799999999</v>
      </c>
      <c r="E74" s="157" t="str">
        <f>RIGHT(Airports[[#This Row],[ICAO]],3)</f>
        <v>ARD</v>
      </c>
      <c r="F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" s="215" t="str" cm="1">
        <f t="array" ref="G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" s="215" t="str" cm="1">
        <f t="array" ref="H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" s="157" t="str" cm="1">
        <f t="array" ref="I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" s="157" t="str" cm="1">
        <f t="array" ref="J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" spans="1:11" x14ac:dyDescent="0.25">
      <c r="A75" s="157" t="s">
        <v>267</v>
      </c>
      <c r="B75" s="157" t="s">
        <v>268</v>
      </c>
      <c r="C75" s="157">
        <v>-25.838611</v>
      </c>
      <c r="D75" s="157">
        <v>147.41222200000001</v>
      </c>
      <c r="E75" s="157" t="str">
        <f>RIGHT(Airports[[#This Row],[ICAO]],3)</f>
        <v>ARE</v>
      </c>
      <c r="F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" s="215" t="str" cm="1">
        <f t="array" ref="G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" s="215" t="str" cm="1">
        <f t="array" ref="H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" s="157" t="str" cm="1">
        <f t="array" ref="I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" s="157" t="str" cm="1">
        <f t="array" ref="J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" spans="1:11" x14ac:dyDescent="0.25">
      <c r="A76" s="157" t="s">
        <v>269</v>
      </c>
      <c r="B76" s="157" t="s">
        <v>270</v>
      </c>
      <c r="C76" s="157">
        <v>-16.686388999999998</v>
      </c>
      <c r="D76" s="157">
        <v>146.07638900000001</v>
      </c>
      <c r="E76" s="157" t="str">
        <f>RIGHT(Airports[[#This Row],[ICAO]],3)</f>
        <v>ARF</v>
      </c>
      <c r="F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" s="215" t="str" cm="1">
        <f t="array" ref="G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" s="215" t="str" cm="1">
        <f t="array" ref="H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" s="157" t="str" cm="1">
        <f t="array" ref="I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" s="157" t="str" cm="1">
        <f t="array" ref="J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" spans="1:11" x14ac:dyDescent="0.25">
      <c r="A77" s="157" t="s">
        <v>271</v>
      </c>
      <c r="B77" s="157" t="s">
        <v>172</v>
      </c>
      <c r="C77" s="157">
        <v>-16.636944</v>
      </c>
      <c r="D77" s="157">
        <v>128.45138900000001</v>
      </c>
      <c r="E77" s="157" t="str">
        <f>RIGHT(Airports[[#This Row],[ICAO]],3)</f>
        <v>ARG</v>
      </c>
      <c r="F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" s="215" t="str" cm="1">
        <f t="array" ref="G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" s="215" t="str" cm="1">
        <f t="array" ref="H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" s="157" t="str" cm="1">
        <f t="array" ref="I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" s="157" t="str" cm="1">
        <f t="array" ref="J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" spans="1:11" x14ac:dyDescent="0.25">
      <c r="A78" s="157" t="s">
        <v>272</v>
      </c>
      <c r="B78" s="157" t="s">
        <v>273</v>
      </c>
      <c r="C78" s="157">
        <v>-19.549721999999999</v>
      </c>
      <c r="D78" s="157">
        <v>141.38305600000001</v>
      </c>
      <c r="E78" s="157" t="str">
        <f>RIGHT(Airports[[#This Row],[ICAO]],3)</f>
        <v>ARI</v>
      </c>
      <c r="F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" s="215" t="str" cm="1">
        <f t="array" ref="G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" s="215" t="str" cm="1">
        <f t="array" ref="H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" s="157" t="str" cm="1">
        <f t="array" ref="I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" s="157" t="str" cm="1">
        <f t="array" ref="J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" spans="1:11" x14ac:dyDescent="0.25">
      <c r="A79" s="157" t="s">
        <v>274</v>
      </c>
      <c r="B79" s="157" t="s">
        <v>275</v>
      </c>
      <c r="C79" s="157">
        <v>-30.406389000000001</v>
      </c>
      <c r="D79" s="157">
        <v>139.346667</v>
      </c>
      <c r="E79" s="157" t="str">
        <f>RIGHT(Airports[[#This Row],[ICAO]],3)</f>
        <v>ARK</v>
      </c>
      <c r="F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" s="215" t="str" cm="1">
        <f t="array" ref="G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" s="215" t="str" cm="1">
        <f t="array" ref="H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" s="157" t="str" cm="1">
        <f t="array" ref="I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" s="157" t="str" cm="1">
        <f t="array" ref="J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" spans="1:11" x14ac:dyDescent="0.25">
      <c r="A80" s="157" t="s">
        <v>276</v>
      </c>
      <c r="B80" s="157" t="s">
        <v>277</v>
      </c>
      <c r="C80" s="157">
        <v>-34.412500000000001</v>
      </c>
      <c r="D80" s="157">
        <v>146.853611</v>
      </c>
      <c r="E80" s="157" t="str">
        <f>RIGHT(Airports[[#This Row],[ICAO]],3)</f>
        <v>ARL</v>
      </c>
      <c r="F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" s="215" t="str" cm="1">
        <f t="array" ref="G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" s="215" t="str" cm="1">
        <f t="array" ref="H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" s="157" t="str" cm="1">
        <f t="array" ref="I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" s="157" t="str" cm="1">
        <f t="array" ref="J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" spans="1:11" x14ac:dyDescent="0.25">
      <c r="A81" s="157" t="s">
        <v>278</v>
      </c>
      <c r="B81" s="157" t="s">
        <v>279</v>
      </c>
      <c r="C81" s="157">
        <v>-30.528055999999999</v>
      </c>
      <c r="D81" s="157">
        <v>151.617222</v>
      </c>
      <c r="E81" s="157" t="str">
        <f>RIGHT(Airports[[#This Row],[ICAO]],3)</f>
        <v>ARM</v>
      </c>
      <c r="F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" s="215" t="str" cm="1">
        <f t="array" ref="G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" s="215" t="str" cm="1">
        <f t="array" ref="H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" s="157" t="str" cm="1">
        <f t="array" ref="I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" s="157" t="str" cm="1">
        <f t="array" ref="J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" spans="1:11" x14ac:dyDescent="0.25">
      <c r="A82" s="157" t="s">
        <v>280</v>
      </c>
      <c r="B82" s="157" t="s">
        <v>281</v>
      </c>
      <c r="C82" s="157">
        <v>-24.089721999999998</v>
      </c>
      <c r="D82" s="157">
        <v>132.268056</v>
      </c>
      <c r="E82" s="157" t="str">
        <f>RIGHT(Airports[[#This Row],[ICAO]],3)</f>
        <v>ARN</v>
      </c>
      <c r="F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" s="215" t="str" cm="1">
        <f t="array" ref="G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" s="215" t="str" cm="1">
        <f t="array" ref="H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" s="157" t="str" cm="1">
        <f t="array" ref="I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" s="157" t="str" cm="1">
        <f t="array" ref="J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" spans="1:11" x14ac:dyDescent="0.25">
      <c r="A83" s="157" t="s">
        <v>282</v>
      </c>
      <c r="B83" s="157" t="s">
        <v>283</v>
      </c>
      <c r="C83" s="157">
        <v>-22.316666999999999</v>
      </c>
      <c r="D83" s="157">
        <v>135.69972200000001</v>
      </c>
      <c r="E83" s="157" t="str">
        <f>RIGHT(Airports[[#This Row],[ICAO]],3)</f>
        <v>ARP</v>
      </c>
      <c r="F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" s="215" t="str" cm="1">
        <f t="array" ref="G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" s="215" t="str" cm="1">
        <f t="array" ref="H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" s="157" t="str" cm="1">
        <f t="array" ref="I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" s="157" t="str" cm="1">
        <f t="array" ref="J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" spans="1:11" x14ac:dyDescent="0.25">
      <c r="A84" s="157" t="s">
        <v>284</v>
      </c>
      <c r="B84" s="157" t="s">
        <v>285</v>
      </c>
      <c r="C84" s="157">
        <v>-22.131667</v>
      </c>
      <c r="D84" s="157">
        <v>147.89333300000001</v>
      </c>
      <c r="E84" s="157" t="str">
        <f>RIGHT(Airports[[#This Row],[ICAO]],3)</f>
        <v>ARR</v>
      </c>
      <c r="F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" s="215" t="str" cm="1">
        <f t="array" ref="G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" s="215" t="str" cm="1">
        <f t="array" ref="H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" s="157" t="str" cm="1">
        <f t="array" ref="I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" s="157" t="str" cm="1">
        <f t="array" ref="J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" spans="1:11" x14ac:dyDescent="0.25">
      <c r="A85" s="157" t="s">
        <v>286</v>
      </c>
      <c r="B85" s="157" t="s">
        <v>287</v>
      </c>
      <c r="C85" s="157">
        <v>-26.690556000000001</v>
      </c>
      <c r="D85" s="157">
        <v>141.047222</v>
      </c>
      <c r="E85" s="157" t="str">
        <f>RIGHT(Airports[[#This Row],[ICAO]],3)</f>
        <v>ARY</v>
      </c>
      <c r="F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" s="215" t="str" cm="1">
        <f t="array" ref="G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" s="215" t="str" cm="1">
        <f t="array" ref="H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" s="157" t="str" cm="1">
        <f t="array" ref="I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" s="157" t="str" cm="1">
        <f t="array" ref="J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" spans="1:11" x14ac:dyDescent="0.25">
      <c r="A86" s="157" t="s">
        <v>288</v>
      </c>
      <c r="B86" s="157" t="s">
        <v>289</v>
      </c>
      <c r="C86" s="157">
        <v>-29.316666999999999</v>
      </c>
      <c r="D86" s="157">
        <v>151.05611099999999</v>
      </c>
      <c r="E86" s="157" t="str">
        <f>RIGHT(Airports[[#This Row],[ICAO]],3)</f>
        <v>ASF</v>
      </c>
      <c r="F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" s="215" t="str" cm="1">
        <f t="array" ref="G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" s="215" t="str" cm="1">
        <f t="array" ref="H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" s="157" t="str" cm="1">
        <f t="array" ref="I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" s="157" t="str" cm="1">
        <f t="array" ref="J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" spans="1:11" x14ac:dyDescent="0.25">
      <c r="A87" s="157" t="s">
        <v>290</v>
      </c>
      <c r="B87" s="157" t="s">
        <v>291</v>
      </c>
      <c r="C87" s="157">
        <v>-17.261944</v>
      </c>
      <c r="D87" s="157">
        <v>145.514444</v>
      </c>
      <c r="E87" s="157" t="str">
        <f>RIGHT(Airports[[#This Row],[ICAO]],3)</f>
        <v>ATN</v>
      </c>
      <c r="F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" s="215" t="str" cm="1">
        <f t="array" ref="G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" s="215" t="str" cm="1">
        <f t="array" ref="H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" s="157" t="str" cm="1">
        <f t="array" ref="I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" s="157" t="str" cm="1">
        <f t="array" ref="J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" spans="1:11" x14ac:dyDescent="0.25">
      <c r="A88" s="157" t="s">
        <v>292</v>
      </c>
      <c r="B88" s="157" t="s">
        <v>293</v>
      </c>
      <c r="C88" s="157">
        <v>-37.164166999999999</v>
      </c>
      <c r="D88" s="157">
        <v>143.46</v>
      </c>
      <c r="E88" s="157" t="str">
        <f>RIGHT(Airports[[#This Row],[ICAO]],3)</f>
        <v>ATR</v>
      </c>
      <c r="F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" s="215" t="str" cm="1">
        <f t="array" ref="G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" s="215" t="str" cm="1">
        <f t="array" ref="H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" s="157" t="str" cm="1">
        <f t="array" ref="I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" s="157" t="str" cm="1">
        <f t="array" ref="J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" spans="1:11" x14ac:dyDescent="0.25">
      <c r="A89" s="157" t="s">
        <v>294</v>
      </c>
      <c r="B89" s="157" t="s">
        <v>295</v>
      </c>
      <c r="C89" s="157">
        <v>-24.037222</v>
      </c>
      <c r="D89" s="157">
        <v>148.40888899999999</v>
      </c>
      <c r="E89" s="157" t="str">
        <f>RIGHT(Airports[[#This Row],[ICAO]],3)</f>
        <v>ATU</v>
      </c>
      <c r="F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" s="215" t="str" cm="1">
        <f t="array" ref="G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" s="215" t="str" cm="1">
        <f t="array" ref="H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" s="157" t="str" cm="1">
        <f t="array" ref="I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" s="157" t="str" cm="1">
        <f t="array" ref="J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" spans="1:11" x14ac:dyDescent="0.25">
      <c r="A90" s="157" t="s">
        <v>296</v>
      </c>
      <c r="B90" s="157" t="s">
        <v>297</v>
      </c>
      <c r="C90" s="157">
        <v>-25.754999999999999</v>
      </c>
      <c r="D90" s="157">
        <v>146.58666700000001</v>
      </c>
      <c r="E90" s="157" t="str">
        <f>RIGHT(Airports[[#This Row],[ICAO]],3)</f>
        <v>AUA</v>
      </c>
      <c r="F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" s="215" t="str" cm="1">
        <f t="array" ref="G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" s="215" t="str" cm="1">
        <f t="array" ref="H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" s="157" t="str" cm="1">
        <f t="array" ref="I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" s="157" t="str" cm="1">
        <f t="array" ref="J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" spans="1:11" x14ac:dyDescent="0.25">
      <c r="A91" s="157" t="s">
        <v>298</v>
      </c>
      <c r="B91" s="157" t="s">
        <v>299</v>
      </c>
      <c r="C91" s="157">
        <v>-25.95</v>
      </c>
      <c r="D91" s="157">
        <v>150.61666700000001</v>
      </c>
      <c r="E91" s="157" t="str">
        <f>RIGHT(Airports[[#This Row],[ICAO]],3)</f>
        <v>AUB</v>
      </c>
      <c r="F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" s="215" t="str" cm="1">
        <f t="array" ref="G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" s="215" t="str" cm="1">
        <f t="array" ref="H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" s="157" t="str" cm="1">
        <f t="array" ref="I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" s="157" t="str" cm="1">
        <f t="array" ref="J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" spans="1:11" x14ac:dyDescent="0.25">
      <c r="A92" s="157" t="s">
        <v>300</v>
      </c>
      <c r="B92" s="157" t="s">
        <v>301</v>
      </c>
      <c r="C92" s="157">
        <v>-34.33</v>
      </c>
      <c r="D92" s="157">
        <v>115.156667</v>
      </c>
      <c r="E92" s="157" t="str">
        <f>RIGHT(Airports[[#This Row],[ICAO]],3)</f>
        <v>AUG</v>
      </c>
      <c r="F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" s="215" t="str" cm="1">
        <f t="array" ref="G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" s="215" t="str" cm="1">
        <f t="array" ref="H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" s="157" t="str" cm="1">
        <f t="array" ref="I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" s="157" t="str" cm="1">
        <f t="array" ref="J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" spans="1:11" x14ac:dyDescent="0.25">
      <c r="A93" s="157" t="s">
        <v>302</v>
      </c>
      <c r="B93" s="157" t="s">
        <v>303</v>
      </c>
      <c r="C93" s="157">
        <v>-13.353889000000001</v>
      </c>
      <c r="D93" s="157">
        <v>141.720833</v>
      </c>
      <c r="E93" s="157" t="str">
        <f>RIGHT(Airports[[#This Row],[ICAO]],3)</f>
        <v>AUR</v>
      </c>
      <c r="F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" s="215" t="str" cm="1">
        <f t="array" ref="G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" s="215" t="str" cm="1">
        <f t="array" ref="H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" s="157" t="str" cm="1">
        <f t="array" ref="I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" s="157" t="str" cm="1">
        <f t="array" ref="J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" spans="1:11" x14ac:dyDescent="0.25">
      <c r="A94" s="157" t="s">
        <v>304</v>
      </c>
      <c r="B94" s="157" t="s">
        <v>305</v>
      </c>
      <c r="C94" s="157">
        <v>-20.5</v>
      </c>
      <c r="D94" s="157">
        <v>137.766389</v>
      </c>
      <c r="E94" s="157" t="str">
        <f>RIGHT(Airports[[#This Row],[ICAO]],3)</f>
        <v>AUS</v>
      </c>
      <c r="F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" s="215" t="str" cm="1">
        <f t="array" ref="G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" s="215" t="str" cm="1">
        <f t="array" ref="H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" s="157" t="str" cm="1">
        <f t="array" ref="I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" s="157" t="str" cm="1">
        <f t="array" ref="J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" spans="1:11" x14ac:dyDescent="0.25">
      <c r="A95" s="157" t="s">
        <v>306</v>
      </c>
      <c r="B95" s="157" t="s">
        <v>307</v>
      </c>
      <c r="C95" s="157">
        <v>-23.149722000000001</v>
      </c>
      <c r="D95" s="157">
        <v>145.19972200000001</v>
      </c>
      <c r="E95" s="157" t="str">
        <f>RIGHT(Airports[[#This Row],[ICAO]],3)</f>
        <v>AUT</v>
      </c>
      <c r="F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" s="215" t="str" cm="1">
        <f t="array" ref="G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" s="215" t="str" cm="1">
        <f t="array" ref="H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" s="157" t="str" cm="1">
        <f t="array" ref="I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" s="157" t="str" cm="1">
        <f t="array" ref="J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" spans="1:11" x14ac:dyDescent="0.25">
      <c r="A96" s="157" t="s">
        <v>308</v>
      </c>
      <c r="B96" s="157" t="s">
        <v>309</v>
      </c>
      <c r="C96" s="157">
        <v>-15.693333000000001</v>
      </c>
      <c r="D96" s="157">
        <v>130.00805600000001</v>
      </c>
      <c r="E96" s="157" t="str">
        <f>RIGHT(Airports[[#This Row],[ICAO]],3)</f>
        <v>AUV</v>
      </c>
      <c r="F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" s="215" t="str" cm="1">
        <f t="array" ref="G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" s="215" t="str" cm="1">
        <f t="array" ref="H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" s="157" t="str" cm="1">
        <f t="array" ref="I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" s="157" t="str" cm="1">
        <f t="array" ref="J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" spans="1:11" x14ac:dyDescent="0.25">
      <c r="A97" s="157" t="s">
        <v>310</v>
      </c>
      <c r="B97" s="157" t="s">
        <v>311</v>
      </c>
      <c r="C97" s="157">
        <v>-20.039166999999999</v>
      </c>
      <c r="D97" s="157">
        <v>137.52166700000001</v>
      </c>
      <c r="E97" s="157" t="str">
        <f>RIGHT(Airports[[#This Row],[ICAO]],3)</f>
        <v>AVD</v>
      </c>
      <c r="F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" s="215" t="str" cm="1">
        <f t="array" ref="G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" s="215" t="str" cm="1">
        <f t="array" ref="H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" s="157" t="str" cm="1">
        <f t="array" ref="I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" s="157" t="str" cm="1">
        <f t="array" ref="J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" spans="1:11" x14ac:dyDescent="0.25">
      <c r="A98" s="157" t="s">
        <v>312</v>
      </c>
      <c r="B98" s="157" t="s">
        <v>313</v>
      </c>
      <c r="C98" s="157">
        <v>-38.028333000000003</v>
      </c>
      <c r="D98" s="157">
        <v>144.49194399999999</v>
      </c>
      <c r="E98" s="157" t="str">
        <f>RIGHT(Airports[[#This Row],[ICAO]],3)</f>
        <v>AVE</v>
      </c>
      <c r="F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" s="215" t="str" cm="1">
        <f t="array" ref="G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" s="215" t="str" cm="1">
        <f t="array" ref="H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" s="157" t="str" cm="1">
        <f t="array" ref="I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" s="157" t="str" cm="1">
        <f t="array" ref="J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" spans="1:11" x14ac:dyDescent="0.25">
      <c r="A99" s="157" t="s">
        <v>314</v>
      </c>
      <c r="B99" s="157" t="s">
        <v>315</v>
      </c>
      <c r="C99" s="157">
        <v>-28.881944000000001</v>
      </c>
      <c r="D99" s="157">
        <v>153.435</v>
      </c>
      <c r="E99" s="157" t="str">
        <f>RIGHT(Airports[[#This Row],[ICAO]],3)</f>
        <v>AVS</v>
      </c>
      <c r="F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" s="215" t="str" cm="1">
        <f t="array" ref="G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" s="215" t="str" cm="1">
        <f t="array" ref="H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" s="157" t="str" cm="1">
        <f t="array" ref="I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" s="157" t="str" cm="1">
        <f t="array" ref="J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" spans="1:11" x14ac:dyDescent="0.25">
      <c r="A100" s="157" t="s">
        <v>316</v>
      </c>
      <c r="B100" s="157" t="s">
        <v>317</v>
      </c>
      <c r="C100" s="157">
        <v>-28.6875</v>
      </c>
      <c r="D100" s="157">
        <v>149.93305599999999</v>
      </c>
      <c r="E100" s="157" t="str">
        <f>RIGHT(Airports[[#This Row],[ICAO]],3)</f>
        <v>AVY</v>
      </c>
      <c r="F1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" s="215" t="str" cm="1">
        <f t="array" ref="G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" s="215" t="str" cm="1">
        <f t="array" ref="H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" s="157" t="str" cm="1">
        <f t="array" ref="I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" s="157" t="str" cm="1">
        <f t="array" ref="J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" spans="1:11" x14ac:dyDescent="0.25">
      <c r="A101" s="157" t="s">
        <v>318</v>
      </c>
      <c r="B101" s="157" t="s">
        <v>319</v>
      </c>
      <c r="C101" s="157">
        <v>-24.201667</v>
      </c>
      <c r="D101" s="157">
        <v>151.89166700000001</v>
      </c>
      <c r="E101" s="157" t="str">
        <f>RIGHT(Airports[[#This Row],[ICAO]],3)</f>
        <v>AWT</v>
      </c>
      <c r="F1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" s="215" t="str" cm="1">
        <f t="array" ref="G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" s="215" t="str" cm="1">
        <f t="array" ref="H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" s="157" t="str" cm="1">
        <f t="array" ref="I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" s="157" t="str" cm="1">
        <f t="array" ref="J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" spans="1:11" x14ac:dyDescent="0.25">
      <c r="A102" s="157" t="s">
        <v>320</v>
      </c>
      <c r="B102" s="157" t="s">
        <v>321</v>
      </c>
      <c r="C102" s="157">
        <v>-37.186667</v>
      </c>
      <c r="D102" s="157">
        <v>145.71444399999999</v>
      </c>
      <c r="E102" s="157" t="str">
        <f>RIGHT(Airports[[#This Row],[ICAO]],3)</f>
        <v>AXA</v>
      </c>
      <c r="F1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" s="215" t="str" cm="1">
        <f t="array" ref="G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" s="215" t="str" cm="1">
        <f t="array" ref="H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" s="157" t="str" cm="1">
        <f t="array" ref="I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" s="157" t="str" cm="1">
        <f t="array" ref="J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" spans="1:11" x14ac:dyDescent="0.25">
      <c r="A103" s="157" t="s">
        <v>322</v>
      </c>
      <c r="B103" s="157" t="s">
        <v>323</v>
      </c>
      <c r="C103" s="157">
        <v>-25.186111</v>
      </c>
      <c r="D103" s="157">
        <v>130.97555600000001</v>
      </c>
      <c r="E103" s="157" t="str">
        <f>RIGHT(Airports[[#This Row],[ICAO]],3)</f>
        <v>AYE</v>
      </c>
      <c r="F1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" s="215" t="str" cm="1">
        <f t="array" ref="G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" s="215" t="str" cm="1">
        <f t="array" ref="H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" s="157" t="str" cm="1">
        <f t="array" ref="I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" s="157" t="str" cm="1">
        <f t="array" ref="J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" spans="1:11" x14ac:dyDescent="0.25">
      <c r="A104" s="157" t="s">
        <v>324</v>
      </c>
      <c r="B104" s="157" t="s">
        <v>325</v>
      </c>
      <c r="C104" s="157">
        <v>-19.596388999999999</v>
      </c>
      <c r="D104" s="157">
        <v>147.32472200000001</v>
      </c>
      <c r="E104" s="157" t="str">
        <f>RIGHT(Airports[[#This Row],[ICAO]],3)</f>
        <v>AYR</v>
      </c>
      <c r="F1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" s="215" t="str" cm="1">
        <f t="array" ref="G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" s="215" t="str" cm="1">
        <f t="array" ref="H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" s="157" t="str" cm="1">
        <f t="array" ref="I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" s="157" t="str" cm="1">
        <f t="array" ref="J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" spans="1:11" x14ac:dyDescent="0.25">
      <c r="A105" s="157" t="s">
        <v>326</v>
      </c>
      <c r="B105" s="157" t="s">
        <v>327</v>
      </c>
      <c r="C105" s="157">
        <v>-24.186667</v>
      </c>
      <c r="D105" s="157">
        <v>149.845</v>
      </c>
      <c r="E105" s="157" t="str">
        <f>RIGHT(Airports[[#This Row],[ICAO]],3)</f>
        <v>BAB</v>
      </c>
      <c r="G105" s="215" t="str" cm="1">
        <f t="array" ref="G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" s="215" t="str" cm="1">
        <f t="array" ref="H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" s="157" t="str" cm="1">
        <f t="array" ref="I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" s="157" t="str" cm="1">
        <f t="array" ref="J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" spans="1:11" x14ac:dyDescent="0.25">
      <c r="A106" s="157" t="s">
        <v>328</v>
      </c>
      <c r="B106" s="157" t="s">
        <v>329</v>
      </c>
      <c r="C106" s="157">
        <v>-30.954999999999998</v>
      </c>
      <c r="D106" s="157">
        <v>149.091667</v>
      </c>
      <c r="E106" s="157" t="str">
        <f>RIGHT(Airports[[#This Row],[ICAO]],3)</f>
        <v>BAD</v>
      </c>
      <c r="G106" s="215" t="str" cm="1">
        <f t="array" ref="G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" s="215" t="str" cm="1">
        <f t="array" ref="H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" s="157" t="str" cm="1">
        <f t="array" ref="I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" s="157" t="str" cm="1">
        <f t="array" ref="J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" spans="1:11" x14ac:dyDescent="0.25">
      <c r="A107" s="157" t="s">
        <v>330</v>
      </c>
      <c r="B107" s="157" t="s">
        <v>331</v>
      </c>
      <c r="C107" s="157">
        <v>-27.570277999999998</v>
      </c>
      <c r="D107" s="157">
        <v>153.00805600000001</v>
      </c>
      <c r="F107" s="157" t="str">
        <f>IF(OR(LEFT(Airports[[#This Row],[ICAO]],2)="YM",LEFT(Airports[[#This Row],[ICAO]],2)="YP",LEFT(Airports[[#This Row],[ICAO]],2)="YB",LEFT(Airports[[#This Row],[ICAO]],2)="YS"),RIGHT(Airports[[#This Row],[ICAO]],2),"")</f>
        <v>AF</v>
      </c>
      <c r="G107" s="215" t="str" cm="1">
        <f t="array" ref="G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" s="215" t="str" cm="1">
        <f t="array" ref="H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" s="157" t="str" cm="1">
        <f t="array" ref="I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" s="157" t="str" cm="1">
        <f t="array" ref="J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" spans="1:11" x14ac:dyDescent="0.25">
      <c r="A108" s="157" t="s">
        <v>332</v>
      </c>
      <c r="B108" s="157" t="s">
        <v>333</v>
      </c>
      <c r="C108" s="157">
        <v>-35.328888999999997</v>
      </c>
      <c r="D108" s="157">
        <v>139.435</v>
      </c>
      <c r="E108" s="157" t="str">
        <f>RIGHT(Airports[[#This Row],[ICAO]],3)</f>
        <v>BAK</v>
      </c>
      <c r="G108" s="215" t="str" cm="1">
        <f t="array" ref="G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" s="215" t="str" cm="1">
        <f t="array" ref="H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" s="157" t="str" cm="1">
        <f t="array" ref="I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" s="157" t="str" cm="1">
        <f t="array" ref="J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" spans="1:11" x14ac:dyDescent="0.25">
      <c r="A109" s="157" t="s">
        <v>334</v>
      </c>
      <c r="B109" s="157" t="s">
        <v>335</v>
      </c>
      <c r="C109" s="157">
        <v>-32.333055999999999</v>
      </c>
      <c r="D109" s="157">
        <v>123.625</v>
      </c>
      <c r="E109" s="157" t="str">
        <f>RIGHT(Airports[[#This Row],[ICAO]],3)</f>
        <v>BAL</v>
      </c>
      <c r="G109" s="215" t="str" cm="1">
        <f t="array" ref="G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" s="215" t="str" cm="1">
        <f t="array" ref="H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" s="157" t="str" cm="1">
        <f t="array" ref="I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" s="157" t="str" cm="1">
        <f t="array" ref="J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" spans="1:11" x14ac:dyDescent="0.25">
      <c r="A110" s="157" t="s">
        <v>336</v>
      </c>
      <c r="B110" s="157" t="s">
        <v>337</v>
      </c>
      <c r="C110" s="157">
        <v>-16.741389000000002</v>
      </c>
      <c r="D110" s="157">
        <v>125.905556</v>
      </c>
      <c r="E110" s="157" t="str">
        <f>RIGHT(Airports[[#This Row],[ICAO]],3)</f>
        <v>BAN</v>
      </c>
      <c r="G110" s="215" t="str" cm="1">
        <f t="array" ref="G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" s="215" t="str" cm="1">
        <f t="array" ref="H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" s="157" t="str" cm="1">
        <f t="array" ref="I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" s="157" t="str" cm="1">
        <f t="array" ref="J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" spans="1:11" x14ac:dyDescent="0.25">
      <c r="A111" s="157" t="s">
        <v>338</v>
      </c>
      <c r="B111" s="157" t="s">
        <v>339</v>
      </c>
      <c r="C111" s="157">
        <v>-23.565277999999999</v>
      </c>
      <c r="D111" s="157">
        <v>145.306667</v>
      </c>
      <c r="E111" s="157" t="str">
        <f>RIGHT(Airports[[#This Row],[ICAO]],3)</f>
        <v>BAR</v>
      </c>
      <c r="F111" s="157" t="str">
        <f>IF(OR(LEFT(Airports[[#This Row],[ICAO]],2)="YM",LEFT(Airports[[#This Row],[ICAO]],2)="YP",LEFT(Airports[[#This Row],[ICAO]],2)="YB",LEFT(Airports[[#This Row],[ICAO]],2)="YS"),RIGHT(Airports[[#This Row],[ICAO]],2),"")</f>
        <v>AR</v>
      </c>
      <c r="G111" s="215" t="str" cm="1">
        <f t="array" ref="G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" s="215" t="str" cm="1">
        <f t="array" ref="H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" s="157" t="str" cm="1">
        <f t="array" ref="I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" s="157" t="str" cm="1">
        <f t="array" ref="J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" spans="1:11" x14ac:dyDescent="0.25">
      <c r="A112" s="157" t="s">
        <v>340</v>
      </c>
      <c r="B112" s="157" t="s">
        <v>341</v>
      </c>
      <c r="C112" s="157">
        <v>-23.806667000000001</v>
      </c>
      <c r="D112" s="157">
        <v>133.90222199999999</v>
      </c>
      <c r="F112" s="157" t="str">
        <f>IF(OR(LEFT(Airports[[#This Row],[ICAO]],2)="YM",LEFT(Airports[[#This Row],[ICAO]],2)="YP",LEFT(Airports[[#This Row],[ICAO]],2)="YB",LEFT(Airports[[#This Row],[ICAO]],2)="YS"),RIGHT(Airports[[#This Row],[ICAO]],2),"")</f>
        <v>AS</v>
      </c>
      <c r="G112" s="215" t="str" cm="1">
        <f t="array" ref="G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" s="215" t="str" cm="1">
        <f t="array" ref="H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" s="157" t="str" cm="1">
        <f t="array" ref="I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" s="157" t="str" cm="1">
        <f t="array" ref="J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" spans="1:11" x14ac:dyDescent="0.25">
      <c r="A113" s="157" t="s">
        <v>342</v>
      </c>
      <c r="B113" s="157" t="s">
        <v>343</v>
      </c>
      <c r="C113" s="157">
        <v>-10.15</v>
      </c>
      <c r="D113" s="157">
        <v>142.17416700000001</v>
      </c>
      <c r="E113" s="157" t="str">
        <f>RIGHT(Airports[[#This Row],[ICAO]],3)</f>
        <v>BAU</v>
      </c>
      <c r="G113" s="215" t="str" cm="1">
        <f t="array" ref="G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" s="215" t="str" cm="1">
        <f t="array" ref="H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" s="157" t="str" cm="1">
        <f t="array" ref="I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" s="157" t="str" cm="1">
        <f t="array" ref="J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" spans="1:11" x14ac:dyDescent="0.25">
      <c r="A114" s="157" t="s">
        <v>344</v>
      </c>
      <c r="B114" s="157" t="s">
        <v>345</v>
      </c>
      <c r="C114" s="157">
        <v>-20.495833000000001</v>
      </c>
      <c r="D114" s="157">
        <v>138.47472200000001</v>
      </c>
      <c r="E114" s="157" t="str">
        <f>RIGHT(Airports[[#This Row],[ICAO]],3)</f>
        <v>BAW</v>
      </c>
      <c r="G114" s="215" t="str" cm="1">
        <f t="array" ref="G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" s="215" t="str" cm="1">
        <f t="array" ref="H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" s="157" t="str" cm="1">
        <f t="array" ref="I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" s="157" t="str" cm="1">
        <f t="array" ref="J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" spans="1:11" x14ac:dyDescent="0.25">
      <c r="A115" s="157" t="s">
        <v>346</v>
      </c>
      <c r="B115" s="157" t="s">
        <v>347</v>
      </c>
      <c r="C115" s="157">
        <v>-13.148056</v>
      </c>
      <c r="D115" s="157">
        <v>135.81611100000001</v>
      </c>
      <c r="G115" s="215" t="str" cm="1">
        <f t="array" ref="G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" s="215" t="str" cm="1">
        <f t="array" ref="H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" s="157" t="str" cm="1">
        <f t="array" ref="I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" s="157" t="str" cm="1">
        <f t="array" ref="J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" spans="1:11" x14ac:dyDescent="0.25">
      <c r="A116" s="157" t="s">
        <v>348</v>
      </c>
      <c r="B116" s="157" t="s">
        <v>349</v>
      </c>
      <c r="C116" s="157">
        <v>-30.393611</v>
      </c>
      <c r="D116" s="157">
        <v>150.59777800000001</v>
      </c>
      <c r="E116" s="157" t="str">
        <f>RIGHT(Airports[[#This Row],[ICAO]],3)</f>
        <v>BBA</v>
      </c>
      <c r="G116" s="215" t="str" cm="1">
        <f t="array" ref="G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" s="215" t="str" cm="1">
        <f t="array" ref="H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" s="157" t="str" cm="1">
        <f t="array" ref="I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" s="157" t="str" cm="1">
        <f t="array" ref="J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" spans="1:11" x14ac:dyDescent="0.25">
      <c r="A117" s="157" t="s">
        <v>350</v>
      </c>
      <c r="B117" s="157" t="s">
        <v>351</v>
      </c>
      <c r="C117" s="157">
        <v>-20.95</v>
      </c>
      <c r="D117" s="157">
        <v>120.15</v>
      </c>
      <c r="E117" s="157" t="str">
        <f>RIGHT(Airports[[#This Row],[ICAO]],3)</f>
        <v>BBC</v>
      </c>
      <c r="G117" s="215" t="str" cm="1">
        <f t="array" ref="G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" s="215" t="str" cm="1">
        <f t="array" ref="H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" s="157" t="str" cm="1">
        <f t="array" ref="I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" s="157" t="str" cm="1">
        <f t="array" ref="J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" spans="1:11" x14ac:dyDescent="0.25">
      <c r="A118" s="157" t="s">
        <v>352</v>
      </c>
      <c r="B118" s="157" t="s">
        <v>353</v>
      </c>
      <c r="C118" s="157">
        <v>-28.739722</v>
      </c>
      <c r="D118" s="157">
        <v>153.487222</v>
      </c>
      <c r="E118" s="157" t="str">
        <f>RIGHT(Airports[[#This Row],[ICAO]],3)</f>
        <v>BBF</v>
      </c>
      <c r="G118" s="215" t="str" cm="1">
        <f t="array" ref="G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" s="215" t="str" cm="1">
        <f t="array" ref="H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" s="157" t="str" cm="1">
        <f t="array" ref="I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" s="157" t="str" cm="1">
        <f t="array" ref="J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" spans="1:11" x14ac:dyDescent="0.25">
      <c r="A119" s="157" t="s">
        <v>354</v>
      </c>
      <c r="B119" s="157" t="s">
        <v>355</v>
      </c>
      <c r="C119" s="157">
        <v>-16.491667</v>
      </c>
      <c r="D119" s="157">
        <v>139.283333</v>
      </c>
      <c r="E119" s="157" t="str">
        <f>RIGHT(Airports[[#This Row],[ICAO]],3)</f>
        <v>BBH</v>
      </c>
      <c r="G119" s="215" t="str" cm="1">
        <f t="array" ref="G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" s="215" t="str" cm="1">
        <f t="array" ref="H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" s="157" t="str" cm="1">
        <f t="array" ref="I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" s="157" t="str" cm="1">
        <f t="array" ref="J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" spans="1:11" x14ac:dyDescent="0.25">
      <c r="A120" s="157" t="s">
        <v>356</v>
      </c>
      <c r="B120" s="157" t="s">
        <v>357</v>
      </c>
      <c r="C120" s="157">
        <v>-27.416388999999999</v>
      </c>
      <c r="D120" s="157">
        <v>115.833333</v>
      </c>
      <c r="E120" s="157" t="str">
        <f>RIGHT(Airports[[#This Row],[ICAO]],3)</f>
        <v>BBL</v>
      </c>
      <c r="G120" s="215" t="str" cm="1">
        <f t="array" ref="G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" s="215" t="str" cm="1">
        <f t="array" ref="H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" s="157" t="str" cm="1">
        <f t="array" ref="I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" s="157" t="str" cm="1">
        <f t="array" ref="J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" spans="1:11" x14ac:dyDescent="0.25">
      <c r="A121" s="157" t="s">
        <v>358</v>
      </c>
      <c r="B121" s="157" t="s">
        <v>359</v>
      </c>
      <c r="C121" s="157">
        <v>-27.384167000000001</v>
      </c>
      <c r="D121" s="157">
        <v>153.11750000000001</v>
      </c>
      <c r="F121" s="157" t="str">
        <f>IF(OR(LEFT(Airports[[#This Row],[ICAO]],2)="YM",LEFT(Airports[[#This Row],[ICAO]],2)="YP",LEFT(Airports[[#This Row],[ICAO]],2)="YB",LEFT(Airports[[#This Row],[ICAO]],2)="YS"),RIGHT(Airports[[#This Row],[ICAO]],2),"")</f>
        <v>BN</v>
      </c>
      <c r="G121" s="215" t="str" cm="1">
        <f t="array" ref="G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" s="215" t="str" cm="1">
        <f t="array" ref="H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" s="157" t="str" cm="1">
        <f t="array" ref="I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" s="157" t="str" cm="1">
        <f t="array" ref="J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" spans="1:11" x14ac:dyDescent="0.25">
      <c r="A122" s="157" t="s">
        <v>360</v>
      </c>
      <c r="B122" s="157" t="s">
        <v>361</v>
      </c>
      <c r="C122" s="157">
        <v>-30.406666999999999</v>
      </c>
      <c r="D122" s="157">
        <v>135.47999999999999</v>
      </c>
      <c r="E122" s="157" t="str">
        <f>RIGHT(Airports[[#This Row],[ICAO]],3)</f>
        <v>BBO</v>
      </c>
      <c r="G122" s="215" t="str" cm="1">
        <f t="array" ref="G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" s="215" t="str" cm="1">
        <f t="array" ref="H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" s="157" t="str" cm="1">
        <f t="array" ref="I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" s="157" t="str" cm="1">
        <f t="array" ref="J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" spans="1:11" x14ac:dyDescent="0.25">
      <c r="A123" s="157" t="s">
        <v>362</v>
      </c>
      <c r="B123" s="157" t="s">
        <v>363</v>
      </c>
      <c r="C123" s="157">
        <v>-13.376944</v>
      </c>
      <c r="D123" s="157">
        <v>131.49527800000001</v>
      </c>
      <c r="E123" s="157" t="str">
        <f>RIGHT(Airports[[#This Row],[ICAO]],3)</f>
        <v>BBS</v>
      </c>
      <c r="G123" s="215" t="str" cm="1">
        <f t="array" ref="G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" s="215" t="str" cm="1">
        <f t="array" ref="H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" s="157" t="str" cm="1">
        <f t="array" ref="I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" s="157" t="str" cm="1">
        <f t="array" ref="J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" spans="1:11" x14ac:dyDescent="0.25">
      <c r="A124" s="157" t="s">
        <v>364</v>
      </c>
      <c r="B124" s="157" t="s">
        <v>365</v>
      </c>
      <c r="C124" s="157">
        <v>-36.137222000000001</v>
      </c>
      <c r="D124" s="157">
        <v>143.72055599999999</v>
      </c>
      <c r="E124" s="157" t="str">
        <f>RIGHT(Airports[[#This Row],[ICAO]],3)</f>
        <v>BBT</v>
      </c>
      <c r="G124" s="215" t="str" cm="1">
        <f t="array" ref="G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" s="215" t="str" cm="1">
        <f t="array" ref="H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" s="157" t="str" cm="1">
        <f t="array" ref="I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" s="157" t="str" cm="1">
        <f t="array" ref="J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" spans="1:11" x14ac:dyDescent="0.25">
      <c r="A125" s="157" t="s">
        <v>366</v>
      </c>
      <c r="B125" s="157" t="s">
        <v>367</v>
      </c>
      <c r="C125" s="157">
        <v>-17.801943999999999</v>
      </c>
      <c r="D125" s="157">
        <v>146.0625</v>
      </c>
      <c r="E125" s="157" t="str">
        <f>RIGHT(Airports[[#This Row],[ICAO]],3)</f>
        <v>BBY</v>
      </c>
      <c r="G125" s="215" t="str" cm="1">
        <f t="array" ref="G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" s="215" t="str" cm="1">
        <f t="array" ref="H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" s="157" t="str" cm="1">
        <f t="array" ref="I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" s="157" t="str" cm="1">
        <f t="array" ref="J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" spans="1:11" x14ac:dyDescent="0.25">
      <c r="A126" s="157" t="s">
        <v>368</v>
      </c>
      <c r="B126" s="157" t="s">
        <v>369</v>
      </c>
      <c r="C126" s="157">
        <v>-15.766389</v>
      </c>
      <c r="D126" s="157">
        <v>130.033333</v>
      </c>
      <c r="E126" s="157" t="str">
        <f>RIGHT(Airports[[#This Row],[ICAO]],3)</f>
        <v>BCA</v>
      </c>
      <c r="G126" s="215" t="str" cm="1">
        <f t="array" ref="G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" s="215" t="str" cm="1">
        <f t="array" ref="H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" s="157" t="str" cm="1">
        <f t="array" ref="I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" s="157" t="str" cm="1">
        <f t="array" ref="J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" spans="1:11" x14ac:dyDescent="0.25">
      <c r="A127" s="157" t="s">
        <v>370</v>
      </c>
      <c r="B127" s="157" t="s">
        <v>371</v>
      </c>
      <c r="C127" s="157">
        <v>-30.821667000000001</v>
      </c>
      <c r="D127" s="157">
        <v>117.867222</v>
      </c>
      <c r="E127" s="157" t="str">
        <f>RIGHT(Airports[[#This Row],[ICAO]],3)</f>
        <v>BCB</v>
      </c>
      <c r="G127" s="215" t="str" cm="1">
        <f t="array" ref="G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" s="215" t="str" cm="1">
        <f t="array" ref="H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" s="157" t="str" cm="1">
        <f t="array" ref="I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" s="157" t="str" cm="1">
        <f t="array" ref="J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" spans="1:11" x14ac:dyDescent="0.25">
      <c r="A128" s="157" t="s">
        <v>372</v>
      </c>
      <c r="B128" s="157" t="s">
        <v>373</v>
      </c>
      <c r="C128" s="157">
        <v>-26.733332999999998</v>
      </c>
      <c r="D128" s="157">
        <v>150.88305600000001</v>
      </c>
      <c r="E128" s="157" t="str">
        <f>RIGHT(Airports[[#This Row],[ICAO]],3)</f>
        <v>BCD</v>
      </c>
      <c r="G128" s="215" t="str" cm="1">
        <f t="array" ref="G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" s="215" t="str" cm="1">
        <f t="array" ref="H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" s="157" t="str" cm="1">
        <f t="array" ref="I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" s="157" t="str" cm="1">
        <f t="array" ref="J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" spans="1:11" x14ac:dyDescent="0.25">
      <c r="A129" s="157" t="s">
        <v>374</v>
      </c>
      <c r="B129" s="157" t="s">
        <v>375</v>
      </c>
      <c r="C129" s="157">
        <v>-23.316666999999999</v>
      </c>
      <c r="D129" s="157">
        <v>144.56638899999999</v>
      </c>
      <c r="E129" s="157" t="str">
        <f>RIGHT(Airports[[#This Row],[ICAO]],3)</f>
        <v>BCF</v>
      </c>
      <c r="G129" s="215" t="str" cm="1">
        <f t="array" ref="G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" s="215" t="str" cm="1">
        <f t="array" ref="H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" s="157" t="str" cm="1">
        <f t="array" ref="I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" s="157" t="str" cm="1">
        <f t="array" ref="J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" spans="1:11" x14ac:dyDescent="0.25">
      <c r="A130" s="157" t="s">
        <v>376</v>
      </c>
      <c r="B130" s="157" t="s">
        <v>377</v>
      </c>
      <c r="C130" s="157">
        <v>-28.164444</v>
      </c>
      <c r="D130" s="157">
        <v>153.50472199999999</v>
      </c>
      <c r="F130" s="157" t="str">
        <f>IF(OR(LEFT(Airports[[#This Row],[ICAO]],2)="YM",LEFT(Airports[[#This Row],[ICAO]],2)="YP",LEFT(Airports[[#This Row],[ICAO]],2)="YB",LEFT(Airports[[#This Row],[ICAO]],2)="YS"),RIGHT(Airports[[#This Row],[ICAO]],2),"")</f>
        <v>CG</v>
      </c>
      <c r="G130" s="215" t="str" cm="1">
        <f t="array" ref="G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" s="215" t="str" cm="1">
        <f t="array" ref="H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" s="157" t="str" cm="1">
        <f t="array" ref="I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" s="157" t="str" cm="1">
        <f t="array" ref="J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" spans="1:11" x14ac:dyDescent="0.25">
      <c r="A131" s="157" t="s">
        <v>378</v>
      </c>
      <c r="B131" s="157" t="s">
        <v>379</v>
      </c>
      <c r="C131" s="157">
        <v>-36.394444</v>
      </c>
      <c r="D131" s="157">
        <v>146.69666699999999</v>
      </c>
      <c r="E131" s="157" t="str">
        <f>RIGHT(Airports[[#This Row],[ICAO]],3)</f>
        <v>BCH</v>
      </c>
      <c r="G131" s="215" t="str" cm="1">
        <f t="array" ref="G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" s="215" t="str" cm="1">
        <f t="array" ref="H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" s="157" t="str" cm="1">
        <f t="array" ref="I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" s="157" t="str" cm="1">
        <f t="array" ref="J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" spans="1:11" x14ac:dyDescent="0.25">
      <c r="A132" s="157" t="s">
        <v>380</v>
      </c>
      <c r="B132" s="157" t="s">
        <v>381</v>
      </c>
      <c r="C132" s="157">
        <v>-24.427778</v>
      </c>
      <c r="D132" s="157">
        <v>145.42861099999999</v>
      </c>
      <c r="E132" s="157" t="str">
        <f>RIGHT(Airports[[#This Row],[ICAO]],3)</f>
        <v>BCK</v>
      </c>
      <c r="G132" s="215" t="str" cm="1">
        <f t="array" ref="G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" s="215" t="str" cm="1">
        <f t="array" ref="H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" s="157" t="str" cm="1">
        <f t="array" ref="I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" s="157" t="str" cm="1">
        <f t="array" ref="J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" spans="1:11" x14ac:dyDescent="0.25">
      <c r="A133" s="157" t="s">
        <v>382</v>
      </c>
      <c r="B133" s="157" t="s">
        <v>383</v>
      </c>
      <c r="C133" s="157">
        <v>-27.391667000000002</v>
      </c>
      <c r="D133" s="157">
        <v>152.46166700000001</v>
      </c>
      <c r="F133" s="157" t="str">
        <f>IF(OR(LEFT(Airports[[#This Row],[ICAO]],2)="YM",LEFT(Airports[[#This Row],[ICAO]],2)="YP",LEFT(Airports[[#This Row],[ICAO]],2)="YB",LEFT(Airports[[#This Row],[ICAO]],2)="YS"),RIGHT(Airports[[#This Row],[ICAO]],2),"")</f>
        <v>CM</v>
      </c>
      <c r="G133" s="215" t="str" cm="1">
        <f t="array" ref="G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" s="215" t="str" cm="1">
        <f t="array" ref="H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" s="157" t="str" cm="1">
        <f t="array" ref="I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" s="157" t="str" cm="1">
        <f t="array" ref="J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" spans="1:11" x14ac:dyDescent="0.25">
      <c r="A134" s="157" t="s">
        <v>384</v>
      </c>
      <c r="B134" s="157" t="s">
        <v>385</v>
      </c>
      <c r="C134" s="157">
        <v>-13.061111</v>
      </c>
      <c r="D134" s="157">
        <v>131.024722</v>
      </c>
      <c r="E134" s="157" t="str">
        <f>RIGHT(Airports[[#This Row],[ICAO]],3)</f>
        <v>BCR</v>
      </c>
      <c r="G134" s="215" t="str" cm="1">
        <f t="array" ref="G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" s="215" t="str" cm="1">
        <f t="array" ref="H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" s="157" t="str" cm="1">
        <f t="array" ref="I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" s="157" t="str" cm="1">
        <f t="array" ref="J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" spans="1:11" x14ac:dyDescent="0.25">
      <c r="A135" s="157" t="s">
        <v>386</v>
      </c>
      <c r="B135" s="157" t="s">
        <v>387</v>
      </c>
      <c r="C135" s="157">
        <v>-16.885833000000002</v>
      </c>
      <c r="D135" s="157">
        <v>145.755278</v>
      </c>
      <c r="F135" s="157" t="str">
        <f>IF(OR(LEFT(Airports[[#This Row],[ICAO]],2)="YM",LEFT(Airports[[#This Row],[ICAO]],2)="YP",LEFT(Airports[[#This Row],[ICAO]],2)="YB",LEFT(Airports[[#This Row],[ICAO]],2)="YS"),RIGHT(Airports[[#This Row],[ICAO]],2),"")</f>
        <v>CS</v>
      </c>
      <c r="G135" s="215" t="str" cm="1">
        <f t="array" ref="G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" s="215" t="str" cm="1">
        <f t="array" ref="H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" s="157" t="str" cm="1">
        <f t="array" ref="I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" s="157" t="str" cm="1">
        <f t="array" ref="J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" spans="1:11" x14ac:dyDescent="0.25">
      <c r="A136" s="157" t="s">
        <v>388</v>
      </c>
      <c r="B136" s="157" t="s">
        <v>389</v>
      </c>
      <c r="C136" s="157">
        <v>-13.895</v>
      </c>
      <c r="D136" s="157">
        <v>128.48416700000001</v>
      </c>
      <c r="E136" s="157" t="str">
        <f>RIGHT(Airports[[#This Row],[ICAO]],3)</f>
        <v>BCT</v>
      </c>
      <c r="G136" s="215" t="str" cm="1">
        <f t="array" ref="G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" s="215" t="str" cm="1">
        <f t="array" ref="H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" s="157" t="str" cm="1">
        <f t="array" ref="I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" s="157" t="str" cm="1">
        <f t="array" ref="J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" spans="1:11" x14ac:dyDescent="0.25">
      <c r="A137" s="157" t="s">
        <v>390</v>
      </c>
      <c r="B137" s="157" t="s">
        <v>391</v>
      </c>
      <c r="C137" s="157">
        <v>-26.413333000000002</v>
      </c>
      <c r="D137" s="157">
        <v>146.26249999999999</v>
      </c>
      <c r="F137" s="157" t="str">
        <f>IF(OR(LEFT(Airports[[#This Row],[ICAO]],2)="YM",LEFT(Airports[[#This Row],[ICAO]],2)="YP",LEFT(Airports[[#This Row],[ICAO]],2)="YB",LEFT(Airports[[#This Row],[ICAO]],2)="YS"),RIGHT(Airports[[#This Row],[ICAO]],2),"")</f>
        <v>CV</v>
      </c>
      <c r="G137" s="215" t="str" cm="1">
        <f t="array" ref="G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" s="215" t="str" cm="1">
        <f t="array" ref="H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" s="157" t="str" cm="1">
        <f t="array" ref="I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" s="157" t="str" cm="1">
        <f t="array" ref="J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" spans="1:11" x14ac:dyDescent="0.25">
      <c r="A138" s="157" t="s">
        <v>392</v>
      </c>
      <c r="B138" s="157" t="s">
        <v>393</v>
      </c>
      <c r="C138" s="157">
        <v>-27.345832999999999</v>
      </c>
      <c r="D138" s="157">
        <v>153.42583300000001</v>
      </c>
      <c r="E138" s="157" t="str">
        <f>RIGHT(Airports[[#This Row],[ICAO]],3)</f>
        <v>BCX</v>
      </c>
      <c r="G138" s="215" t="str" cm="1">
        <f t="array" ref="G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" s="215" t="str" cm="1">
        <f t="array" ref="H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" s="157" t="str" cm="1">
        <f t="array" ref="I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" s="157" t="str" cm="1">
        <f t="array" ref="J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" spans="1:11" x14ac:dyDescent="0.25">
      <c r="A139" s="157" t="s">
        <v>394</v>
      </c>
      <c r="B139" s="157" t="s">
        <v>395</v>
      </c>
      <c r="C139" s="157">
        <v>-18</v>
      </c>
      <c r="D139" s="157">
        <v>146.13305600000001</v>
      </c>
      <c r="E139" s="157" t="str">
        <f>RIGHT(Airports[[#This Row],[ICAO]],3)</f>
        <v>BDA</v>
      </c>
      <c r="G139" s="215" t="str" cm="1">
        <f t="array" ref="G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" s="215" t="str" cm="1">
        <f t="array" ref="H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" s="157" t="str" cm="1">
        <f t="array" ref="I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" s="157" t="str" cm="1">
        <f t="array" ref="J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" spans="1:11" x14ac:dyDescent="0.25">
      <c r="A140" s="157" t="s">
        <v>396</v>
      </c>
      <c r="B140" s="157" t="s">
        <v>397</v>
      </c>
      <c r="C140" s="157">
        <v>-24.799721999999999</v>
      </c>
      <c r="D140" s="157">
        <v>143.016389</v>
      </c>
      <c r="E140" s="157" t="str">
        <f>RIGHT(Airports[[#This Row],[ICAO]],3)</f>
        <v>BDD</v>
      </c>
      <c r="G140" s="215" t="str" cm="1">
        <f t="array" ref="G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" s="215" t="str" cm="1">
        <f t="array" ref="H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" s="157" t="str" cm="1">
        <f t="array" ref="I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" s="157" t="str" cm="1">
        <f t="array" ref="J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" spans="1:11" x14ac:dyDescent="0.25">
      <c r="A141" s="157" t="s">
        <v>398</v>
      </c>
      <c r="B141" s="157" t="s">
        <v>399</v>
      </c>
      <c r="C141" s="157">
        <v>-17.286943999999998</v>
      </c>
      <c r="D141" s="157">
        <v>127.46305599999999</v>
      </c>
      <c r="E141" s="157" t="str">
        <f>RIGHT(Airports[[#This Row],[ICAO]],3)</f>
        <v>BDF</v>
      </c>
      <c r="G141" s="215" t="str" cm="1">
        <f t="array" ref="G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" s="215" t="str" cm="1">
        <f t="array" ref="H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" s="157" t="str" cm="1">
        <f t="array" ref="I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" s="157" t="str" cm="1">
        <f t="array" ref="J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" spans="1:11" x14ac:dyDescent="0.25">
      <c r="A142" s="157" t="s">
        <v>400</v>
      </c>
      <c r="B142" s="157" t="s">
        <v>401</v>
      </c>
      <c r="C142" s="157">
        <v>-36.739167000000002</v>
      </c>
      <c r="D142" s="157">
        <v>144.329722</v>
      </c>
      <c r="E142" s="157" t="str">
        <f>RIGHT(Airports[[#This Row],[ICAO]],3)</f>
        <v>BDG</v>
      </c>
      <c r="G142" s="215" t="str" cm="1">
        <f t="array" ref="G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" s="215" t="str" cm="1">
        <f t="array" ref="H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" s="157" t="str" cm="1">
        <f t="array" ref="I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" s="157" t="str" cm="1">
        <f t="array" ref="J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" spans="1:11" x14ac:dyDescent="0.25">
      <c r="A143" s="157" t="s">
        <v>402</v>
      </c>
      <c r="B143" s="157" t="s">
        <v>403</v>
      </c>
      <c r="C143" s="157">
        <v>-36.347777999999998</v>
      </c>
      <c r="D143" s="157">
        <v>140.08333300000001</v>
      </c>
      <c r="E143" s="157" t="str">
        <f>RIGHT(Airports[[#This Row],[ICAO]],3)</f>
        <v>BDL</v>
      </c>
      <c r="G143" s="215" t="str" cm="1">
        <f t="array" ref="G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" s="215" t="str" cm="1">
        <f t="array" ref="H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" s="157" t="str" cm="1">
        <f t="array" ref="I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" s="157" t="str" cm="1">
        <f t="array" ref="J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" spans="1:11" x14ac:dyDescent="0.25">
      <c r="A144" s="157" t="s">
        <v>404</v>
      </c>
      <c r="B144" s="157" t="s">
        <v>405</v>
      </c>
      <c r="C144" s="157">
        <v>-31.805</v>
      </c>
      <c r="D144" s="157">
        <v>148.16333299999999</v>
      </c>
      <c r="E144" s="157" t="str">
        <f>RIGHT(Airports[[#This Row],[ICAO]],3)</f>
        <v>BDM</v>
      </c>
      <c r="G144" s="215" t="str" cm="1">
        <f t="array" ref="G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" s="215" t="str" cm="1">
        <f t="array" ref="H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" s="157" t="str" cm="1">
        <f t="array" ref="I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" s="157" t="str" cm="1">
        <f t="array" ref="J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" spans="1:11" x14ac:dyDescent="0.25">
      <c r="A145" s="157" t="s">
        <v>406</v>
      </c>
      <c r="B145" s="157" t="s">
        <v>407</v>
      </c>
      <c r="C145" s="157">
        <v>-28.966667000000001</v>
      </c>
      <c r="D145" s="157">
        <v>147.66666699999999</v>
      </c>
      <c r="E145" s="157" t="str">
        <f>RIGHT(Airports[[#This Row],[ICAO]],3)</f>
        <v>BDO</v>
      </c>
      <c r="G145" s="215" t="str" cm="1">
        <f t="array" ref="G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" s="215" t="str" cm="1">
        <f t="array" ref="H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" s="157" t="str" cm="1">
        <f t="array" ref="I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" s="157" t="str" cm="1">
        <f t="array" ref="J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" spans="1:11" x14ac:dyDescent="0.25">
      <c r="A146" s="157" t="s">
        <v>408</v>
      </c>
      <c r="B146" s="157" t="s">
        <v>409</v>
      </c>
      <c r="C146" s="157">
        <v>-41.023888999999997</v>
      </c>
      <c r="D146" s="157">
        <v>147.41666699999999</v>
      </c>
      <c r="E146" s="157" t="str">
        <f>RIGHT(Airports[[#This Row],[ICAO]],3)</f>
        <v>BDP</v>
      </c>
      <c r="G146" s="215" t="str" cm="1">
        <f t="array" ref="G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" s="215" t="str" cm="1">
        <f t="array" ref="H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" s="157" t="str" cm="1">
        <f t="array" ref="I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" s="157" t="str" cm="1">
        <f t="array" ref="J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" spans="1:11" x14ac:dyDescent="0.25">
      <c r="A147" s="157" t="s">
        <v>410</v>
      </c>
      <c r="B147" s="157" t="s">
        <v>411</v>
      </c>
      <c r="C147" s="157">
        <v>-27.983332999999998</v>
      </c>
      <c r="D147" s="157">
        <v>153</v>
      </c>
      <c r="E147" s="157" t="str">
        <f>RIGHT(Airports[[#This Row],[ICAO]],3)</f>
        <v>BDR</v>
      </c>
      <c r="G147" s="215" t="str" cm="1">
        <f t="array" ref="G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" s="215" t="str" cm="1">
        <f t="array" ref="H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" s="157" t="str" cm="1">
        <f t="array" ref="I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" s="157" t="str" cm="1">
        <f t="array" ref="J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" spans="1:11" x14ac:dyDescent="0.25">
      <c r="A148" s="157" t="s">
        <v>412</v>
      </c>
      <c r="B148" s="157" t="s">
        <v>413</v>
      </c>
      <c r="C148" s="157">
        <v>-30.283055999999998</v>
      </c>
      <c r="D148" s="157">
        <v>134.516389</v>
      </c>
      <c r="E148" s="157" t="str">
        <f>RIGHT(Airports[[#This Row],[ICAO]],3)</f>
        <v>BDS</v>
      </c>
      <c r="G148" s="215" t="str" cm="1">
        <f t="array" ref="G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" s="215" t="str" cm="1">
        <f t="array" ref="H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" s="157" t="str" cm="1">
        <f t="array" ref="I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" s="157" t="str" cm="1">
        <f t="array" ref="J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" spans="1:11" x14ac:dyDescent="0.25">
      <c r="A149" s="157" t="s">
        <v>414</v>
      </c>
      <c r="B149" s="157" t="s">
        <v>415</v>
      </c>
      <c r="C149" s="157">
        <v>-18.383056</v>
      </c>
      <c r="D149" s="157">
        <v>129.44972200000001</v>
      </c>
      <c r="E149" s="157" t="str">
        <f>RIGHT(Airports[[#This Row],[ICAO]],3)</f>
        <v>BDU</v>
      </c>
      <c r="G149" s="215" t="str" cm="1">
        <f t="array" ref="G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" s="215" t="str" cm="1">
        <f t="array" ref="H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" s="157" t="str" cm="1">
        <f t="array" ref="I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" s="157" t="str" cm="1">
        <f t="array" ref="J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" spans="1:11" x14ac:dyDescent="0.25">
      <c r="A150" s="157" t="s">
        <v>416</v>
      </c>
      <c r="B150" s="157" t="s">
        <v>417</v>
      </c>
      <c r="C150" s="157">
        <v>-25.897500000000001</v>
      </c>
      <c r="D150" s="157">
        <v>139.3475</v>
      </c>
      <c r="E150" s="157" t="str">
        <f>RIGHT(Airports[[#This Row],[ICAO]],3)</f>
        <v>BDV</v>
      </c>
      <c r="G150" s="215" t="str" cm="1">
        <f t="array" ref="G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" s="215" t="str" cm="1">
        <f t="array" ref="H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" s="157" t="str" cm="1">
        <f t="array" ref="I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" s="157" t="str" cm="1">
        <f t="array" ref="J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" spans="1:11" x14ac:dyDescent="0.25">
      <c r="A151" s="157" t="s">
        <v>418</v>
      </c>
      <c r="B151" s="157" t="s">
        <v>419</v>
      </c>
      <c r="C151" s="157">
        <v>-20.308056000000001</v>
      </c>
      <c r="D151" s="157">
        <v>142.19499999999999</v>
      </c>
      <c r="E151" s="157" t="str">
        <f>RIGHT(Airports[[#This Row],[ICAO]],3)</f>
        <v>BEA</v>
      </c>
      <c r="G151" s="215" t="str" cm="1">
        <f t="array" ref="G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" s="215" t="str" cm="1">
        <f t="array" ref="H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" s="157" t="str" cm="1">
        <f t="array" ref="I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" s="157" t="str" cm="1">
        <f t="array" ref="J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" spans="1:11" x14ac:dyDescent="0.25">
      <c r="A152" s="157" t="s">
        <v>420</v>
      </c>
      <c r="B152" s="157" t="s">
        <v>421</v>
      </c>
      <c r="C152" s="157">
        <v>-17.544722</v>
      </c>
      <c r="D152" s="157">
        <v>128.30500000000001</v>
      </c>
      <c r="E152" s="157" t="str">
        <f>RIGHT(Airports[[#This Row],[ICAO]],3)</f>
        <v>BEB</v>
      </c>
      <c r="G152" s="215" t="str" cm="1">
        <f t="array" ref="G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" s="215" t="str" cm="1">
        <f t="array" ref="H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" s="157" t="str" cm="1">
        <f t="array" ref="I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" s="157" t="str" cm="1">
        <f t="array" ref="J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" spans="1:11" x14ac:dyDescent="0.25">
      <c r="A153" s="157" t="s">
        <v>422</v>
      </c>
      <c r="B153" s="157" t="s">
        <v>423</v>
      </c>
      <c r="C153" s="157">
        <v>-30.475000000000001</v>
      </c>
      <c r="D153" s="157">
        <v>117.88</v>
      </c>
      <c r="E153" s="157" t="str">
        <f>RIGHT(Airports[[#This Row],[ICAO]],3)</f>
        <v>BEC</v>
      </c>
      <c r="G153" s="215" t="str" cm="1">
        <f t="array" ref="G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" s="215" t="str" cm="1">
        <f t="array" ref="H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" s="157" t="str" cm="1">
        <f t="array" ref="I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" s="157" t="str" cm="1">
        <f t="array" ref="J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" spans="1:11" x14ac:dyDescent="0.25">
      <c r="A154" s="157" t="s">
        <v>424</v>
      </c>
      <c r="B154" s="157" t="s">
        <v>425</v>
      </c>
      <c r="C154" s="157">
        <v>-36.333055999999999</v>
      </c>
      <c r="D154" s="157">
        <v>148.833056</v>
      </c>
      <c r="E154" s="157" t="str">
        <f>RIGHT(Airports[[#This Row],[ICAO]],3)</f>
        <v>BED</v>
      </c>
      <c r="G154" s="215" t="str" cm="1">
        <f t="array" ref="G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" s="215" t="str" cm="1">
        <f t="array" ref="H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" s="157" t="str" cm="1">
        <f t="array" ref="I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" s="157" t="str" cm="1">
        <f t="array" ref="J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" spans="1:11" x14ac:dyDescent="0.25">
      <c r="A155" s="157" t="s">
        <v>426</v>
      </c>
      <c r="B155" s="157" t="s">
        <v>427</v>
      </c>
      <c r="C155" s="157">
        <v>-30.186667</v>
      </c>
      <c r="D155" s="157">
        <v>139.558333</v>
      </c>
      <c r="E155" s="157" t="str">
        <f>RIGHT(Airports[[#This Row],[ICAO]],3)</f>
        <v>BEE</v>
      </c>
      <c r="G155" s="215" t="str" cm="1">
        <f t="array" ref="G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" s="215" t="str" cm="1">
        <f t="array" ref="H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" s="157" t="str" cm="1">
        <f t="array" ref="I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" s="157" t="str" cm="1">
        <f t="array" ref="J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" spans="1:11" x14ac:dyDescent="0.25">
      <c r="A156" s="157" t="s">
        <v>428</v>
      </c>
      <c r="B156" s="157" t="s">
        <v>429</v>
      </c>
      <c r="C156" s="157">
        <v>-19.655277999999999</v>
      </c>
      <c r="D156" s="157">
        <v>146.29388900000001</v>
      </c>
      <c r="E156" s="157" t="str">
        <f>RIGHT(Airports[[#This Row],[ICAO]],3)</f>
        <v>BEG</v>
      </c>
      <c r="G156" s="215" t="str" cm="1">
        <f t="array" ref="G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" s="215" t="str" cm="1">
        <f t="array" ref="H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" s="157" t="str" cm="1">
        <f t="array" ref="I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" s="157" t="str" cm="1">
        <f t="array" ref="J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" spans="1:11" x14ac:dyDescent="0.25">
      <c r="A157" s="157" t="s">
        <v>430</v>
      </c>
      <c r="B157" s="157" t="s">
        <v>431</v>
      </c>
      <c r="C157" s="157">
        <v>-25.695</v>
      </c>
      <c r="D157" s="157">
        <v>140.73666700000001</v>
      </c>
      <c r="E157" s="157" t="str">
        <f>RIGHT(Airports[[#This Row],[ICAO]],3)</f>
        <v>BEO</v>
      </c>
      <c r="G157" s="215" t="str" cm="1">
        <f t="array" ref="G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" s="215" t="str" cm="1">
        <f t="array" ref="H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" s="157" t="str" cm="1">
        <f t="array" ref="I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" s="157" t="str" cm="1">
        <f t="array" ref="J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" spans="1:11" x14ac:dyDescent="0.25">
      <c r="A158" s="157" t="s">
        <v>432</v>
      </c>
      <c r="B158" s="157" t="s">
        <v>433</v>
      </c>
      <c r="C158" s="157">
        <v>-34.381110999999997</v>
      </c>
      <c r="D158" s="157">
        <v>119.34</v>
      </c>
      <c r="E158" s="157" t="str">
        <f>RIGHT(Airports[[#This Row],[ICAO]],3)</f>
        <v>BER</v>
      </c>
      <c r="G158" s="215" t="str" cm="1">
        <f t="array" ref="G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" s="215" t="str" cm="1">
        <f t="array" ref="H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" s="157" t="str" cm="1">
        <f t="array" ref="I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" s="157" t="str" cm="1">
        <f t="array" ref="J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" spans="1:11" x14ac:dyDescent="0.25">
      <c r="A159" s="157" t="s">
        <v>434</v>
      </c>
      <c r="B159" s="157" t="s">
        <v>435</v>
      </c>
      <c r="C159" s="157">
        <v>-35.985556000000003</v>
      </c>
      <c r="D159" s="157">
        <v>142.40388899999999</v>
      </c>
      <c r="E159" s="157" t="str">
        <f>RIGHT(Airports[[#This Row],[ICAO]],3)</f>
        <v>BEU</v>
      </c>
      <c r="G159" s="215" t="str" cm="1">
        <f t="array" ref="G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" s="215" t="str" cm="1">
        <f t="array" ref="H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" s="157" t="str" cm="1">
        <f t="array" ref="I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" s="157" t="str" cm="1">
        <f t="array" ref="J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" spans="1:11" x14ac:dyDescent="0.25">
      <c r="A160" s="157" t="s">
        <v>436</v>
      </c>
      <c r="B160" s="157" t="s">
        <v>437</v>
      </c>
      <c r="C160" s="157">
        <v>-32.124721999999998</v>
      </c>
      <c r="D160" s="157">
        <v>116.95</v>
      </c>
      <c r="E160" s="157" t="str">
        <f>RIGHT(Airports[[#This Row],[ICAO]],3)</f>
        <v>BEV</v>
      </c>
      <c r="G160" s="215" t="str" cm="1">
        <f t="array" ref="G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" s="215" t="str" cm="1">
        <f t="array" ref="H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" s="157" t="str" cm="1">
        <f t="array" ref="I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" s="157" t="str" cm="1">
        <f t="array" ref="J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" spans="1:11" x14ac:dyDescent="0.25">
      <c r="A161" s="157" t="s">
        <v>438</v>
      </c>
      <c r="B161" s="157" t="s">
        <v>439</v>
      </c>
      <c r="C161" s="157">
        <v>-21.616667</v>
      </c>
      <c r="D161" s="157">
        <v>144.16666699999999</v>
      </c>
      <c r="E161" s="157" t="str">
        <f>RIGHT(Airports[[#This Row],[ICAO]],3)</f>
        <v>BEY</v>
      </c>
      <c r="G161" s="215" t="str" cm="1">
        <f t="array" ref="G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" s="215" t="str" cm="1">
        <f t="array" ref="H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" s="157" t="str" cm="1">
        <f t="array" ref="I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" s="157" t="str" cm="1">
        <f t="array" ref="J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" spans="1:11" x14ac:dyDescent="0.25">
      <c r="A162" s="157" t="s">
        <v>440</v>
      </c>
      <c r="B162" s="157" t="s">
        <v>441</v>
      </c>
      <c r="C162" s="157">
        <v>-33.753332999999998</v>
      </c>
      <c r="D162" s="157">
        <v>122.362222</v>
      </c>
      <c r="E162" s="157" t="str">
        <f>RIGHT(Airports[[#This Row],[ICAO]],3)</f>
        <v>BFM</v>
      </c>
      <c r="G162" s="215" t="str" cm="1">
        <f t="array" ref="G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" s="215" t="str" cm="1">
        <f t="array" ref="H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" s="157" t="str" cm="1">
        <f t="array" ref="I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" s="157" t="str" cm="1">
        <f t="array" ref="J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" spans="1:11" x14ac:dyDescent="0.25">
      <c r="A163" s="157" t="s">
        <v>442</v>
      </c>
      <c r="B163" s="157" t="s">
        <v>443</v>
      </c>
      <c r="C163" s="157">
        <v>-37.494444000000001</v>
      </c>
      <c r="D163" s="157">
        <v>143.43</v>
      </c>
      <c r="E163" s="157" t="str">
        <f>RIGHT(Airports[[#This Row],[ICAO]],3)</f>
        <v>BFT</v>
      </c>
      <c r="G163" s="215" t="str" cm="1">
        <f t="array" ref="G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" s="215" t="str" cm="1">
        <f t="array" ref="H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" s="157" t="str" cm="1">
        <f t="array" ref="I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" s="157" t="str" cm="1">
        <f t="array" ref="J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" spans="1:11" x14ac:dyDescent="0.25">
      <c r="A164" s="157" t="s">
        <v>444</v>
      </c>
      <c r="B164" s="157" t="s">
        <v>445</v>
      </c>
      <c r="C164" s="157">
        <v>-23.311667</v>
      </c>
      <c r="D164" s="157">
        <v>148.48500000000001</v>
      </c>
      <c r="E164" s="157" t="str">
        <f>RIGHT(Airports[[#This Row],[ICAO]],3)</f>
        <v>BFW</v>
      </c>
      <c r="G164" s="215" t="str" cm="1">
        <f t="array" ref="G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" s="215" t="str" cm="1">
        <f t="array" ref="H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" s="157" t="str" cm="1">
        <f t="array" ref="I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" s="157" t="str" cm="1">
        <f t="array" ref="J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" spans="1:11" x14ac:dyDescent="0.25">
      <c r="A165" s="157" t="s">
        <v>446</v>
      </c>
      <c r="B165" s="157" t="s">
        <v>447</v>
      </c>
      <c r="C165" s="157">
        <v>-16.983332999999998</v>
      </c>
      <c r="D165" s="157">
        <v>122.65</v>
      </c>
      <c r="E165" s="157" t="str">
        <f>RIGHT(Airports[[#This Row],[ICAO]],3)</f>
        <v>BGB</v>
      </c>
      <c r="G165" s="215" t="str" cm="1">
        <f t="array" ref="G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" s="215" t="str" cm="1">
        <f t="array" ref="H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" s="157" t="str" cm="1">
        <f t="array" ref="I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" s="157" t="str" cm="1">
        <f t="array" ref="J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" spans="1:11" x14ac:dyDescent="0.25">
      <c r="A166" s="157" t="s">
        <v>448</v>
      </c>
      <c r="B166" s="157" t="s">
        <v>449</v>
      </c>
      <c r="C166" s="157">
        <v>-22.541111000000001</v>
      </c>
      <c r="D166" s="157">
        <v>117.26944399999999</v>
      </c>
      <c r="E166" s="157" t="str">
        <f>RIGHT(Airports[[#This Row],[ICAO]],3)</f>
        <v>BGD</v>
      </c>
      <c r="G166" s="215" t="str" cm="1">
        <f t="array" ref="G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" s="215" t="str" cm="1">
        <f t="array" ref="H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" s="157" t="str" cm="1">
        <f t="array" ref="I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" s="157" t="str" cm="1">
        <f t="array" ref="J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" spans="1:11" x14ac:dyDescent="0.25">
      <c r="A167" s="157" t="s">
        <v>450</v>
      </c>
      <c r="B167" s="157" t="s">
        <v>451</v>
      </c>
      <c r="C167" s="157">
        <v>-33.833055999999999</v>
      </c>
      <c r="D167" s="157">
        <v>115.099722</v>
      </c>
      <c r="E167" s="157" t="str">
        <f>RIGHT(Airports[[#This Row],[ICAO]],3)</f>
        <v>BGE</v>
      </c>
      <c r="G167" s="215" t="str" cm="1">
        <f t="array" ref="G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" s="215" t="str" cm="1">
        <f t="array" ref="H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" s="157" t="str" cm="1">
        <f t="array" ref="I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" s="157" t="str" cm="1">
        <f t="array" ref="J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" spans="1:11" x14ac:dyDescent="0.25">
      <c r="A168" s="157" t="s">
        <v>452</v>
      </c>
      <c r="B168" s="157" t="s">
        <v>453</v>
      </c>
      <c r="C168" s="157">
        <v>-31.146667000000001</v>
      </c>
      <c r="D168" s="157">
        <v>125.668333</v>
      </c>
      <c r="E168" s="157" t="str">
        <f>RIGHT(Airports[[#This Row],[ICAO]],3)</f>
        <v>BGI</v>
      </c>
      <c r="G168" s="215" t="str" cm="1">
        <f t="array" ref="G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" s="215" t="str" cm="1">
        <f t="array" ref="H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" s="157" t="str" cm="1">
        <f t="array" ref="I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" s="157" t="str" cm="1">
        <f t="array" ref="J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" spans="1:11" x14ac:dyDescent="0.25">
      <c r="A169" s="157" t="s">
        <v>454</v>
      </c>
      <c r="B169" s="157" t="s">
        <v>455</v>
      </c>
      <c r="C169" s="157">
        <v>-20.148333000000001</v>
      </c>
      <c r="D169" s="157">
        <v>127.973889</v>
      </c>
      <c r="E169" s="157" t="str">
        <f>RIGHT(Airports[[#This Row],[ICAO]],3)</f>
        <v>BGO</v>
      </c>
      <c r="G169" s="215" t="str" cm="1">
        <f t="array" ref="G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" s="215" t="str" cm="1">
        <f t="array" ref="H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" s="157" t="str" cm="1">
        <f t="array" ref="I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" s="157" t="str" cm="1">
        <f t="array" ref="J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" spans="1:11" x14ac:dyDescent="0.25">
      <c r="A170" s="157" t="s">
        <v>456</v>
      </c>
      <c r="B170" s="157" t="s">
        <v>457</v>
      </c>
      <c r="C170" s="157">
        <v>-36.616667</v>
      </c>
      <c r="D170" s="157">
        <v>143.94999999999999</v>
      </c>
      <c r="E170" s="157" t="str">
        <f>RIGHT(Airports[[#This Row],[ICAO]],3)</f>
        <v>BGR</v>
      </c>
      <c r="G170" s="215" t="str" cm="1">
        <f t="array" ref="G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" s="215" t="str" cm="1">
        <f t="array" ref="H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" s="157" t="str" cm="1">
        <f t="array" ref="I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" s="157" t="str" cm="1">
        <f t="array" ref="J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" spans="1:11" x14ac:dyDescent="0.25">
      <c r="A171" s="157" t="s">
        <v>458</v>
      </c>
      <c r="B171" s="157" t="s">
        <v>459</v>
      </c>
      <c r="C171" s="157">
        <v>-25.37</v>
      </c>
      <c r="D171" s="157">
        <v>143.773056</v>
      </c>
      <c r="E171" s="157" t="str">
        <f>RIGHT(Airports[[#This Row],[ICAO]],3)</f>
        <v>BGT</v>
      </c>
      <c r="G171" s="215" t="str" cm="1">
        <f t="array" ref="G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" s="215" t="str" cm="1">
        <f t="array" ref="H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" s="157" t="str" cm="1">
        <f t="array" ref="I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" s="157" t="str" cm="1">
        <f t="array" ref="J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" spans="1:11" x14ac:dyDescent="0.25">
      <c r="A172" s="157" t="s">
        <v>460</v>
      </c>
      <c r="B172" s="157" t="s">
        <v>461</v>
      </c>
      <c r="C172" s="157">
        <v>-32.075000000000003</v>
      </c>
      <c r="D172" s="157">
        <v>151.10555600000001</v>
      </c>
      <c r="E172" s="157" t="str">
        <f>RIGHT(Airports[[#This Row],[ICAO]],3)</f>
        <v>BGU</v>
      </c>
      <c r="G172" s="215" t="str" cm="1">
        <f t="array" ref="G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" s="215" t="str" cm="1">
        <f t="array" ref="H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" s="157" t="str" cm="1">
        <f t="array" ref="I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" s="157" t="str" cm="1">
        <f t="array" ref="J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" spans="1:11" x14ac:dyDescent="0.25">
      <c r="A173" s="157" t="s">
        <v>462</v>
      </c>
      <c r="B173" s="157" t="s">
        <v>463</v>
      </c>
      <c r="C173" s="157">
        <v>-43.421388999999998</v>
      </c>
      <c r="D173" s="157">
        <v>146.16222200000001</v>
      </c>
      <c r="E173" s="157" t="str">
        <f>RIGHT(Airports[[#This Row],[ICAO]],3)</f>
        <v>BHB</v>
      </c>
      <c r="G173" s="215" t="str" cm="1">
        <f t="array" ref="G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" s="215" t="str" cm="1">
        <f t="array" ref="H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" s="157" t="str" cm="1">
        <f t="array" ref="I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" s="157" t="str" cm="1">
        <f t="array" ref="J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" spans="1:11" x14ac:dyDescent="0.25">
      <c r="A174" s="157" t="s">
        <v>464</v>
      </c>
      <c r="B174" s="157" t="s">
        <v>465</v>
      </c>
      <c r="C174" s="157">
        <v>-32.001389000000003</v>
      </c>
      <c r="D174" s="157">
        <v>141.471667</v>
      </c>
      <c r="E174" s="157" t="str">
        <f>RIGHT(Airports[[#This Row],[ICAO]],3)</f>
        <v>BHI</v>
      </c>
      <c r="G174" s="215" t="str" cm="1">
        <f t="array" ref="G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" s="215" t="str" cm="1">
        <f t="array" ref="H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" s="157" t="str" cm="1">
        <f t="array" ref="I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" s="157" t="str" cm="1">
        <f t="array" ref="J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" spans="1:11" x14ac:dyDescent="0.25">
      <c r="A175" s="157" t="s">
        <v>466</v>
      </c>
      <c r="B175" s="157" t="s">
        <v>467</v>
      </c>
      <c r="C175" s="157">
        <v>-21.266389</v>
      </c>
      <c r="D175" s="157">
        <v>139.71638899999999</v>
      </c>
      <c r="E175" s="157" t="str">
        <f>RIGHT(Airports[[#This Row],[ICAO]],3)</f>
        <v>BHK</v>
      </c>
      <c r="G175" s="215" t="str" cm="1">
        <f t="array" ref="G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" s="215" t="str" cm="1">
        <f t="array" ref="H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" s="157" t="str" cm="1">
        <f t="array" ref="I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" s="157" t="str" cm="1">
        <f t="array" ref="J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" spans="1:11" x14ac:dyDescent="0.25">
      <c r="A176" s="157" t="s">
        <v>468</v>
      </c>
      <c r="B176" s="157" t="s">
        <v>469</v>
      </c>
      <c r="C176" s="157">
        <v>-31.340278000000001</v>
      </c>
      <c r="D176" s="157">
        <v>116.188333</v>
      </c>
      <c r="E176" s="157" t="str">
        <f>RIGHT(Airports[[#This Row],[ICAO]],3)</f>
        <v>BHL</v>
      </c>
      <c r="G176" s="215" t="str" cm="1">
        <f t="array" ref="G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" s="215" t="str" cm="1">
        <f t="array" ref="H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" s="157" t="str" cm="1">
        <f t="array" ref="I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" s="157" t="str" cm="1">
        <f t="array" ref="J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" spans="1:11" x14ac:dyDescent="0.25">
      <c r="A177" s="157" t="s">
        <v>470</v>
      </c>
      <c r="B177" s="157" t="s">
        <v>471</v>
      </c>
      <c r="C177" s="157">
        <v>-20.358056000000001</v>
      </c>
      <c r="D177" s="157">
        <v>148.95166699999999</v>
      </c>
      <c r="F177" s="157" t="str">
        <f>IF(OR(LEFT(Airports[[#This Row],[ICAO]],2)="YM",LEFT(Airports[[#This Row],[ICAO]],2)="YP",LEFT(Airports[[#This Row],[ICAO]],2)="YB",LEFT(Airports[[#This Row],[ICAO]],2)="YS"),RIGHT(Airports[[#This Row],[ICAO]],2),"")</f>
        <v>HM</v>
      </c>
      <c r="G177" s="215" t="str" cm="1">
        <f t="array" ref="G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" s="215" t="str" cm="1">
        <f t="array" ref="H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" s="157" t="str" cm="1">
        <f t="array" ref="I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" s="157" t="str" cm="1">
        <f t="array" ref="J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" spans="1:11" x14ac:dyDescent="0.25">
      <c r="A178" s="157" t="s">
        <v>472</v>
      </c>
      <c r="B178" s="157" t="s">
        <v>473</v>
      </c>
      <c r="C178" s="157">
        <v>-27.653611000000001</v>
      </c>
      <c r="D178" s="157">
        <v>152.308333</v>
      </c>
      <c r="E178" s="157" t="str">
        <f>RIGHT(Airports[[#This Row],[ICAO]],3)</f>
        <v>BHN</v>
      </c>
      <c r="G178" s="215" t="str" cm="1">
        <f t="array" ref="G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" s="215" t="str" cm="1">
        <f t="array" ref="H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" s="157" t="str" cm="1">
        <f t="array" ref="I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" s="157" t="str" cm="1">
        <f t="array" ref="J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" spans="1:11" x14ac:dyDescent="0.25">
      <c r="A179" s="157" t="s">
        <v>474</v>
      </c>
      <c r="B179" s="157" t="s">
        <v>475</v>
      </c>
      <c r="C179" s="157">
        <v>-13.783333000000001</v>
      </c>
      <c r="D179" s="157">
        <v>136.19972200000001</v>
      </c>
      <c r="E179" s="157" t="str">
        <f>RIGHT(Airports[[#This Row],[ICAO]],3)</f>
        <v>BIC</v>
      </c>
      <c r="G179" s="215" t="str" cm="1">
        <f t="array" ref="G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" s="215" t="str" cm="1">
        <f t="array" ref="H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" s="157" t="str" cm="1">
        <f t="array" ref="I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" s="157" t="str" cm="1">
        <f t="array" ref="J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" spans="1:11" x14ac:dyDescent="0.25">
      <c r="A180" s="157" t="s">
        <v>476</v>
      </c>
      <c r="B180" s="157" t="s">
        <v>477</v>
      </c>
      <c r="C180" s="157">
        <v>-24.346111000000001</v>
      </c>
      <c r="D180" s="157">
        <v>139.46027799999999</v>
      </c>
      <c r="E180" s="157" t="str">
        <f>RIGHT(Airports[[#This Row],[ICAO]],3)</f>
        <v>BIE</v>
      </c>
      <c r="G180" s="215" t="str" cm="1">
        <f t="array" ref="G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" s="215" t="str" cm="1">
        <f t="array" ref="H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" s="157" t="str" cm="1">
        <f t="array" ref="I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" s="157" t="str" cm="1">
        <f t="array" ref="J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" spans="1:11" x14ac:dyDescent="0.25">
      <c r="A181" s="157" t="s">
        <v>478</v>
      </c>
      <c r="B181" s="157" t="s">
        <v>479</v>
      </c>
      <c r="C181" s="157">
        <v>-15.621667</v>
      </c>
      <c r="D181" s="157">
        <v>136.35305600000001</v>
      </c>
      <c r="E181" s="157" t="str">
        <f>RIGHT(Airports[[#This Row],[ICAO]],3)</f>
        <v>BIG</v>
      </c>
      <c r="G181" s="215" t="str" cm="1">
        <f t="array" ref="G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" s="215" t="str" cm="1">
        <f t="array" ref="H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" s="157" t="str" cm="1">
        <f t="array" ref="I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" s="157" t="str" cm="1">
        <f t="array" ref="J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" spans="1:11" x14ac:dyDescent="0.25">
      <c r="A182" s="157" t="s">
        <v>480</v>
      </c>
      <c r="B182" s="157" t="s">
        <v>481</v>
      </c>
      <c r="C182" s="157">
        <v>-29.916667</v>
      </c>
      <c r="D182" s="157">
        <v>136.186667</v>
      </c>
      <c r="E182" s="157" t="str">
        <f>RIGHT(Airports[[#This Row],[ICAO]],3)</f>
        <v>BIK</v>
      </c>
      <c r="G182" s="215" t="str" cm="1">
        <f t="array" ref="G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" s="215" t="str" cm="1">
        <f t="array" ref="H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" s="157" t="str" cm="1">
        <f t="array" ref="I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" s="157" t="str" cm="1">
        <f t="array" ref="J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" spans="1:11" x14ac:dyDescent="0.25">
      <c r="A183" s="157" t="s">
        <v>482</v>
      </c>
      <c r="B183" s="157" t="s">
        <v>483</v>
      </c>
      <c r="C183" s="157">
        <v>-19.566666999999999</v>
      </c>
      <c r="D183" s="157">
        <v>127.666389</v>
      </c>
      <c r="E183" s="157" t="str">
        <f>RIGHT(Airports[[#This Row],[ICAO]],3)</f>
        <v>BIL</v>
      </c>
      <c r="G183" s="215" t="str" cm="1">
        <f t="array" ref="G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" s="215" t="str" cm="1">
        <f t="array" ref="H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" s="157" t="str" cm="1">
        <f t="array" ref="I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" s="157" t="str" cm="1">
        <f t="array" ref="J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" spans="1:11" x14ac:dyDescent="0.25">
      <c r="A184" s="157" t="s">
        <v>484</v>
      </c>
      <c r="B184" s="157" t="s">
        <v>485</v>
      </c>
      <c r="C184" s="157">
        <v>-25.521388999999999</v>
      </c>
      <c r="D184" s="157">
        <v>152.046111</v>
      </c>
      <c r="E184" s="157" t="str">
        <f>RIGHT(Airports[[#This Row],[ICAO]],3)</f>
        <v>BIN</v>
      </c>
      <c r="G184" s="215" t="str" cm="1">
        <f t="array" ref="G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" s="215" t="str" cm="1">
        <f t="array" ref="H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" s="157" t="str" cm="1">
        <f t="array" ref="I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" s="157" t="str" cm="1">
        <f t="array" ref="J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" spans="1:11" x14ac:dyDescent="0.25">
      <c r="A185" s="157" t="s">
        <v>486</v>
      </c>
      <c r="B185" s="157" t="s">
        <v>487</v>
      </c>
      <c r="C185" s="157">
        <v>-35.999721999999998</v>
      </c>
      <c r="D185" s="157">
        <v>142.91749999999999</v>
      </c>
      <c r="E185" s="157" t="str">
        <f>RIGHT(Airports[[#This Row],[ICAO]],3)</f>
        <v>BIR</v>
      </c>
      <c r="G185" s="215" t="str" cm="1">
        <f t="array" ref="G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" s="215" t="str" cm="1">
        <f t="array" ref="H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" s="157" t="str" cm="1">
        <f t="array" ref="I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" s="157" t="str" cm="1">
        <f t="array" ref="J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" spans="1:11" x14ac:dyDescent="0.25">
      <c r="A186" s="157" t="s">
        <v>488</v>
      </c>
      <c r="B186" s="157" t="s">
        <v>489</v>
      </c>
      <c r="C186" s="157">
        <v>-16.133056</v>
      </c>
      <c r="D186" s="157">
        <v>130.44972200000001</v>
      </c>
      <c r="E186" s="157" t="str">
        <f>RIGHT(Airports[[#This Row],[ICAO]],3)</f>
        <v>BIT</v>
      </c>
      <c r="G186" s="215" t="str" cm="1">
        <f t="array" ref="G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" s="215" t="str" cm="1">
        <f t="array" ref="H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" s="157" t="str" cm="1">
        <f t="array" ref="I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" s="157" t="str" cm="1">
        <f t="array" ref="J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" spans="1:11" x14ac:dyDescent="0.25">
      <c r="A187" s="157" t="s">
        <v>490</v>
      </c>
      <c r="B187" s="157" t="s">
        <v>491</v>
      </c>
      <c r="C187" s="157">
        <v>-30.593333000000001</v>
      </c>
      <c r="D187" s="157">
        <v>116.78</v>
      </c>
      <c r="E187" s="157" t="str">
        <f>RIGHT(Airports[[#This Row],[ICAO]],3)</f>
        <v>BIU</v>
      </c>
      <c r="G187" s="215" t="str" cm="1">
        <f t="array" ref="G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" s="215" t="str" cm="1">
        <f t="array" ref="H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" s="157" t="str" cm="1">
        <f t="array" ref="I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" s="157" t="str" cm="1">
        <f t="array" ref="J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" spans="1:11" x14ac:dyDescent="0.25">
      <c r="A188" s="157" t="s">
        <v>492</v>
      </c>
      <c r="B188" s="157" t="s">
        <v>493</v>
      </c>
      <c r="C188" s="157">
        <v>-12.818611000000001</v>
      </c>
      <c r="D188" s="157">
        <v>136.475278</v>
      </c>
      <c r="E188" s="157" t="str">
        <f>RIGHT(Airports[[#This Row],[ICAO]],3)</f>
        <v>BIY</v>
      </c>
      <c r="G188" s="215" t="str" cm="1">
        <f t="array" ref="G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" s="215" t="str" cm="1">
        <f t="array" ref="H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" s="157" t="str" cm="1">
        <f t="array" ref="I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" s="157" t="str" cm="1">
        <f t="array" ref="J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" spans="1:11" x14ac:dyDescent="0.25">
      <c r="A189" s="157" t="s">
        <v>494</v>
      </c>
      <c r="B189" s="157" t="s">
        <v>495</v>
      </c>
      <c r="C189" s="157">
        <v>-13.218332999999999</v>
      </c>
      <c r="D189" s="157">
        <v>136.39166700000001</v>
      </c>
      <c r="E189" s="157" t="str">
        <f>RIGHT(Airports[[#This Row],[ICAO]],3)</f>
        <v>BJP</v>
      </c>
      <c r="G189" s="215" t="str" cm="1">
        <f t="array" ref="G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" s="215" t="str" cm="1">
        <f t="array" ref="H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" s="157" t="str" cm="1">
        <f t="array" ref="I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" s="157" t="str" cm="1">
        <f t="array" ref="J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" spans="1:11" x14ac:dyDescent="0.25">
      <c r="A190" s="157" t="s">
        <v>496</v>
      </c>
      <c r="B190" s="157" t="s">
        <v>497</v>
      </c>
      <c r="C190" s="157">
        <v>-27.683056000000001</v>
      </c>
      <c r="D190" s="157">
        <v>121.61666700000001</v>
      </c>
      <c r="E190" s="157" t="str">
        <f>RIGHT(Airports[[#This Row],[ICAO]],3)</f>
        <v>BJW</v>
      </c>
      <c r="G190" s="215" t="str" cm="1">
        <f t="array" ref="G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" s="215" t="str" cm="1">
        <f t="array" ref="H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" s="157" t="str" cm="1">
        <f t="array" ref="I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" s="157" t="str" cm="1">
        <f t="array" ref="J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" spans="1:11" x14ac:dyDescent="0.25">
      <c r="A191" s="157" t="s">
        <v>498</v>
      </c>
      <c r="B191" s="157" t="s">
        <v>499</v>
      </c>
      <c r="C191" s="157">
        <v>-22.666388999999999</v>
      </c>
      <c r="D191" s="157">
        <v>150.083056</v>
      </c>
      <c r="E191" s="157" t="str">
        <f>RIGHT(Airports[[#This Row],[ICAO]],3)</f>
        <v>BKA</v>
      </c>
      <c r="G191" s="215" t="str" cm="1">
        <f t="array" ref="G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" s="215" t="str" cm="1">
        <f t="array" ref="H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" s="157" t="str" cm="1">
        <f t="array" ref="I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" s="157" t="str" cm="1">
        <f t="array" ref="J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" spans="1:11" x14ac:dyDescent="0.25">
      <c r="A192" s="157" t="s">
        <v>500</v>
      </c>
      <c r="B192" s="157" t="s">
        <v>501</v>
      </c>
      <c r="C192" s="157">
        <v>-17.033055999999998</v>
      </c>
      <c r="D192" s="157">
        <v>143.91666699999999</v>
      </c>
      <c r="E192" s="157" t="str">
        <f>RIGHT(Airports[[#This Row],[ICAO]],3)</f>
        <v>BKD</v>
      </c>
      <c r="G192" s="215" t="str" cm="1">
        <f t="array" ref="G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" s="215" t="str" cm="1">
        <f t="array" ref="H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" s="157" t="str" cm="1">
        <f t="array" ref="I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" s="157" t="str" cm="1">
        <f t="array" ref="J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" spans="1:11" x14ac:dyDescent="0.25">
      <c r="A193" s="157" t="s">
        <v>502</v>
      </c>
      <c r="B193" s="157" t="s">
        <v>503</v>
      </c>
      <c r="C193" s="157">
        <v>-30.038611</v>
      </c>
      <c r="D193" s="157">
        <v>145.951944</v>
      </c>
      <c r="E193" s="157" t="str">
        <f>RIGHT(Airports[[#This Row],[ICAO]],3)</f>
        <v>BKE</v>
      </c>
      <c r="G193" s="215" t="str" cm="1">
        <f t="array" ref="G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" s="215" t="str" cm="1">
        <f t="array" ref="H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" s="157" t="str" cm="1">
        <f t="array" ref="I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" s="157" t="str" cm="1">
        <f t="array" ref="J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" spans="1:11" x14ac:dyDescent="0.25">
      <c r="A194" s="157" t="s">
        <v>504</v>
      </c>
      <c r="B194" s="157" t="s">
        <v>505</v>
      </c>
      <c r="C194" s="157">
        <v>-12.960556</v>
      </c>
      <c r="D194" s="157">
        <v>136.600278</v>
      </c>
      <c r="E194" s="157" t="str">
        <f>RIGHT(Airports[[#This Row],[ICAO]],3)</f>
        <v>BKL</v>
      </c>
      <c r="G194" s="215" t="str" cm="1">
        <f t="array" ref="G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" s="215" t="str" cm="1">
        <f t="array" ref="H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" s="157" t="str" cm="1">
        <f t="array" ref="I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" s="157" t="str" cm="1">
        <f t="array" ref="J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" spans="1:11" x14ac:dyDescent="0.25">
      <c r="A195" s="157" t="s">
        <v>506</v>
      </c>
      <c r="B195" s="157" t="s">
        <v>507</v>
      </c>
      <c r="C195" s="157">
        <v>-19.709167000000001</v>
      </c>
      <c r="D195" s="157">
        <v>135.81888900000001</v>
      </c>
      <c r="E195" s="157" t="str">
        <f>RIGHT(Airports[[#This Row],[ICAO]],3)</f>
        <v>BKS</v>
      </c>
      <c r="G195" s="215" t="str" cm="1">
        <f t="array" ref="G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" s="215" t="str" cm="1">
        <f t="array" ref="H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" s="157" t="str" cm="1">
        <f t="array" ref="I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" s="157" t="str" cm="1">
        <f t="array" ref="J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" spans="1:11" x14ac:dyDescent="0.25">
      <c r="A196" s="157" t="s">
        <v>508</v>
      </c>
      <c r="B196" s="157" t="s">
        <v>509</v>
      </c>
      <c r="C196" s="157">
        <v>-17.748611</v>
      </c>
      <c r="D196" s="157">
        <v>139.53444400000001</v>
      </c>
      <c r="E196" s="157" t="str">
        <f>RIGHT(Airports[[#This Row],[ICAO]],3)</f>
        <v>BKT</v>
      </c>
      <c r="G196" s="215" t="str" cm="1">
        <f t="array" ref="G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" s="215" t="str" cm="1">
        <f t="array" ref="H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" s="157" t="str" cm="1">
        <f t="array" ref="I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" s="157" t="str" cm="1">
        <f t="array" ref="J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" spans="1:11" x14ac:dyDescent="0.25">
      <c r="A197" s="157" t="s">
        <v>510</v>
      </c>
      <c r="B197" s="157" t="s">
        <v>511</v>
      </c>
      <c r="C197" s="157">
        <v>-19.216667000000001</v>
      </c>
      <c r="D197" s="157">
        <v>140.36666700000001</v>
      </c>
      <c r="E197" s="157" t="str">
        <f>RIGHT(Airports[[#This Row],[ICAO]],3)</f>
        <v>BKW</v>
      </c>
      <c r="G197" s="215" t="str" cm="1">
        <f t="array" ref="G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" s="215" t="str" cm="1">
        <f t="array" ref="H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" s="157" t="str" cm="1">
        <f t="array" ref="I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" s="157" t="str" cm="1">
        <f t="array" ref="J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" spans="1:11" x14ac:dyDescent="0.25">
      <c r="A198" s="157" t="s">
        <v>512</v>
      </c>
      <c r="B198" s="157" t="s">
        <v>513</v>
      </c>
      <c r="C198" s="157">
        <v>-36.554167</v>
      </c>
      <c r="D198" s="157">
        <v>146.00916699999999</v>
      </c>
      <c r="E198" s="157" t="str">
        <f>RIGHT(Airports[[#This Row],[ICAO]],3)</f>
        <v>BLA</v>
      </c>
      <c r="G198" s="215" t="str" cm="1">
        <f t="array" ref="G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" s="215" t="str" cm="1">
        <f t="array" ref="H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" s="157" t="str" cm="1">
        <f t="array" ref="I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" s="157" t="str" cm="1">
        <f t="array" ref="J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" spans="1:11" x14ac:dyDescent="0.25">
      <c r="A199" s="157" t="s">
        <v>514</v>
      </c>
      <c r="B199" s="157" t="s">
        <v>515</v>
      </c>
      <c r="C199" s="157">
        <v>-26.816666999999999</v>
      </c>
      <c r="D199" s="157">
        <v>114.61666700000001</v>
      </c>
      <c r="E199" s="157" t="str">
        <f>RIGHT(Airports[[#This Row],[ICAO]],3)</f>
        <v>BLB</v>
      </c>
      <c r="G199" s="215" t="str" cm="1">
        <f t="array" ref="G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" s="215" t="str" cm="1">
        <f t="array" ref="H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" s="157" t="str" cm="1">
        <f t="array" ref="I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" s="157" t="str" cm="1">
        <f t="array" ref="J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" spans="1:11" x14ac:dyDescent="0.25">
      <c r="A200" s="157" t="s">
        <v>516</v>
      </c>
      <c r="B200" s="157" t="s">
        <v>517</v>
      </c>
      <c r="C200" s="157">
        <v>-30.534444000000001</v>
      </c>
      <c r="D200" s="157">
        <v>139.33777799999999</v>
      </c>
      <c r="E200" s="157" t="str">
        <f>RIGHT(Airports[[#This Row],[ICAO]],3)</f>
        <v>BLC</v>
      </c>
      <c r="G200" s="215" t="str" cm="1">
        <f t="array" ref="G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" s="215" t="str" cm="1">
        <f t="array" ref="H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" s="157" t="str" cm="1">
        <f t="array" ref="I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" s="157" t="str" cm="1">
        <f t="array" ref="J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" spans="1:11" x14ac:dyDescent="0.25">
      <c r="A201" s="157" t="s">
        <v>518</v>
      </c>
      <c r="B201" s="157" t="s">
        <v>519</v>
      </c>
      <c r="C201" s="157">
        <v>-24.334721999999999</v>
      </c>
      <c r="D201" s="157">
        <v>150.55000000000001</v>
      </c>
      <c r="E201" s="157" t="str">
        <f>RIGHT(Airports[[#This Row],[ICAO]],3)</f>
        <v>BLE</v>
      </c>
      <c r="G201" s="215" t="str" cm="1">
        <f t="array" ref="G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" s="215" t="str" cm="1">
        <f t="array" ref="H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" s="157" t="str" cm="1">
        <f t="array" ref="I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" s="157" t="str" cm="1">
        <f t="array" ref="J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" spans="1:11" x14ac:dyDescent="0.25">
      <c r="A202" s="157" t="s">
        <v>520</v>
      </c>
      <c r="B202" s="157" t="s">
        <v>521</v>
      </c>
      <c r="C202" s="157">
        <v>-28.981943999999999</v>
      </c>
      <c r="D202" s="157">
        <v>140.858056</v>
      </c>
      <c r="E202" s="157" t="str">
        <f>RIGHT(Airports[[#This Row],[ICAO]],3)</f>
        <v>BLG</v>
      </c>
      <c r="G202" s="215" t="str" cm="1">
        <f t="array" ref="G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" s="215" t="str" cm="1">
        <f t="array" ref="H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" s="157" t="str" cm="1">
        <f t="array" ref="I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" s="157" t="str" cm="1">
        <f t="array" ref="J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" spans="1:11" x14ac:dyDescent="0.25">
      <c r="A203" s="157" t="s">
        <v>522</v>
      </c>
      <c r="B203" s="157" t="s">
        <v>523</v>
      </c>
      <c r="C203" s="157">
        <v>-30.330556000000001</v>
      </c>
      <c r="D203" s="157">
        <v>152.458889</v>
      </c>
      <c r="E203" s="157" t="str">
        <f>RIGHT(Airports[[#This Row],[ICAO]],3)</f>
        <v>BLI</v>
      </c>
      <c r="G203" s="215" t="str" cm="1">
        <f t="array" ref="G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" s="215" t="str" cm="1">
        <f t="array" ref="H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" s="157" t="str" cm="1">
        <f t="array" ref="I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" s="157" t="str" cm="1">
        <f t="array" ref="J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" spans="1:11" x14ac:dyDescent="0.25">
      <c r="A204" s="157" t="s">
        <v>524</v>
      </c>
      <c r="B204" s="157" t="s">
        <v>525</v>
      </c>
      <c r="C204" s="157">
        <v>-28.053611</v>
      </c>
      <c r="D204" s="157">
        <v>147.47833299999999</v>
      </c>
      <c r="E204" s="157" t="str">
        <f>RIGHT(Airports[[#This Row],[ICAO]],3)</f>
        <v>BLL</v>
      </c>
      <c r="G204" s="215" t="str" cm="1">
        <f t="array" ref="G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" s="215" t="str" cm="1">
        <f t="array" ref="H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" s="157" t="str" cm="1">
        <f t="array" ref="I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" s="157" t="str" cm="1">
        <f t="array" ref="J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" spans="1:11" x14ac:dyDescent="0.25">
      <c r="A205" s="157" t="s">
        <v>526</v>
      </c>
      <c r="B205" s="157" t="s">
        <v>527</v>
      </c>
      <c r="C205" s="157">
        <v>-31.12</v>
      </c>
      <c r="D205" s="157">
        <v>138.72499999999999</v>
      </c>
      <c r="E205" s="157" t="str">
        <f>RIGHT(Airports[[#This Row],[ICAO]],3)</f>
        <v>BLM</v>
      </c>
      <c r="G205" s="215" t="str" cm="1">
        <f t="array" ref="G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" s="215" t="str" cm="1">
        <f t="array" ref="H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" s="157" t="str" cm="1">
        <f t="array" ref="I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" s="157" t="str" cm="1">
        <f t="array" ref="J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" spans="1:11" x14ac:dyDescent="0.25">
      <c r="A206" s="157" t="s">
        <v>528</v>
      </c>
      <c r="B206" s="157" t="s">
        <v>529</v>
      </c>
      <c r="C206" s="157">
        <v>-33.687221999999998</v>
      </c>
      <c r="D206" s="157">
        <v>115.400278</v>
      </c>
      <c r="E206" s="157" t="str">
        <f>RIGHT(Airports[[#This Row],[ICAO]],3)</f>
        <v>BLN</v>
      </c>
      <c r="G206" s="215" t="str" cm="1">
        <f t="array" ref="G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" s="215" t="str" cm="1">
        <f t="array" ref="H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" s="157" t="str" cm="1">
        <f t="array" ref="I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" s="157" t="str" cm="1">
        <f t="array" ref="J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" spans="1:11" x14ac:dyDescent="0.25">
      <c r="A207" s="157" t="s">
        <v>530</v>
      </c>
      <c r="B207" s="157" t="s">
        <v>531</v>
      </c>
      <c r="C207" s="157">
        <v>-34.357778000000003</v>
      </c>
      <c r="D207" s="157">
        <v>150.166111</v>
      </c>
      <c r="E207" s="157" t="str">
        <f>RIGHT(Airports[[#This Row],[ICAO]],3)</f>
        <v>BLO</v>
      </c>
      <c r="G207" s="215" t="str" cm="1">
        <f t="array" ref="G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" s="215" t="str" cm="1">
        <f t="array" ref="H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" s="157" t="str" cm="1">
        <f t="array" ref="I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" s="157" t="str" cm="1">
        <f t="array" ref="J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" spans="1:11" x14ac:dyDescent="0.25">
      <c r="A208" s="157" t="s">
        <v>532</v>
      </c>
      <c r="B208" s="157" t="s">
        <v>533</v>
      </c>
      <c r="C208" s="157">
        <v>-19.191666999999999</v>
      </c>
      <c r="D208" s="157">
        <v>146.49333300000001</v>
      </c>
      <c r="E208" s="157" t="str">
        <f>RIGHT(Airports[[#This Row],[ICAO]],3)</f>
        <v>BLP</v>
      </c>
      <c r="G208" s="215" t="str" cm="1">
        <f t="array" ref="G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" s="215" t="str" cm="1">
        <f t="array" ref="H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" s="157" t="str" cm="1">
        <f t="array" ref="I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" s="157" t="str" cm="1">
        <f t="array" ref="J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" spans="1:11" x14ac:dyDescent="0.25">
      <c r="A209" s="157" t="s">
        <v>534</v>
      </c>
      <c r="B209" s="157" t="s">
        <v>535</v>
      </c>
      <c r="C209" s="157">
        <v>-37.511667000000003</v>
      </c>
      <c r="D209" s="157">
        <v>143.791111</v>
      </c>
      <c r="E209" s="157" t="str">
        <f>RIGHT(Airports[[#This Row],[ICAO]],3)</f>
        <v>BLT</v>
      </c>
      <c r="G209" s="215" t="str" cm="1">
        <f t="array" ref="G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" s="215" t="str" cm="1">
        <f t="array" ref="H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" s="157" t="str" cm="1">
        <f t="array" ref="I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" s="157" t="str" cm="1">
        <f t="array" ref="J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" spans="1:11" x14ac:dyDescent="0.25">
      <c r="A210" s="157" t="s">
        <v>536</v>
      </c>
      <c r="B210" s="157" t="s">
        <v>537</v>
      </c>
      <c r="C210" s="157">
        <v>-27.612777999999999</v>
      </c>
      <c r="D210" s="157">
        <v>120.593889</v>
      </c>
      <c r="E210" s="157" t="str">
        <f>RIGHT(Airports[[#This Row],[ICAO]],3)</f>
        <v>BLU</v>
      </c>
      <c r="G210" s="215" t="str" cm="1">
        <f t="array" ref="G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" s="215" t="str" cm="1">
        <f t="array" ref="H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" s="157" t="str" cm="1">
        <f t="array" ref="I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" s="157" t="str" cm="1">
        <f t="array" ref="J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" spans="1:11" x14ac:dyDescent="0.25">
      <c r="A211" s="157" t="s">
        <v>538</v>
      </c>
      <c r="B211" s="157" t="s">
        <v>539</v>
      </c>
      <c r="C211" s="157">
        <v>-24.066666999999999</v>
      </c>
      <c r="D211" s="157">
        <v>150.71638899999999</v>
      </c>
      <c r="E211" s="157" t="str">
        <f>RIGHT(Airports[[#This Row],[ICAO]],3)</f>
        <v>BLX</v>
      </c>
      <c r="G211" s="215" t="str" cm="1">
        <f t="array" ref="G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" s="215" t="str" cm="1">
        <f t="array" ref="H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" s="157" t="str" cm="1">
        <f t="array" ref="I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" s="157" t="str" cm="1">
        <f t="array" ref="J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" spans="1:11" x14ac:dyDescent="0.25">
      <c r="A212" s="157" t="s">
        <v>540</v>
      </c>
      <c r="B212" s="157" t="s">
        <v>541</v>
      </c>
      <c r="C212" s="157">
        <v>-20.663889000000001</v>
      </c>
      <c r="D212" s="157">
        <v>139.48861099999999</v>
      </c>
      <c r="F212" s="157" t="str">
        <f>IF(OR(LEFT(Airports[[#This Row],[ICAO]],2)="YM",LEFT(Airports[[#This Row],[ICAO]],2)="YP",LEFT(Airports[[#This Row],[ICAO]],2)="YB",LEFT(Airports[[#This Row],[ICAO]],2)="YS"),RIGHT(Airports[[#This Row],[ICAO]],2),"")</f>
        <v>MA</v>
      </c>
      <c r="G212" s="215" t="str" cm="1">
        <f t="array" ref="G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" s="215" t="str" cm="1">
        <f t="array" ref="H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" s="157" t="str" cm="1">
        <f t="array" ref="I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" s="157" t="str" cm="1">
        <f t="array" ref="J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" spans="1:11" x14ac:dyDescent="0.25">
      <c r="A213" s="157" t="s">
        <v>542</v>
      </c>
      <c r="B213" s="157" t="s">
        <v>543</v>
      </c>
      <c r="C213" s="157">
        <v>-15.873333000000001</v>
      </c>
      <c r="D213" s="157">
        <v>145.328889</v>
      </c>
      <c r="E213" s="157" t="str">
        <f>RIGHT(Airports[[#This Row],[ICAO]],3)</f>
        <v>BMD</v>
      </c>
      <c r="G213" s="215" t="str" cm="1">
        <f t="array" ref="G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" s="215" t="str" cm="1">
        <f t="array" ref="H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" s="157" t="str" cm="1">
        <f t="array" ref="I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" s="157" t="str" cm="1">
        <f t="array" ref="J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" spans="1:11" x14ac:dyDescent="0.25">
      <c r="A214" s="157" t="s">
        <v>544</v>
      </c>
      <c r="B214" s="157" t="s">
        <v>545</v>
      </c>
      <c r="C214" s="157">
        <v>-36.426389</v>
      </c>
      <c r="D214" s="157">
        <v>150.076111</v>
      </c>
      <c r="E214" s="157" t="str">
        <f>RIGHT(Airports[[#This Row],[ICAO]],3)</f>
        <v>BMG</v>
      </c>
      <c r="G214" s="215" t="str" cm="1">
        <f t="array" ref="G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" s="215" t="str" cm="1">
        <f t="array" ref="H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" s="157" t="str" cm="1">
        <f t="array" ref="I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" s="157" t="str" cm="1">
        <f t="array" ref="J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" spans="1:11" x14ac:dyDescent="0.25">
      <c r="A215" s="157" t="s">
        <v>546</v>
      </c>
      <c r="B215" s="157" t="s">
        <v>547</v>
      </c>
      <c r="C215" s="157">
        <v>-28.728888999999999</v>
      </c>
      <c r="D215" s="157">
        <v>149.59555599999999</v>
      </c>
      <c r="E215" s="157" t="str">
        <f>RIGHT(Airports[[#This Row],[ICAO]],3)</f>
        <v>BMI</v>
      </c>
      <c r="G215" s="215" t="str" cm="1">
        <f t="array" ref="G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" s="215" t="str" cm="1">
        <f t="array" ref="H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" s="157" t="str" cm="1">
        <f t="array" ref="I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" s="157" t="str" cm="1">
        <f t="array" ref="J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" spans="1:11" x14ac:dyDescent="0.25">
      <c r="A216" s="157" t="s">
        <v>548</v>
      </c>
      <c r="B216" s="157" t="s">
        <v>549</v>
      </c>
      <c r="C216" s="157">
        <v>-21.171389000000001</v>
      </c>
      <c r="D216" s="157">
        <v>149.179722</v>
      </c>
      <c r="F216" s="157" t="str">
        <f>IF(OR(LEFT(Airports[[#This Row],[ICAO]],2)="YM",LEFT(Airports[[#This Row],[ICAO]],2)="YP",LEFT(Airports[[#This Row],[ICAO]],2)="YB",LEFT(Airports[[#This Row],[ICAO]],2)="YS"),RIGHT(Airports[[#This Row],[ICAO]],2),"")</f>
        <v>MK</v>
      </c>
      <c r="G216" s="215" t="str" cm="1">
        <f t="array" ref="G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" s="215" t="str" cm="1">
        <f t="array" ref="H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" s="157" t="str" cm="1">
        <f t="array" ref="I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" s="157" t="str" cm="1">
        <f t="array" ref="J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" spans="1:11" x14ac:dyDescent="0.25">
      <c r="A217" s="157" t="s">
        <v>550</v>
      </c>
      <c r="B217" s="157" t="s">
        <v>551</v>
      </c>
      <c r="C217" s="157">
        <v>-34.248333000000002</v>
      </c>
      <c r="D217" s="157">
        <v>140.47194400000001</v>
      </c>
      <c r="E217" s="157" t="str">
        <f>RIGHT(Airports[[#This Row],[ICAO]],3)</f>
        <v>BMR</v>
      </c>
      <c r="G217" s="215" t="str" cm="1">
        <f t="array" ref="G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" s="215" t="str" cm="1">
        <f t="array" ref="H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" s="157" t="str" cm="1">
        <f t="array" ref="I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" s="157" t="str" cm="1">
        <f t="array" ref="J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" spans="1:11" x14ac:dyDescent="0.25">
      <c r="A218" s="157" t="s">
        <v>552</v>
      </c>
      <c r="B218" s="157" t="s">
        <v>553</v>
      </c>
      <c r="C218" s="157">
        <v>-22.533055999999998</v>
      </c>
      <c r="D218" s="157">
        <v>149.13305600000001</v>
      </c>
      <c r="E218" s="157" t="str">
        <f>RIGHT(Airports[[#This Row],[ICAO]],3)</f>
        <v>BMU</v>
      </c>
      <c r="G218" s="215" t="str" cm="1">
        <f t="array" ref="G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" s="215" t="str" cm="1">
        <f t="array" ref="H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" s="157" t="str" cm="1">
        <f t="array" ref="I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" s="157" t="str" cm="1">
        <f t="array" ref="J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" spans="1:11" x14ac:dyDescent="0.25">
      <c r="A219" s="157" t="s">
        <v>554</v>
      </c>
      <c r="B219" s="157" t="s">
        <v>555</v>
      </c>
      <c r="C219" s="157">
        <v>-14.519722</v>
      </c>
      <c r="D219" s="157">
        <v>132.88333299999999</v>
      </c>
      <c r="E219" s="157" t="str">
        <f>RIGHT(Airports[[#This Row],[ICAO]],3)</f>
        <v>BMY</v>
      </c>
      <c r="G219" s="215" t="str" cm="1">
        <f t="array" ref="G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" s="215" t="str" cm="1">
        <f t="array" ref="H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" s="157" t="str" cm="1">
        <f t="array" ref="I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" s="157" t="str" cm="1">
        <f t="array" ref="J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" spans="1:11" x14ac:dyDescent="0.25">
      <c r="A220" s="157" t="s">
        <v>556</v>
      </c>
      <c r="B220" s="157" t="s">
        <v>557</v>
      </c>
      <c r="C220" s="157">
        <v>-28.833888999999999</v>
      </c>
      <c r="D220" s="157">
        <v>153.5625</v>
      </c>
      <c r="E220" s="157" t="str">
        <f>RIGHT(Airports[[#This Row],[ICAO]],3)</f>
        <v>BNA</v>
      </c>
      <c r="G220" s="215" t="str" cm="1">
        <f t="array" ref="G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" s="215" t="str" cm="1">
        <f t="array" ref="H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" s="157" t="str" cm="1">
        <f t="array" ref="I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" s="157" t="str" cm="1">
        <f t="array" ref="J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" spans="1:11" x14ac:dyDescent="0.25">
      <c r="A221" s="157" t="s">
        <v>558</v>
      </c>
      <c r="B221" s="157" t="s">
        <v>559</v>
      </c>
      <c r="C221" s="157">
        <v>-28.498055999999998</v>
      </c>
      <c r="D221" s="157">
        <v>120.944722</v>
      </c>
      <c r="E221" s="157" t="str">
        <f>RIGHT(Airports[[#This Row],[ICAO]],3)</f>
        <v>BNC</v>
      </c>
      <c r="G221" s="215" t="str" cm="1">
        <f t="array" ref="G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" s="215" t="str" cm="1">
        <f t="array" ref="H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" s="157" t="str" cm="1">
        <f t="array" ref="I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" s="157" t="str" cm="1">
        <f t="array" ref="J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" spans="1:11" x14ac:dyDescent="0.25">
      <c r="A222" s="157" t="s">
        <v>560</v>
      </c>
      <c r="B222" s="157" t="s">
        <v>561</v>
      </c>
      <c r="C222" s="157">
        <v>-34.174166999999997</v>
      </c>
      <c r="D222" s="157">
        <v>148.47194400000001</v>
      </c>
      <c r="E222" s="157" t="str">
        <f>RIGHT(Airports[[#This Row],[ICAO]],3)</f>
        <v>BND</v>
      </c>
      <c r="G222" s="215" t="str" cm="1">
        <f t="array" ref="G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" s="215" t="str" cm="1">
        <f t="array" ref="H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" s="157" t="str" cm="1">
        <f t="array" ref="I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" s="157" t="str" cm="1">
        <f t="array" ref="J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" spans="1:11" x14ac:dyDescent="0.25">
      <c r="A223" s="157" t="s">
        <v>562</v>
      </c>
      <c r="B223" s="157" t="s">
        <v>563</v>
      </c>
      <c r="C223" s="157">
        <v>-33.269722000000002</v>
      </c>
      <c r="D223" s="157">
        <v>150.05861100000001</v>
      </c>
      <c r="E223" s="157" t="str">
        <f>RIGHT(Airports[[#This Row],[ICAO]],3)</f>
        <v>BNE</v>
      </c>
      <c r="G223" s="215" t="str" cm="1">
        <f t="array" ref="G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" s="215" t="str" cm="1">
        <f t="array" ref="H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" s="157" t="str" cm="1">
        <f t="array" ref="I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" s="157" t="str" cm="1">
        <f t="array" ref="J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" spans="1:11" x14ac:dyDescent="0.25">
      <c r="A224" s="157" t="s">
        <v>564</v>
      </c>
      <c r="B224" s="157" t="s">
        <v>565</v>
      </c>
      <c r="C224" s="157">
        <v>-28.157520999999999</v>
      </c>
      <c r="D224" s="157">
        <v>153.48145299999999</v>
      </c>
      <c r="E224" s="157" t="str">
        <f>RIGHT(Airports[[#This Row],[ICAO]],3)</f>
        <v>BNH</v>
      </c>
      <c r="G224" s="215" t="str" cm="1">
        <f t="array" ref="G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" s="215" t="str" cm="1">
        <f t="array" ref="H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" s="157" t="str" cm="1">
        <f t="array" ref="I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" s="157" t="str" cm="1">
        <f t="array" ref="J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" spans="1:11" x14ac:dyDescent="0.25">
      <c r="A225" s="157" t="s">
        <v>566</v>
      </c>
      <c r="B225" s="157" t="s">
        <v>567</v>
      </c>
      <c r="C225" s="157">
        <v>-13.200278000000001</v>
      </c>
      <c r="D225" s="157">
        <v>136.22666699999999</v>
      </c>
      <c r="E225" s="157" t="str">
        <f>RIGHT(Airports[[#This Row],[ICAO]],3)</f>
        <v>BNI</v>
      </c>
      <c r="G225" s="215" t="str" cm="1">
        <f t="array" ref="G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" s="215" t="str" cm="1">
        <f t="array" ref="H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" s="157" t="str" cm="1">
        <f t="array" ref="I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" s="157" t="str" cm="1">
        <f t="array" ref="J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" spans="1:11" x14ac:dyDescent="0.25">
      <c r="A226" s="157" t="s">
        <v>568</v>
      </c>
      <c r="B226" s="157" t="s">
        <v>569</v>
      </c>
      <c r="C226" s="157">
        <v>-17.936388999999998</v>
      </c>
      <c r="D226" s="157">
        <v>136.899722</v>
      </c>
      <c r="E226" s="157" t="str">
        <f>RIGHT(Airports[[#This Row],[ICAO]],3)</f>
        <v>BNM</v>
      </c>
      <c r="G226" s="215" t="str" cm="1">
        <f t="array" ref="G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" s="215" t="str" cm="1">
        <f t="array" ref="H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" s="157" t="str" cm="1">
        <f t="array" ref="I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" s="157" t="str" cm="1">
        <f t="array" ref="J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" spans="1:11" x14ac:dyDescent="0.25">
      <c r="A227" s="157" t="s">
        <v>570</v>
      </c>
      <c r="B227" s="157" t="s">
        <v>571</v>
      </c>
      <c r="C227" s="157">
        <v>-17.348610999999998</v>
      </c>
      <c r="D227" s="157">
        <v>145.578889</v>
      </c>
      <c r="E227" s="157" t="str">
        <f>RIGHT(Airports[[#This Row],[ICAO]],3)</f>
        <v>BNP</v>
      </c>
      <c r="G227" s="215" t="str" cm="1">
        <f t="array" ref="G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" s="215" t="str" cm="1">
        <f t="array" ref="H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" s="157" t="str" cm="1">
        <f t="array" ref="I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" s="157" t="str" cm="1">
        <f t="array" ref="J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" spans="1:11" x14ac:dyDescent="0.25">
      <c r="A228" s="157" t="s">
        <v>572</v>
      </c>
      <c r="B228" s="157" t="s">
        <v>573</v>
      </c>
      <c r="C228" s="157">
        <v>-18.895555999999999</v>
      </c>
      <c r="D228" s="157">
        <v>128.94194400000001</v>
      </c>
      <c r="E228" s="157" t="str">
        <f>RIGHT(Airports[[#This Row],[ICAO]],3)</f>
        <v>BNR</v>
      </c>
      <c r="G228" s="215" t="str" cm="1">
        <f t="array" ref="G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" s="215" t="str" cm="1">
        <f t="array" ref="H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" s="157" t="str" cm="1">
        <f t="array" ref="I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" s="157" t="str" cm="1">
        <f t="array" ref="J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" spans="1:11" x14ac:dyDescent="0.25">
      <c r="A229" s="157" t="s">
        <v>574</v>
      </c>
      <c r="B229" s="157" t="s">
        <v>575</v>
      </c>
      <c r="C229" s="157">
        <v>-37.887500000000003</v>
      </c>
      <c r="D229" s="157">
        <v>147.567778</v>
      </c>
      <c r="E229" s="157" t="str">
        <f>RIGHT(Airports[[#This Row],[ICAO]],3)</f>
        <v>BNS</v>
      </c>
      <c r="G229" s="215" t="str" cm="1">
        <f t="array" ref="G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" s="215" t="str" cm="1">
        <f t="array" ref="H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" s="157" t="str" cm="1">
        <f t="array" ref="I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" s="157" t="str" cm="1">
        <f t="array" ref="J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" spans="1:11" x14ac:dyDescent="0.25">
      <c r="A230" s="157" t="s">
        <v>576</v>
      </c>
      <c r="B230" s="157" t="s">
        <v>577</v>
      </c>
      <c r="C230" s="157">
        <v>-18.869167000000001</v>
      </c>
      <c r="D230" s="157">
        <v>134.46111099999999</v>
      </c>
      <c r="E230" s="157" t="str">
        <f>RIGHT(Airports[[#This Row],[ICAO]],3)</f>
        <v>BNY</v>
      </c>
      <c r="G230" s="215" t="str" cm="1">
        <f t="array" ref="G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" s="215" t="str" cm="1">
        <f t="array" ref="H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" s="157" t="str" cm="1">
        <f t="array" ref="I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" s="157" t="str" cm="1">
        <f t="array" ref="J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" spans="1:11" x14ac:dyDescent="0.25">
      <c r="A231" s="157" t="s">
        <v>578</v>
      </c>
      <c r="B231" s="157" t="s">
        <v>579</v>
      </c>
      <c r="C231" s="157">
        <v>-28.017499999999998</v>
      </c>
      <c r="D231" s="157">
        <v>152.67666700000001</v>
      </c>
      <c r="E231" s="157" t="str">
        <f>RIGHT(Airports[[#This Row],[ICAO]],3)</f>
        <v>BOA</v>
      </c>
      <c r="G231" s="215" t="str" cm="1">
        <f t="array" ref="G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" s="215" t="str" cm="1">
        <f t="array" ref="H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" s="157" t="str" cm="1">
        <f t="array" ref="I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" s="157" t="str" cm="1">
        <f t="array" ref="J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" spans="1:11" x14ac:dyDescent="0.25">
      <c r="A232" s="157" t="s">
        <v>580</v>
      </c>
      <c r="B232" s="157" t="s">
        <v>581</v>
      </c>
      <c r="C232" s="157">
        <v>-31.206944</v>
      </c>
      <c r="D232" s="157">
        <v>120.318889</v>
      </c>
      <c r="E232" s="157" t="str">
        <f>RIGHT(Airports[[#This Row],[ICAO]],3)</f>
        <v>BOB</v>
      </c>
      <c r="G232" s="215" t="str" cm="1">
        <f t="array" ref="G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" s="215" t="str" cm="1">
        <f t="array" ref="H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" s="157" t="str" cm="1">
        <f t="array" ref="I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" s="157" t="str" cm="1">
        <f t="array" ref="J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" spans="1:11" x14ac:dyDescent="0.25">
      <c r="A233" s="157" t="s">
        <v>582</v>
      </c>
      <c r="B233" s="157" t="s">
        <v>583</v>
      </c>
      <c r="C233" s="157">
        <v>-32.89</v>
      </c>
      <c r="D233" s="157">
        <v>138.36666700000001</v>
      </c>
      <c r="E233" s="157" t="str">
        <f>RIGHT(Airports[[#This Row],[ICAO]],3)</f>
        <v>BOC</v>
      </c>
      <c r="G233" s="215" t="str" cm="1">
        <f t="array" ref="G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" s="215" t="str" cm="1">
        <f t="array" ref="H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" s="157" t="str" cm="1">
        <f t="array" ref="I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" s="157" t="str" cm="1">
        <f t="array" ref="J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" spans="1:11" x14ac:dyDescent="0.25">
      <c r="A234" s="157" t="s">
        <v>584</v>
      </c>
      <c r="B234" s="157" t="s">
        <v>585</v>
      </c>
      <c r="C234" s="157">
        <v>-9.233333</v>
      </c>
      <c r="D234" s="157">
        <v>142.216667</v>
      </c>
      <c r="E234" s="157" t="str">
        <f>RIGHT(Airports[[#This Row],[ICAO]],3)</f>
        <v>BOI</v>
      </c>
      <c r="G234" s="215" t="str" cm="1">
        <f t="array" ref="G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" s="215" t="str" cm="1">
        <f t="array" ref="H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" s="157" t="str" cm="1">
        <f t="array" ref="I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" s="157" t="str" cm="1">
        <f t="array" ref="J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" spans="1:11" x14ac:dyDescent="0.25">
      <c r="A235" s="157" t="s">
        <v>586</v>
      </c>
      <c r="B235" s="157" t="s">
        <v>587</v>
      </c>
      <c r="C235" s="157">
        <v>-27.411389</v>
      </c>
      <c r="D235" s="157">
        <v>151.73527799999999</v>
      </c>
      <c r="F235" s="157" t="str">
        <f>IF(OR(LEFT(Airports[[#This Row],[ICAO]],2)="YM",LEFT(Airports[[#This Row],[ICAO]],2)="YP",LEFT(Airports[[#This Row],[ICAO]],2)="YB",LEFT(Airports[[#This Row],[ICAO]],2)="YS"),RIGHT(Airports[[#This Row],[ICAO]],2),"")</f>
        <v>OK</v>
      </c>
      <c r="G235" s="215" t="str" cm="1">
        <f t="array" ref="G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" s="215" t="str" cm="1">
        <f t="array" ref="H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" s="157" t="str" cm="1">
        <f t="array" ref="I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" s="157" t="str" cm="1">
        <f t="array" ref="J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" spans="1:11" x14ac:dyDescent="0.25">
      <c r="A236" s="157" t="s">
        <v>588</v>
      </c>
      <c r="B236" s="157" t="s">
        <v>589</v>
      </c>
      <c r="C236" s="157">
        <v>-28.616667</v>
      </c>
      <c r="D236" s="157">
        <v>150.36666700000001</v>
      </c>
      <c r="E236" s="157" t="str">
        <f>RIGHT(Airports[[#This Row],[ICAO]],3)</f>
        <v>BOL</v>
      </c>
      <c r="G236" s="215" t="str" cm="1">
        <f t="array" ref="G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" s="215" t="str" cm="1">
        <f t="array" ref="H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" s="157" t="str" cm="1">
        <f t="array" ref="I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" s="157" t="str" cm="1">
        <f t="array" ref="J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" spans="1:11" x14ac:dyDescent="0.25">
      <c r="A237" s="157" t="s">
        <v>590</v>
      </c>
      <c r="B237" s="157" t="s">
        <v>591</v>
      </c>
      <c r="C237" s="157">
        <v>-36.905000000000001</v>
      </c>
      <c r="D237" s="157">
        <v>149.183333</v>
      </c>
      <c r="E237" s="157" t="str">
        <f>RIGHT(Airports[[#This Row],[ICAO]],3)</f>
        <v>BOM</v>
      </c>
      <c r="G237" s="215" t="str" cm="1">
        <f t="array" ref="G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" s="215" t="str" cm="1">
        <f t="array" ref="H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" s="157" t="str" cm="1">
        <f t="array" ref="I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" s="157" t="str" cm="1">
        <f t="array" ref="J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" spans="1:11" x14ac:dyDescent="0.25">
      <c r="A238" s="157" t="s">
        <v>592</v>
      </c>
      <c r="B238" s="157" t="s">
        <v>593</v>
      </c>
      <c r="C238" s="157">
        <v>-31.275556000000002</v>
      </c>
      <c r="D238" s="157">
        <v>116.2625</v>
      </c>
      <c r="E238" s="157" t="str">
        <f>RIGHT(Airports[[#This Row],[ICAO]],3)</f>
        <v>BOO</v>
      </c>
      <c r="G238" s="215" t="str" cm="1">
        <f t="array" ref="G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" s="215" t="str" cm="1">
        <f t="array" ref="H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" s="157" t="str" cm="1">
        <f t="array" ref="I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" s="157" t="str" cm="1">
        <f t="array" ref="J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" spans="1:11" x14ac:dyDescent="0.25">
      <c r="A239" s="157" t="s">
        <v>594</v>
      </c>
      <c r="B239" s="157" t="s">
        <v>595</v>
      </c>
      <c r="C239" s="157">
        <v>-33.896667000000001</v>
      </c>
      <c r="D239" s="157">
        <v>116.45</v>
      </c>
      <c r="E239" s="157" t="str">
        <f>RIGHT(Airports[[#This Row],[ICAO]],3)</f>
        <v>BOP</v>
      </c>
      <c r="G239" s="215" t="str" cm="1">
        <f t="array" ref="G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" s="215" t="str" cm="1">
        <f t="array" ref="H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" s="157" t="str" cm="1">
        <f t="array" ref="I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" s="157" t="str" cm="1">
        <f t="array" ref="J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" spans="1:11" x14ac:dyDescent="0.25">
      <c r="A240" s="157" t="s">
        <v>596</v>
      </c>
      <c r="B240" s="157" t="s">
        <v>597</v>
      </c>
      <c r="C240" s="157">
        <v>-36.271667000000001</v>
      </c>
      <c r="D240" s="157">
        <v>140.721667</v>
      </c>
      <c r="E240" s="157" t="str">
        <f>RIGHT(Airports[[#This Row],[ICAO]],3)</f>
        <v>BOR</v>
      </c>
      <c r="G240" s="215" t="str" cm="1">
        <f t="array" ref="G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" s="215" t="str" cm="1">
        <f t="array" ref="H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" s="157" t="str" cm="1">
        <f t="array" ref="I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" s="157" t="str" cm="1">
        <f t="array" ref="J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" spans="1:11" x14ac:dyDescent="0.25">
      <c r="A241" s="157" t="s">
        <v>598</v>
      </c>
      <c r="B241" s="157" t="s">
        <v>599</v>
      </c>
      <c r="C241" s="157">
        <v>-18.116667</v>
      </c>
      <c r="D241" s="157">
        <v>125.65</v>
      </c>
      <c r="E241" s="157" t="str">
        <f>RIGHT(Airports[[#This Row],[ICAO]],3)</f>
        <v>BOS</v>
      </c>
      <c r="G241" s="215" t="str" cm="1">
        <f t="array" ref="G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" s="215" t="str" cm="1">
        <f t="array" ref="H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" s="157" t="str" cm="1">
        <f t="array" ref="I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" s="157" t="str" cm="1">
        <f t="array" ref="J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" spans="1:11" x14ac:dyDescent="0.25">
      <c r="A242" s="157" t="s">
        <v>600</v>
      </c>
      <c r="B242" s="157" t="s">
        <v>601</v>
      </c>
      <c r="C242" s="157">
        <v>-27.269722000000002</v>
      </c>
      <c r="D242" s="157">
        <v>146.899722</v>
      </c>
      <c r="E242" s="157" t="str">
        <f>RIGHT(Airports[[#This Row],[ICAO]],3)</f>
        <v>BOT</v>
      </c>
      <c r="G242" s="215" t="str" cm="1">
        <f t="array" ref="G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" s="215" t="str" cm="1">
        <f t="array" ref="H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" s="157" t="str" cm="1">
        <f t="array" ref="I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" s="157" t="str" cm="1">
        <f t="array" ref="J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" spans="1:11" x14ac:dyDescent="0.25">
      <c r="A243" s="157" t="s">
        <v>602</v>
      </c>
      <c r="B243" s="157" t="s">
        <v>603</v>
      </c>
      <c r="C243" s="157">
        <v>-22.913333000000002</v>
      </c>
      <c r="D243" s="157">
        <v>139.899722</v>
      </c>
      <c r="E243" s="157" t="str">
        <f>RIGHT(Airports[[#This Row],[ICAO]],3)</f>
        <v>BOU</v>
      </c>
      <c r="G243" s="215" t="str" cm="1">
        <f t="array" ref="G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" s="215" t="str" cm="1">
        <f t="array" ref="H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" s="157" t="str" cm="1">
        <f t="array" ref="I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" s="157" t="str" cm="1">
        <f t="array" ref="J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" spans="1:11" x14ac:dyDescent="0.25">
      <c r="A244" s="157" t="s">
        <v>604</v>
      </c>
      <c r="B244" s="157" t="s">
        <v>605</v>
      </c>
      <c r="C244" s="157">
        <v>-31.636389000000001</v>
      </c>
      <c r="D244" s="157">
        <v>129.01083299999999</v>
      </c>
      <c r="E244" s="157" t="str">
        <f>RIGHT(Airports[[#This Row],[ICAO]],3)</f>
        <v>BOV</v>
      </c>
      <c r="G244" s="215" t="str" cm="1">
        <f t="array" ref="G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" s="215" t="str" cm="1">
        <f t="array" ref="H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" s="157" t="str" cm="1">
        <f t="array" ref="I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" s="157" t="str" cm="1">
        <f t="array" ref="J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" spans="1:11" x14ac:dyDescent="0.25">
      <c r="A245" s="157" t="s">
        <v>606</v>
      </c>
      <c r="B245" s="157" t="s">
        <v>607</v>
      </c>
      <c r="C245" s="157">
        <v>-27.75</v>
      </c>
      <c r="D245" s="157">
        <v>119.9</v>
      </c>
      <c r="E245" s="157" t="str">
        <f>RIGHT(Airports[[#This Row],[ICAO]],3)</f>
        <v>BOY</v>
      </c>
      <c r="G245" s="215" t="str" cm="1">
        <f t="array" ref="G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" s="215" t="str" cm="1">
        <f t="array" ref="H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" s="157" t="str" cm="1">
        <f t="array" ref="I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" s="157" t="str" cm="1">
        <f t="array" ref="J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" spans="1:11" x14ac:dyDescent="0.25">
      <c r="A246" s="157" t="s">
        <v>608</v>
      </c>
      <c r="B246" s="157" t="s">
        <v>609</v>
      </c>
      <c r="C246" s="157">
        <v>-20.803332999999999</v>
      </c>
      <c r="D246" s="157">
        <v>149.27000000000001</v>
      </c>
      <c r="E246" s="157" t="str">
        <f>RIGHT(Airports[[#This Row],[ICAO]],3)</f>
        <v>BPI</v>
      </c>
      <c r="G246" s="215" t="str" cm="1">
        <f t="array" ref="G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" s="215" t="str" cm="1">
        <f t="array" ref="H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" s="157" t="str" cm="1">
        <f t="array" ref="I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" s="157" t="str" cm="1">
        <f t="array" ref="J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" spans="1:11" x14ac:dyDescent="0.25">
      <c r="A247" s="157" t="s">
        <v>610</v>
      </c>
      <c r="B247" s="157" t="s">
        <v>611</v>
      </c>
      <c r="C247" s="157">
        <v>-37.822221999999996</v>
      </c>
      <c r="D247" s="157">
        <v>144.95666700000001</v>
      </c>
      <c r="E247" s="157" t="str">
        <f>RIGHT(Airports[[#This Row],[ICAO]],3)</f>
        <v>BPK</v>
      </c>
      <c r="G247" s="215" t="str" cm="1">
        <f t="array" ref="G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" s="215" t="str" cm="1">
        <f t="array" ref="H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" s="157" t="str" cm="1">
        <f t="array" ref="I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" s="157" t="str" cm="1">
        <f t="array" ref="J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" spans="1:11" x14ac:dyDescent="0.25">
      <c r="A248" s="157" t="s">
        <v>612</v>
      </c>
      <c r="B248" s="157" t="s">
        <v>613</v>
      </c>
      <c r="C248" s="157">
        <v>-28.578610999999999</v>
      </c>
      <c r="D248" s="157">
        <v>148.800556</v>
      </c>
      <c r="E248" s="157" t="str">
        <f>RIGHT(Airports[[#This Row],[ICAO]],3)</f>
        <v>BPL</v>
      </c>
      <c r="G248" s="215" t="str" cm="1">
        <f t="array" ref="G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" s="215" t="str" cm="1">
        <f t="array" ref="H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" s="157" t="str" cm="1">
        <f t="array" ref="I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" s="157" t="str" cm="1">
        <f t="array" ref="J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" spans="1:11" x14ac:dyDescent="0.25">
      <c r="A249" s="157" t="s">
        <v>614</v>
      </c>
      <c r="B249" s="157" t="s">
        <v>615</v>
      </c>
      <c r="C249" s="157">
        <v>-20.495000000000001</v>
      </c>
      <c r="D249" s="157">
        <v>148.552222</v>
      </c>
      <c r="F249" s="157" t="str">
        <f>IF(OR(LEFT(Airports[[#This Row],[ICAO]],2)="YM",LEFT(Airports[[#This Row],[ICAO]],2)="YP",LEFT(Airports[[#This Row],[ICAO]],2)="YB",LEFT(Airports[[#This Row],[ICAO]],2)="YS"),RIGHT(Airports[[#This Row],[ICAO]],2),"")</f>
        <v>PN</v>
      </c>
      <c r="G249" s="215" t="str" cm="1">
        <f t="array" ref="G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" s="215" t="str" cm="1">
        <f t="array" ref="H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" s="157" t="str" cm="1">
        <f t="array" ref="I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" s="157" t="str" cm="1">
        <f t="array" ref="J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" spans="1:11" x14ac:dyDescent="0.25">
      <c r="A250" s="157" t="s">
        <v>616</v>
      </c>
      <c r="B250" s="157" t="s">
        <v>617</v>
      </c>
      <c r="C250" s="157">
        <v>-36.970832999999999</v>
      </c>
      <c r="D250" s="157">
        <v>147.701111</v>
      </c>
      <c r="E250" s="157" t="str">
        <f>RIGHT(Airports[[#This Row],[ICAO]],3)</f>
        <v>BRA</v>
      </c>
      <c r="G250" s="215" t="str" cm="1">
        <f t="array" ref="G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" s="215" t="str" cm="1">
        <f t="array" ref="H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" s="157" t="str" cm="1">
        <f t="array" ref="I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" s="157" t="str" cm="1">
        <f t="array" ref="J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" spans="1:11" x14ac:dyDescent="0.25">
      <c r="A251" s="157" t="s">
        <v>618</v>
      </c>
      <c r="B251" s="157" t="s">
        <v>619</v>
      </c>
      <c r="C251" s="157">
        <v>-13.952500000000001</v>
      </c>
      <c r="D251" s="157">
        <v>123.306389</v>
      </c>
      <c r="E251" s="157" t="str">
        <f>RIGHT(Airports[[#This Row],[ICAO]],3)</f>
        <v>BRB</v>
      </c>
      <c r="G251" s="215" t="str" cm="1">
        <f t="array" ref="G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" s="215" t="str" cm="1">
        <f t="array" ref="H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" s="157" t="str" cm="1">
        <f t="array" ref="I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" s="157" t="str" cm="1">
        <f t="array" ref="J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" spans="1:11" x14ac:dyDescent="0.25">
      <c r="A252" s="157" t="s">
        <v>620</v>
      </c>
      <c r="B252" s="157" t="s">
        <v>621</v>
      </c>
      <c r="C252" s="157">
        <v>-21.533055999999998</v>
      </c>
      <c r="D252" s="157">
        <v>133.88305600000001</v>
      </c>
      <c r="E252" s="157" t="str">
        <f>RIGHT(Airports[[#This Row],[ICAO]],3)</f>
        <v>BRC</v>
      </c>
      <c r="G252" s="215" t="str" cm="1">
        <f t="array" ref="G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" s="215" t="str" cm="1">
        <f t="array" ref="H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" s="157" t="str" cm="1">
        <f t="array" ref="I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" s="157" t="str" cm="1">
        <f t="array" ref="J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" spans="1:11" x14ac:dyDescent="0.25">
      <c r="A253" s="157" t="s">
        <v>622</v>
      </c>
      <c r="B253" s="157" t="s">
        <v>623</v>
      </c>
      <c r="C253" s="157">
        <v>-15.345000000000001</v>
      </c>
      <c r="D253" s="157">
        <v>130.27333300000001</v>
      </c>
      <c r="E253" s="157" t="str">
        <f>RIGHT(Airports[[#This Row],[ICAO]],3)</f>
        <v>BRD</v>
      </c>
      <c r="G253" s="215" t="str" cm="1">
        <f t="array" ref="G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" s="215" t="str" cm="1">
        <f t="array" ref="H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" s="157" t="str" cm="1">
        <f t="array" ref="I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" s="157" t="str" cm="1">
        <f t="array" ref="J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" spans="1:11" x14ac:dyDescent="0.25">
      <c r="A254" s="157" t="s">
        <v>624</v>
      </c>
      <c r="B254" s="157" t="s">
        <v>625</v>
      </c>
      <c r="C254" s="157">
        <v>-12.086111000000001</v>
      </c>
      <c r="D254" s="157">
        <v>136.77444399999999</v>
      </c>
      <c r="E254" s="157" t="str">
        <f>RIGHT(Airports[[#This Row],[ICAO]],3)</f>
        <v>BRE</v>
      </c>
      <c r="G254" s="215" t="str" cm="1">
        <f t="array" ref="G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" s="215" t="str" cm="1">
        <f t="array" ref="H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" s="157" t="str" cm="1">
        <f t="array" ref="I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" s="157" t="str" cm="1">
        <f t="array" ref="J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" spans="1:11" x14ac:dyDescent="0.25">
      <c r="A255" s="157" t="s">
        <v>626</v>
      </c>
      <c r="B255" s="157" t="s">
        <v>627</v>
      </c>
      <c r="C255" s="157">
        <v>-14.944965</v>
      </c>
      <c r="D255" s="157">
        <v>142.34017900000001</v>
      </c>
      <c r="E255" s="157" t="str">
        <f>RIGHT(Airports[[#This Row],[ICAO]],3)</f>
        <v>BRG</v>
      </c>
      <c r="G255" s="215" t="str" cm="1">
        <f t="array" ref="G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" s="215" t="str" cm="1">
        <f t="array" ref="H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" s="157" t="str" cm="1">
        <f t="array" ref="I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" s="157" t="str" cm="1">
        <f t="array" ref="J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" spans="1:11" x14ac:dyDescent="0.25">
      <c r="A256" s="157" t="s">
        <v>628</v>
      </c>
      <c r="B256" s="157" t="s">
        <v>629</v>
      </c>
      <c r="C256" s="157">
        <v>-34.274999999999999</v>
      </c>
      <c r="D256" s="157">
        <v>140.60249999999999</v>
      </c>
      <c r="E256" s="157" t="str">
        <f>RIGHT(Airports[[#This Row],[ICAO]],3)</f>
        <v>BRI</v>
      </c>
      <c r="G256" s="215" t="str" cm="1">
        <f t="array" ref="G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" s="215" t="str" cm="1">
        <f t="array" ref="H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" s="157" t="str" cm="1">
        <f t="array" ref="I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" s="157" t="str" cm="1">
        <f t="array" ref="J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" spans="1:11" x14ac:dyDescent="0.25">
      <c r="A257" s="157" t="s">
        <v>630</v>
      </c>
      <c r="B257" s="157" t="s">
        <v>631</v>
      </c>
      <c r="C257" s="157">
        <v>-30.158611000000001</v>
      </c>
      <c r="D257" s="157">
        <v>148.97416699999999</v>
      </c>
      <c r="E257" s="157" t="str">
        <f>RIGHT(Airports[[#This Row],[ICAO]],3)</f>
        <v>BRJ</v>
      </c>
      <c r="G257" s="215" t="str" cm="1">
        <f t="array" ref="G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" s="215" t="str" cm="1">
        <f t="array" ref="H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" s="157" t="str" cm="1">
        <f t="array" ref="I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" s="157" t="str" cm="1">
        <f t="array" ref="J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" spans="1:11" x14ac:dyDescent="0.25">
      <c r="A258" s="157" t="s">
        <v>632</v>
      </c>
      <c r="B258" s="157" t="s">
        <v>633</v>
      </c>
      <c r="C258" s="157">
        <v>-23.381944000000001</v>
      </c>
      <c r="D258" s="157">
        <v>150.475278</v>
      </c>
      <c r="F258" s="157" t="str">
        <f>IF(OR(LEFT(Airports[[#This Row],[ICAO]],2)="YM",LEFT(Airports[[#This Row],[ICAO]],2)="YP",LEFT(Airports[[#This Row],[ICAO]],2)="YB",LEFT(Airports[[#This Row],[ICAO]],2)="YS"),RIGHT(Airports[[#This Row],[ICAO]],2),"")</f>
        <v>RK</v>
      </c>
      <c r="G258" s="215" t="str" cm="1">
        <f t="array" ref="G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" s="215" t="str" cm="1">
        <f t="array" ref="H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" s="157" t="str" cm="1">
        <f t="array" ref="I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" s="157" t="str" cm="1">
        <f t="array" ref="J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" spans="1:11" x14ac:dyDescent="0.25">
      <c r="A259" s="157" t="s">
        <v>634</v>
      </c>
      <c r="B259" s="157" t="s">
        <v>635</v>
      </c>
      <c r="C259" s="157">
        <v>-16.075278000000001</v>
      </c>
      <c r="D259" s="157">
        <v>136.302222</v>
      </c>
      <c r="E259" s="157" t="str">
        <f>RIGHT(Airports[[#This Row],[ICAO]],3)</f>
        <v>BRL</v>
      </c>
      <c r="G259" s="215" t="str" cm="1">
        <f t="array" ref="G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" s="215" t="str" cm="1">
        <f t="array" ref="H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" s="157" t="str" cm="1">
        <f t="array" ref="I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" s="157" t="str" cm="1">
        <f t="array" ref="J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0" spans="1:11" x14ac:dyDescent="0.25">
      <c r="A260" s="157" t="s">
        <v>636</v>
      </c>
      <c r="B260" s="157" t="s">
        <v>637</v>
      </c>
      <c r="C260" s="157">
        <v>-17.949444</v>
      </c>
      <c r="D260" s="157">
        <v>122.227778</v>
      </c>
      <c r="E260" s="157" t="str">
        <f>RIGHT(Airports[[#This Row],[ICAO]],3)</f>
        <v>BRM</v>
      </c>
      <c r="G260" s="215" t="str" cm="1">
        <f t="array" ref="G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0" s="215" t="str" cm="1">
        <f t="array" ref="H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0" s="157" t="str" cm="1">
        <f t="array" ref="I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0" s="157" t="str" cm="1">
        <f t="array" ref="J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1" spans="1:11" x14ac:dyDescent="0.25">
      <c r="A261" s="157" t="s">
        <v>638</v>
      </c>
      <c r="B261" s="157" t="s">
        <v>639</v>
      </c>
      <c r="C261" s="157">
        <v>-34.623610999999997</v>
      </c>
      <c r="D261" s="157">
        <v>143.57833299999999</v>
      </c>
      <c r="E261" s="157" t="str">
        <f>RIGHT(Airports[[#This Row],[ICAO]],3)</f>
        <v>BRN</v>
      </c>
      <c r="G261" s="215" t="str" cm="1">
        <f t="array" ref="G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1" s="215" t="str" cm="1">
        <f t="array" ref="H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1" s="157" t="str" cm="1">
        <f t="array" ref="I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1" s="157" t="str" cm="1">
        <f t="array" ref="J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2" spans="1:11" x14ac:dyDescent="0.25">
      <c r="A262" s="157" t="s">
        <v>640</v>
      </c>
      <c r="B262" s="157" t="s">
        <v>641</v>
      </c>
      <c r="C262" s="157">
        <v>-31.887499999999999</v>
      </c>
      <c r="D262" s="157">
        <v>118.11499999999999</v>
      </c>
      <c r="E262" s="157" t="str">
        <f>RIGHT(Airports[[#This Row],[ICAO]],3)</f>
        <v>BRO</v>
      </c>
      <c r="G262" s="215" t="str" cm="1">
        <f t="array" ref="G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2" s="215" t="str" cm="1">
        <f t="array" ref="H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2" s="157" t="str" cm="1">
        <f t="array" ref="I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2" s="157" t="str" cm="1">
        <f t="array" ref="J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3" spans="1:11" x14ac:dyDescent="0.25">
      <c r="A263" s="157" t="s">
        <v>642</v>
      </c>
      <c r="B263" s="157" t="s">
        <v>643</v>
      </c>
      <c r="C263" s="157">
        <v>-38.258056000000003</v>
      </c>
      <c r="D263" s="157">
        <v>144.42750000000001</v>
      </c>
      <c r="E263" s="157" t="str">
        <f>RIGHT(Airports[[#This Row],[ICAO]],3)</f>
        <v>BRS</v>
      </c>
      <c r="G263" s="215" t="str" cm="1">
        <f t="array" ref="G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3" s="215" t="str" cm="1">
        <f t="array" ref="H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3" s="157" t="str" cm="1">
        <f t="array" ref="I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3" s="157" t="str" cm="1">
        <f t="array" ref="J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4" spans="1:11" x14ac:dyDescent="0.25">
      <c r="A264" s="157" t="s">
        <v>644</v>
      </c>
      <c r="B264" s="157" t="s">
        <v>645</v>
      </c>
      <c r="C264" s="157">
        <v>-18.637499999999999</v>
      </c>
      <c r="D264" s="157">
        <v>135.943611</v>
      </c>
      <c r="E264" s="157" t="str">
        <f>RIGHT(Airports[[#This Row],[ICAO]],3)</f>
        <v>BRU</v>
      </c>
      <c r="G264" s="215" t="str" cm="1">
        <f t="array" ref="G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4" s="215" t="str" cm="1">
        <f t="array" ref="H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4" s="157" t="str" cm="1">
        <f t="array" ref="I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4" s="157" t="str" cm="1">
        <f t="array" ref="J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5" spans="1:11" x14ac:dyDescent="0.25">
      <c r="A265" s="157" t="s">
        <v>646</v>
      </c>
      <c r="B265" s="157" t="s">
        <v>647</v>
      </c>
      <c r="C265" s="157">
        <v>-29.973889</v>
      </c>
      <c r="D265" s="157">
        <v>146.816667</v>
      </c>
      <c r="E265" s="157" t="str">
        <f>RIGHT(Airports[[#This Row],[ICAO]],3)</f>
        <v>BRW</v>
      </c>
      <c r="G265" s="215" t="str" cm="1">
        <f t="array" ref="G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5" s="215" t="str" cm="1">
        <f t="array" ref="H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5" s="157" t="str" cm="1">
        <f t="array" ref="I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5" s="157" t="str" cm="1">
        <f t="array" ref="J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6" spans="1:11" x14ac:dyDescent="0.25">
      <c r="A266" s="157" t="s">
        <v>648</v>
      </c>
      <c r="B266" s="157" t="s">
        <v>649</v>
      </c>
      <c r="C266" s="157">
        <v>-22.673888999999999</v>
      </c>
      <c r="D266" s="157">
        <v>119.166111</v>
      </c>
      <c r="E266" s="157" t="str">
        <f>RIGHT(Airports[[#This Row],[ICAO]],3)</f>
        <v>BRY</v>
      </c>
      <c r="G266" s="215" t="str" cm="1">
        <f t="array" ref="G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6" s="215" t="str" cm="1">
        <f t="array" ref="H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6" s="157" t="str" cm="1">
        <f t="array" ref="I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6" s="157" t="str" cm="1">
        <f t="array" ref="J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7" spans="1:11" x14ac:dyDescent="0.25">
      <c r="A267" s="157" t="s">
        <v>650</v>
      </c>
      <c r="B267" s="157" t="s">
        <v>651</v>
      </c>
      <c r="C267" s="157">
        <v>-9.8213889999999999</v>
      </c>
      <c r="D267" s="157">
        <v>130.26916700000001</v>
      </c>
      <c r="E267" s="157" t="str">
        <f>RIGHT(Airports[[#This Row],[ICAO]],3)</f>
        <v>BSA</v>
      </c>
      <c r="G267" s="215" t="str" cm="1">
        <f t="array" ref="G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7" s="215" t="str" cm="1">
        <f t="array" ref="H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7" s="157" t="str" cm="1">
        <f t="array" ref="I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7" s="157" t="str" cm="1">
        <f t="array" ref="J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8" spans="1:11" x14ac:dyDescent="0.25">
      <c r="A268" s="157" t="s">
        <v>652</v>
      </c>
      <c r="B268" s="157" t="s">
        <v>653</v>
      </c>
      <c r="C268" s="157">
        <v>-22.5</v>
      </c>
      <c r="D268" s="157">
        <v>146.933333</v>
      </c>
      <c r="E268" s="157" t="str">
        <f>RIGHT(Airports[[#This Row],[ICAO]],3)</f>
        <v>BSF</v>
      </c>
      <c r="G268" s="215" t="str" cm="1">
        <f t="array" ref="G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8" s="215" t="str" cm="1">
        <f t="array" ref="H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8" s="157" t="str" cm="1">
        <f t="array" ref="I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8" s="157" t="str" cm="1">
        <f t="array" ref="J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9" spans="1:11" x14ac:dyDescent="0.25">
      <c r="A269" s="157" t="s">
        <v>654</v>
      </c>
      <c r="B269" s="157" t="s">
        <v>655</v>
      </c>
      <c r="C269" s="157">
        <v>-12.623889</v>
      </c>
      <c r="D269" s="157">
        <v>142.087222</v>
      </c>
      <c r="F269" s="157" t="str">
        <f>IF(OR(LEFT(Airports[[#This Row],[ICAO]],2)="YM",LEFT(Airports[[#This Row],[ICAO]],2)="YP",LEFT(Airports[[#This Row],[ICAO]],2)="YB",LEFT(Airports[[#This Row],[ICAO]],2)="YS"),RIGHT(Airports[[#This Row],[ICAO]],2),"")</f>
        <v>SG</v>
      </c>
      <c r="G269" s="215" t="str" cm="1">
        <f t="array" ref="G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9" s="215" t="str" cm="1">
        <f t="array" ref="H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9" s="157" t="str" cm="1">
        <f t="array" ref="I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9" s="157" t="str" cm="1">
        <f t="array" ref="J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0" spans="1:11" x14ac:dyDescent="0.25">
      <c r="A270" s="157" t="s">
        <v>656</v>
      </c>
      <c r="B270" s="157" t="s">
        <v>657</v>
      </c>
      <c r="C270" s="157">
        <v>-19.724722</v>
      </c>
      <c r="D270" s="157">
        <v>150.424722</v>
      </c>
      <c r="E270" s="157" t="str">
        <f>RIGHT(Airports[[#This Row],[ICAO]],3)</f>
        <v>BSM</v>
      </c>
      <c r="G270" s="215" t="str" cm="1">
        <f t="array" ref="G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0" s="215" t="str" cm="1">
        <f t="array" ref="H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0" s="157" t="str" cm="1">
        <f t="array" ref="I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0" s="157" t="str" cm="1">
        <f t="array" ref="J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1" spans="1:11" x14ac:dyDescent="0.25">
      <c r="A271" s="157" t="s">
        <v>658</v>
      </c>
      <c r="B271" s="157" t="s">
        <v>659</v>
      </c>
      <c r="C271" s="157">
        <v>-16.649722000000001</v>
      </c>
      <c r="D271" s="157">
        <v>135.85</v>
      </c>
      <c r="E271" s="157" t="str">
        <f>RIGHT(Airports[[#This Row],[ICAO]],3)</f>
        <v>BSN</v>
      </c>
      <c r="G271" s="215" t="str" cm="1">
        <f t="array" ref="G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1" s="215" t="str" cm="1">
        <f t="array" ref="H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1" s="157" t="str" cm="1">
        <f t="array" ref="I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1" s="157" t="str" cm="1">
        <f t="array" ref="J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2" spans="1:11" x14ac:dyDescent="0.25">
      <c r="A272" s="157" t="s">
        <v>660</v>
      </c>
      <c r="B272" s="157" t="s">
        <v>661</v>
      </c>
      <c r="C272" s="157">
        <v>-32.681389000000003</v>
      </c>
      <c r="D272" s="157">
        <v>151.12472199999999</v>
      </c>
      <c r="E272" s="157" t="str">
        <f>RIGHT(Airports[[#This Row],[ICAO]],3)</f>
        <v>BSO</v>
      </c>
      <c r="G272" s="215" t="str" cm="1">
        <f t="array" ref="G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2" s="215" t="str" cm="1">
        <f t="array" ref="H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2" s="157" t="str" cm="1">
        <f t="array" ref="I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2" s="157" t="str" cm="1">
        <f t="array" ref="J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3" spans="1:11" x14ac:dyDescent="0.25">
      <c r="A273" s="157" t="s">
        <v>662</v>
      </c>
      <c r="B273" s="157" t="s">
        <v>663</v>
      </c>
      <c r="C273" s="157">
        <v>-23.516389</v>
      </c>
      <c r="D273" s="157">
        <v>133.84916699999999</v>
      </c>
      <c r="E273" s="157" t="str">
        <f>RIGHT(Airports[[#This Row],[ICAO]],3)</f>
        <v>BSP</v>
      </c>
      <c r="G273" s="215" t="str" cm="1">
        <f t="array" ref="G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3" s="215" t="str" cm="1">
        <f t="array" ref="H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3" s="157" t="str" cm="1">
        <f t="array" ref="I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3" s="157" t="str" cm="1">
        <f t="array" ref="J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4" spans="1:11" x14ac:dyDescent="0.25">
      <c r="A274" s="157" t="s">
        <v>664</v>
      </c>
      <c r="B274" s="157" t="s">
        <v>665</v>
      </c>
      <c r="C274" s="157">
        <v>-25.987221999999999</v>
      </c>
      <c r="D274" s="157">
        <v>128.36666700000001</v>
      </c>
      <c r="E274" s="157" t="str">
        <f>RIGHT(Airports[[#This Row],[ICAO]],3)</f>
        <v>BSR</v>
      </c>
      <c r="G274" s="215" t="str" cm="1">
        <f t="array" ref="G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4" s="215" t="str" cm="1">
        <f t="array" ref="H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4" s="157" t="str" cm="1">
        <f t="array" ref="I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4" s="157" t="str" cm="1">
        <f t="array" ref="J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5" spans="1:11" x14ac:dyDescent="0.25">
      <c r="A275" s="157" t="s">
        <v>666</v>
      </c>
      <c r="B275" s="157" t="s">
        <v>667</v>
      </c>
      <c r="C275" s="157">
        <v>-37.733333000000002</v>
      </c>
      <c r="D275" s="157">
        <v>144.422222</v>
      </c>
      <c r="E275" s="157" t="str">
        <f>RIGHT(Airports[[#This Row],[ICAO]],3)</f>
        <v>BSS</v>
      </c>
      <c r="G275" s="215" t="str" cm="1">
        <f t="array" ref="G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5" s="215" t="str" cm="1">
        <f t="array" ref="H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5" s="157" t="str" cm="1">
        <f t="array" ref="I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5" s="157" t="str" cm="1">
        <f t="array" ref="J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6" spans="1:11" x14ac:dyDescent="0.25">
      <c r="A276" s="157" t="s">
        <v>668</v>
      </c>
      <c r="B276" s="157" t="s">
        <v>669</v>
      </c>
      <c r="C276" s="157">
        <v>-33.725833000000002</v>
      </c>
      <c r="D276" s="157">
        <v>147.50722200000001</v>
      </c>
      <c r="E276" s="157" t="str">
        <f>RIGHT(Airports[[#This Row],[ICAO]],3)</f>
        <v>BST</v>
      </c>
      <c r="G276" s="215" t="str" cm="1">
        <f t="array" ref="G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6" s="215" t="str" cm="1">
        <f t="array" ref="H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6" s="157" t="str" cm="1">
        <f t="array" ref="I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6" s="157" t="str" cm="1">
        <f t="array" ref="J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7" spans="1:11" x14ac:dyDescent="0.25">
      <c r="A277" s="157" t="s">
        <v>670</v>
      </c>
      <c r="B277" s="157" t="s">
        <v>671</v>
      </c>
      <c r="C277" s="157">
        <v>-26.603332999999999</v>
      </c>
      <c r="D277" s="157">
        <v>153.09111100000001</v>
      </c>
      <c r="F277" s="157" t="str">
        <f>IF(OR(LEFT(Airports[[#This Row],[ICAO]],2)="YM",LEFT(Airports[[#This Row],[ICAO]],2)="YP",LEFT(Airports[[#This Row],[ICAO]],2)="YB",LEFT(Airports[[#This Row],[ICAO]],2)="YS"),RIGHT(Airports[[#This Row],[ICAO]],2),"")</f>
        <v>SU</v>
      </c>
      <c r="G277" s="215" t="str" cm="1">
        <f t="array" ref="G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7" s="215" t="str" cm="1">
        <f t="array" ref="H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7" s="157" t="str" cm="1">
        <f t="array" ref="I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7" s="157" t="str" cm="1">
        <f t="array" ref="J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8" spans="1:11" x14ac:dyDescent="0.25">
      <c r="A278" s="157" t="s">
        <v>672</v>
      </c>
      <c r="B278" s="157" t="s">
        <v>673</v>
      </c>
      <c r="C278" s="157">
        <v>-24.183056000000001</v>
      </c>
      <c r="D278" s="157">
        <v>142.88305600000001</v>
      </c>
      <c r="E278" s="157" t="str">
        <f>RIGHT(Airports[[#This Row],[ICAO]],3)</f>
        <v>BTC</v>
      </c>
      <c r="G278" s="215" t="str" cm="1">
        <f t="array" ref="G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8" s="215" t="str" cm="1">
        <f t="array" ref="H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8" s="157" t="str" cm="1">
        <f t="array" ref="I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8" s="157" t="str" cm="1">
        <f t="array" ref="J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9" spans="1:11" x14ac:dyDescent="0.25">
      <c r="A279" s="157" t="s">
        <v>674</v>
      </c>
      <c r="B279" s="157" t="s">
        <v>675</v>
      </c>
      <c r="C279" s="157">
        <v>-23.35</v>
      </c>
      <c r="D279" s="157">
        <v>141.533333</v>
      </c>
      <c r="E279" s="157" t="str">
        <f>RIGHT(Airports[[#This Row],[ICAO]],3)</f>
        <v>BTD</v>
      </c>
      <c r="G279" s="215" t="str" cm="1">
        <f t="array" ref="G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9" s="215" t="str" cm="1">
        <f t="array" ref="H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9" s="157" t="str" cm="1">
        <f t="array" ref="I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9" s="157" t="str" cm="1">
        <f t="array" ref="J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0" spans="1:11" x14ac:dyDescent="0.25">
      <c r="A280" s="157" t="s">
        <v>676</v>
      </c>
      <c r="B280" s="157" t="s">
        <v>677</v>
      </c>
      <c r="C280" s="157">
        <v>-33.409444000000001</v>
      </c>
      <c r="D280" s="157">
        <v>149.65194399999999</v>
      </c>
      <c r="E280" s="157" t="str">
        <f>RIGHT(Airports[[#This Row],[ICAO]],3)</f>
        <v>BTH</v>
      </c>
      <c r="G280" s="215" t="str" cm="1">
        <f t="array" ref="G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0" s="215" t="str" cm="1">
        <f t="array" ref="H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0" s="157" t="str" cm="1">
        <f t="array" ref="I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0" s="157" t="str" cm="1">
        <f t="array" ref="J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1" spans="1:11" x14ac:dyDescent="0.25">
      <c r="A281" s="157" t="s">
        <v>678</v>
      </c>
      <c r="B281" s="157" t="s">
        <v>679</v>
      </c>
      <c r="C281" s="157">
        <v>-11.769166999999999</v>
      </c>
      <c r="D281" s="157">
        <v>130.619722</v>
      </c>
      <c r="E281" s="157" t="str">
        <f>RIGHT(Airports[[#This Row],[ICAO]],3)</f>
        <v>BTI</v>
      </c>
      <c r="G281" s="215" t="str" cm="1">
        <f t="array" ref="G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1" s="215" t="str" cm="1">
        <f t="array" ref="H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1" s="157" t="str" cm="1">
        <f t="array" ref="I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1" s="157" t="str" cm="1">
        <f t="array" ref="J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2" spans="1:11" x14ac:dyDescent="0.25">
      <c r="A282" s="157" t="s">
        <v>680</v>
      </c>
      <c r="B282" s="157" t="s">
        <v>681</v>
      </c>
      <c r="C282" s="157">
        <v>-17.083333</v>
      </c>
      <c r="D282" s="157">
        <v>139.55000000000001</v>
      </c>
      <c r="E282" s="157" t="str">
        <f>RIGHT(Airports[[#This Row],[ICAO]],3)</f>
        <v>BTK</v>
      </c>
      <c r="G282" s="215" t="str" cm="1">
        <f t="array" ref="G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2" s="215" t="str" cm="1">
        <f t="array" ref="H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2" s="157" t="str" cm="1">
        <f t="array" ref="I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2" s="157" t="str" cm="1">
        <f t="array" ref="J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3" spans="1:11" x14ac:dyDescent="0.25">
      <c r="A283" s="157" t="s">
        <v>682</v>
      </c>
      <c r="B283" s="157" t="s">
        <v>683</v>
      </c>
      <c r="C283" s="157">
        <v>-19.252500000000001</v>
      </c>
      <c r="D283" s="157">
        <v>146.765278</v>
      </c>
      <c r="F283" s="157" t="str">
        <f>IF(OR(LEFT(Airports[[#This Row],[ICAO]],2)="YM",LEFT(Airports[[#This Row],[ICAO]],2)="YP",LEFT(Airports[[#This Row],[ICAO]],2)="YB",LEFT(Airports[[#This Row],[ICAO]],2)="YS"),RIGHT(Airports[[#This Row],[ICAO]],2),"")</f>
        <v>TL</v>
      </c>
      <c r="G283" s="215" t="str" cm="1">
        <f t="array" ref="G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3" s="215" t="str" cm="1">
        <f t="array" ref="H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3" s="157" t="str" cm="1">
        <f t="array" ref="I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3" s="157" t="str" cm="1">
        <f t="array" ref="J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4" spans="1:11" x14ac:dyDescent="0.25">
      <c r="A284" s="157" t="s">
        <v>684</v>
      </c>
      <c r="B284" s="157" t="s">
        <v>685</v>
      </c>
      <c r="C284" s="157">
        <v>-30.524443999999999</v>
      </c>
      <c r="D284" s="157">
        <v>132.674722</v>
      </c>
      <c r="E284" s="157" t="str">
        <f>RIGHT(Airports[[#This Row],[ICAO]],3)</f>
        <v>BTN</v>
      </c>
      <c r="G284" s="215" t="str" cm="1">
        <f t="array" ref="G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4" s="215" t="str" cm="1">
        <f t="array" ref="H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4" s="157" t="str" cm="1">
        <f t="array" ref="I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4" s="157" t="str" cm="1">
        <f t="array" ref="J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5" spans="1:11" x14ac:dyDescent="0.25">
      <c r="A285" s="157" t="s">
        <v>686</v>
      </c>
      <c r="B285" s="157" t="s">
        <v>687</v>
      </c>
      <c r="C285" s="157">
        <v>-15.275278</v>
      </c>
      <c r="D285" s="157">
        <v>144.70527799999999</v>
      </c>
      <c r="E285" s="157" t="str">
        <f>RIGHT(Airports[[#This Row],[ICAO]],3)</f>
        <v>BTP</v>
      </c>
      <c r="G285" s="215" t="str" cm="1">
        <f t="array" ref="G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5" s="215" t="str" cm="1">
        <f t="array" ref="H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5" s="157" t="str" cm="1">
        <f t="array" ref="I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5" s="157" t="str" cm="1">
        <f t="array" ref="J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6" spans="1:11" x14ac:dyDescent="0.25">
      <c r="A286" s="157" t="s">
        <v>688</v>
      </c>
      <c r="B286" s="157" t="s">
        <v>689</v>
      </c>
      <c r="C286" s="157">
        <v>-23.603055999999999</v>
      </c>
      <c r="D286" s="157">
        <v>148.80694399999999</v>
      </c>
      <c r="E286" s="157" t="str">
        <f>RIGHT(Airports[[#This Row],[ICAO]],3)</f>
        <v>BTR</v>
      </c>
      <c r="G286" s="215" t="str" cm="1">
        <f t="array" ref="G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6" s="215" t="str" cm="1">
        <f t="array" ref="H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6" s="157" t="str" cm="1">
        <f t="array" ref="I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6" s="157" t="str" cm="1">
        <f t="array" ref="J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7" spans="1:11" x14ac:dyDescent="0.25">
      <c r="A287" s="157" t="s">
        <v>690</v>
      </c>
      <c r="B287" s="157" t="s">
        <v>691</v>
      </c>
      <c r="C287" s="157">
        <v>-31.358332999999998</v>
      </c>
      <c r="D287" s="157">
        <v>147.63305600000001</v>
      </c>
      <c r="E287" s="157" t="str">
        <f>RIGHT(Airports[[#This Row],[ICAO]],3)</f>
        <v>BTT</v>
      </c>
      <c r="G287" s="215" t="str" cm="1">
        <f t="array" ref="G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7" s="215" t="str" cm="1">
        <f t="array" ref="H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7" s="157" t="str" cm="1">
        <f t="array" ref="I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7" s="157" t="str" cm="1">
        <f t="array" ref="J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8" spans="1:11" x14ac:dyDescent="0.25">
      <c r="A288" s="157" t="s">
        <v>692</v>
      </c>
      <c r="B288" s="157" t="s">
        <v>693</v>
      </c>
      <c r="C288" s="157">
        <v>-18.711389</v>
      </c>
      <c r="D288" s="157">
        <v>134.078889</v>
      </c>
      <c r="E288" s="157" t="str">
        <f>RIGHT(Airports[[#This Row],[ICAO]],3)</f>
        <v>BTU</v>
      </c>
      <c r="G288" s="215" t="str" cm="1">
        <f t="array" ref="G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8" s="215" t="str" cm="1">
        <f t="array" ref="H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8" s="157" t="str" cm="1">
        <f t="array" ref="I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8" s="157" t="str" cm="1">
        <f t="array" ref="J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9" spans="1:11" x14ac:dyDescent="0.25">
      <c r="A289" s="157" t="s">
        <v>694</v>
      </c>
      <c r="B289" s="157" t="s">
        <v>695</v>
      </c>
      <c r="C289" s="157">
        <v>-12.666667</v>
      </c>
      <c r="D289" s="157">
        <v>142.66666699999999</v>
      </c>
      <c r="E289" s="157" t="str">
        <f>RIGHT(Airports[[#This Row],[ICAO]],3)</f>
        <v>BTV</v>
      </c>
      <c r="G289" s="215" t="str" cm="1">
        <f t="array" ref="G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9" s="215" t="str" cm="1">
        <f t="array" ref="H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9" s="157" t="str" cm="1">
        <f t="array" ref="I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9" s="157" t="str" cm="1">
        <f t="array" ref="J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0" spans="1:11" x14ac:dyDescent="0.25">
      <c r="A290" s="157" t="s">
        <v>696</v>
      </c>
      <c r="B290" s="157" t="s">
        <v>697</v>
      </c>
      <c r="C290" s="157">
        <v>-21.083333</v>
      </c>
      <c r="D290" s="157">
        <v>140.25</v>
      </c>
      <c r="E290" s="157" t="str">
        <f>RIGHT(Airports[[#This Row],[ICAO]],3)</f>
        <v>BTX</v>
      </c>
      <c r="G290" s="215" t="str" cm="1">
        <f t="array" ref="G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0" s="215" t="str" cm="1">
        <f t="array" ref="H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0" s="157" t="str" cm="1">
        <f t="array" ref="I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0" s="157" t="str" cm="1">
        <f t="array" ref="J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1" spans="1:11" x14ac:dyDescent="0.25">
      <c r="A291" s="157" t="s">
        <v>698</v>
      </c>
      <c r="B291" s="157" t="s">
        <v>699</v>
      </c>
      <c r="C291" s="157">
        <v>-24.903888999999999</v>
      </c>
      <c r="D291" s="157">
        <v>152.318611</v>
      </c>
      <c r="E291" s="157" t="str">
        <f>RIGHT(Airports[[#This Row],[ICAO]],3)</f>
        <v>BUD</v>
      </c>
      <c r="G291" s="215" t="str" cm="1">
        <f t="array" ref="G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1" s="215" t="str" cm="1">
        <f t="array" ref="H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1" s="157" t="str" cm="1">
        <f t="array" ref="I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1" s="157" t="str" cm="1">
        <f t="array" ref="J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2" spans="1:11" x14ac:dyDescent="0.25">
      <c r="A292" s="157" t="s">
        <v>700</v>
      </c>
      <c r="B292" s="157" t="s">
        <v>701</v>
      </c>
      <c r="C292" s="157">
        <v>-28.489722</v>
      </c>
      <c r="D292" s="157">
        <v>119.746944</v>
      </c>
      <c r="E292" s="157" t="str">
        <f>RIGHT(Airports[[#This Row],[ICAO]],3)</f>
        <v>BUG</v>
      </c>
      <c r="G292" s="215" t="str" cm="1">
        <f t="array" ref="G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2" s="215" t="str" cm="1">
        <f t="array" ref="H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2" s="157" t="str" cm="1">
        <f t="array" ref="I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2" s="157" t="str" cm="1">
        <f t="array" ref="J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3" spans="1:11" x14ac:dyDescent="0.25">
      <c r="A293" s="157" t="s">
        <v>702</v>
      </c>
      <c r="B293" s="157" t="s">
        <v>703</v>
      </c>
      <c r="C293" s="157">
        <v>-22.066666999999999</v>
      </c>
      <c r="D293" s="157">
        <v>139.75</v>
      </c>
      <c r="E293" s="157" t="str">
        <f>RIGHT(Airports[[#This Row],[ICAO]],3)</f>
        <v>BUH</v>
      </c>
      <c r="G293" s="215" t="str" cm="1">
        <f t="array" ref="G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3" s="215" t="str" cm="1">
        <f t="array" ref="H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3" s="157" t="str" cm="1">
        <f t="array" ref="I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3" s="157" t="str" cm="1">
        <f t="array" ref="J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4" spans="1:11" x14ac:dyDescent="0.25">
      <c r="A294" s="157" t="s">
        <v>704</v>
      </c>
      <c r="B294" s="157" t="s">
        <v>705</v>
      </c>
      <c r="C294" s="157">
        <v>-41.049444000000001</v>
      </c>
      <c r="D294" s="157">
        <v>145.88</v>
      </c>
      <c r="E294" s="157" t="str">
        <f>RIGHT(Airports[[#This Row],[ICAO]],3)</f>
        <v>BUI</v>
      </c>
      <c r="G294" s="215" t="str" cm="1">
        <f t="array" ref="G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4" s="215" t="str" cm="1">
        <f t="array" ref="H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4" s="157" t="str" cm="1">
        <f t="array" ref="I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4" s="157" t="str" cm="1">
        <f t="array" ref="J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5" spans="1:11" x14ac:dyDescent="0.25">
      <c r="A295" s="157" t="s">
        <v>706</v>
      </c>
      <c r="B295" s="157" t="s">
        <v>707</v>
      </c>
      <c r="C295" s="157">
        <v>-30.186388999999998</v>
      </c>
      <c r="D295" s="157">
        <v>134.903333</v>
      </c>
      <c r="E295" s="157" t="str">
        <f>RIGHT(Airports[[#This Row],[ICAO]],3)</f>
        <v>BUL</v>
      </c>
      <c r="G295" s="215" t="str" cm="1">
        <f t="array" ref="G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5" s="215" t="str" cm="1">
        <f t="array" ref="H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5" s="157" t="str" cm="1">
        <f t="array" ref="I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5" s="157" t="str" cm="1">
        <f t="array" ref="J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6" spans="1:11" x14ac:dyDescent="0.25">
      <c r="A296" s="157" t="s">
        <v>708</v>
      </c>
      <c r="B296" s="157" t="s">
        <v>709</v>
      </c>
      <c r="C296" s="157">
        <v>-33.378056000000001</v>
      </c>
      <c r="D296" s="157">
        <v>115.67694400000001</v>
      </c>
      <c r="E296" s="157" t="str">
        <f>RIGHT(Airports[[#This Row],[ICAO]],3)</f>
        <v>BUN</v>
      </c>
      <c r="G296" s="215" t="str" cm="1">
        <f t="array" ref="G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6" s="215" t="str" cm="1">
        <f t="array" ref="H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6" s="157" t="str" cm="1">
        <f t="array" ref="I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6" s="157" t="str" cm="1">
        <f t="array" ref="J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7" spans="1:11" x14ac:dyDescent="0.25">
      <c r="A297" s="157" t="s">
        <v>710</v>
      </c>
      <c r="B297" s="157" t="s">
        <v>711</v>
      </c>
      <c r="C297" s="157">
        <v>-28.524722000000001</v>
      </c>
      <c r="D297" s="157">
        <v>142.94972200000001</v>
      </c>
      <c r="E297" s="157" t="str">
        <f>RIGHT(Airports[[#This Row],[ICAO]],3)</f>
        <v>BUO</v>
      </c>
      <c r="G297" s="215" t="str" cm="1">
        <f t="array" ref="G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7" s="215" t="str" cm="1">
        <f t="array" ref="H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7" s="157" t="str" cm="1">
        <f t="array" ref="I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7" s="157" t="str" cm="1">
        <f t="array" ref="J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8" spans="1:11" x14ac:dyDescent="0.25">
      <c r="A298" s="157" t="s">
        <v>712</v>
      </c>
      <c r="B298" s="157" t="s">
        <v>713</v>
      </c>
      <c r="C298" s="157">
        <v>-12.311111</v>
      </c>
      <c r="D298" s="157">
        <v>135.95861099999999</v>
      </c>
      <c r="E298" s="157" t="str">
        <f>RIGHT(Airports[[#This Row],[ICAO]],3)</f>
        <v>BUR</v>
      </c>
      <c r="G298" s="215" t="str" cm="1">
        <f t="array" ref="G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8" s="215" t="str" cm="1">
        <f t="array" ref="H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8" s="157" t="str" cm="1">
        <f t="array" ref="I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8" s="157" t="str" cm="1">
        <f t="array" ref="J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9" spans="1:11" x14ac:dyDescent="0.25">
      <c r="A299" s="157" t="s">
        <v>714</v>
      </c>
      <c r="B299" s="157" t="s">
        <v>715</v>
      </c>
      <c r="C299" s="157">
        <v>-31.766389</v>
      </c>
      <c r="D299" s="157">
        <v>149.42916700000001</v>
      </c>
      <c r="E299" s="157" t="str">
        <f>RIGHT(Airports[[#This Row],[ICAO]],3)</f>
        <v>BUT</v>
      </c>
      <c r="G299" s="215" t="str" cm="1">
        <f t="array" ref="G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9" s="215" t="str" cm="1">
        <f t="array" ref="H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9" s="157" t="str" cm="1">
        <f t="array" ref="I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9" s="157" t="str" cm="1">
        <f t="array" ref="J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0" spans="1:11" x14ac:dyDescent="0.25">
      <c r="A300" s="157" t="s">
        <v>716</v>
      </c>
      <c r="B300" s="157" t="s">
        <v>717</v>
      </c>
      <c r="C300" s="157">
        <v>-17.649722000000001</v>
      </c>
      <c r="D300" s="157">
        <v>143.80000000000001</v>
      </c>
      <c r="E300" s="157" t="str">
        <f>RIGHT(Airports[[#This Row],[ICAO]],3)</f>
        <v>BUX</v>
      </c>
      <c r="G300" s="215" t="str" cm="1">
        <f t="array" ref="G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0" s="215" t="str" cm="1">
        <f t="array" ref="H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0" s="157" t="str" cm="1">
        <f t="array" ref="I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0" s="157" t="str" cm="1">
        <f t="array" ref="J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1" spans="1:11" x14ac:dyDescent="0.25">
      <c r="A301" s="157" t="s">
        <v>718</v>
      </c>
      <c r="B301" s="157" t="s">
        <v>719</v>
      </c>
      <c r="C301" s="157">
        <v>-36.134166999999998</v>
      </c>
      <c r="D301" s="157">
        <v>149.131944</v>
      </c>
      <c r="E301" s="157" t="str">
        <f>RIGHT(Airports[[#This Row],[ICAO]],3)</f>
        <v>BUY</v>
      </c>
      <c r="G301" s="215" t="str" cm="1">
        <f t="array" ref="G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1" s="215" t="str" cm="1">
        <f t="array" ref="H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1" s="157" t="str" cm="1">
        <f t="array" ref="I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1" s="157" t="str" cm="1">
        <f t="array" ref="J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2" spans="1:11" x14ac:dyDescent="0.25">
      <c r="A302" s="157" t="s">
        <v>720</v>
      </c>
      <c r="B302" s="157" t="s">
        <v>721</v>
      </c>
      <c r="C302" s="157">
        <v>-34.090000000000003</v>
      </c>
      <c r="D302" s="157">
        <v>138.34</v>
      </c>
      <c r="E302" s="157" t="str">
        <f>RIGHT(Airports[[#This Row],[ICAO]],3)</f>
        <v>BVA</v>
      </c>
      <c r="G302" s="215" t="str" cm="1">
        <f t="array" ref="G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2" s="215" t="str" cm="1">
        <f t="array" ref="H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2" s="157" t="str" cm="1">
        <f t="array" ref="I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2" s="157" t="str" cm="1">
        <f t="array" ref="J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3" spans="1:11" x14ac:dyDescent="0.25">
      <c r="A303" s="157" t="s">
        <v>722</v>
      </c>
      <c r="B303" s="157" t="s">
        <v>537</v>
      </c>
      <c r="C303" s="157">
        <v>-16.516389</v>
      </c>
      <c r="D303" s="157">
        <v>144.183333</v>
      </c>
      <c r="E303" s="157" t="str">
        <f>RIGHT(Airports[[#This Row],[ICAO]],3)</f>
        <v>BVE</v>
      </c>
      <c r="G303" s="215" t="str" cm="1">
        <f t="array" ref="G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3" s="215" t="str" cm="1">
        <f t="array" ref="H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3" s="157" t="str" cm="1">
        <f t="array" ref="I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3" s="157" t="str" cm="1">
        <f t="array" ref="J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4" spans="1:11" x14ac:dyDescent="0.25">
      <c r="A304" s="157" t="s">
        <v>723</v>
      </c>
      <c r="B304" s="157" t="s">
        <v>724</v>
      </c>
      <c r="C304" s="157">
        <v>-15.466666999999999</v>
      </c>
      <c r="D304" s="157">
        <v>129.76666700000001</v>
      </c>
      <c r="E304" s="157" t="str">
        <f>RIGHT(Airports[[#This Row],[ICAO]],3)</f>
        <v>BVY</v>
      </c>
      <c r="G304" s="215" t="str" cm="1">
        <f t="array" ref="G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4" s="215" t="str" cm="1">
        <f t="array" ref="H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4" s="157" t="str" cm="1">
        <f t="array" ref="I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4" s="157" t="str" cm="1">
        <f t="array" ref="J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5" spans="1:11" x14ac:dyDescent="0.25">
      <c r="A305" s="157" t="s">
        <v>725</v>
      </c>
      <c r="B305" s="157" t="s">
        <v>726</v>
      </c>
      <c r="C305" s="157">
        <v>-27.364999999999998</v>
      </c>
      <c r="D305" s="157">
        <v>121.03666699999999</v>
      </c>
      <c r="E305" s="157" t="str">
        <f>RIGHT(Airports[[#This Row],[ICAO]],3)</f>
        <v>BWG</v>
      </c>
      <c r="G305" s="215" t="str" cm="1">
        <f t="array" ref="G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5" s="215" t="str" cm="1">
        <f t="array" ref="H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5" s="157" t="str" cm="1">
        <f t="array" ref="I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5" s="157" t="str" cm="1">
        <f t="array" ref="J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6" spans="1:11" x14ac:dyDescent="0.25">
      <c r="A306" s="157" t="s">
        <v>727</v>
      </c>
      <c r="B306" s="157" t="s">
        <v>728</v>
      </c>
      <c r="C306" s="157">
        <v>-13.760833</v>
      </c>
      <c r="D306" s="157">
        <v>141.85055600000001</v>
      </c>
      <c r="E306" s="157" t="str">
        <f>RIGHT(Airports[[#This Row],[ICAO]],3)</f>
        <v>BWH</v>
      </c>
      <c r="G306" s="215" t="str" cm="1">
        <f t="array" ref="G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6" s="215" t="str" cm="1">
        <f t="array" ref="H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6" s="157" t="str" cm="1">
        <f t="array" ref="I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6" s="157" t="str" cm="1">
        <f t="array" ref="J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7" spans="1:11" x14ac:dyDescent="0.25">
      <c r="A307" s="157" t="s">
        <v>729</v>
      </c>
      <c r="B307" s="157" t="s">
        <v>730</v>
      </c>
      <c r="C307" s="157">
        <v>-20.6</v>
      </c>
      <c r="D307" s="157">
        <v>147.083056</v>
      </c>
      <c r="E307" s="157" t="str">
        <f>RIGHT(Airports[[#This Row],[ICAO]],3)</f>
        <v>BWI</v>
      </c>
      <c r="G307" s="215" t="str" cm="1">
        <f t="array" ref="G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7" s="215" t="str" cm="1">
        <f t="array" ref="H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7" s="157" t="str" cm="1">
        <f t="array" ref="I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7" s="157" t="str" cm="1">
        <f t="array" ref="J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8" spans="1:11" x14ac:dyDescent="0.25">
      <c r="A308" s="157" t="s">
        <v>731</v>
      </c>
      <c r="B308" s="157" t="s">
        <v>732</v>
      </c>
      <c r="C308" s="157">
        <v>-12.139443999999999</v>
      </c>
      <c r="D308" s="157">
        <v>142.61444399999999</v>
      </c>
      <c r="E308" s="157" t="str">
        <f>RIGHT(Airports[[#This Row],[ICAO]],3)</f>
        <v>BWL</v>
      </c>
      <c r="G308" s="215" t="str" cm="1">
        <f t="array" ref="G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8" s="215" t="str" cm="1">
        <f t="array" ref="H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8" s="157" t="str" cm="1">
        <f t="array" ref="I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8" s="157" t="str" cm="1">
        <f t="array" ref="J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9" spans="1:11" x14ac:dyDescent="0.25">
      <c r="A309" s="157" t="s">
        <v>733</v>
      </c>
      <c r="B309" s="157" t="s">
        <v>734</v>
      </c>
      <c r="C309" s="157">
        <v>-16.880832999999999</v>
      </c>
      <c r="D309" s="157">
        <v>143.47972200000001</v>
      </c>
      <c r="E309" s="157" t="str">
        <f>RIGHT(Airports[[#This Row],[ICAO]],3)</f>
        <v>BWM</v>
      </c>
      <c r="G309" s="215" t="str" cm="1">
        <f t="array" ref="G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9" s="215" t="str" cm="1">
        <f t="array" ref="H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9" s="157" t="str" cm="1">
        <f t="array" ref="I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9" s="157" t="str" cm="1">
        <f t="array" ref="J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0" spans="1:11" x14ac:dyDescent="0.25">
      <c r="A310" s="157" t="s">
        <v>735</v>
      </c>
      <c r="B310" s="157" t="s">
        <v>736</v>
      </c>
      <c r="C310" s="157">
        <v>-20.017778</v>
      </c>
      <c r="D310" s="157">
        <v>148.21527800000001</v>
      </c>
      <c r="E310" s="157" t="str">
        <f>RIGHT(Airports[[#This Row],[ICAO]],3)</f>
        <v>BWN</v>
      </c>
      <c r="G310" s="215" t="str" cm="1">
        <f t="array" ref="G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0" s="215" t="str" cm="1">
        <f t="array" ref="H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0" s="157" t="str" cm="1">
        <f t="array" ref="I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0" s="157" t="str" cm="1">
        <f t="array" ref="J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1" spans="1:11" x14ac:dyDescent="0.25">
      <c r="A311" s="157" t="s">
        <v>737</v>
      </c>
      <c r="B311" s="157" t="s">
        <v>738</v>
      </c>
      <c r="C311" s="157">
        <v>-22.466667000000001</v>
      </c>
      <c r="D311" s="157">
        <v>144.996667</v>
      </c>
      <c r="E311" s="157" t="str">
        <f>RIGHT(Airports[[#This Row],[ICAO]],3)</f>
        <v>BWO</v>
      </c>
      <c r="G311" s="215" t="str" cm="1">
        <f t="array" ref="G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1" s="215" t="str" cm="1">
        <f t="array" ref="H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1" s="157" t="str" cm="1">
        <f t="array" ref="I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1" s="157" t="str" cm="1">
        <f t="array" ref="J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2" spans="1:11" x14ac:dyDescent="0.25">
      <c r="A312" s="157" t="s">
        <v>739</v>
      </c>
      <c r="B312" s="157" t="s">
        <v>740</v>
      </c>
      <c r="C312" s="157">
        <v>-12.678611</v>
      </c>
      <c r="D312" s="157">
        <v>141.92527799999999</v>
      </c>
      <c r="F312" s="157" t="str">
        <f>IF(OR(LEFT(Airports[[#This Row],[ICAO]],2)="YM",LEFT(Airports[[#This Row],[ICAO]],2)="YP",LEFT(Airports[[#This Row],[ICAO]],2)="YB",LEFT(Airports[[#This Row],[ICAO]],2)="YS"),RIGHT(Airports[[#This Row],[ICAO]],2),"")</f>
        <v>WP</v>
      </c>
      <c r="G312" s="215" t="str" cm="1">
        <f t="array" ref="G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2" s="215" t="str" cm="1">
        <f t="array" ref="H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2" s="157" t="str" cm="1">
        <f t="array" ref="I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2" s="157" t="str" cm="1">
        <f t="array" ref="J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3" spans="1:11" x14ac:dyDescent="0.25">
      <c r="A313" s="157" t="s">
        <v>741</v>
      </c>
      <c r="B313" s="157" t="s">
        <v>742</v>
      </c>
      <c r="C313" s="157">
        <v>-17.386666999999999</v>
      </c>
      <c r="D313" s="157">
        <v>144.17166700000001</v>
      </c>
      <c r="E313" s="157" t="str">
        <f>RIGHT(Airports[[#This Row],[ICAO]],3)</f>
        <v>BWR</v>
      </c>
      <c r="G313" s="215" t="str" cm="1">
        <f t="array" ref="G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3" s="215" t="str" cm="1">
        <f t="array" ref="H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3" s="157" t="str" cm="1">
        <f t="array" ref="I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3" s="157" t="str" cm="1">
        <f t="array" ref="J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4" spans="1:11" x14ac:dyDescent="0.25">
      <c r="A314" s="157" t="s">
        <v>743</v>
      </c>
      <c r="B314" s="157" t="s">
        <v>744</v>
      </c>
      <c r="C314" s="157">
        <v>-14.1</v>
      </c>
      <c r="D314" s="157">
        <v>123.5</v>
      </c>
      <c r="E314" s="157" t="str">
        <f>RIGHT(Airports[[#This Row],[ICAO]],3)</f>
        <v>BWS</v>
      </c>
      <c r="G314" s="215" t="str" cm="1">
        <f t="array" ref="G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4" s="215" t="str" cm="1">
        <f t="array" ref="H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4" s="157" t="str" cm="1">
        <f t="array" ref="I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4" s="157" t="str" cm="1">
        <f t="array" ref="J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5" spans="1:11" x14ac:dyDescent="0.25">
      <c r="A315" s="157" t="s">
        <v>745</v>
      </c>
      <c r="B315" s="157" t="s">
        <v>746</v>
      </c>
      <c r="C315" s="157">
        <v>-27.558610999999999</v>
      </c>
      <c r="D315" s="157">
        <v>151.79416699999999</v>
      </c>
      <c r="E315" s="157" t="str">
        <f>RIGHT(Airports[[#This Row],[ICAO]],3)</f>
        <v>BWW</v>
      </c>
      <c r="F315" s="157" t="str">
        <f>IF(OR(LEFT(Airports[[#This Row],[ICAO]],2)="YM",LEFT(Airports[[#This Row],[ICAO]],2)="YP",LEFT(Airports[[#This Row],[ICAO]],2)="YB",LEFT(Airports[[#This Row],[ICAO]],2)="YS"),RIGHT(Airports[[#This Row],[ICAO]],2),"")</f>
        <v>WW</v>
      </c>
      <c r="G315" s="215" t="str" cm="1">
        <f t="array" ref="G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5" s="215" t="str" cm="1">
        <f t="array" ref="H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5" s="157" t="str" cm="1">
        <f t="array" ref="I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5" s="157" t="str" cm="1">
        <f t="array" ref="J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6" spans="1:11" x14ac:dyDescent="0.25">
      <c r="A316" s="157" t="s">
        <v>747</v>
      </c>
      <c r="B316" s="157" t="s">
        <v>748</v>
      </c>
      <c r="C316" s="157">
        <v>-20.864443999999999</v>
      </c>
      <c r="D316" s="157">
        <v>115.406111</v>
      </c>
      <c r="E316" s="157" t="str">
        <f>RIGHT(Airports[[#This Row],[ICAO]],3)</f>
        <v>BWX</v>
      </c>
      <c r="G316" s="215" t="str" cm="1">
        <f t="array" ref="G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6" s="215" t="str" cm="1">
        <f t="array" ref="H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6" s="157" t="str" cm="1">
        <f t="array" ref="I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6" s="157" t="str" cm="1">
        <f t="array" ref="J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7" spans="1:11" x14ac:dyDescent="0.25">
      <c r="A317" s="157" t="s">
        <v>749</v>
      </c>
      <c r="B317" s="157" t="s">
        <v>750</v>
      </c>
      <c r="C317" s="157">
        <v>-37.153055999999999</v>
      </c>
      <c r="D317" s="157">
        <v>146.458056</v>
      </c>
      <c r="E317" s="157" t="str">
        <f>RIGHT(Airports[[#This Row],[ICAO]],3)</f>
        <v>BXU</v>
      </c>
      <c r="G317" s="215" t="str" cm="1">
        <f t="array" ref="G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7" s="215" t="str" cm="1">
        <f t="array" ref="H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7" s="157" t="str" cm="1">
        <f t="array" ref="I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7" s="157" t="str" cm="1">
        <f t="array" ref="J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8" spans="1:11" x14ac:dyDescent="0.25">
      <c r="A318" s="157" t="s">
        <v>751</v>
      </c>
      <c r="B318" s="157" t="s">
        <v>752</v>
      </c>
      <c r="C318" s="157">
        <v>-22.266389</v>
      </c>
      <c r="D318" s="157">
        <v>119.883056</v>
      </c>
      <c r="E318" s="157" t="str">
        <f>RIGHT(Airports[[#This Row],[ICAO]],3)</f>
        <v>BYD</v>
      </c>
      <c r="G318" s="215" t="str" cm="1">
        <f t="array" ref="G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8" s="215" t="str" cm="1">
        <f t="array" ref="H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8" s="157" t="str" cm="1">
        <f t="array" ref="I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8" s="157" t="str" cm="1">
        <f t="array" ref="J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9" spans="1:11" x14ac:dyDescent="0.25">
      <c r="A319" s="157" t="s">
        <v>753</v>
      </c>
      <c r="B319" s="157" t="s">
        <v>754</v>
      </c>
      <c r="C319" s="157">
        <v>-43.234999999999999</v>
      </c>
      <c r="D319" s="157">
        <v>147.37972199999999</v>
      </c>
      <c r="E319" s="157" t="str">
        <f>RIGHT(Airports[[#This Row],[ICAO]],3)</f>
        <v>BYI</v>
      </c>
      <c r="G319" s="215" t="str" cm="1">
        <f t="array" ref="G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9" s="215" t="str" cm="1">
        <f t="array" ref="H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9" s="157" t="str" cm="1">
        <f t="array" ref="I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9" s="157" t="str" cm="1">
        <f t="array" ref="J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0" spans="1:11" x14ac:dyDescent="0.25">
      <c r="A320" s="157" t="s">
        <v>755</v>
      </c>
      <c r="B320" s="157" t="s">
        <v>756</v>
      </c>
      <c r="C320" s="157">
        <v>-29.216388999999999</v>
      </c>
      <c r="D320" s="157">
        <v>152.61500000000001</v>
      </c>
      <c r="E320" s="157" t="str">
        <f>RIGHT(Airports[[#This Row],[ICAO]],3)</f>
        <v>BYL</v>
      </c>
      <c r="G320" s="215" t="str" cm="1">
        <f t="array" ref="G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0" s="215" t="str" cm="1">
        <f t="array" ref="H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0" s="157" t="str" cm="1">
        <f t="array" ref="I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0" s="157" t="str" cm="1">
        <f t="array" ref="J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1" spans="1:11" x14ac:dyDescent="0.25">
      <c r="A321" s="157" t="s">
        <v>757</v>
      </c>
      <c r="B321" s="157" t="s">
        <v>758</v>
      </c>
      <c r="C321" s="157">
        <v>-12.693333000000001</v>
      </c>
      <c r="D321" s="157">
        <v>136.63416699999999</v>
      </c>
      <c r="E321" s="157" t="str">
        <f>RIGHT(Airports[[#This Row],[ICAO]],3)</f>
        <v>BYM</v>
      </c>
      <c r="G321" s="215" t="str" cm="1">
        <f t="array" ref="G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1" s="215" t="str" cm="1">
        <f t="array" ref="H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1" s="157" t="str" cm="1">
        <f t="array" ref="I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1" s="157" t="str" cm="1">
        <f t="array" ref="J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2" spans="1:11" x14ac:dyDescent="0.25">
      <c r="A322" s="157" t="s">
        <v>759</v>
      </c>
      <c r="B322" s="157" t="s">
        <v>760</v>
      </c>
      <c r="C322" s="157">
        <v>-27.227778000000001</v>
      </c>
      <c r="D322" s="157">
        <v>151.61333300000001</v>
      </c>
      <c r="E322" s="157" t="str">
        <f>RIGHT(Airports[[#This Row],[ICAO]],3)</f>
        <v>BYO</v>
      </c>
      <c r="G322" s="215" t="str" cm="1">
        <f t="array" ref="G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2" s="215" t="str" cm="1">
        <f t="array" ref="H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2" s="157" t="str" cm="1">
        <f t="array" ref="I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2" s="157" t="str" cm="1">
        <f t="array" ref="J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3" spans="1:11" x14ac:dyDescent="0.25">
      <c r="A323" s="157" t="s">
        <v>761</v>
      </c>
      <c r="B323" s="157" t="s">
        <v>762</v>
      </c>
      <c r="C323" s="157">
        <v>-11.07</v>
      </c>
      <c r="D323" s="157">
        <v>126.613333</v>
      </c>
      <c r="E323" s="157" t="str">
        <f>RIGHT(Airports[[#This Row],[ICAO]],3)</f>
        <v>BYU</v>
      </c>
      <c r="G323" s="215" t="str" cm="1">
        <f t="array" ref="G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3" s="215" t="str" cm="1">
        <f t="array" ref="H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3" s="157" t="str" cm="1">
        <f t="array" ref="I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3" s="157" t="str" cm="1">
        <f t="array" ref="J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4" spans="1:11" x14ac:dyDescent="0.25">
      <c r="A324" s="157" t="s">
        <v>763</v>
      </c>
      <c r="B324" s="157" t="s">
        <v>764</v>
      </c>
      <c r="C324" s="157">
        <v>-25.45</v>
      </c>
      <c r="D324" s="157">
        <v>145.583056</v>
      </c>
      <c r="E324" s="157" t="str">
        <f>RIGHT(Airports[[#This Row],[ICAO]],3)</f>
        <v>BYW</v>
      </c>
      <c r="G324" s="215" t="str" cm="1">
        <f t="array" ref="G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4" s="215" t="str" cm="1">
        <f t="array" ref="H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4" s="157" t="str" cm="1">
        <f t="array" ref="I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4" s="157" t="str" cm="1">
        <f t="array" ref="J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5" spans="1:11" x14ac:dyDescent="0.25">
      <c r="A325" s="157" t="s">
        <v>765</v>
      </c>
      <c r="B325" s="157" t="s">
        <v>766</v>
      </c>
      <c r="C325" s="157">
        <v>-27.076944000000001</v>
      </c>
      <c r="D325" s="157">
        <v>152.98694399999999</v>
      </c>
      <c r="E325" s="157" t="str">
        <f>RIGHT(Airports[[#This Row],[ICAO]],3)</f>
        <v>CAB</v>
      </c>
      <c r="F3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5" s="215" t="str" cm="1">
        <f t="array" ref="G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5" s="215" t="str" cm="1">
        <f t="array" ref="H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5" s="157" t="str" cm="1">
        <f t="array" ref="I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5" s="157" t="str" cm="1">
        <f t="array" ref="J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6" spans="1:11" x14ac:dyDescent="0.25">
      <c r="A326" s="157" t="s">
        <v>767</v>
      </c>
      <c r="B326" s="157" t="s">
        <v>768</v>
      </c>
      <c r="C326" s="157">
        <v>-32.280278000000003</v>
      </c>
      <c r="D326" s="157">
        <v>125.477778</v>
      </c>
      <c r="E326" s="157" t="str">
        <f>RIGHT(Airports[[#This Row],[ICAO]],3)</f>
        <v>CAG</v>
      </c>
      <c r="F3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6" s="215" t="str" cm="1">
        <f t="array" ref="G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6" s="215" t="str" cm="1">
        <f t="array" ref="H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6" s="157" t="str" cm="1">
        <f t="array" ref="I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6" s="157" t="str" cm="1">
        <f t="array" ref="J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7" spans="1:11" x14ac:dyDescent="0.25">
      <c r="A327" s="157" t="s">
        <v>769</v>
      </c>
      <c r="B327" s="157" t="s">
        <v>770</v>
      </c>
      <c r="C327" s="157">
        <v>-31.773333000000001</v>
      </c>
      <c r="D327" s="157">
        <v>149.609444</v>
      </c>
      <c r="E327" s="157" t="str">
        <f>RIGHT(Airports[[#This Row],[ICAO]],3)</f>
        <v>CAH</v>
      </c>
      <c r="F3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7" s="215" t="str" cm="1">
        <f t="array" ref="G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7" s="215" t="str" cm="1">
        <f t="array" ref="H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7" s="157" t="str" cm="1">
        <f t="array" ref="I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7" s="157" t="str" cm="1">
        <f t="array" ref="J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8" spans="1:11" x14ac:dyDescent="0.25">
      <c r="A328" s="157" t="s">
        <v>771</v>
      </c>
      <c r="B328" s="157" t="s">
        <v>772</v>
      </c>
      <c r="C328" s="157">
        <v>-30.116667</v>
      </c>
      <c r="D328" s="157">
        <v>120.583333</v>
      </c>
      <c r="E328" s="157" t="str">
        <f>RIGHT(Airports[[#This Row],[ICAO]],3)</f>
        <v>CAI</v>
      </c>
      <c r="F3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8" s="215" t="str" cm="1">
        <f t="array" ref="G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8" s="215" t="str" cm="1">
        <f t="array" ref="H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8" s="157" t="str" cm="1">
        <f t="array" ref="I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8" s="157" t="str" cm="1">
        <f t="array" ref="J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9" spans="1:11" x14ac:dyDescent="0.25">
      <c r="A329" s="157" t="s">
        <v>773</v>
      </c>
      <c r="B329" s="157" t="s">
        <v>774</v>
      </c>
      <c r="C329" s="157">
        <v>-18.7</v>
      </c>
      <c r="D329" s="157">
        <v>125.9</v>
      </c>
      <c r="E329" s="157" t="str">
        <f>RIGHT(Airports[[#This Row],[ICAO]],3)</f>
        <v>CAJ</v>
      </c>
      <c r="F3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9" s="215" t="str" cm="1">
        <f t="array" ref="G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9" s="215" t="str" cm="1">
        <f t="array" ref="H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9" s="157" t="str" cm="1">
        <f t="array" ref="I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9" s="157" t="str" cm="1">
        <f t="array" ref="J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0" spans="1:11" x14ac:dyDescent="0.25">
      <c r="A330" s="157" t="s">
        <v>775</v>
      </c>
      <c r="B330" s="157" t="s">
        <v>776</v>
      </c>
      <c r="C330" s="157">
        <v>-37.134166999999998</v>
      </c>
      <c r="D330" s="157">
        <v>144.158333</v>
      </c>
      <c r="E330" s="157" t="str">
        <f>RIGHT(Airports[[#This Row],[ICAO]],3)</f>
        <v>CAL</v>
      </c>
      <c r="F3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0" s="215" t="str" cm="1">
        <f t="array" ref="G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0" s="215" t="str" cm="1">
        <f t="array" ref="H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0" s="157" t="str" cm="1">
        <f t="array" ref="I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0" s="157" t="str" cm="1">
        <f t="array" ref="J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1" spans="1:11" x14ac:dyDescent="0.25">
      <c r="A331" s="157" t="s">
        <v>777</v>
      </c>
      <c r="B331" s="157" t="s">
        <v>778</v>
      </c>
      <c r="C331" s="157">
        <v>-21.875</v>
      </c>
      <c r="D331" s="157">
        <v>140.899722</v>
      </c>
      <c r="E331" s="157" t="str">
        <f>RIGHT(Airports[[#This Row],[ICAO]],3)</f>
        <v>CAM</v>
      </c>
      <c r="F3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1" s="215" t="str" cm="1">
        <f t="array" ref="G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1" s="215" t="str" cm="1">
        <f t="array" ref="H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1" s="157" t="str" cm="1">
        <f t="array" ref="I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1" s="157" t="str" cm="1">
        <f t="array" ref="J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2" spans="1:11" x14ac:dyDescent="0.25">
      <c r="A332" s="157" t="s">
        <v>779</v>
      </c>
      <c r="B332" s="157" t="s">
        <v>780</v>
      </c>
      <c r="C332" s="157">
        <v>-12.366667</v>
      </c>
      <c r="D332" s="157">
        <v>132.94972200000001</v>
      </c>
      <c r="E332" s="157" t="str">
        <f>RIGHT(Airports[[#This Row],[ICAO]],3)</f>
        <v>CAN</v>
      </c>
      <c r="F3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2" s="215" t="str" cm="1">
        <f t="array" ref="G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2" s="215" t="str" cm="1">
        <f t="array" ref="H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2" s="157" t="str" cm="1">
        <f t="array" ref="I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2" s="157" t="str" cm="1">
        <f t="array" ref="J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3" spans="1:11" x14ac:dyDescent="0.25">
      <c r="A333" s="157" t="s">
        <v>781</v>
      </c>
      <c r="B333" s="157" t="s">
        <v>782</v>
      </c>
      <c r="C333" s="157">
        <v>-33.595278</v>
      </c>
      <c r="D333" s="157">
        <v>115.57166700000001</v>
      </c>
      <c r="E333" s="157" t="str">
        <f>RIGHT(Airports[[#This Row],[ICAO]],3)</f>
        <v>CAP</v>
      </c>
      <c r="F3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3" s="215" t="str" cm="1">
        <f t="array" ref="G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3" s="215" t="str" cm="1">
        <f t="array" ref="H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3" s="157" t="str" cm="1">
        <f t="array" ref="I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3" s="157" t="str" cm="1">
        <f t="array" ref="J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4" spans="1:11" x14ac:dyDescent="0.25">
      <c r="A334" s="157" t="s">
        <v>783</v>
      </c>
      <c r="B334" s="157" t="s">
        <v>784</v>
      </c>
      <c r="C334" s="157">
        <v>-24.880555999999999</v>
      </c>
      <c r="D334" s="157">
        <v>113.672222</v>
      </c>
      <c r="E334" s="157" t="str">
        <f>RIGHT(Airports[[#This Row],[ICAO]],3)</f>
        <v>CAR</v>
      </c>
      <c r="F3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4" s="215" t="str" cm="1">
        <f t="array" ref="G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4" s="215" t="str" cm="1">
        <f t="array" ref="H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4" s="157" t="str" cm="1">
        <f t="array" ref="I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4" s="157" t="str" cm="1">
        <f t="array" ref="J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5" spans="1:11" x14ac:dyDescent="0.25">
      <c r="A335" s="157" t="s">
        <v>785</v>
      </c>
      <c r="B335" s="157" t="s">
        <v>786</v>
      </c>
      <c r="C335" s="157">
        <v>-28.882777999999998</v>
      </c>
      <c r="D335" s="157">
        <v>153.06694400000001</v>
      </c>
      <c r="E335" s="157" t="str">
        <f>RIGHT(Airports[[#This Row],[ICAO]],3)</f>
        <v>CAS</v>
      </c>
      <c r="F3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5" s="215" t="str" cm="1">
        <f t="array" ref="G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5" s="215" t="str" cm="1">
        <f t="array" ref="H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5" s="157" t="str" cm="1">
        <f t="array" ref="I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5" s="157" t="str" cm="1">
        <f t="array" ref="J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6" spans="1:11" x14ac:dyDescent="0.25">
      <c r="A336" s="157" t="s">
        <v>787</v>
      </c>
      <c r="B336" s="157" t="s">
        <v>788</v>
      </c>
      <c r="C336" s="157">
        <v>-16.850000000000001</v>
      </c>
      <c r="D336" s="157">
        <v>145.69416699999999</v>
      </c>
      <c r="E336" s="157" t="str">
        <f>RIGHT(Airports[[#This Row],[ICAO]],3)</f>
        <v>CAV</v>
      </c>
      <c r="F3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6" s="215" t="str" cm="1">
        <f t="array" ref="G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6" s="215" t="str" cm="1">
        <f t="array" ref="H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6" s="157" t="str" cm="1">
        <f t="array" ref="I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6" s="157" t="str" cm="1">
        <f t="array" ref="J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7" spans="1:11" x14ac:dyDescent="0.25">
      <c r="A337" s="157" t="s">
        <v>789</v>
      </c>
      <c r="B337" s="157" t="s">
        <v>790</v>
      </c>
      <c r="C337" s="157">
        <v>-28</v>
      </c>
      <c r="D337" s="157">
        <v>153.36666700000001</v>
      </c>
      <c r="E337" s="157" t="str">
        <f>RIGHT(Airports[[#This Row],[ICAO]],3)</f>
        <v>CAX</v>
      </c>
      <c r="F3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7" s="215" t="str" cm="1">
        <f t="array" ref="G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7" s="215" t="str" cm="1">
        <f t="array" ref="H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7" s="157" t="str" cm="1">
        <f t="array" ref="I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7" s="157" t="str" cm="1">
        <f t="array" ref="J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8" spans="1:11" x14ac:dyDescent="0.25">
      <c r="A338" s="157" t="s">
        <v>791</v>
      </c>
      <c r="B338" s="157" t="s">
        <v>792</v>
      </c>
      <c r="C338" s="157">
        <v>-66.281666999999999</v>
      </c>
      <c r="D338" s="157">
        <v>110.524444</v>
      </c>
      <c r="E338" s="157" t="str">
        <f>RIGHT(Airports[[#This Row],[ICAO]],3)</f>
        <v>CAY</v>
      </c>
      <c r="F3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8" s="215" t="str" cm="1">
        <f t="array" ref="G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8" s="215" t="str" cm="1">
        <f t="array" ref="H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8" s="157" t="str" cm="1">
        <f t="array" ref="I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8" s="157" t="str" cm="1">
        <f t="array" ref="J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9" spans="1:11" x14ac:dyDescent="0.25">
      <c r="A339" s="157" t="s">
        <v>793</v>
      </c>
      <c r="B339" s="157" t="s">
        <v>794</v>
      </c>
      <c r="C339" s="157">
        <v>-31.538333000000002</v>
      </c>
      <c r="D339" s="157">
        <v>145.79388900000001</v>
      </c>
      <c r="E339" s="157" t="str">
        <f>RIGHT(Airports[[#This Row],[ICAO]],3)</f>
        <v>CBA</v>
      </c>
      <c r="F3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9" s="215" t="str" cm="1">
        <f t="array" ref="G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9" s="215" t="str" cm="1">
        <f t="array" ref="H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9" s="157" t="str" cm="1">
        <f t="array" ref="I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9" s="157" t="str" cm="1">
        <f t="array" ref="J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0" spans="1:11" x14ac:dyDescent="0.25">
      <c r="A340" s="157" t="s">
        <v>795</v>
      </c>
      <c r="B340" s="157" t="s">
        <v>796</v>
      </c>
      <c r="C340" s="157">
        <v>-31.3325</v>
      </c>
      <c r="D340" s="157">
        <v>149.267222</v>
      </c>
      <c r="E340" s="157" t="str">
        <f>RIGHT(Airports[[#This Row],[ICAO]],3)</f>
        <v>CBB</v>
      </c>
      <c r="F3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0" s="215" t="str" cm="1">
        <f t="array" ref="G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0" s="215" t="str" cm="1">
        <f t="array" ref="H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0" s="157" t="str" cm="1">
        <f t="array" ref="I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0" s="157" t="str" cm="1">
        <f t="array" ref="J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1" spans="1:11" x14ac:dyDescent="0.25">
      <c r="A341" s="157" t="s">
        <v>797</v>
      </c>
      <c r="B341" s="157" t="s">
        <v>798</v>
      </c>
      <c r="C341" s="157">
        <v>-30.366667</v>
      </c>
      <c r="D341" s="157">
        <v>148.5</v>
      </c>
      <c r="E341" s="157" t="str">
        <f>RIGHT(Airports[[#This Row],[ICAO]],3)</f>
        <v>CBC</v>
      </c>
      <c r="F3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1" s="215" t="str" cm="1">
        <f t="array" ref="G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1" s="215" t="str" cm="1">
        <f t="array" ref="H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1" s="157" t="str" cm="1">
        <f t="array" ref="I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1" s="157" t="str" cm="1">
        <f t="array" ref="J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2" spans="1:11" x14ac:dyDescent="0.25">
      <c r="A342" s="157" t="s">
        <v>799</v>
      </c>
      <c r="B342" s="157" t="s">
        <v>800</v>
      </c>
      <c r="C342" s="157">
        <v>-19.476666999999999</v>
      </c>
      <c r="D342" s="157">
        <v>140.92666700000001</v>
      </c>
      <c r="E342" s="157" t="str">
        <f>RIGHT(Airports[[#This Row],[ICAO]],3)</f>
        <v>CBE</v>
      </c>
      <c r="F3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2" s="215" t="str" cm="1">
        <f t="array" ref="G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2" s="215" t="str" cm="1">
        <f t="array" ref="H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2" s="157" t="str" cm="1">
        <f t="array" ref="I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2" s="157" t="str" cm="1">
        <f t="array" ref="J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3" spans="1:11" x14ac:dyDescent="0.25">
      <c r="A343" s="157" t="s">
        <v>801</v>
      </c>
      <c r="B343" s="157" t="s">
        <v>802</v>
      </c>
      <c r="C343" s="157">
        <v>-42.826667</v>
      </c>
      <c r="D343" s="157">
        <v>147.47472200000001</v>
      </c>
      <c r="E343" s="157" t="str">
        <f>RIGHT(Airports[[#This Row],[ICAO]],3)</f>
        <v>CBG</v>
      </c>
      <c r="F3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3" s="215" t="str" cm="1">
        <f t="array" ref="G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3" s="215" t="str" cm="1">
        <f t="array" ref="H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3" s="157" t="str" cm="1">
        <f t="array" ref="I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3" s="157" t="str" cm="1">
        <f t="array" ref="J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4" spans="1:11" x14ac:dyDescent="0.25">
      <c r="A344" s="157" t="s">
        <v>803</v>
      </c>
      <c r="B344" s="157" t="s">
        <v>804</v>
      </c>
      <c r="C344" s="157">
        <v>-16.911389</v>
      </c>
      <c r="D344" s="157">
        <v>145.768889</v>
      </c>
      <c r="E344" s="157" t="str">
        <f>RIGHT(Airports[[#This Row],[ICAO]],3)</f>
        <v>CBH</v>
      </c>
      <c r="F3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4" s="215" t="str" cm="1">
        <f t="array" ref="G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4" s="215" t="str" cm="1">
        <f t="array" ref="H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4" s="157" t="str" cm="1">
        <f t="array" ref="I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4" s="157" t="str" cm="1">
        <f t="array" ref="J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5" spans="1:11" x14ac:dyDescent="0.25">
      <c r="A345" s="157" t="s">
        <v>805</v>
      </c>
      <c r="B345" s="157" t="s">
        <v>806</v>
      </c>
      <c r="C345" s="157">
        <v>-17.986111000000001</v>
      </c>
      <c r="D345" s="157">
        <v>124.164444</v>
      </c>
      <c r="E345" s="157" t="str">
        <f>RIGHT(Airports[[#This Row],[ICAO]],3)</f>
        <v>CBL</v>
      </c>
      <c r="F3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5" s="215" t="str" cm="1">
        <f t="array" ref="G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5" s="215" t="str" cm="1">
        <f t="array" ref="H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5" s="157" t="str" cm="1">
        <f t="array" ref="I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5" s="157" t="str" cm="1">
        <f t="array" ref="J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6" spans="1:11" x14ac:dyDescent="0.25">
      <c r="A346" s="157" t="s">
        <v>807</v>
      </c>
      <c r="B346" s="157" t="s">
        <v>808</v>
      </c>
      <c r="C346" s="157">
        <v>-35.916666999999997</v>
      </c>
      <c r="D346" s="157">
        <v>145.649722</v>
      </c>
      <c r="E346" s="157" t="str">
        <f>RIGHT(Airports[[#This Row],[ICAO]],3)</f>
        <v>CBM</v>
      </c>
      <c r="F3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6" s="215" t="str" cm="1">
        <f t="array" ref="G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6" s="215" t="str" cm="1">
        <f t="array" ref="H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6" s="157" t="str" cm="1">
        <f t="array" ref="I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6" s="157" t="str" cm="1">
        <f t="array" ref="J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7" spans="1:11" x14ac:dyDescent="0.25">
      <c r="A347" s="157" t="s">
        <v>809</v>
      </c>
      <c r="B347" s="157" t="s">
        <v>810</v>
      </c>
      <c r="C347" s="157">
        <v>-40.4</v>
      </c>
      <c r="D347" s="157">
        <v>148.016389</v>
      </c>
      <c r="E347" s="157" t="str">
        <f>RIGHT(Airports[[#This Row],[ICAO]],3)</f>
        <v>CBN</v>
      </c>
      <c r="F3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7" s="215" t="str" cm="1">
        <f t="array" ref="G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7" s="215" t="str" cm="1">
        <f t="array" ref="H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7" s="157" t="str" cm="1">
        <f t="array" ref="I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7" s="157" t="str" cm="1">
        <f t="array" ref="J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8" spans="1:11" x14ac:dyDescent="0.25">
      <c r="A348" s="157" t="s">
        <v>811</v>
      </c>
      <c r="B348" s="157" t="s">
        <v>812</v>
      </c>
      <c r="C348" s="157">
        <v>-29.04</v>
      </c>
      <c r="D348" s="157">
        <v>134.720833</v>
      </c>
      <c r="E348" s="157" t="str">
        <f>RIGHT(Airports[[#This Row],[ICAO]],3)</f>
        <v>CBP</v>
      </c>
      <c r="F3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8" s="215" t="str" cm="1">
        <f t="array" ref="G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8" s="215" t="str" cm="1">
        <f t="array" ref="H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8" s="157" t="str" cm="1">
        <f t="array" ref="I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8" s="157" t="str" cm="1">
        <f t="array" ref="J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9" spans="1:11" x14ac:dyDescent="0.25">
      <c r="A349" s="157" t="s">
        <v>813</v>
      </c>
      <c r="B349" s="157" t="s">
        <v>814</v>
      </c>
      <c r="C349" s="157">
        <v>-29.521944000000001</v>
      </c>
      <c r="D349" s="157">
        <v>148.582222</v>
      </c>
      <c r="E349" s="157" t="str">
        <f>RIGHT(Airports[[#This Row],[ICAO]],3)</f>
        <v>CBR</v>
      </c>
      <c r="F3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9" s="215" t="str" cm="1">
        <f t="array" ref="G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9" s="215" t="str" cm="1">
        <f t="array" ref="H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9" s="157" t="str" cm="1">
        <f t="array" ref="I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9" s="157" t="str" cm="1">
        <f t="array" ref="J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0" spans="1:11" x14ac:dyDescent="0.25">
      <c r="A350" s="157" t="s">
        <v>815</v>
      </c>
      <c r="B350" s="157" t="s">
        <v>816</v>
      </c>
      <c r="C350" s="157">
        <v>-16.202258</v>
      </c>
      <c r="D350" s="157">
        <v>145.40380500000001</v>
      </c>
      <c r="E350" s="157" t="str">
        <f>RIGHT(Airports[[#This Row],[ICAO]],3)</f>
        <v>CBY</v>
      </c>
      <c r="F3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0" s="215" t="str" cm="1">
        <f t="array" ref="G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0" s="215" t="str" cm="1">
        <f t="array" ref="H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0" s="157" t="str" cm="1">
        <f t="array" ref="I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0" s="157" t="str" cm="1">
        <f t="array" ref="J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1" spans="1:11" x14ac:dyDescent="0.25">
      <c r="A351" s="157" t="s">
        <v>817</v>
      </c>
      <c r="B351" s="157" t="s">
        <v>818</v>
      </c>
      <c r="C351" s="157">
        <v>-26.769444</v>
      </c>
      <c r="D351" s="157">
        <v>150.61666700000001</v>
      </c>
      <c r="E351" s="157" t="str">
        <f>RIGHT(Airports[[#This Row],[ICAO]],3)</f>
        <v>CCA</v>
      </c>
      <c r="F3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1" s="215" t="str" cm="1">
        <f t="array" ref="G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1" s="215" t="str" cm="1">
        <f t="array" ref="H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1" s="157" t="str" cm="1">
        <f t="array" ref="I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1" s="157" t="str" cm="1">
        <f t="array" ref="J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2" spans="1:11" x14ac:dyDescent="0.25">
      <c r="A352" s="157" t="s">
        <v>819</v>
      </c>
      <c r="B352" s="157" t="s">
        <v>820</v>
      </c>
      <c r="C352" s="157">
        <v>-20.651111</v>
      </c>
      <c r="D352" s="157">
        <v>135.58527799999999</v>
      </c>
      <c r="E352" s="157" t="str">
        <f>RIGHT(Airports[[#This Row],[ICAO]],3)</f>
        <v>CCK</v>
      </c>
      <c r="F3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2" s="215" t="str" cm="1">
        <f t="array" ref="G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2" s="215" t="str" cm="1">
        <f t="array" ref="H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2" s="157" t="str" cm="1">
        <f t="array" ref="I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2" s="157" t="str" cm="1">
        <f t="array" ref="J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3" spans="1:11" x14ac:dyDescent="0.25">
      <c r="A353" s="157" t="s">
        <v>821</v>
      </c>
      <c r="B353" s="157" t="s">
        <v>822</v>
      </c>
      <c r="C353" s="157">
        <v>-13.013056000000001</v>
      </c>
      <c r="D353" s="157">
        <v>131.130833</v>
      </c>
      <c r="E353" s="157" t="str">
        <f>RIGHT(Airports[[#This Row],[ICAO]],3)</f>
        <v>CCR</v>
      </c>
      <c r="F3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3" s="215" t="str" cm="1">
        <f t="array" ref="G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3" s="215" t="str" cm="1">
        <f t="array" ref="H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3" s="157" t="str" cm="1">
        <f t="array" ref="I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3" s="157" t="str" cm="1">
        <f t="array" ref="J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4" spans="1:11" x14ac:dyDescent="0.25">
      <c r="A354" s="157" t="s">
        <v>823</v>
      </c>
      <c r="B354" s="157" t="s">
        <v>824</v>
      </c>
      <c r="C354" s="157">
        <v>-10.050278</v>
      </c>
      <c r="D354" s="157">
        <v>143.071111</v>
      </c>
      <c r="F3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4" s="215" t="str" cm="1">
        <f t="array" ref="G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4" s="215" t="str" cm="1">
        <f t="array" ref="H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4" s="157" t="str" cm="1">
        <f t="array" ref="I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4" s="157" t="str" cm="1">
        <f t="array" ref="J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5" spans="1:11" x14ac:dyDescent="0.25">
      <c r="A355" s="157" t="s">
        <v>825</v>
      </c>
      <c r="B355" s="157" t="s">
        <v>826</v>
      </c>
      <c r="C355" s="157">
        <v>-20.668610999999999</v>
      </c>
      <c r="D355" s="157">
        <v>140.50444400000001</v>
      </c>
      <c r="E355" s="157" t="str">
        <f>RIGHT(Airports[[#This Row],[ICAO]],3)</f>
        <v>CCY</v>
      </c>
      <c r="F3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5" s="215" t="str" cm="1">
        <f t="array" ref="G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5" s="215" t="str" cm="1">
        <f t="array" ref="H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5" s="157" t="str" cm="1">
        <f t="array" ref="I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5" s="157" t="str" cm="1">
        <f t="array" ref="J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6" spans="1:11" x14ac:dyDescent="0.25">
      <c r="A356" s="157" t="s">
        <v>827</v>
      </c>
      <c r="B356" s="157" t="s">
        <v>828</v>
      </c>
      <c r="C356" s="157">
        <v>-22.149722000000001</v>
      </c>
      <c r="D356" s="157">
        <v>149.06638899999999</v>
      </c>
      <c r="E356" s="157" t="str">
        <f>RIGHT(Airports[[#This Row],[ICAO]],3)</f>
        <v>CDA</v>
      </c>
      <c r="F3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6" s="215" t="str" cm="1">
        <f t="array" ref="G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6" s="215" t="str" cm="1">
        <f t="array" ref="H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6" s="157" t="str" cm="1">
        <f t="array" ref="I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6" s="157" t="str" cm="1">
        <f t="array" ref="J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7" spans="1:11" x14ac:dyDescent="0.25">
      <c r="A357" s="157" t="s">
        <v>829</v>
      </c>
      <c r="B357" s="157" t="s">
        <v>830</v>
      </c>
      <c r="C357" s="157">
        <v>-31.056944000000001</v>
      </c>
      <c r="D357" s="157">
        <v>135.86527799999999</v>
      </c>
      <c r="E357" s="157" t="str">
        <f>RIGHT(Airports[[#This Row],[ICAO]],3)</f>
        <v>CDB</v>
      </c>
      <c r="F3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7" s="215" t="str" cm="1">
        <f t="array" ref="G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7" s="215" t="str" cm="1">
        <f t="array" ref="H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7" s="157" t="str" cm="1">
        <f t="array" ref="I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7" s="157" t="str" cm="1">
        <f t="array" ref="J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8" spans="1:11" x14ac:dyDescent="0.25">
      <c r="A358" s="157" t="s">
        <v>831</v>
      </c>
      <c r="B358" s="157" t="s">
        <v>832</v>
      </c>
      <c r="C358" s="157">
        <v>-38.326667</v>
      </c>
      <c r="D358" s="157">
        <v>143.056667</v>
      </c>
      <c r="E358" s="157" t="str">
        <f>RIGHT(Airports[[#This Row],[ICAO]],3)</f>
        <v>CDE</v>
      </c>
      <c r="F3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8" s="215" t="str" cm="1">
        <f t="array" ref="G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8" s="215" t="str" cm="1">
        <f t="array" ref="H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8" s="157" t="str" cm="1">
        <f t="array" ref="I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8" s="157" t="str" cm="1">
        <f t="array" ref="J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9" spans="1:11" x14ac:dyDescent="0.25">
      <c r="A359" s="157" t="s">
        <v>833</v>
      </c>
      <c r="B359" s="157" t="s">
        <v>834</v>
      </c>
      <c r="C359" s="157">
        <v>-27.906666999999999</v>
      </c>
      <c r="D359" s="157">
        <v>134.05583300000001</v>
      </c>
      <c r="E359" s="157" t="str">
        <f>RIGHT(Airports[[#This Row],[ICAO]],3)</f>
        <v>CDH</v>
      </c>
      <c r="F3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9" s="215" t="str" cm="1">
        <f t="array" ref="G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9" s="215" t="str" cm="1">
        <f t="array" ref="H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9" s="157" t="str" cm="1">
        <f t="array" ref="I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9" s="157" t="str" cm="1">
        <f t="array" ref="J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0" spans="1:11" x14ac:dyDescent="0.25">
      <c r="A360" s="157" t="s">
        <v>835</v>
      </c>
      <c r="B360" s="157" t="s">
        <v>836</v>
      </c>
      <c r="C360" s="157">
        <v>-33.064444000000002</v>
      </c>
      <c r="D360" s="157">
        <v>147.20916700000001</v>
      </c>
      <c r="E360" s="157" t="str">
        <f>RIGHT(Airports[[#This Row],[ICAO]],3)</f>
        <v>CDO</v>
      </c>
      <c r="F3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0" s="215" t="str" cm="1">
        <f t="array" ref="G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0" s="215" t="str" cm="1">
        <f t="array" ref="H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0" s="157" t="str" cm="1">
        <f t="array" ref="I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0" s="157" t="str" cm="1">
        <f t="array" ref="J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1" spans="1:11" x14ac:dyDescent="0.25">
      <c r="A361" s="157" t="s">
        <v>837</v>
      </c>
      <c r="B361" s="157" t="s">
        <v>838</v>
      </c>
      <c r="C361" s="157">
        <v>-12.442491</v>
      </c>
      <c r="D361" s="157">
        <v>130.878052</v>
      </c>
      <c r="E361" s="157" t="str">
        <f>RIGHT(Airports[[#This Row],[ICAO]],3)</f>
        <v>CDP</v>
      </c>
      <c r="F3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1" s="215" t="str" cm="1">
        <f t="array" ref="G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1" s="215" t="str" cm="1">
        <f t="array" ref="H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1" s="157" t="str" cm="1">
        <f t="array" ref="I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1" s="157" t="str" cm="1">
        <f t="array" ref="J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2" spans="1:11" x14ac:dyDescent="0.25">
      <c r="A362" s="157" t="s">
        <v>839</v>
      </c>
      <c r="B362" s="157" t="s">
        <v>840</v>
      </c>
      <c r="C362" s="157">
        <v>-26.801943999999999</v>
      </c>
      <c r="D362" s="157">
        <v>153.105278</v>
      </c>
      <c r="E362" s="157" t="str">
        <f>RIGHT(Airports[[#This Row],[ICAO]],3)</f>
        <v>CDR</v>
      </c>
      <c r="F3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2" s="215" t="str" cm="1">
        <f t="array" ref="G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2" s="215" t="str" cm="1">
        <f t="array" ref="H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2" s="157" t="str" cm="1">
        <f t="array" ref="I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2" s="157" t="str" cm="1">
        <f t="array" ref="J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3" spans="1:11" x14ac:dyDescent="0.25">
      <c r="A363" s="157" t="s">
        <v>841</v>
      </c>
      <c r="B363" s="157" t="s">
        <v>842</v>
      </c>
      <c r="C363" s="157">
        <v>-25.253056000000001</v>
      </c>
      <c r="D363" s="157">
        <v>152.33694399999999</v>
      </c>
      <c r="E363" s="157" t="str">
        <f>RIGHT(Airports[[#This Row],[ICAO]],3)</f>
        <v>CDS</v>
      </c>
      <c r="F3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3" s="215" t="str" cm="1">
        <f t="array" ref="G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3" s="215" t="str" cm="1">
        <f t="array" ref="H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3" s="157" t="str" cm="1">
        <f t="array" ref="I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3" s="157" t="str" cm="1">
        <f t="array" ref="J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4" spans="1:11" x14ac:dyDescent="0.25">
      <c r="A364" s="157" t="s">
        <v>843</v>
      </c>
      <c r="B364" s="157" t="s">
        <v>844</v>
      </c>
      <c r="C364" s="157">
        <v>-21.971944000000001</v>
      </c>
      <c r="D364" s="157">
        <v>138.61166700000001</v>
      </c>
      <c r="E364" s="157" t="str">
        <f>RIGHT(Airports[[#This Row],[ICAO]],3)</f>
        <v>CDT</v>
      </c>
      <c r="F3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4" s="215" t="str" cm="1">
        <f t="array" ref="G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4" s="215" t="str" cm="1">
        <f t="array" ref="H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4" s="157" t="str" cm="1">
        <f t="array" ref="I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4" s="157" t="str" cm="1">
        <f t="array" ref="J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5" spans="1:11" x14ac:dyDescent="0.25">
      <c r="A365" s="157" t="s">
        <v>845</v>
      </c>
      <c r="B365" s="157" t="s">
        <v>846</v>
      </c>
      <c r="C365" s="157">
        <v>-32.130555999999999</v>
      </c>
      <c r="D365" s="157">
        <v>133.709722</v>
      </c>
      <c r="E365" s="157" t="str">
        <f>RIGHT(Airports[[#This Row],[ICAO]],3)</f>
        <v>CDU</v>
      </c>
      <c r="F3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5" s="215" t="str" cm="1">
        <f t="array" ref="G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5" s="215" t="str" cm="1">
        <f t="array" ref="H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5" s="157" t="str" cm="1">
        <f t="array" ref="I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5" s="157" t="str" cm="1">
        <f t="array" ref="J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6" spans="1:11" x14ac:dyDescent="0.25">
      <c r="A366" s="157" t="s">
        <v>847</v>
      </c>
      <c r="B366" s="157" t="s">
        <v>848</v>
      </c>
      <c r="C366" s="157">
        <v>-25.111388999999999</v>
      </c>
      <c r="D366" s="157">
        <v>146.831389</v>
      </c>
      <c r="E366" s="157" t="str">
        <f>RIGHT(Airports[[#This Row],[ICAO]],3)</f>
        <v>CDV</v>
      </c>
      <c r="F3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6" s="215" t="str" cm="1">
        <f t="array" ref="G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6" s="215" t="str" cm="1">
        <f t="array" ref="H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6" s="157" t="str" cm="1">
        <f t="array" ref="I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6" s="157" t="str" cm="1">
        <f t="array" ref="J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7" spans="1:11" x14ac:dyDescent="0.25">
      <c r="A367" s="157" t="s">
        <v>849</v>
      </c>
      <c r="B367" s="157" t="s">
        <v>850</v>
      </c>
      <c r="C367" s="157">
        <v>-18.178332999999999</v>
      </c>
      <c r="D367" s="157">
        <v>145.94999999999999</v>
      </c>
      <c r="E367" s="157" t="str">
        <f>RIGHT(Airports[[#This Row],[ICAO]],3)</f>
        <v>CDW</v>
      </c>
      <c r="F3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7" s="215" t="str" cm="1">
        <f t="array" ref="G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7" s="215" t="str" cm="1">
        <f t="array" ref="H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7" s="157" t="str" cm="1">
        <f t="array" ref="I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7" s="157" t="str" cm="1">
        <f t="array" ref="J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8" spans="1:11" x14ac:dyDescent="0.25">
      <c r="A368" s="157" t="s">
        <v>851</v>
      </c>
      <c r="B368" s="157" t="s">
        <v>852</v>
      </c>
      <c r="C368" s="157">
        <v>-24.583333</v>
      </c>
      <c r="D368" s="157">
        <v>150.19972200000001</v>
      </c>
      <c r="E368" s="157" t="str">
        <f>RIGHT(Airports[[#This Row],[ICAO]],3)</f>
        <v>CED</v>
      </c>
      <c r="F3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8" s="215" t="str" cm="1">
        <f t="array" ref="G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8" s="215" t="str" cm="1">
        <f t="array" ref="H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8" s="157" t="str" cm="1">
        <f t="array" ref="I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8" s="157" t="str" cm="1">
        <f t="array" ref="J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9" spans="1:11" x14ac:dyDescent="0.25">
      <c r="A369" s="157" t="s">
        <v>853</v>
      </c>
      <c r="B369" s="157" t="s">
        <v>854</v>
      </c>
      <c r="C369" s="157">
        <v>-33.709721999999999</v>
      </c>
      <c r="D369" s="157">
        <v>136.50472199999999</v>
      </c>
      <c r="E369" s="157" t="str">
        <f>RIGHT(Airports[[#This Row],[ICAO]],3)</f>
        <v>CEE</v>
      </c>
      <c r="F3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9" s="215" t="str" cm="1">
        <f t="array" ref="G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9" s="215" t="str" cm="1">
        <f t="array" ref="H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9" s="157" t="str" cm="1">
        <f t="array" ref="I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9" s="157" t="str" cm="1">
        <f t="array" ref="J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0" spans="1:11" x14ac:dyDescent="0.25">
      <c r="A370" s="157" t="s">
        <v>855</v>
      </c>
      <c r="B370" s="157" t="s">
        <v>856</v>
      </c>
      <c r="C370" s="157">
        <v>-23.095278</v>
      </c>
      <c r="D370" s="157">
        <v>148.00722200000001</v>
      </c>
      <c r="E370" s="157" t="str">
        <f>RIGHT(Airports[[#This Row],[ICAO]],3)</f>
        <v>CEL</v>
      </c>
      <c r="F3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0" s="215" t="str" cm="1">
        <f t="array" ref="G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0" s="215" t="str" cm="1">
        <f t="array" ref="H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0" s="157" t="str" cm="1">
        <f t="array" ref="I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0" s="157" t="str" cm="1">
        <f t="array" ref="J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1" spans="1:11" x14ac:dyDescent="0.25">
      <c r="A371" s="157" t="s">
        <v>857</v>
      </c>
      <c r="B371" s="157" t="s">
        <v>858</v>
      </c>
      <c r="C371" s="157">
        <v>-37.728332999999999</v>
      </c>
      <c r="D371" s="157">
        <v>145.40888899999999</v>
      </c>
      <c r="E371" s="157" t="str">
        <f>RIGHT(Airports[[#This Row],[ICAO]],3)</f>
        <v>CEM</v>
      </c>
      <c r="F3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1" s="215" t="str" cm="1">
        <f t="array" ref="G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1" s="215" t="str" cm="1">
        <f t="array" ref="H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1" s="157" t="str" cm="1">
        <f t="array" ref="I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1" s="157" t="str" cm="1">
        <f t="array" ref="J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2" spans="1:11" x14ac:dyDescent="0.25">
      <c r="A372" s="157" t="s">
        <v>859</v>
      </c>
      <c r="B372" s="157" t="s">
        <v>860</v>
      </c>
      <c r="C372" s="157">
        <v>-38.146110999999998</v>
      </c>
      <c r="D372" s="157">
        <v>144.26166699999999</v>
      </c>
      <c r="E372" s="157" t="str">
        <f>RIGHT(Airports[[#This Row],[ICAO]],3)</f>
        <v>CES</v>
      </c>
      <c r="F3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2" s="215" t="str" cm="1">
        <f t="array" ref="G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2" s="215" t="str" cm="1">
        <f t="array" ref="H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2" s="157" t="str" cm="1">
        <f t="array" ref="I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2" s="157" t="str" cm="1">
        <f t="array" ref="J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3" spans="1:11" x14ac:dyDescent="0.25">
      <c r="A373" s="157" t="s">
        <v>861</v>
      </c>
      <c r="B373" s="157" t="s">
        <v>862</v>
      </c>
      <c r="C373" s="157">
        <v>-17.021667000000001</v>
      </c>
      <c r="D373" s="157">
        <v>131.32638900000001</v>
      </c>
      <c r="E373" s="157" t="str">
        <f>RIGHT(Airports[[#This Row],[ICAO]],3)</f>
        <v>CFD</v>
      </c>
      <c r="F3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3" s="215" t="str" cm="1">
        <f t="array" ref="G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3" s="215" t="str" cm="1">
        <f t="array" ref="H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3" s="157" t="str" cm="1">
        <f t="array" ref="I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3" s="157" t="str" cm="1">
        <f t="array" ref="J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4" spans="1:11" x14ac:dyDescent="0.25">
      <c r="A374" s="157" t="s">
        <v>863</v>
      </c>
      <c r="B374" s="157" t="s">
        <v>864</v>
      </c>
      <c r="C374" s="157">
        <v>-21.7</v>
      </c>
      <c r="D374" s="157">
        <v>143.399722</v>
      </c>
      <c r="E374" s="157" t="str">
        <f>RIGHT(Airports[[#This Row],[ICAO]],3)</f>
        <v>CFE</v>
      </c>
      <c r="F3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4" s="215" t="str" cm="1">
        <f t="array" ref="G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4" s="215" t="str" cm="1">
        <f t="array" ref="H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4" s="157" t="str" cm="1">
        <f t="array" ref="I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4" s="157" t="str" cm="1">
        <f t="array" ref="J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5" spans="1:11" x14ac:dyDescent="0.25">
      <c r="A375" s="157" t="s">
        <v>865</v>
      </c>
      <c r="B375" s="157" t="s">
        <v>866</v>
      </c>
      <c r="C375" s="157">
        <v>-27.018332999999998</v>
      </c>
      <c r="D375" s="157">
        <v>138.89166700000001</v>
      </c>
      <c r="E375" s="157" t="str">
        <f>RIGHT(Airports[[#This Row],[ICAO]],3)</f>
        <v>CFH</v>
      </c>
      <c r="F3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5" s="215" t="str" cm="1">
        <f t="array" ref="G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5" s="215" t="str" cm="1">
        <f t="array" ref="H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5" s="157" t="str" cm="1">
        <f t="array" ref="I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5" s="157" t="str" cm="1">
        <f t="array" ref="J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6" spans="1:11" x14ac:dyDescent="0.25">
      <c r="A376" s="157" t="s">
        <v>867</v>
      </c>
      <c r="B376" s="157" t="s">
        <v>868</v>
      </c>
      <c r="C376" s="157">
        <v>-14.970278</v>
      </c>
      <c r="D376" s="157">
        <v>145.310833</v>
      </c>
      <c r="E376" s="157" t="str">
        <f>RIGHT(Airports[[#This Row],[ICAO]],3)</f>
        <v>CFL</v>
      </c>
      <c r="F3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6" s="215" t="str" cm="1">
        <f t="array" ref="G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6" s="215" t="str" cm="1">
        <f t="array" ref="H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6" s="157" t="str" cm="1">
        <f t="array" ref="I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6" s="157" t="str" cm="1">
        <f t="array" ref="J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7" spans="1:11" x14ac:dyDescent="0.25">
      <c r="A377" s="157" t="s">
        <v>869</v>
      </c>
      <c r="B377" s="157" t="s">
        <v>870</v>
      </c>
      <c r="C377" s="157">
        <v>-27.927778</v>
      </c>
      <c r="D377" s="157">
        <v>151.8475</v>
      </c>
      <c r="E377" s="157" t="str">
        <f>RIGHT(Airports[[#This Row],[ICAO]],3)</f>
        <v>CFN</v>
      </c>
      <c r="F3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7" s="215" t="str" cm="1">
        <f t="array" ref="G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7" s="215" t="str" cm="1">
        <f t="array" ref="H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7" s="157" t="str" cm="1">
        <f t="array" ref="I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7" s="157" t="str" cm="1">
        <f t="array" ref="J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8" spans="1:11" x14ac:dyDescent="0.25">
      <c r="A378" s="157" t="s">
        <v>871</v>
      </c>
      <c r="B378" s="157" t="s">
        <v>872</v>
      </c>
      <c r="C378" s="157">
        <v>-30.320556</v>
      </c>
      <c r="D378" s="157">
        <v>153.116389</v>
      </c>
      <c r="E378" s="157" t="str">
        <f>RIGHT(Airports[[#This Row],[ICAO]],3)</f>
        <v>CFS</v>
      </c>
      <c r="F3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8" s="215" t="str" cm="1">
        <f t="array" ref="G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8" s="215" t="str" cm="1">
        <f t="array" ref="H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8" s="157" t="str" cm="1">
        <f t="array" ref="I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8" s="157" t="str" cm="1">
        <f t="array" ref="J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9" spans="1:11" x14ac:dyDescent="0.25">
      <c r="A379" s="157" t="s">
        <v>873</v>
      </c>
      <c r="B379" s="157" t="s">
        <v>874</v>
      </c>
      <c r="C379" s="157">
        <v>-25.799721999999999</v>
      </c>
      <c r="D379" s="157">
        <v>122.933333</v>
      </c>
      <c r="E379" s="157" t="str">
        <f>RIGHT(Airports[[#This Row],[ICAO]],3)</f>
        <v>CGI</v>
      </c>
      <c r="F3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9" s="215" t="str" cm="1">
        <f t="array" ref="G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9" s="215" t="str" cm="1">
        <f t="array" ref="H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9" s="157" t="str" cm="1">
        <f t="array" ref="I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9" s="157" t="str" cm="1">
        <f t="array" ref="J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0" spans="1:11" x14ac:dyDescent="0.25">
      <c r="A380" s="157" t="s">
        <v>875</v>
      </c>
      <c r="B380" s="157" t="s">
        <v>876</v>
      </c>
      <c r="C380" s="157">
        <v>-24.683056000000001</v>
      </c>
      <c r="D380" s="157">
        <v>147.183333</v>
      </c>
      <c r="E380" s="157" t="str">
        <f>RIGHT(Airports[[#This Row],[ICAO]],3)</f>
        <v>CGL</v>
      </c>
      <c r="F3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0" s="215" t="str" cm="1">
        <f t="array" ref="G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0" s="215" t="str" cm="1">
        <f t="array" ref="H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0" s="157" t="str" cm="1">
        <f t="array" ref="I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0" s="157" t="str" cm="1">
        <f t="array" ref="J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1" spans="1:11" x14ac:dyDescent="0.25">
      <c r="A381" s="157" t="s">
        <v>877</v>
      </c>
      <c r="B381" s="157" t="s">
        <v>878</v>
      </c>
      <c r="C381" s="157">
        <v>-17.140833000000001</v>
      </c>
      <c r="D381" s="157">
        <v>144.528333</v>
      </c>
      <c r="E381" s="157" t="str">
        <f>RIGHT(Airports[[#This Row],[ICAO]],3)</f>
        <v>CGO</v>
      </c>
      <c r="F3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1" s="215" t="str" cm="1">
        <f t="array" ref="G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1" s="215" t="str" cm="1">
        <f t="array" ref="H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1" s="157" t="str" cm="1">
        <f t="array" ref="I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1" s="157" t="str" cm="1">
        <f t="array" ref="J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2" spans="1:11" x14ac:dyDescent="0.25">
      <c r="A382" s="157" t="s">
        <v>879</v>
      </c>
      <c r="B382" s="157" t="s">
        <v>880</v>
      </c>
      <c r="C382" s="157">
        <v>-33.613889</v>
      </c>
      <c r="D382" s="157">
        <v>151.20416700000001</v>
      </c>
      <c r="E382" s="157" t="str">
        <f>RIGHT(Airports[[#This Row],[ICAO]],3)</f>
        <v>CGP</v>
      </c>
      <c r="F3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2" s="215" t="str" cm="1">
        <f t="array" ref="G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2" s="215" t="str" cm="1">
        <f t="array" ref="H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2" s="157" t="str" cm="1">
        <f t="array" ref="I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2" s="157" t="str" cm="1">
        <f t="array" ref="J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3" spans="1:11" x14ac:dyDescent="0.25">
      <c r="A383" s="157" t="s">
        <v>881</v>
      </c>
      <c r="B383" s="157" t="s">
        <v>882</v>
      </c>
      <c r="C383" s="157">
        <v>-29.871389000000001</v>
      </c>
      <c r="D383" s="157">
        <v>133.57333299999999</v>
      </c>
      <c r="E383" s="157" t="str">
        <f>RIGHT(Airports[[#This Row],[ICAO]],3)</f>
        <v>CGR</v>
      </c>
      <c r="F3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3" s="215" t="str" cm="1">
        <f t="array" ref="G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3" s="215" t="str" cm="1">
        <f t="array" ref="H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3" s="157" t="str" cm="1">
        <f t="array" ref="I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3" s="157" t="str" cm="1">
        <f t="array" ref="J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4" spans="1:11" x14ac:dyDescent="0.25">
      <c r="A384" s="157" t="s">
        <v>883</v>
      </c>
      <c r="B384" s="157" t="s">
        <v>884</v>
      </c>
      <c r="C384" s="157">
        <v>-20.399722000000001</v>
      </c>
      <c r="D384" s="157">
        <v>143.88305600000001</v>
      </c>
      <c r="E384" s="157" t="str">
        <f>RIGHT(Airports[[#This Row],[ICAO]],3)</f>
        <v>CHA</v>
      </c>
      <c r="F3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4" s="215" t="str" cm="1">
        <f t="array" ref="G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4" s="215" t="str" cm="1">
        <f t="array" ref="H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4" s="157" t="str" cm="1">
        <f t="array" ref="I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4" s="157" t="str" cm="1">
        <f t="array" ref="J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5" spans="1:11" x14ac:dyDescent="0.25">
      <c r="A385" s="157" t="s">
        <v>885</v>
      </c>
      <c r="B385" s="157" t="s">
        <v>886</v>
      </c>
      <c r="C385" s="157">
        <v>-28.433056000000001</v>
      </c>
      <c r="D385" s="157">
        <v>152.09138899999999</v>
      </c>
      <c r="E385" s="157" t="str">
        <f>RIGHT(Airports[[#This Row],[ICAO]],3)</f>
        <v>CHB</v>
      </c>
      <c r="F3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5" s="215" t="str" cm="1">
        <f t="array" ref="G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5" s="215" t="str" cm="1">
        <f t="array" ref="H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5" s="157" t="str" cm="1">
        <f t="array" ref="I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5" s="157" t="str" cm="1">
        <f t="array" ref="J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6" spans="1:11" x14ac:dyDescent="0.25">
      <c r="A386" s="157" t="s">
        <v>887</v>
      </c>
      <c r="B386" s="157" t="s">
        <v>888</v>
      </c>
      <c r="C386" s="157">
        <v>-31.573056000000001</v>
      </c>
      <c r="D386" s="157">
        <v>130.16888900000001</v>
      </c>
      <c r="E386" s="157" t="str">
        <f>RIGHT(Airports[[#This Row],[ICAO]],3)</f>
        <v>CHD</v>
      </c>
      <c r="F3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6" s="215" t="str" cm="1">
        <f t="array" ref="G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6" s="215" t="str" cm="1">
        <f t="array" ref="H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6" s="157" t="str" cm="1">
        <f t="array" ref="I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6" s="157" t="str" cm="1">
        <f t="array" ref="J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7" spans="1:11" x14ac:dyDescent="0.25">
      <c r="A387" s="157" t="s">
        <v>889</v>
      </c>
      <c r="B387" s="157" t="s">
        <v>890</v>
      </c>
      <c r="C387" s="157">
        <v>-28.966667000000001</v>
      </c>
      <c r="D387" s="157">
        <v>119.566389</v>
      </c>
      <c r="E387" s="157" t="str">
        <f>RIGHT(Airports[[#This Row],[ICAO]],3)</f>
        <v>CHE</v>
      </c>
      <c r="F3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7" s="215" t="str" cm="1">
        <f t="array" ref="G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7" s="215" t="str" cm="1">
        <f t="array" ref="H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7" s="157" t="str" cm="1">
        <f t="array" ref="I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7" s="157" t="str" cm="1">
        <f t="array" ref="J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8" spans="1:11" x14ac:dyDescent="0.25">
      <c r="A388" s="157" t="s">
        <v>891</v>
      </c>
      <c r="B388" s="157" t="s">
        <v>892</v>
      </c>
      <c r="C388" s="157">
        <v>-13.288055999999999</v>
      </c>
      <c r="D388" s="157">
        <v>136.35305600000001</v>
      </c>
      <c r="E388" s="157" t="str">
        <f>RIGHT(Airports[[#This Row],[ICAO]],3)</f>
        <v>CHI</v>
      </c>
      <c r="F3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8" s="215" t="str" cm="1">
        <f t="array" ref="G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8" s="215" t="str" cm="1">
        <f t="array" ref="H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8" s="157" t="str" cm="1">
        <f t="array" ref="I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8" s="157" t="str" cm="1">
        <f t="array" ref="J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9" spans="1:11" x14ac:dyDescent="0.25">
      <c r="A389" s="157" t="s">
        <v>893</v>
      </c>
      <c r="B389" s="157" t="s">
        <v>894</v>
      </c>
      <c r="C389" s="157">
        <v>-22.355833000000001</v>
      </c>
      <c r="D389" s="157">
        <v>119.6425</v>
      </c>
      <c r="F3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9" s="215" t="str" cm="1">
        <f t="array" ref="G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9" s="215" t="str" cm="1">
        <f t="array" ref="H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9" s="157" t="str" cm="1">
        <f t="array" ref="I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9" s="157" t="str" cm="1">
        <f t="array" ref="J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0" spans="1:11" x14ac:dyDescent="0.25">
      <c r="A390" s="157" t="s">
        <v>895</v>
      </c>
      <c r="B390" s="157" t="s">
        <v>896</v>
      </c>
      <c r="C390" s="157">
        <v>-36.290556000000002</v>
      </c>
      <c r="D390" s="157">
        <v>143.33111099999999</v>
      </c>
      <c r="E390" s="157" t="str">
        <f>RIGHT(Airports[[#This Row],[ICAO]],3)</f>
        <v>CHL</v>
      </c>
      <c r="F3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0" s="215" t="str" cm="1">
        <f t="array" ref="G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0" s="215" t="str" cm="1">
        <f t="array" ref="H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0" s="157" t="str" cm="1">
        <f t="array" ref="I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0" s="157" t="str" cm="1">
        <f t="array" ref="J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1" spans="1:11" x14ac:dyDescent="0.25">
      <c r="A391" s="157" t="s">
        <v>897</v>
      </c>
      <c r="B391" s="157" t="s">
        <v>898</v>
      </c>
      <c r="C391" s="157">
        <v>-19.75</v>
      </c>
      <c r="D391" s="157">
        <v>115.833333</v>
      </c>
      <c r="E391" s="157" t="str">
        <f>RIGHT(Airports[[#This Row],[ICAO]],3)</f>
        <v>CHN</v>
      </c>
      <c r="F3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1" s="215" t="str" cm="1">
        <f t="array" ref="G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1" s="215" t="str" cm="1">
        <f t="array" ref="H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1" s="157" t="str" cm="1">
        <f t="array" ref="I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1" s="157" t="str" cm="1">
        <f t="array" ref="J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2" spans="1:11" x14ac:dyDescent="0.25">
      <c r="A392" s="157" t="s">
        <v>899</v>
      </c>
      <c r="B392" s="157" t="s">
        <v>900</v>
      </c>
      <c r="C392" s="157">
        <v>-21.6</v>
      </c>
      <c r="D392" s="157">
        <v>147.61666700000001</v>
      </c>
      <c r="E392" s="157" t="str">
        <f>RIGHT(Airports[[#This Row],[ICAO]],3)</f>
        <v>CHQ</v>
      </c>
      <c r="F3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2" s="215" t="str" cm="1">
        <f t="array" ref="G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2" s="215" t="str" cm="1">
        <f t="array" ref="H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2" s="157" t="str" cm="1">
        <f t="array" ref="I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2" s="157" t="str" cm="1">
        <f t="array" ref="J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3" spans="1:11" x14ac:dyDescent="0.25">
      <c r="A393" s="157" t="s">
        <v>901</v>
      </c>
      <c r="B393" s="157" t="s">
        <v>902</v>
      </c>
      <c r="C393" s="157">
        <v>-19.649722000000001</v>
      </c>
      <c r="D393" s="157">
        <v>144.149722</v>
      </c>
      <c r="E393" s="157" t="str">
        <f>RIGHT(Airports[[#This Row],[ICAO]],3)</f>
        <v>CHS</v>
      </c>
      <c r="F3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3" s="215" t="str" cm="1">
        <f t="array" ref="G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3" s="215" t="str" cm="1">
        <f t="array" ref="H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3" s="157" t="str" cm="1">
        <f t="array" ref="I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3" s="157" t="str" cm="1">
        <f t="array" ref="J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4" spans="1:11" x14ac:dyDescent="0.25">
      <c r="A394" s="157" t="s">
        <v>903</v>
      </c>
      <c r="B394" s="157" t="s">
        <v>904</v>
      </c>
      <c r="C394" s="157">
        <v>-20.043610999999999</v>
      </c>
      <c r="D394" s="157">
        <v>146.272222</v>
      </c>
      <c r="E394" s="157" t="str">
        <f>RIGHT(Airports[[#This Row],[ICAO]],3)</f>
        <v>CHT</v>
      </c>
      <c r="F3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4" s="215" t="str" cm="1">
        <f t="array" ref="G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4" s="215" t="str" cm="1">
        <f t="array" ref="H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4" s="157" t="str" cm="1">
        <f t="array" ref="I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4" s="157" t="str" cm="1">
        <f t="array" ref="J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5" spans="1:11" x14ac:dyDescent="0.25">
      <c r="A395" s="157" t="s">
        <v>905</v>
      </c>
      <c r="B395" s="157" t="s">
        <v>906</v>
      </c>
      <c r="C395" s="157">
        <v>-13.118339000000001</v>
      </c>
      <c r="D395" s="157">
        <v>143.00551400000001</v>
      </c>
      <c r="E395" s="157" t="str">
        <f>RIGHT(Airports[[#This Row],[ICAO]],3)</f>
        <v>CHU</v>
      </c>
      <c r="F3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5" s="215" t="str" cm="1">
        <f t="array" ref="G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5" s="215" t="str" cm="1">
        <f t="array" ref="H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5" s="157" t="str" cm="1">
        <f t="array" ref="I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5" s="157" t="str" cm="1">
        <f t="array" ref="J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6" spans="1:11" x14ac:dyDescent="0.25">
      <c r="A396" s="157" t="s">
        <v>907</v>
      </c>
      <c r="B396" s="157" t="s">
        <v>908</v>
      </c>
      <c r="C396" s="157">
        <v>-32.338332999999999</v>
      </c>
      <c r="D396" s="157">
        <v>117.827778</v>
      </c>
      <c r="E396" s="157" t="str">
        <f>RIGHT(Airports[[#This Row],[ICAO]],3)</f>
        <v>CIG</v>
      </c>
      <c r="F3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6" s="215" t="str" cm="1">
        <f t="array" ref="G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6" s="215" t="str" cm="1">
        <f t="array" ref="H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6" s="157" t="str" cm="1">
        <f t="array" ref="I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6" s="157" t="str" cm="1">
        <f t="array" ref="J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7" spans="1:11" x14ac:dyDescent="0.25">
      <c r="A397" s="157" t="s">
        <v>909</v>
      </c>
      <c r="B397" s="157" t="s">
        <v>910</v>
      </c>
      <c r="C397" s="157">
        <v>-22.25</v>
      </c>
      <c r="D397" s="157">
        <v>150.31638899999999</v>
      </c>
      <c r="E397" s="157" t="str">
        <f>RIGHT(Airports[[#This Row],[ICAO]],3)</f>
        <v>CII</v>
      </c>
      <c r="F3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7" s="215" t="str" cm="1">
        <f t="array" ref="G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7" s="215" t="str" cm="1">
        <f t="array" ref="H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7" s="157" t="str" cm="1">
        <f t="array" ref="I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7" s="157" t="str" cm="1">
        <f t="array" ref="J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8" spans="1:11" x14ac:dyDescent="0.25">
      <c r="A398" s="157" t="s">
        <v>911</v>
      </c>
      <c r="B398" s="157" t="s">
        <v>912</v>
      </c>
      <c r="C398" s="157">
        <v>-15.5025</v>
      </c>
      <c r="D398" s="157">
        <v>128.535</v>
      </c>
      <c r="E398" s="157" t="str">
        <f>RIGHT(Airports[[#This Row],[ICAO]],3)</f>
        <v>CIL</v>
      </c>
      <c r="F3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8" s="215" t="str" cm="1">
        <f t="array" ref="G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8" s="215" t="str" cm="1">
        <f t="array" ref="H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8" s="157" t="str" cm="1">
        <f t="array" ref="I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8" s="157" t="str" cm="1">
        <f t="array" ref="J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9" spans="1:11" x14ac:dyDescent="0.25">
      <c r="A399" s="157" t="s">
        <v>913</v>
      </c>
      <c r="B399" s="157" t="s">
        <v>914</v>
      </c>
      <c r="C399" s="157">
        <v>-17.581389000000001</v>
      </c>
      <c r="D399" s="157">
        <v>123.828333</v>
      </c>
      <c r="E399" s="157" t="str">
        <f>RIGHT(Airports[[#This Row],[ICAO]],3)</f>
        <v>CIN</v>
      </c>
      <c r="F3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9" s="215" t="str" cm="1">
        <f t="array" ref="G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9" s="215" t="str" cm="1">
        <f t="array" ref="H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9" s="157" t="str" cm="1">
        <f t="array" ref="I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9" s="157" t="str" cm="1">
        <f t="array" ref="J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0" spans="1:11" x14ac:dyDescent="0.25">
      <c r="A400" s="157" t="s">
        <v>915</v>
      </c>
      <c r="B400" s="157" t="s">
        <v>916</v>
      </c>
      <c r="C400" s="157">
        <v>-18.566666999999999</v>
      </c>
      <c r="D400" s="157">
        <v>145.016389</v>
      </c>
      <c r="E400" s="157" t="str">
        <f>RIGHT(Airports[[#This Row],[ICAO]],3)</f>
        <v>CIP</v>
      </c>
      <c r="F4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0" s="215" t="str" cm="1">
        <f t="array" ref="G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0" s="215" t="str" cm="1">
        <f t="array" ref="H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0" s="157" t="str" cm="1">
        <f t="array" ref="I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0" s="157" t="str" cm="1">
        <f t="array" ref="J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1" spans="1:11" x14ac:dyDescent="0.25">
      <c r="A401" s="157" t="s">
        <v>917</v>
      </c>
      <c r="B401" s="157" t="s">
        <v>918</v>
      </c>
      <c r="C401" s="157">
        <v>-18.685555999999998</v>
      </c>
      <c r="D401" s="157">
        <v>144.74777800000001</v>
      </c>
      <c r="E401" s="157" t="str">
        <f>RIGHT(Airports[[#This Row],[ICAO]],3)</f>
        <v>CJU</v>
      </c>
      <c r="F4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1" s="215" t="str" cm="1">
        <f t="array" ref="G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1" s="215" t="str" cm="1">
        <f t="array" ref="H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1" s="157" t="str" cm="1">
        <f t="array" ref="I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1" s="157" t="str" cm="1">
        <f t="array" ref="J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2" spans="1:11" x14ac:dyDescent="0.25">
      <c r="A402" s="157" t="s">
        <v>919</v>
      </c>
      <c r="B402" s="157" t="s">
        <v>920</v>
      </c>
      <c r="C402" s="157">
        <v>-40.516388999999997</v>
      </c>
      <c r="D402" s="157">
        <v>148.13305600000001</v>
      </c>
      <c r="E402" s="157" t="str">
        <f>RIGHT(Airports[[#This Row],[ICAO]],3)</f>
        <v>CKD</v>
      </c>
      <c r="F4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2" s="215" t="str" cm="1">
        <f t="array" ref="G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2" s="215" t="str" cm="1">
        <f t="array" ref="H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2" s="157" t="str" cm="1">
        <f t="array" ref="I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2" s="157" t="str" cm="1">
        <f t="array" ref="J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3" spans="1:11" x14ac:dyDescent="0.25">
      <c r="A403" s="157" t="s">
        <v>921</v>
      </c>
      <c r="B403" s="157" t="s">
        <v>922</v>
      </c>
      <c r="C403" s="157">
        <v>-11.165278000000001</v>
      </c>
      <c r="D403" s="157">
        <v>132.483889</v>
      </c>
      <c r="E403" s="157" t="str">
        <f>RIGHT(Airports[[#This Row],[ICAO]],3)</f>
        <v>CKI</v>
      </c>
      <c r="F4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3" s="215" t="str" cm="1">
        <f t="array" ref="G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3" s="215" t="str" cm="1">
        <f t="array" ref="H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3" s="157" t="str" cm="1">
        <f t="array" ref="I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3" s="157" t="str" cm="1">
        <f t="array" ref="J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4" spans="1:11" x14ac:dyDescent="0.25">
      <c r="A404" s="157" t="s">
        <v>923</v>
      </c>
      <c r="B404" s="157" t="s">
        <v>924</v>
      </c>
      <c r="C404" s="157">
        <v>-15.444722000000001</v>
      </c>
      <c r="D404" s="157">
        <v>145.18444400000001</v>
      </c>
      <c r="E404" s="157" t="str">
        <f>RIGHT(Airports[[#This Row],[ICAO]],3)</f>
        <v>CKN</v>
      </c>
      <c r="F4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4" s="215" t="str" cm="1">
        <f t="array" ref="G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4" s="215" t="str" cm="1">
        <f t="array" ref="H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4" s="157" t="str" cm="1">
        <f t="array" ref="I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4" s="157" t="str" cm="1">
        <f t="array" ref="J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5" spans="1:11" x14ac:dyDescent="0.25">
      <c r="A405" s="157" t="s">
        <v>925</v>
      </c>
      <c r="B405" s="157" t="s">
        <v>926</v>
      </c>
      <c r="C405" s="157">
        <v>-32.049722000000003</v>
      </c>
      <c r="D405" s="157">
        <v>126.099722</v>
      </c>
      <c r="E405" s="157" t="str">
        <f>RIGHT(Airports[[#This Row],[ICAO]],3)</f>
        <v>CKY</v>
      </c>
      <c r="F4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5" s="215" t="str" cm="1">
        <f t="array" ref="G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5" s="215" t="str" cm="1">
        <f t="array" ref="H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5" s="157" t="str" cm="1">
        <f t="array" ref="I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5" s="157" t="str" cm="1">
        <f t="array" ref="J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6" spans="1:11" x14ac:dyDescent="0.25">
      <c r="A406" s="157" t="s">
        <v>927</v>
      </c>
      <c r="B406" s="157" t="s">
        <v>928</v>
      </c>
      <c r="C406" s="157">
        <v>-33.83</v>
      </c>
      <c r="D406" s="157">
        <v>138.61527799999999</v>
      </c>
      <c r="E406" s="157" t="str">
        <f>RIGHT(Airports[[#This Row],[ICAO]],3)</f>
        <v>CLA</v>
      </c>
      <c r="F4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6" s="215" t="str" cm="1">
        <f t="array" ref="G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6" s="215" t="str" cm="1">
        <f t="array" ref="H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6" s="157" t="str" cm="1">
        <f t="array" ref="I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6" s="157" t="str" cm="1">
        <f t="array" ref="J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7" spans="1:11" x14ac:dyDescent="0.25">
      <c r="A407" s="157" t="s">
        <v>929</v>
      </c>
      <c r="B407" s="157" t="s">
        <v>930</v>
      </c>
      <c r="C407" s="157">
        <v>-34.992778000000001</v>
      </c>
      <c r="D407" s="157">
        <v>138.927222</v>
      </c>
      <c r="E407" s="157" t="str">
        <f>RIGHT(Airports[[#This Row],[ICAO]],3)</f>
        <v>CLB</v>
      </c>
      <c r="F4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7" s="215" t="str" cm="1">
        <f t="array" ref="G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7" s="215" t="str" cm="1">
        <f t="array" ref="H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7" s="157" t="str" cm="1">
        <f t="array" ref="I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7" s="157" t="str" cm="1">
        <f t="array" ref="J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8" spans="1:11" x14ac:dyDescent="0.25">
      <c r="A408" s="157" t="s">
        <v>931</v>
      </c>
      <c r="B408" s="157" t="s">
        <v>932</v>
      </c>
      <c r="C408" s="157">
        <v>-17</v>
      </c>
      <c r="D408" s="157">
        <v>145.66666699999999</v>
      </c>
      <c r="E408" s="157" t="str">
        <f>RIGHT(Airports[[#This Row],[ICAO]],3)</f>
        <v>CLD</v>
      </c>
      <c r="F4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8" s="215" t="str" cm="1">
        <f t="array" ref="G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8" s="215" t="str" cm="1">
        <f t="array" ref="H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8" s="157" t="str" cm="1">
        <f t="array" ref="I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8" s="157" t="str" cm="1">
        <f t="array" ref="J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9" spans="1:11" x14ac:dyDescent="0.25">
      <c r="A409" s="157" t="s">
        <v>933</v>
      </c>
      <c r="B409" s="157" t="s">
        <v>934</v>
      </c>
      <c r="C409" s="157">
        <v>-30.95</v>
      </c>
      <c r="D409" s="157">
        <v>121.15</v>
      </c>
      <c r="E409" s="157" t="str">
        <f>RIGHT(Airports[[#This Row],[ICAO]],3)</f>
        <v>CLG</v>
      </c>
      <c r="F4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9" s="215" t="str" cm="1">
        <f t="array" ref="G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9" s="215" t="str" cm="1">
        <f t="array" ref="H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9" s="157" t="str" cm="1">
        <f t="array" ref="I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9" s="157" t="str" cm="1">
        <f t="array" ref="J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0" spans="1:11" x14ac:dyDescent="0.25">
      <c r="A410" s="157" t="s">
        <v>935</v>
      </c>
      <c r="B410" s="157" t="s">
        <v>936</v>
      </c>
      <c r="C410" s="157">
        <v>-19.816666999999999</v>
      </c>
      <c r="D410" s="157">
        <v>140.16666699999999</v>
      </c>
      <c r="E410" s="157" t="str">
        <f>RIGHT(Airports[[#This Row],[ICAO]],3)</f>
        <v>CLH</v>
      </c>
      <c r="F4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0" s="215" t="str" cm="1">
        <f t="array" ref="G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0" s="215" t="str" cm="1">
        <f t="array" ref="H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0" s="157" t="str" cm="1">
        <f t="array" ref="I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0" s="157" t="str" cm="1">
        <f t="array" ref="J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1" spans="1:11" x14ac:dyDescent="0.25">
      <c r="A411" s="157" t="s">
        <v>937</v>
      </c>
      <c r="B411" s="157" t="s">
        <v>938</v>
      </c>
      <c r="C411" s="157">
        <v>-29.473056</v>
      </c>
      <c r="D411" s="157">
        <v>148.78555600000001</v>
      </c>
      <c r="E411" s="157" t="str">
        <f>RIGHT(Airports[[#This Row],[ICAO]],3)</f>
        <v>CLM</v>
      </c>
      <c r="F4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1" s="215" t="str" cm="1">
        <f t="array" ref="G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1" s="215" t="str" cm="1">
        <f t="array" ref="H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1" s="157" t="str" cm="1">
        <f t="array" ref="I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1" s="157" t="str" cm="1">
        <f t="array" ref="J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2" spans="1:11" x14ac:dyDescent="0.25">
      <c r="A412" s="157" t="s">
        <v>939</v>
      </c>
      <c r="B412" s="157" t="s">
        <v>940</v>
      </c>
      <c r="C412" s="157">
        <v>-20.420000000000002</v>
      </c>
      <c r="D412" s="157">
        <v>117.41166699999999</v>
      </c>
      <c r="E412" s="157" t="str">
        <f>RIGHT(Airports[[#This Row],[ICAO]],3)</f>
        <v>CLN</v>
      </c>
      <c r="F4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2" s="215" t="str" cm="1">
        <f t="array" ref="G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2" s="215" t="str" cm="1">
        <f t="array" ref="H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2" s="157" t="str" cm="1">
        <f t="array" ref="I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2" s="157" t="str" cm="1">
        <f t="array" ref="J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3" spans="1:11" x14ac:dyDescent="0.25">
      <c r="A413" s="157" t="s">
        <v>941</v>
      </c>
      <c r="B413" s="157" t="s">
        <v>942</v>
      </c>
      <c r="C413" s="157">
        <v>-33.605832999999997</v>
      </c>
      <c r="D413" s="157">
        <v>145.313333</v>
      </c>
      <c r="E413" s="157" t="str">
        <f>RIGHT(Airports[[#This Row],[ICAO]],3)</f>
        <v>CLO</v>
      </c>
      <c r="F4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3" s="215" t="str" cm="1">
        <f t="array" ref="G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3" s="215" t="str" cm="1">
        <f t="array" ref="H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3" s="157" t="str" cm="1">
        <f t="array" ref="I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3" s="157" t="str" cm="1">
        <f t="array" ref="J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4" spans="1:11" x14ac:dyDescent="0.25">
      <c r="A414" s="157" t="s">
        <v>943</v>
      </c>
      <c r="B414" s="157" t="s">
        <v>944</v>
      </c>
      <c r="C414" s="157">
        <v>-16.400556000000002</v>
      </c>
      <c r="D414" s="157">
        <v>122.931389</v>
      </c>
      <c r="E414" s="157" t="str">
        <f>RIGHT(Airports[[#This Row],[ICAO]],3)</f>
        <v>CLQ</v>
      </c>
      <c r="F4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4" s="215" t="str" cm="1">
        <f t="array" ref="G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4" s="215" t="str" cm="1">
        <f t="array" ref="H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4" s="157" t="str" cm="1">
        <f t="array" ref="I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4" s="157" t="str" cm="1">
        <f t="array" ref="J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5" spans="1:11" x14ac:dyDescent="0.25">
      <c r="A415" s="157" t="s">
        <v>945</v>
      </c>
      <c r="B415" s="157" t="s">
        <v>946</v>
      </c>
      <c r="C415" s="157">
        <v>-27.482778</v>
      </c>
      <c r="D415" s="157">
        <v>151.390278</v>
      </c>
      <c r="E415" s="157" t="str">
        <f>RIGHT(Airports[[#This Row],[ICAO]],3)</f>
        <v>CLS</v>
      </c>
      <c r="F4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5" s="215" t="str" cm="1">
        <f t="array" ref="G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5" s="215" t="str" cm="1">
        <f t="array" ref="H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5" s="157" t="str" cm="1">
        <f t="array" ref="I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5" s="157" t="str" cm="1">
        <f t="array" ref="J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6" spans="1:11" x14ac:dyDescent="0.25">
      <c r="A416" s="157" t="s">
        <v>947</v>
      </c>
      <c r="B416" s="157" t="s">
        <v>948</v>
      </c>
      <c r="C416" s="157">
        <v>-14.35</v>
      </c>
      <c r="D416" s="157">
        <v>131.583056</v>
      </c>
      <c r="E416" s="157" t="str">
        <f>RIGHT(Airports[[#This Row],[ICAO]],3)</f>
        <v>CLV</v>
      </c>
      <c r="F4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6" s="215" t="str" cm="1">
        <f t="array" ref="G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6" s="215" t="str" cm="1">
        <f t="array" ref="H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6" s="157" t="str" cm="1">
        <f t="array" ref="I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6" s="157" t="str" cm="1">
        <f t="array" ref="J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7" spans="1:11" x14ac:dyDescent="0.25">
      <c r="A417" s="157" t="s">
        <v>949</v>
      </c>
      <c r="B417" s="157" t="s">
        <v>950</v>
      </c>
      <c r="C417" s="157">
        <v>-34.802778000000004</v>
      </c>
      <c r="D417" s="157">
        <v>145.846667</v>
      </c>
      <c r="E417" s="157" t="str">
        <f>RIGHT(Airports[[#This Row],[ICAO]],3)</f>
        <v>CLY</v>
      </c>
      <c r="F4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7" s="215" t="str" cm="1">
        <f t="array" ref="G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7" s="215" t="str" cm="1">
        <f t="array" ref="H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7" s="157" t="str" cm="1">
        <f t="array" ref="I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7" s="157" t="str" cm="1">
        <f t="array" ref="J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8" spans="1:11" x14ac:dyDescent="0.25">
      <c r="A418" s="157" t="s">
        <v>951</v>
      </c>
      <c r="B418" s="157" t="s">
        <v>952</v>
      </c>
      <c r="C418" s="157">
        <v>-27.720278</v>
      </c>
      <c r="D418" s="157">
        <v>151.87472199999999</v>
      </c>
      <c r="E418" s="157" t="str">
        <f>RIGHT(Airports[[#This Row],[ICAO]],3)</f>
        <v>CMB</v>
      </c>
      <c r="F4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8" s="215" t="str" cm="1">
        <f t="array" ref="G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8" s="215" t="str" cm="1">
        <f t="array" ref="H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8" s="157" t="str" cm="1">
        <f t="array" ref="I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8" s="157" t="str" cm="1">
        <f t="array" ref="J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9" spans="1:11" x14ac:dyDescent="0.25">
      <c r="A419" s="157" t="s">
        <v>953</v>
      </c>
      <c r="B419" s="157" t="s">
        <v>954</v>
      </c>
      <c r="C419" s="157">
        <v>-23.35</v>
      </c>
      <c r="D419" s="157">
        <v>149.88305600000001</v>
      </c>
      <c r="E419" s="157" t="str">
        <f>RIGHT(Airports[[#This Row],[ICAO]],3)</f>
        <v>CMC</v>
      </c>
      <c r="F4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9" s="215" t="str" cm="1">
        <f t="array" ref="G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9" s="215" t="str" cm="1">
        <f t="array" ref="H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9" s="157" t="str" cm="1">
        <f t="array" ref="I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9" s="157" t="str" cm="1">
        <f t="array" ref="J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0" spans="1:11" x14ac:dyDescent="0.25">
      <c r="A420" s="157" t="s">
        <v>955</v>
      </c>
      <c r="B420" s="157" t="s">
        <v>956</v>
      </c>
      <c r="C420" s="157">
        <v>-31.25</v>
      </c>
      <c r="D420" s="157">
        <v>138.38305600000001</v>
      </c>
      <c r="E420" s="157" t="str">
        <f>RIGHT(Airports[[#This Row],[ICAO]],3)</f>
        <v>CMD</v>
      </c>
      <c r="F4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0" s="215" t="str" cm="1">
        <f t="array" ref="G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0" s="215" t="str" cm="1">
        <f t="array" ref="H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0" s="157" t="str" cm="1">
        <f t="array" ref="I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0" s="157" t="str" cm="1">
        <f t="array" ref="J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1" spans="1:11" x14ac:dyDescent="0.25">
      <c r="A421" s="157" t="s">
        <v>957</v>
      </c>
      <c r="B421" s="157" t="s">
        <v>958</v>
      </c>
      <c r="C421" s="157">
        <v>-31.664999999999999</v>
      </c>
      <c r="D421" s="157">
        <v>152.74166700000001</v>
      </c>
      <c r="E421" s="157" t="str">
        <f>RIGHT(Airports[[#This Row],[ICAO]],3)</f>
        <v>CMH</v>
      </c>
      <c r="F4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1" s="215" t="str" cm="1">
        <f t="array" ref="G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1" s="215" t="str" cm="1">
        <f t="array" ref="H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1" s="157" t="str" cm="1">
        <f t="array" ref="I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1" s="157" t="str" cm="1">
        <f t="array" ref="J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2" spans="1:11" x14ac:dyDescent="0.25">
      <c r="A422" s="157" t="s">
        <v>959</v>
      </c>
      <c r="B422" s="157" t="s">
        <v>960</v>
      </c>
      <c r="C422" s="157">
        <v>-18.850000000000001</v>
      </c>
      <c r="D422" s="157">
        <v>145.46638899999999</v>
      </c>
      <c r="E422" s="157" t="str">
        <f>RIGHT(Airports[[#This Row],[ICAO]],3)</f>
        <v>CMK</v>
      </c>
      <c r="F4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2" s="215" t="str" cm="1">
        <f t="array" ref="G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2" s="215" t="str" cm="1">
        <f t="array" ref="H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2" s="157" t="str" cm="1">
        <f t="array" ref="I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2" s="157" t="str" cm="1">
        <f t="array" ref="J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3" spans="1:11" x14ac:dyDescent="0.25">
      <c r="A423" s="157" t="s">
        <v>961</v>
      </c>
      <c r="B423" s="157" t="s">
        <v>962</v>
      </c>
      <c r="C423" s="157">
        <v>-34.252777999999999</v>
      </c>
      <c r="D423" s="157">
        <v>135.71333300000001</v>
      </c>
      <c r="E423" s="157" t="str">
        <f>RIGHT(Airports[[#This Row],[ICAO]],3)</f>
        <v>CMM</v>
      </c>
      <c r="F4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3" s="215" t="str" cm="1">
        <f t="array" ref="G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3" s="215" t="str" cm="1">
        <f t="array" ref="H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3" s="157" t="str" cm="1">
        <f t="array" ref="I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3" s="157" t="str" cm="1">
        <f t="array" ref="J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4" spans="1:11" x14ac:dyDescent="0.25">
      <c r="A424" s="157" t="s">
        <v>963</v>
      </c>
      <c r="B424" s="157" t="s">
        <v>964</v>
      </c>
      <c r="C424" s="157">
        <v>-22.773056</v>
      </c>
      <c r="D424" s="157">
        <v>147.62055599999999</v>
      </c>
      <c r="E424" s="157" t="str">
        <f>RIGHT(Airports[[#This Row],[ICAO]],3)</f>
        <v>CMT</v>
      </c>
      <c r="F4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4" s="215" t="str" cm="1">
        <f t="array" ref="G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4" s="215" t="str" cm="1">
        <f t="array" ref="H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4" s="157" t="str" cm="1">
        <f t="array" ref="I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4" s="157" t="str" cm="1">
        <f t="array" ref="J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5" spans="1:11" x14ac:dyDescent="0.25">
      <c r="A425" s="157" t="s">
        <v>965</v>
      </c>
      <c r="B425" s="157" t="s">
        <v>966</v>
      </c>
      <c r="C425" s="157">
        <v>-28.03</v>
      </c>
      <c r="D425" s="157">
        <v>145.62222199999999</v>
      </c>
      <c r="E425" s="157" t="str">
        <f>RIGHT(Airports[[#This Row],[ICAO]],3)</f>
        <v>CMU</v>
      </c>
      <c r="F4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5" s="215" t="str" cm="1">
        <f t="array" ref="G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5" s="215" t="str" cm="1">
        <f t="array" ref="H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5" s="157" t="str" cm="1">
        <f t="array" ref="I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5" s="157" t="str" cm="1">
        <f t="array" ref="J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6" spans="1:11" x14ac:dyDescent="0.25">
      <c r="A426" s="157" t="s">
        <v>967</v>
      </c>
      <c r="B426" s="157" t="s">
        <v>968</v>
      </c>
      <c r="C426" s="157">
        <v>-19.911667000000001</v>
      </c>
      <c r="D426" s="157">
        <v>138.125</v>
      </c>
      <c r="E426" s="157" t="str">
        <f>RIGHT(Airports[[#This Row],[ICAO]],3)</f>
        <v>CMW</v>
      </c>
      <c r="F4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6" s="215" t="str" cm="1">
        <f t="array" ref="G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6" s="215" t="str" cm="1">
        <f t="array" ref="H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6" s="157" t="str" cm="1">
        <f t="array" ref="I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6" s="157" t="str" cm="1">
        <f t="array" ref="J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7" spans="1:11" x14ac:dyDescent="0.25">
      <c r="A427" s="157" t="s">
        <v>969</v>
      </c>
      <c r="B427" s="157" t="s">
        <v>970</v>
      </c>
      <c r="C427" s="157">
        <v>-21.673611000000001</v>
      </c>
      <c r="D427" s="157">
        <v>121.594722</v>
      </c>
      <c r="E427" s="157" t="str">
        <f>RIGHT(Airports[[#This Row],[ICAO]],3)</f>
        <v>CNF</v>
      </c>
      <c r="F4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7" s="215" t="str" cm="1">
        <f t="array" ref="G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7" s="215" t="str" cm="1">
        <f t="array" ref="H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7" s="157" t="str" cm="1">
        <f t="array" ref="I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7" s="157" t="str" cm="1">
        <f t="array" ref="J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8" spans="1:11" x14ac:dyDescent="0.25">
      <c r="A428" s="157" t="s">
        <v>971</v>
      </c>
      <c r="B428" s="157" t="s">
        <v>972</v>
      </c>
      <c r="C428" s="157">
        <v>-36.82</v>
      </c>
      <c r="D428" s="157">
        <v>140.27277799999999</v>
      </c>
      <c r="E428" s="157" t="str">
        <f>RIGHT(Airports[[#This Row],[ICAO]],3)</f>
        <v>CNG</v>
      </c>
      <c r="F4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8" s="215" t="str" cm="1">
        <f t="array" ref="G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8" s="215" t="str" cm="1">
        <f t="array" ref="H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8" s="157" t="str" cm="1">
        <f t="array" ref="I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8" s="157" t="str" cm="1">
        <f t="array" ref="J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9" spans="1:11" x14ac:dyDescent="0.25">
      <c r="A429" s="157" t="s">
        <v>973</v>
      </c>
      <c r="B429" s="157" t="s">
        <v>974</v>
      </c>
      <c r="C429" s="157">
        <v>-29.683889000000001</v>
      </c>
      <c r="D429" s="157">
        <v>115.893889</v>
      </c>
      <c r="E429" s="157" t="str">
        <f>RIGHT(Airports[[#This Row],[ICAO]],3)</f>
        <v>CNH</v>
      </c>
      <c r="F4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9" s="215" t="str" cm="1">
        <f t="array" ref="G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9" s="215" t="str" cm="1">
        <f t="array" ref="H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9" s="157" t="str" cm="1">
        <f t="array" ref="I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9" s="157" t="str" cm="1">
        <f t="array" ref="J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0" spans="1:11" x14ac:dyDescent="0.25">
      <c r="A430" s="157" t="s">
        <v>975</v>
      </c>
      <c r="B430" s="157" t="s">
        <v>976</v>
      </c>
      <c r="C430" s="157">
        <v>-32.786110999999998</v>
      </c>
      <c r="D430" s="157">
        <v>151.33944399999999</v>
      </c>
      <c r="E430" s="157" t="str">
        <f>RIGHT(Airports[[#This Row],[ICAO]],3)</f>
        <v>CNK</v>
      </c>
      <c r="F4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0" s="215" t="str" cm="1">
        <f t="array" ref="G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0" s="215" t="str" cm="1">
        <f t="array" ref="H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0" s="157" t="str" cm="1">
        <f t="array" ref="I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0" s="157" t="str" cm="1">
        <f t="array" ref="J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1" spans="1:11" x14ac:dyDescent="0.25">
      <c r="A431" s="157" t="s">
        <v>977</v>
      </c>
      <c r="B431" s="157" t="s">
        <v>978</v>
      </c>
      <c r="C431" s="157">
        <v>-30.983332999999998</v>
      </c>
      <c r="D431" s="157">
        <v>148.37555599999999</v>
      </c>
      <c r="E431" s="157" t="str">
        <f>RIGHT(Airports[[#This Row],[ICAO]],3)</f>
        <v>CNM</v>
      </c>
      <c r="F4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1" s="215" t="str" cm="1">
        <f t="array" ref="G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1" s="215" t="str" cm="1">
        <f t="array" ref="H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1" s="157" t="str" cm="1">
        <f t="array" ref="I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1" s="157" t="str" cm="1">
        <f t="array" ref="J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2" spans="1:11" x14ac:dyDescent="0.25">
      <c r="A432" s="157" t="s">
        <v>979</v>
      </c>
      <c r="B432" s="157" t="s">
        <v>980</v>
      </c>
      <c r="C432" s="157">
        <v>-31.033332999999999</v>
      </c>
      <c r="D432" s="157">
        <v>123.158333</v>
      </c>
      <c r="E432" s="157" t="str">
        <f>RIGHT(Airports[[#This Row],[ICAO]],3)</f>
        <v>CNN</v>
      </c>
      <c r="F4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2" s="215" t="str" cm="1">
        <f t="array" ref="G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2" s="215" t="str" cm="1">
        <f t="array" ref="H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2" s="157" t="str" cm="1">
        <f t="array" ref="I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2" s="157" t="str" cm="1">
        <f t="array" ref="J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3" spans="1:11" x14ac:dyDescent="0.25">
      <c r="A433" s="157" t="s">
        <v>981</v>
      </c>
      <c r="B433" s="157" t="s">
        <v>982</v>
      </c>
      <c r="C433" s="157">
        <v>-13.166667</v>
      </c>
      <c r="D433" s="157">
        <v>130.149722</v>
      </c>
      <c r="F4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3" s="215" t="str" cm="1">
        <f t="array" ref="G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3" s="215" t="str" cm="1">
        <f t="array" ref="H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3" s="157" t="str" cm="1">
        <f t="array" ref="I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3" s="157" t="str" cm="1">
        <f t="array" ref="J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4" spans="1:11" x14ac:dyDescent="0.25">
      <c r="A434" s="157" t="s">
        <v>983</v>
      </c>
      <c r="B434" s="157" t="s">
        <v>984</v>
      </c>
      <c r="C434" s="157">
        <v>-37.277222000000002</v>
      </c>
      <c r="D434" s="157">
        <v>140.811667</v>
      </c>
      <c r="E434" s="157" t="str">
        <f>RIGHT(Airports[[#This Row],[ICAO]],3)</f>
        <v>CNQ</v>
      </c>
      <c r="F4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4" s="215" t="str" cm="1">
        <f t="array" ref="G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4" s="215" t="str" cm="1">
        <f t="array" ref="H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4" s="157" t="str" cm="1">
        <f t="array" ref="I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4" s="157" t="str" cm="1">
        <f t="array" ref="J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5" spans="1:11" x14ac:dyDescent="0.25">
      <c r="A435" s="157" t="s">
        <v>985</v>
      </c>
      <c r="B435" s="157" t="s">
        <v>986</v>
      </c>
      <c r="C435" s="157">
        <v>-27.264721999999999</v>
      </c>
      <c r="D435" s="157">
        <v>152.05861100000001</v>
      </c>
      <c r="E435" s="157" t="str">
        <f>RIGHT(Airports[[#This Row],[ICAO]],3)</f>
        <v>CNT</v>
      </c>
      <c r="F4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5" s="215" t="str" cm="1">
        <f t="array" ref="G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5" s="215" t="str" cm="1">
        <f t="array" ref="H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5" s="157" t="str" cm="1">
        <f t="array" ref="I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5" s="157" t="str" cm="1">
        <f t="array" ref="J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6" spans="1:11" x14ac:dyDescent="0.25">
      <c r="A436" s="157" t="s">
        <v>987</v>
      </c>
      <c r="B436" s="157" t="s">
        <v>988</v>
      </c>
      <c r="C436" s="157">
        <v>-18.753333000000001</v>
      </c>
      <c r="D436" s="157">
        <v>138.70666700000001</v>
      </c>
      <c r="E436" s="157" t="str">
        <f>RIGHT(Airports[[#This Row],[ICAO]],3)</f>
        <v>CNY</v>
      </c>
      <c r="F4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6" s="215" t="str" cm="1">
        <f t="array" ref="G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6" s="215" t="str" cm="1">
        <f t="array" ref="H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6" s="157" t="str" cm="1">
        <f t="array" ref="I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6" s="157" t="str" cm="1">
        <f t="array" ref="J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7" spans="1:11" x14ac:dyDescent="0.25">
      <c r="A437" s="157" t="s">
        <v>989</v>
      </c>
      <c r="B437" s="157" t="s">
        <v>990</v>
      </c>
      <c r="C437" s="157">
        <v>-32.929219000000003</v>
      </c>
      <c r="D437" s="157">
        <v>116.90899899999999</v>
      </c>
      <c r="E437" s="157" t="str">
        <f>RIGHT(Airports[[#This Row],[ICAO]],3)</f>
        <v>COA</v>
      </c>
      <c r="F4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7" s="215" t="str" cm="1">
        <f t="array" ref="G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7" s="215" t="str" cm="1">
        <f t="array" ref="H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7" s="157" t="str" cm="1">
        <f t="array" ref="I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7" s="157" t="str" cm="1">
        <f t="array" ref="J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8" spans="1:11" x14ac:dyDescent="0.25">
      <c r="A438" s="157" t="s">
        <v>991</v>
      </c>
      <c r="B438" s="157" t="s">
        <v>992</v>
      </c>
      <c r="C438" s="157">
        <v>-26.7425</v>
      </c>
      <c r="D438" s="157">
        <v>140.636111</v>
      </c>
      <c r="E438" s="157" t="str">
        <f>RIGHT(Airports[[#This Row],[ICAO]],3)</f>
        <v>COD</v>
      </c>
      <c r="F4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8" s="215" t="str" cm="1">
        <f t="array" ref="G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8" s="215" t="str" cm="1">
        <f t="array" ref="H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8" s="157" t="str" cm="1">
        <f t="array" ref="I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8" s="157" t="str" cm="1">
        <f t="array" ref="J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9" spans="1:11" x14ac:dyDescent="0.25">
      <c r="A439" s="157" t="s">
        <v>993</v>
      </c>
      <c r="B439" s="157" t="s">
        <v>994</v>
      </c>
      <c r="C439" s="157">
        <v>-13.761944</v>
      </c>
      <c r="D439" s="157">
        <v>143.11666700000001</v>
      </c>
      <c r="E439" s="157" t="str">
        <f>RIGHT(Airports[[#This Row],[ICAO]],3)</f>
        <v>COE</v>
      </c>
      <c r="F4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9" s="215" t="str" cm="1">
        <f t="array" ref="G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9" s="215" t="str" cm="1">
        <f t="array" ref="H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9" s="157" t="str" cm="1">
        <f t="array" ref="I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9" s="157" t="str" cm="1">
        <f t="array" ref="J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0" spans="1:11" x14ac:dyDescent="0.25">
      <c r="A440" s="157" t="s">
        <v>995</v>
      </c>
      <c r="B440" s="157" t="s">
        <v>996</v>
      </c>
      <c r="C440" s="157">
        <v>-34.588889000000002</v>
      </c>
      <c r="D440" s="157">
        <v>135.505</v>
      </c>
      <c r="E440" s="157" t="str">
        <f>RIGHT(Airports[[#This Row],[ICAO]],3)</f>
        <v>COF</v>
      </c>
      <c r="F4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0" s="215" t="str" cm="1">
        <f t="array" ref="G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0" s="215" t="str" cm="1">
        <f t="array" ref="H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0" s="157" t="str" cm="1">
        <f t="array" ref="I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0" s="157" t="str" cm="1">
        <f t="array" ref="J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1" spans="1:11" x14ac:dyDescent="0.25">
      <c r="A441" s="157" t="s">
        <v>997</v>
      </c>
      <c r="B441" s="157" t="s">
        <v>998</v>
      </c>
      <c r="C441" s="157">
        <v>-35.826943999999997</v>
      </c>
      <c r="D441" s="157">
        <v>144.21388899999999</v>
      </c>
      <c r="E441" s="157" t="str">
        <f>RIGHT(Airports[[#This Row],[ICAO]],3)</f>
        <v>COH</v>
      </c>
      <c r="F4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1" s="215" t="str" cm="1">
        <f t="array" ref="G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1" s="215" t="str" cm="1">
        <f t="array" ref="H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1" s="157" t="str" cm="1">
        <f t="array" ref="I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1" s="157" t="str" cm="1">
        <f t="array" ref="J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2" spans="1:11" x14ac:dyDescent="0.25">
      <c r="A442" s="157" t="s">
        <v>999</v>
      </c>
      <c r="B442" s="157" t="s">
        <v>1000</v>
      </c>
      <c r="C442" s="157">
        <v>-33.36</v>
      </c>
      <c r="D442" s="157">
        <v>116.201111</v>
      </c>
      <c r="E442" s="157" t="str">
        <f>RIGHT(Airports[[#This Row],[ICAO]],3)</f>
        <v>COI</v>
      </c>
      <c r="F4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2" s="215" t="str" cm="1">
        <f t="array" ref="G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2" s="215" t="str" cm="1">
        <f t="array" ref="H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2" s="157" t="str" cm="1">
        <f t="array" ref="I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2" s="157" t="str" cm="1">
        <f t="array" ref="J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3" spans="1:11" x14ac:dyDescent="0.25">
      <c r="A443" s="157" t="s">
        <v>1001</v>
      </c>
      <c r="B443" s="157" t="s">
        <v>1002</v>
      </c>
      <c r="C443" s="157">
        <v>-27.485734999999998</v>
      </c>
      <c r="D443" s="157">
        <v>151.755393</v>
      </c>
      <c r="E443" s="157" t="str">
        <f>RIGHT(Airports[[#This Row],[ICAO]],3)</f>
        <v>COL</v>
      </c>
      <c r="F4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3" s="215" t="str" cm="1">
        <f t="array" ref="G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3" s="215" t="str" cm="1">
        <f t="array" ref="H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3" s="157" t="str" cm="1">
        <f t="array" ref="I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3" s="157" t="str" cm="1">
        <f t="array" ref="J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4" spans="1:11" x14ac:dyDescent="0.25">
      <c r="A444" s="157" t="s">
        <v>1003</v>
      </c>
      <c r="B444" s="157" t="s">
        <v>1004</v>
      </c>
      <c r="C444" s="157">
        <v>-36.300556</v>
      </c>
      <c r="D444" s="157">
        <v>148.97388900000001</v>
      </c>
      <c r="E444" s="157" t="str">
        <f>RIGHT(Airports[[#This Row],[ICAO]],3)</f>
        <v>COM</v>
      </c>
      <c r="F4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4" s="215" t="str" cm="1">
        <f t="array" ref="G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4" s="215" t="str" cm="1">
        <f t="array" ref="H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4" s="157" t="str" cm="1">
        <f t="array" ref="I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4" s="157" t="str" cm="1">
        <f t="array" ref="J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5" spans="1:11" x14ac:dyDescent="0.25">
      <c r="A445" s="157" t="s">
        <v>1005</v>
      </c>
      <c r="B445" s="157" t="s">
        <v>1006</v>
      </c>
      <c r="C445" s="157">
        <v>-12.902778</v>
      </c>
      <c r="D445" s="157">
        <v>132.53222199999999</v>
      </c>
      <c r="E445" s="157" t="str">
        <f>RIGHT(Airports[[#This Row],[ICAO]],3)</f>
        <v>COO</v>
      </c>
      <c r="F4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5" s="215" t="str" cm="1">
        <f t="array" ref="G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5" s="215" t="str" cm="1">
        <f t="array" ref="H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5" s="157" t="str" cm="1">
        <f t="array" ref="I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5" s="157" t="str" cm="1">
        <f t="array" ref="J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6" spans="1:11" x14ac:dyDescent="0.25">
      <c r="A446" s="157" t="s">
        <v>1007</v>
      </c>
      <c r="B446" s="157" t="s">
        <v>1008</v>
      </c>
      <c r="C446" s="157">
        <v>-34.916666999999997</v>
      </c>
      <c r="D446" s="157">
        <v>137.06638899999999</v>
      </c>
      <c r="E446" s="157" t="str">
        <f>RIGHT(Airports[[#This Row],[ICAO]],3)</f>
        <v>COP</v>
      </c>
      <c r="F4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6" s="215" t="str" cm="1">
        <f t="array" ref="G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6" s="215" t="str" cm="1">
        <f t="array" ref="H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6" s="157" t="str" cm="1">
        <f t="array" ref="I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6" s="157" t="str" cm="1">
        <f t="array" ref="J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7" spans="1:11" x14ac:dyDescent="0.25">
      <c r="A447" s="157" t="s">
        <v>1009</v>
      </c>
      <c r="B447" s="157" t="s">
        <v>1010</v>
      </c>
      <c r="C447" s="157">
        <v>-35.990278000000004</v>
      </c>
      <c r="D447" s="157">
        <v>146.35138900000001</v>
      </c>
      <c r="E447" s="157" t="str">
        <f>RIGHT(Airports[[#This Row],[ICAO]],3)</f>
        <v>COR</v>
      </c>
      <c r="F4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7" s="215" t="str" cm="1">
        <f t="array" ref="G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7" s="215" t="str" cm="1">
        <f t="array" ref="H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7" s="157" t="str" cm="1">
        <f t="array" ref="I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7" s="157" t="str" cm="1">
        <f t="array" ref="J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8" spans="1:11" x14ac:dyDescent="0.25">
      <c r="A448" s="157" t="s">
        <v>1011</v>
      </c>
      <c r="B448" s="157" t="s">
        <v>1012</v>
      </c>
      <c r="C448" s="157">
        <v>-27.984999999999999</v>
      </c>
      <c r="D448" s="157">
        <v>122.903333</v>
      </c>
      <c r="E448" s="157" t="str">
        <f>RIGHT(Airports[[#This Row],[ICAO]],3)</f>
        <v>COS</v>
      </c>
      <c r="F4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8" s="215" t="str" cm="1">
        <f t="array" ref="G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8" s="215" t="str" cm="1">
        <f t="array" ref="H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8" s="157" t="str" cm="1">
        <f t="array" ref="I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8" s="157" t="str" cm="1">
        <f t="array" ref="J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9" spans="1:11" x14ac:dyDescent="0.25">
      <c r="A449" s="157" t="s">
        <v>1013</v>
      </c>
      <c r="B449" s="157" t="s">
        <v>1014</v>
      </c>
      <c r="C449" s="157">
        <v>-19.524999999999999</v>
      </c>
      <c r="D449" s="157">
        <v>146.34027800000001</v>
      </c>
      <c r="E449" s="157" t="str">
        <f>RIGHT(Airports[[#This Row],[ICAO]],3)</f>
        <v>COT</v>
      </c>
      <c r="F4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9" s="215" t="str" cm="1">
        <f t="array" ref="G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9" s="215" t="str" cm="1">
        <f t="array" ref="H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9" s="157" t="str" cm="1">
        <f t="array" ref="I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9" s="157" t="str" cm="1">
        <f t="array" ref="J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0" spans="1:11" x14ac:dyDescent="0.25">
      <c r="A450" s="157" t="s">
        <v>1015</v>
      </c>
      <c r="B450" s="157" t="s">
        <v>1016</v>
      </c>
      <c r="C450" s="157">
        <v>-23.128889000000001</v>
      </c>
      <c r="D450" s="157">
        <v>113.780833</v>
      </c>
      <c r="E450" s="157" t="str">
        <f>RIGHT(Airports[[#This Row],[ICAO]],3)</f>
        <v>COY</v>
      </c>
      <c r="F4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0" s="215" t="str" cm="1">
        <f t="array" ref="G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0" s="215" t="str" cm="1">
        <f t="array" ref="H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0" s="157" t="str" cm="1">
        <f t="array" ref="I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0" s="157" t="str" cm="1">
        <f t="array" ref="J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1" spans="1:11" x14ac:dyDescent="0.25">
      <c r="A451" s="157" t="s">
        <v>1017</v>
      </c>
      <c r="B451" s="157" t="s">
        <v>1018</v>
      </c>
      <c r="C451" s="157">
        <v>-11.298056000000001</v>
      </c>
      <c r="D451" s="157">
        <v>131.82638900000001</v>
      </c>
      <c r="E451" s="157" t="str">
        <f>RIGHT(Airports[[#This Row],[ICAO]],3)</f>
        <v>CPD</v>
      </c>
      <c r="F4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1" s="215" t="str" cm="1">
        <f t="array" ref="G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1" s="215" t="str" cm="1">
        <f t="array" ref="H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1" s="157" t="str" cm="1">
        <f t="array" ref="I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1" s="157" t="str" cm="1">
        <f t="array" ref="J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2" spans="1:11" x14ac:dyDescent="0.25">
      <c r="A452" s="157" t="s">
        <v>1019</v>
      </c>
      <c r="B452" s="157" t="s">
        <v>1020</v>
      </c>
      <c r="C452" s="157">
        <v>-26.624167</v>
      </c>
      <c r="D452" s="157">
        <v>145.013611</v>
      </c>
      <c r="E452" s="157" t="str">
        <f>RIGHT(Airports[[#This Row],[ICAO]],3)</f>
        <v>CPI</v>
      </c>
      <c r="F4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2" s="215" t="str" cm="1">
        <f t="array" ref="G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2" s="215" t="str" cm="1">
        <f t="array" ref="H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2" s="157" t="str" cm="1">
        <f t="array" ref="I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2" s="157" t="str" cm="1">
        <f t="array" ref="J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3" spans="1:11" x14ac:dyDescent="0.25">
      <c r="A453" s="157" t="s">
        <v>1021</v>
      </c>
      <c r="B453" s="157" t="s">
        <v>1022</v>
      </c>
      <c r="C453" s="157">
        <v>-33.628610999999999</v>
      </c>
      <c r="D453" s="157">
        <v>149.12472199999999</v>
      </c>
      <c r="E453" s="157" t="str">
        <f>RIGHT(Airports[[#This Row],[ICAO]],3)</f>
        <v>CPK</v>
      </c>
      <c r="F4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3" s="215" t="str" cm="1">
        <f t="array" ref="G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3" s="215" t="str" cm="1">
        <f t="array" ref="H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3" s="157" t="str" cm="1">
        <f t="array" ref="I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3" s="157" t="str" cm="1">
        <f t="array" ref="J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4" spans="1:11" x14ac:dyDescent="0.25">
      <c r="A454" s="157" t="s">
        <v>1023</v>
      </c>
      <c r="B454" s="157" t="s">
        <v>1024</v>
      </c>
      <c r="C454" s="157">
        <v>-20.605833000000001</v>
      </c>
      <c r="D454" s="157">
        <v>117.164722</v>
      </c>
      <c r="F4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4" s="215" t="str" cm="1">
        <f t="array" ref="G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4" s="215" t="str" cm="1">
        <f t="array" ref="H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4" s="157" t="str" cm="1">
        <f t="array" ref="I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4" s="157" t="str" cm="1">
        <f t="array" ref="J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5" spans="1:11" x14ac:dyDescent="0.25">
      <c r="A455" s="157" t="s">
        <v>1025</v>
      </c>
      <c r="B455" s="157" t="s">
        <v>1026</v>
      </c>
      <c r="C455" s="157">
        <v>-18.717222</v>
      </c>
      <c r="D455" s="157">
        <v>144.31222199999999</v>
      </c>
      <c r="E455" s="157" t="str">
        <f>RIGHT(Airports[[#This Row],[ICAO]],3)</f>
        <v>CPN</v>
      </c>
      <c r="F4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5" s="215" t="str" cm="1">
        <f t="array" ref="G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5" s="215" t="str" cm="1">
        <f t="array" ref="H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5" s="157" t="str" cm="1">
        <f t="array" ref="I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5" s="157" t="str" cm="1">
        <f t="array" ref="J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6" spans="1:11" x14ac:dyDescent="0.25">
      <c r="A456" s="157" t="s">
        <v>1027</v>
      </c>
      <c r="B456" s="157" t="s">
        <v>1028</v>
      </c>
      <c r="C456" s="157">
        <v>-20.977222000000001</v>
      </c>
      <c r="D456" s="157">
        <v>116.27500000000001</v>
      </c>
      <c r="E456" s="157" t="str">
        <f>RIGHT(Airports[[#This Row],[ICAO]],3)</f>
        <v>CPR</v>
      </c>
      <c r="F4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6" s="215" t="str" cm="1">
        <f t="array" ref="G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6" s="215" t="str" cm="1">
        <f t="array" ref="H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6" s="157" t="str" cm="1">
        <f t="array" ref="I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6" s="157" t="str" cm="1">
        <f t="array" ref="J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7" spans="1:11" x14ac:dyDescent="0.25">
      <c r="A457" s="157" t="s">
        <v>1029</v>
      </c>
      <c r="B457" s="157" t="s">
        <v>1030</v>
      </c>
      <c r="C457" s="157">
        <v>-24.299721999999999</v>
      </c>
      <c r="D457" s="157">
        <v>148.38305600000001</v>
      </c>
      <c r="E457" s="157" t="str">
        <f>RIGHT(Airports[[#This Row],[ICAO]],3)</f>
        <v>CPS</v>
      </c>
      <c r="F4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7" s="215" t="str" cm="1">
        <f t="array" ref="G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7" s="215" t="str" cm="1">
        <f t="array" ref="H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7" s="157" t="str" cm="1">
        <f t="array" ref="I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7" s="157" t="str" cm="1">
        <f t="array" ref="J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8" spans="1:11" x14ac:dyDescent="0.25">
      <c r="A458" s="157" t="s">
        <v>1031</v>
      </c>
      <c r="B458" s="157" t="s">
        <v>1032</v>
      </c>
      <c r="C458" s="157">
        <v>-31.308333000000001</v>
      </c>
      <c r="D458" s="157">
        <v>137.443333</v>
      </c>
      <c r="E458" s="157" t="str">
        <f>RIGHT(Airports[[#This Row],[ICAO]],3)</f>
        <v>CPT</v>
      </c>
      <c r="F4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8" s="215" t="str" cm="1">
        <f t="array" ref="G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8" s="215" t="str" cm="1">
        <f t="array" ref="H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8" s="157" t="str" cm="1">
        <f t="array" ref="I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8" s="157" t="str" cm="1">
        <f t="array" ref="J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9" spans="1:11" x14ac:dyDescent="0.25">
      <c r="A459" s="157" t="s">
        <v>1033</v>
      </c>
      <c r="B459" s="157" t="s">
        <v>1034</v>
      </c>
      <c r="C459" s="157">
        <v>-12.583055999999999</v>
      </c>
      <c r="D459" s="157">
        <v>131.31638899999999</v>
      </c>
      <c r="E459" s="157" t="str">
        <f>RIGHT(Airports[[#This Row],[ICAO]],3)</f>
        <v>CPX</v>
      </c>
      <c r="F4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9" s="215" t="str" cm="1">
        <f t="array" ref="G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9" s="215" t="str" cm="1">
        <f t="array" ref="H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9" s="157" t="str" cm="1">
        <f t="array" ref="I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9" s="157" t="str" cm="1">
        <f t="array" ref="J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0" spans="1:11" x14ac:dyDescent="0.25">
      <c r="A460" s="157" t="s">
        <v>1035</v>
      </c>
      <c r="B460" s="157" t="s">
        <v>1036</v>
      </c>
      <c r="C460" s="157">
        <v>-30.458333</v>
      </c>
      <c r="D460" s="157">
        <v>147.70944399999999</v>
      </c>
      <c r="E460" s="157" t="str">
        <f>RIGHT(Airports[[#This Row],[ICAO]],3)</f>
        <v>CRA</v>
      </c>
      <c r="F4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0" s="215" t="str" cm="1">
        <f t="array" ref="G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0" s="215" t="str" cm="1">
        <f t="array" ref="H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0" s="157" t="str" cm="1">
        <f t="array" ref="I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0" s="157" t="str" cm="1">
        <f t="array" ref="J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1" spans="1:11" x14ac:dyDescent="0.25">
      <c r="A461" s="157" t="s">
        <v>1037</v>
      </c>
      <c r="B461" s="157" t="s">
        <v>1038</v>
      </c>
      <c r="C461" s="157">
        <v>-31.888055999999999</v>
      </c>
      <c r="D461" s="157">
        <v>132.28472199999999</v>
      </c>
      <c r="E461" s="157" t="str">
        <f>RIGHT(Airports[[#This Row],[ICAO]],3)</f>
        <v>CRB</v>
      </c>
      <c r="F4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1" s="215" t="str" cm="1">
        <f t="array" ref="G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1" s="215" t="str" cm="1">
        <f t="array" ref="H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1" s="157" t="str" cm="1">
        <f t="array" ref="I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1" s="157" t="str" cm="1">
        <f t="array" ref="J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2" spans="1:11" x14ac:dyDescent="0.25">
      <c r="A462" s="157" t="s">
        <v>1039</v>
      </c>
      <c r="B462" s="157" t="s">
        <v>1040</v>
      </c>
      <c r="C462" s="157">
        <v>-35.184443999999999</v>
      </c>
      <c r="D462" s="157">
        <v>149.48694399999999</v>
      </c>
      <c r="E462" s="157" t="str">
        <f>RIGHT(Airports[[#This Row],[ICAO]],3)</f>
        <v>CRD</v>
      </c>
      <c r="F4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2" s="215" t="str" cm="1">
        <f t="array" ref="G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2" s="215" t="str" cm="1">
        <f t="array" ref="H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2" s="157" t="str" cm="1">
        <f t="array" ref="I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2" s="157" t="str" cm="1">
        <f t="array" ref="J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3" spans="1:11" x14ac:dyDescent="0.25">
      <c r="A463" s="157" t="s">
        <v>1041</v>
      </c>
      <c r="B463" s="157" t="s">
        <v>1042</v>
      </c>
      <c r="C463" s="157">
        <v>-38.04</v>
      </c>
      <c r="D463" s="157">
        <v>143.65305599999999</v>
      </c>
      <c r="E463" s="157" t="str">
        <f>RIGHT(Airports[[#This Row],[ICAO]],3)</f>
        <v>CRE</v>
      </c>
      <c r="F4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3" s="215" t="str" cm="1">
        <f t="array" ref="G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3" s="215" t="str" cm="1">
        <f t="array" ref="H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3" s="157" t="str" cm="1">
        <f t="array" ref="I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3" s="157" t="str" cm="1">
        <f t="array" ref="J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4" spans="1:11" x14ac:dyDescent="0.25">
      <c r="A464" s="157" t="s">
        <v>1043</v>
      </c>
      <c r="B464" s="157" t="s">
        <v>1044</v>
      </c>
      <c r="C464" s="157">
        <v>-41.467778000000003</v>
      </c>
      <c r="D464" s="157">
        <v>146.83833300000001</v>
      </c>
      <c r="E464" s="157" t="str">
        <f>RIGHT(Airports[[#This Row],[ICAO]],3)</f>
        <v>CRF</v>
      </c>
      <c r="F4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4" s="215" t="str" cm="1">
        <f t="array" ref="G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4" s="215" t="str" cm="1">
        <f t="array" ref="H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4" s="157" t="str" cm="1">
        <f t="array" ref="I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4" s="157" t="str" cm="1">
        <f t="array" ref="J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5" spans="1:11" x14ac:dyDescent="0.25">
      <c r="A465" s="157" t="s">
        <v>1045</v>
      </c>
      <c r="B465" s="157" t="s">
        <v>1046</v>
      </c>
      <c r="C465" s="157">
        <v>-36.182777999999999</v>
      </c>
      <c r="D465" s="157">
        <v>147.887778</v>
      </c>
      <c r="E465" s="157" t="str">
        <f>RIGHT(Airports[[#This Row],[ICAO]],3)</f>
        <v>CRG</v>
      </c>
      <c r="F4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5" s="215" t="str" cm="1">
        <f t="array" ref="G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5" s="215" t="str" cm="1">
        <f t="array" ref="H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5" s="157" t="str" cm="1">
        <f t="array" ref="I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5" s="157" t="str" cm="1">
        <f t="array" ref="J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6" spans="1:11" x14ac:dyDescent="0.25">
      <c r="A466" s="157" t="s">
        <v>1047</v>
      </c>
      <c r="B466" s="157" t="s">
        <v>1048</v>
      </c>
      <c r="C466" s="157">
        <v>-34.5</v>
      </c>
      <c r="D466" s="157">
        <v>149.44999999999999</v>
      </c>
      <c r="E466" s="157" t="str">
        <f>RIGHT(Airports[[#This Row],[ICAO]],3)</f>
        <v>CRL</v>
      </c>
      <c r="F4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6" s="215" t="str" cm="1">
        <f t="array" ref="G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6" s="215" t="str" cm="1">
        <f t="array" ref="H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6" s="157" t="str" cm="1">
        <f t="array" ref="I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6" s="157" t="str" cm="1">
        <f t="array" ref="J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7" spans="1:11" x14ac:dyDescent="0.25">
      <c r="A467" s="157" t="s">
        <v>1049</v>
      </c>
      <c r="B467" s="157" t="s">
        <v>1050</v>
      </c>
      <c r="C467" s="157">
        <v>-41.577500000000001</v>
      </c>
      <c r="D467" s="157">
        <v>145.94138899999999</v>
      </c>
      <c r="E467" s="157" t="str">
        <f>RIGHT(Airports[[#This Row],[ICAO]],3)</f>
        <v>CRM</v>
      </c>
      <c r="F4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7" s="215" t="str" cm="1">
        <f t="array" ref="G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7" s="215" t="str" cm="1">
        <f t="array" ref="H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7" s="157" t="str" cm="1">
        <f t="array" ref="I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7" s="157" t="str" cm="1">
        <f t="array" ref="J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8" spans="1:11" x14ac:dyDescent="0.25">
      <c r="A468" s="157" t="s">
        <v>1051</v>
      </c>
      <c r="B468" s="157" t="s">
        <v>1052</v>
      </c>
      <c r="C468" s="157">
        <v>-41.161389</v>
      </c>
      <c r="D468" s="157">
        <v>147.01472200000001</v>
      </c>
      <c r="E468" s="157" t="str">
        <f>RIGHT(Airports[[#This Row],[ICAO]],3)</f>
        <v>CRN</v>
      </c>
      <c r="F4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8" s="215" t="str" cm="1">
        <f t="array" ref="G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8" s="215" t="str" cm="1">
        <f t="array" ref="H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8" s="157" t="str" cm="1">
        <f t="array" ref="I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8" s="157" t="str" cm="1">
        <f t="array" ref="J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9" spans="1:11" x14ac:dyDescent="0.25">
      <c r="A469" s="157" t="s">
        <v>1053</v>
      </c>
      <c r="B469" s="157" t="s">
        <v>1054</v>
      </c>
      <c r="C469" s="157">
        <v>-31.962222000000001</v>
      </c>
      <c r="D469" s="157">
        <v>115.895</v>
      </c>
      <c r="E469" s="157" t="str">
        <f>RIGHT(Airports[[#This Row],[ICAO]],3)</f>
        <v>CRO</v>
      </c>
      <c r="F4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9" s="215" t="str" cm="1">
        <f t="array" ref="G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9" s="215" t="str" cm="1">
        <f t="array" ref="H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9" s="157" t="str" cm="1">
        <f t="array" ref="I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9" s="157" t="str" cm="1">
        <f t="array" ref="J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0" spans="1:11" x14ac:dyDescent="0.25">
      <c r="A470" s="157" t="s">
        <v>1055</v>
      </c>
      <c r="B470" s="157" t="s">
        <v>1056</v>
      </c>
      <c r="C470" s="157">
        <v>-20.597221999999999</v>
      </c>
      <c r="D470" s="157">
        <v>140.244167</v>
      </c>
      <c r="E470" s="157" t="str">
        <f>RIGHT(Airports[[#This Row],[ICAO]],3)</f>
        <v>CRP</v>
      </c>
      <c r="F4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0" s="215" t="str" cm="1">
        <f t="array" ref="G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0" s="215" t="str" cm="1">
        <f t="array" ref="H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0" s="157" t="str" cm="1">
        <f t="array" ref="I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0" s="157" t="str" cm="1">
        <f t="array" ref="J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1" spans="1:11" x14ac:dyDescent="0.25">
      <c r="A471" s="157" t="s">
        <v>1057</v>
      </c>
      <c r="B471" s="157" t="s">
        <v>1058</v>
      </c>
      <c r="C471" s="157">
        <v>-24.25</v>
      </c>
      <c r="D471" s="157">
        <v>148.48333299999999</v>
      </c>
      <c r="E471" s="157" t="str">
        <f>RIGHT(Airports[[#This Row],[ICAO]],3)</f>
        <v>CRS</v>
      </c>
      <c r="F4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1" s="215" t="str" cm="1">
        <f t="array" ref="G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1" s="215" t="str" cm="1">
        <f t="array" ref="H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1" s="157" t="str" cm="1">
        <f t="array" ref="I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1" s="157" t="str" cm="1">
        <f t="array" ref="J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2" spans="1:11" x14ac:dyDescent="0.25">
      <c r="A472" s="157" t="s">
        <v>1059</v>
      </c>
      <c r="B472" s="157" t="s">
        <v>1060</v>
      </c>
      <c r="C472" s="157">
        <v>-32.4</v>
      </c>
      <c r="D472" s="157">
        <v>138.51666700000001</v>
      </c>
      <c r="E472" s="157" t="str">
        <f>RIGHT(Airports[[#This Row],[ICAO]],3)</f>
        <v>CRT</v>
      </c>
      <c r="F4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2" s="215" t="str" cm="1">
        <f t="array" ref="G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2" s="215" t="str" cm="1">
        <f t="array" ref="H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2" s="157" t="str" cm="1">
        <f t="array" ref="I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2" s="157" t="str" cm="1">
        <f t="array" ref="J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3" spans="1:11" x14ac:dyDescent="0.25">
      <c r="A473" s="157" t="s">
        <v>1061</v>
      </c>
      <c r="B473" s="157" t="s">
        <v>1062</v>
      </c>
      <c r="C473" s="157">
        <v>-18.217500000000001</v>
      </c>
      <c r="D473" s="157">
        <v>142.25305599999999</v>
      </c>
      <c r="E473" s="157" t="str">
        <f>RIGHT(Airports[[#This Row],[ICAO]],3)</f>
        <v>CRY</v>
      </c>
      <c r="F4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3" s="215" t="str" cm="1">
        <f t="array" ref="G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3" s="215" t="str" cm="1">
        <f t="array" ref="H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3" s="157" t="str" cm="1">
        <f t="array" ref="I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3" s="157" t="str" cm="1">
        <f t="array" ref="J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4" spans="1:11" x14ac:dyDescent="0.25">
      <c r="A474" s="157" t="s">
        <v>1063</v>
      </c>
      <c r="B474" s="157" t="s">
        <v>1064</v>
      </c>
      <c r="C474" s="157">
        <v>-23.639721999999999</v>
      </c>
      <c r="D474" s="157">
        <v>115.13972200000001</v>
      </c>
      <c r="E474" s="157" t="str">
        <f>RIGHT(Airports[[#This Row],[ICAO]],3)</f>
        <v>CSA</v>
      </c>
      <c r="F4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4" s="215" t="str" cm="1">
        <f t="array" ref="G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4" s="215" t="str" cm="1">
        <f t="array" ref="H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4" s="157" t="str" cm="1">
        <f t="array" ref="I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4" s="157" t="str" cm="1">
        <f t="array" ref="J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5" spans="1:11" x14ac:dyDescent="0.25">
      <c r="A475" s="157" t="s">
        <v>1065</v>
      </c>
      <c r="B475" s="157" t="s">
        <v>1066</v>
      </c>
      <c r="C475" s="157">
        <v>-26.083333</v>
      </c>
      <c r="D475" s="157">
        <v>115.221389</v>
      </c>
      <c r="E475" s="157" t="str">
        <f>RIGHT(Airports[[#This Row],[ICAO]],3)</f>
        <v>CSB</v>
      </c>
      <c r="F4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5" s="215" t="str" cm="1">
        <f t="array" ref="G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5" s="215" t="str" cm="1">
        <f t="array" ref="H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5" s="157" t="str" cm="1">
        <f t="array" ref="I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5" s="157" t="str" cm="1">
        <f t="array" ref="J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6" spans="1:11" x14ac:dyDescent="0.25">
      <c r="A476" s="157" t="s">
        <v>1067</v>
      </c>
      <c r="B476" s="157" t="s">
        <v>1068</v>
      </c>
      <c r="C476" s="157">
        <v>-27.366667</v>
      </c>
      <c r="D476" s="157">
        <v>115.166389</v>
      </c>
      <c r="E476" s="157" t="str">
        <f>RIGHT(Airports[[#This Row],[ICAO]],3)</f>
        <v>CSC</v>
      </c>
      <c r="F4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6" s="215" t="str" cm="1">
        <f t="array" ref="G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6" s="215" t="str" cm="1">
        <f t="array" ref="H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6" s="157" t="str" cm="1">
        <f t="array" ref="I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6" s="157" t="str" cm="1">
        <f t="array" ref="J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7" spans="1:11" x14ac:dyDescent="0.25">
      <c r="A477" s="157" t="s">
        <v>1069</v>
      </c>
      <c r="B477" s="157" t="s">
        <v>1070</v>
      </c>
      <c r="C477" s="157">
        <v>-21.443888999999999</v>
      </c>
      <c r="D477" s="157">
        <v>115.946389</v>
      </c>
      <c r="E477" s="157" t="str">
        <f>RIGHT(Airports[[#This Row],[ICAO]],3)</f>
        <v>CSD</v>
      </c>
      <c r="F4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7" s="215" t="str" cm="1">
        <f t="array" ref="G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7" s="215" t="str" cm="1">
        <f t="array" ref="H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7" s="157" t="str" cm="1">
        <f t="array" ref="I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7" s="157" t="str" cm="1">
        <f t="array" ref="J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8" spans="1:11" x14ac:dyDescent="0.25">
      <c r="A478" s="157" t="s">
        <v>1071</v>
      </c>
      <c r="B478" s="157" t="s">
        <v>1072</v>
      </c>
      <c r="C478" s="157">
        <v>-22.468889000000001</v>
      </c>
      <c r="D478" s="157">
        <v>115.25</v>
      </c>
      <c r="E478" s="157" t="str">
        <f>RIGHT(Airports[[#This Row],[ICAO]],3)</f>
        <v>CSE</v>
      </c>
      <c r="F4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8" s="215" t="str" cm="1">
        <f t="array" ref="G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8" s="215" t="str" cm="1">
        <f t="array" ref="H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8" s="157" t="str" cm="1">
        <f t="array" ref="I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8" s="157" t="str" cm="1">
        <f t="array" ref="J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9" spans="1:11" x14ac:dyDescent="0.25">
      <c r="A479" s="157" t="s">
        <v>1073</v>
      </c>
      <c r="B479" s="157" t="s">
        <v>1074</v>
      </c>
      <c r="C479" s="157">
        <v>-24.841944000000002</v>
      </c>
      <c r="D479" s="157">
        <v>115.287222</v>
      </c>
      <c r="E479" s="157" t="str">
        <f>RIGHT(Airports[[#This Row],[ICAO]],3)</f>
        <v>CSF</v>
      </c>
      <c r="F4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9" s="215" t="str" cm="1">
        <f t="array" ref="G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9" s="215" t="str" cm="1">
        <f t="array" ref="H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9" s="157" t="str" cm="1">
        <f t="array" ref="I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9" s="157" t="str" cm="1">
        <f t="array" ref="J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0" spans="1:11" x14ac:dyDescent="0.25">
      <c r="A480" s="157" t="s">
        <v>1075</v>
      </c>
      <c r="B480" s="157" t="s">
        <v>1076</v>
      </c>
      <c r="C480" s="157">
        <v>-21.266389</v>
      </c>
      <c r="D480" s="157">
        <v>143.016389</v>
      </c>
      <c r="E480" s="157" t="str">
        <f>RIGHT(Airports[[#This Row],[ICAO]],3)</f>
        <v>CSI</v>
      </c>
      <c r="F4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0" s="215" t="str" cm="1">
        <f t="array" ref="G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0" s="215" t="str" cm="1">
        <f t="array" ref="H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0" s="157" t="str" cm="1">
        <f t="array" ref="I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0" s="157" t="str" cm="1">
        <f t="array" ref="J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1" spans="1:11" x14ac:dyDescent="0.25">
      <c r="A481" s="157" t="s">
        <v>1077</v>
      </c>
      <c r="B481" s="157" t="s">
        <v>1078</v>
      </c>
      <c r="C481" s="157">
        <v>-66.288888999999998</v>
      </c>
      <c r="D481" s="157">
        <v>110.764167</v>
      </c>
      <c r="E481" s="157" t="str">
        <f>RIGHT(Airports[[#This Row],[ICAO]],3)</f>
        <v>CSK</v>
      </c>
      <c r="F4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1" s="215" t="str" cm="1">
        <f t="array" ref="G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1" s="215" t="str" cm="1">
        <f t="array" ref="H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1" s="157" t="str" cm="1">
        <f t="array" ref="I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1" s="157" t="str" cm="1">
        <f t="array" ref="J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2" spans="1:11" x14ac:dyDescent="0.25">
      <c r="A482" s="157" t="s">
        <v>1079</v>
      </c>
      <c r="B482" s="157" t="s">
        <v>1080</v>
      </c>
      <c r="C482" s="157">
        <v>-24.633056</v>
      </c>
      <c r="D482" s="157">
        <v>148.46638899999999</v>
      </c>
      <c r="E482" s="157" t="str">
        <f>RIGHT(Airports[[#This Row],[ICAO]],3)</f>
        <v>CSL</v>
      </c>
      <c r="F4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2" s="215" t="str" cm="1">
        <f t="array" ref="G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2" s="215" t="str" cm="1">
        <f t="array" ref="H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2" s="157" t="str" cm="1">
        <f t="array" ref="I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2" s="157" t="str" cm="1">
        <f t="array" ref="J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3" spans="1:11" x14ac:dyDescent="0.25">
      <c r="A483" s="157" t="s">
        <v>1081</v>
      </c>
      <c r="B483" s="157" t="s">
        <v>1082</v>
      </c>
      <c r="C483" s="157">
        <v>-22.883056</v>
      </c>
      <c r="D483" s="157">
        <v>144.6</v>
      </c>
      <c r="E483" s="157" t="str">
        <f>RIGHT(Airports[[#This Row],[ICAO]],3)</f>
        <v>CSM</v>
      </c>
      <c r="F4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3" s="215" t="str" cm="1">
        <f t="array" ref="G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3" s="215" t="str" cm="1">
        <f t="array" ref="H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3" s="157" t="str" cm="1">
        <f t="array" ref="I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3" s="157" t="str" cm="1">
        <f t="array" ref="J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4" spans="1:11" x14ac:dyDescent="0.25">
      <c r="A484" s="157" t="s">
        <v>1083</v>
      </c>
      <c r="B484" s="157" t="s">
        <v>1084</v>
      </c>
      <c r="C484" s="157">
        <v>-25.333055999999999</v>
      </c>
      <c r="D484" s="157">
        <v>131.758611</v>
      </c>
      <c r="E484" s="157" t="str">
        <f>RIGHT(Airports[[#This Row],[ICAO]],3)</f>
        <v>CSP</v>
      </c>
      <c r="F4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4" s="215" t="str" cm="1">
        <f t="array" ref="G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4" s="215" t="str" cm="1">
        <f t="array" ref="H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4" s="157" t="str" cm="1">
        <f t="array" ref="I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4" s="157" t="str" cm="1">
        <f t="array" ref="J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5" spans="1:11" x14ac:dyDescent="0.25">
      <c r="A485" s="157" t="s">
        <v>1085</v>
      </c>
      <c r="B485" s="157" t="s">
        <v>1086</v>
      </c>
      <c r="C485" s="157">
        <v>-35.629443999999999</v>
      </c>
      <c r="D485" s="157">
        <v>140.208889</v>
      </c>
      <c r="E485" s="157" t="str">
        <f>RIGHT(Airports[[#This Row],[ICAO]],3)</f>
        <v>CST</v>
      </c>
      <c r="F4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5" s="215" t="str" cm="1">
        <f t="array" ref="G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5" s="215" t="str" cm="1">
        <f t="array" ref="H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5" s="157" t="str" cm="1">
        <f t="array" ref="I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5" s="157" t="str" cm="1">
        <f t="array" ref="J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6" spans="1:11" x14ac:dyDescent="0.25">
      <c r="A486" s="157" t="s">
        <v>1087</v>
      </c>
      <c r="B486" s="157" t="s">
        <v>1088</v>
      </c>
      <c r="C486" s="157">
        <v>-20.596111000000001</v>
      </c>
      <c r="D486" s="157">
        <v>147.86000000000001</v>
      </c>
      <c r="E486" s="157" t="str">
        <f>RIGHT(Airports[[#This Row],[ICAO]],3)</f>
        <v>CSV</v>
      </c>
      <c r="F4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6" s="215" t="str" cm="1">
        <f t="array" ref="G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6" s="215" t="str" cm="1">
        <f t="array" ref="H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6" s="157" t="str" cm="1">
        <f t="array" ref="I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6" s="157" t="str" cm="1">
        <f t="array" ref="J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7" spans="1:11" x14ac:dyDescent="0.25">
      <c r="A487" s="157" t="s">
        <v>1089</v>
      </c>
      <c r="B487" s="157" t="s">
        <v>1090</v>
      </c>
      <c r="C487" s="157">
        <v>-19.416944000000001</v>
      </c>
      <c r="D487" s="157">
        <v>146.54166699999999</v>
      </c>
      <c r="E487" s="157" t="str">
        <f>RIGHT(Airports[[#This Row],[ICAO]],3)</f>
        <v>CSW</v>
      </c>
      <c r="F4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7" s="215" t="str" cm="1">
        <f t="array" ref="G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7" s="215" t="str" cm="1">
        <f t="array" ref="H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7" s="157" t="str" cm="1">
        <f t="array" ref="I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7" s="157" t="str" cm="1">
        <f t="array" ref="J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8" spans="1:11" x14ac:dyDescent="0.25">
      <c r="A488" s="157" t="s">
        <v>1091</v>
      </c>
      <c r="B488" s="157" t="s">
        <v>1092</v>
      </c>
      <c r="C488" s="157">
        <v>-29.144166999999999</v>
      </c>
      <c r="D488" s="157">
        <v>150.72472200000001</v>
      </c>
      <c r="E488" s="157" t="str">
        <f>RIGHT(Airports[[#This Row],[ICAO]],3)</f>
        <v>CTA</v>
      </c>
      <c r="F4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8" s="215" t="str" cm="1">
        <f t="array" ref="G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8" s="215" t="str" cm="1">
        <f t="array" ref="H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8" s="157" t="str" cm="1">
        <f t="array" ref="I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8" s="157" t="str" cm="1">
        <f t="array" ref="J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9" spans="1:11" x14ac:dyDescent="0.25">
      <c r="A489" s="157" t="s">
        <v>1093</v>
      </c>
      <c r="B489" s="157" t="s">
        <v>1094</v>
      </c>
      <c r="C489" s="157">
        <v>-22.799721999999999</v>
      </c>
      <c r="D489" s="157">
        <v>122.583333</v>
      </c>
      <c r="E489" s="157" t="str">
        <f>RIGHT(Airports[[#This Row],[ICAO]],3)</f>
        <v>CTC</v>
      </c>
      <c r="F4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9" s="215" t="str" cm="1">
        <f t="array" ref="G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9" s="215" t="str" cm="1">
        <f t="array" ref="H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9" s="157" t="str" cm="1">
        <f t="array" ref="I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9" s="157" t="str" cm="1">
        <f t="array" ref="J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0" spans="1:11" x14ac:dyDescent="0.25">
      <c r="A490" s="157" t="s">
        <v>1095</v>
      </c>
      <c r="B490" s="157" t="s">
        <v>1096</v>
      </c>
      <c r="C490" s="157">
        <v>-21.955556000000001</v>
      </c>
      <c r="D490" s="157">
        <v>140.290278</v>
      </c>
      <c r="E490" s="157" t="str">
        <f>RIGHT(Airports[[#This Row],[ICAO]],3)</f>
        <v>CTH</v>
      </c>
      <c r="F4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0" s="215" t="str" cm="1">
        <f t="array" ref="G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0" s="215" t="str" cm="1">
        <f t="array" ref="H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0" s="157" t="str" cm="1">
        <f t="array" ref="I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0" s="157" t="str" cm="1">
        <f t="array" ref="J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1" spans="1:11" x14ac:dyDescent="0.25">
      <c r="A491" s="157" t="s">
        <v>1097</v>
      </c>
      <c r="B491" s="157" t="s">
        <v>1098</v>
      </c>
      <c r="C491" s="157">
        <v>-16.095832999999999</v>
      </c>
      <c r="D491" s="157">
        <v>123.611389</v>
      </c>
      <c r="E491" s="157" t="str">
        <f>RIGHT(Airports[[#This Row],[ICAO]],3)</f>
        <v>CTI</v>
      </c>
      <c r="F4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1" s="215" t="str" cm="1">
        <f t="array" ref="G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1" s="215" t="str" cm="1">
        <f t="array" ref="H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1" s="157" t="str" cm="1">
        <f t="array" ref="I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1" s="157" t="str" cm="1">
        <f t="array" ref="J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2" spans="1:11" x14ac:dyDescent="0.25">
      <c r="A492" s="157" t="s">
        <v>1099</v>
      </c>
      <c r="B492" s="157" t="s">
        <v>1100</v>
      </c>
      <c r="C492" s="157">
        <v>-34.624443999999997</v>
      </c>
      <c r="D492" s="157">
        <v>148.035833</v>
      </c>
      <c r="E492" s="157" t="str">
        <f>RIGHT(Airports[[#This Row],[ICAO]],3)</f>
        <v>CTM</v>
      </c>
      <c r="F4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2" s="215" t="str" cm="1">
        <f t="array" ref="G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2" s="215" t="str" cm="1">
        <f t="array" ref="H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2" s="157" t="str" cm="1">
        <f t="array" ref="I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2" s="157" t="str" cm="1">
        <f t="array" ref="J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3" spans="1:11" x14ac:dyDescent="0.25">
      <c r="A493" s="157" t="s">
        <v>1101</v>
      </c>
      <c r="B493" s="157" t="s">
        <v>1102</v>
      </c>
      <c r="C493" s="157">
        <v>-37.613332999999997</v>
      </c>
      <c r="D493" s="157">
        <v>141.36166700000001</v>
      </c>
      <c r="E493" s="157" t="str">
        <f>RIGHT(Airports[[#This Row],[ICAO]],3)</f>
        <v>CTN</v>
      </c>
      <c r="F4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3" s="215" t="str" cm="1">
        <f t="array" ref="G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3" s="215" t="str" cm="1">
        <f t="array" ref="H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3" s="157" t="str" cm="1">
        <f t="array" ref="I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3" s="157" t="str" cm="1">
        <f t="array" ref="J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4" spans="1:11" x14ac:dyDescent="0.25">
      <c r="A494" s="157" t="s">
        <v>1103</v>
      </c>
      <c r="B494" s="157" t="s">
        <v>1104</v>
      </c>
      <c r="C494" s="157">
        <v>-35.105832999999997</v>
      </c>
      <c r="D494" s="157">
        <v>139.054722</v>
      </c>
      <c r="E494" s="157" t="str">
        <f>RIGHT(Airports[[#This Row],[ICAO]],3)</f>
        <v>CTO</v>
      </c>
      <c r="F4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4" s="215" t="str" cm="1">
        <f t="array" ref="G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4" s="215" t="str" cm="1">
        <f t="array" ref="H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4" s="157" t="str" cm="1">
        <f t="array" ref="I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4" s="157" t="str" cm="1">
        <f t="array" ref="J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5" spans="1:11" x14ac:dyDescent="0.25">
      <c r="A495" s="157" t="s">
        <v>1105</v>
      </c>
      <c r="B495" s="157" t="s">
        <v>1106</v>
      </c>
      <c r="C495" s="157">
        <v>-13.966388999999999</v>
      </c>
      <c r="D495" s="157">
        <v>143.183333</v>
      </c>
      <c r="E495" s="157" t="str">
        <f>RIGHT(Airports[[#This Row],[ICAO]],3)</f>
        <v>CTP</v>
      </c>
      <c r="F4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5" s="215" t="str" cm="1">
        <f t="array" ref="G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5" s="215" t="str" cm="1">
        <f t="array" ref="H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5" s="157" t="str" cm="1">
        <f t="array" ref="I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5" s="157" t="str" cm="1">
        <f t="array" ref="J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6" spans="1:11" x14ac:dyDescent="0.25">
      <c r="A496" s="157" t="s">
        <v>1107</v>
      </c>
      <c r="B496" s="157" t="s">
        <v>1108</v>
      </c>
      <c r="C496" s="157">
        <v>-20.151667</v>
      </c>
      <c r="D496" s="157">
        <v>139.40805599999999</v>
      </c>
      <c r="E496" s="157" t="str">
        <f>RIGHT(Airports[[#This Row],[ICAO]],3)</f>
        <v>CTS</v>
      </c>
      <c r="F4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6" s="215" t="str" cm="1">
        <f t="array" ref="G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6" s="215" t="str" cm="1">
        <f t="array" ref="H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6" s="157" t="str" cm="1">
        <f t="array" ref="I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6" s="157" t="str" cm="1">
        <f t="array" ref="J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7" spans="1:11" x14ac:dyDescent="0.25">
      <c r="A497" s="157" t="s">
        <v>1109</v>
      </c>
      <c r="B497" s="157" t="s">
        <v>1110</v>
      </c>
      <c r="C497" s="157">
        <v>-28.324999999999999</v>
      </c>
      <c r="D497" s="157">
        <v>122.398056</v>
      </c>
      <c r="E497" s="157" t="str">
        <f>RIGHT(Airports[[#This Row],[ICAO]],3)</f>
        <v>CTW</v>
      </c>
      <c r="F4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7" s="215" t="str" cm="1">
        <f t="array" ref="G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7" s="215" t="str" cm="1">
        <f t="array" ref="H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7" s="157" t="str" cm="1">
        <f t="array" ref="I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7" s="157" t="str" cm="1">
        <f t="array" ref="J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8" spans="1:11" x14ac:dyDescent="0.25">
      <c r="A498" s="157" t="s">
        <v>1111</v>
      </c>
      <c r="B498" s="157" t="s">
        <v>1112</v>
      </c>
      <c r="C498" s="157">
        <v>-25.59</v>
      </c>
      <c r="D498" s="157">
        <v>141.50805600000001</v>
      </c>
      <c r="E498" s="157" t="str">
        <f>RIGHT(Airports[[#This Row],[ICAO]],3)</f>
        <v>CUD</v>
      </c>
      <c r="F4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8" s="215" t="str" cm="1">
        <f t="array" ref="G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8" s="215" t="str" cm="1">
        <f t="array" ref="H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8" s="157" t="str" cm="1">
        <f t="array" ref="I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8" s="157" t="str" cm="1">
        <f t="array" ref="J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9" spans="1:11" x14ac:dyDescent="0.25">
      <c r="A499" s="157" t="s">
        <v>1113</v>
      </c>
      <c r="B499" s="157" t="s">
        <v>1114</v>
      </c>
      <c r="C499" s="157">
        <v>-27.446667000000001</v>
      </c>
      <c r="D499" s="157">
        <v>117.918611</v>
      </c>
      <c r="E499" s="157" t="str">
        <f>RIGHT(Airports[[#This Row],[ICAO]],3)</f>
        <v>CUE</v>
      </c>
      <c r="F4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9" s="215" t="str" cm="1">
        <f t="array" ref="G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9" s="215" t="str" cm="1">
        <f t="array" ref="H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9" s="157" t="str" cm="1">
        <f t="array" ref="I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9" s="157" t="str" cm="1">
        <f t="array" ref="J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0" spans="1:11" x14ac:dyDescent="0.25">
      <c r="A500" s="157" t="s">
        <v>1115</v>
      </c>
      <c r="B500" s="157" t="s">
        <v>1116</v>
      </c>
      <c r="C500" s="157">
        <v>-31.622222000000001</v>
      </c>
      <c r="D500" s="157">
        <v>117.216667</v>
      </c>
      <c r="E500" s="157" t="str">
        <f>RIGHT(Airports[[#This Row],[ICAO]],3)</f>
        <v>CUN</v>
      </c>
      <c r="F5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0" s="215" t="str" cm="1">
        <f t="array" ref="G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0" s="215" t="str" cm="1">
        <f t="array" ref="H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0" s="157" t="str" cm="1">
        <f t="array" ref="I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0" s="157" t="str" cm="1">
        <f t="array" ref="J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1" spans="1:11" x14ac:dyDescent="0.25">
      <c r="A501" s="157" t="s">
        <v>1117</v>
      </c>
      <c r="B501" s="157" t="s">
        <v>1118</v>
      </c>
      <c r="C501" s="157">
        <v>-25.149722000000001</v>
      </c>
      <c r="D501" s="157">
        <v>141.35</v>
      </c>
      <c r="E501" s="157" t="str">
        <f>RIGHT(Airports[[#This Row],[ICAO]],3)</f>
        <v>CUW</v>
      </c>
      <c r="F5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1" s="215" t="str" cm="1">
        <f t="array" ref="G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1" s="215" t="str" cm="1">
        <f t="array" ref="H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1" s="157" t="str" cm="1">
        <f t="array" ref="I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1" s="157" t="str" cm="1">
        <f t="array" ref="J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2" spans="1:11" x14ac:dyDescent="0.25">
      <c r="A502" s="157" t="s">
        <v>1119</v>
      </c>
      <c r="B502" s="157" t="s">
        <v>1120</v>
      </c>
      <c r="C502" s="157">
        <v>-33.708333000000003</v>
      </c>
      <c r="D502" s="157">
        <v>138.58333300000001</v>
      </c>
      <c r="E502" s="157" t="str">
        <f>RIGHT(Airports[[#This Row],[ICAO]],3)</f>
        <v>CVA</v>
      </c>
      <c r="F5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2" s="215" t="str" cm="1">
        <f t="array" ref="G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2" s="215" t="str" cm="1">
        <f t="array" ref="H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2" s="157" t="str" cm="1">
        <f t="array" ref="I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2" s="157" t="str" cm="1">
        <f t="array" ref="J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3" spans="1:11" x14ac:dyDescent="0.25">
      <c r="A503" s="157" t="s">
        <v>1121</v>
      </c>
      <c r="B503" s="157" t="s">
        <v>1122</v>
      </c>
      <c r="C503" s="157">
        <v>-34.696666999999998</v>
      </c>
      <c r="D503" s="157">
        <v>138.57833299999999</v>
      </c>
      <c r="E503" s="157" t="str">
        <f>RIGHT(Airports[[#This Row],[ICAO]],3)</f>
        <v>CVG</v>
      </c>
      <c r="F5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3" s="215" t="str" cm="1">
        <f t="array" ref="G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3" s="215" t="str" cm="1">
        <f t="array" ref="H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3" s="157" t="str" cm="1">
        <f t="array" ref="I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3" s="157" t="str" cm="1">
        <f t="array" ref="J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4" spans="1:11" x14ac:dyDescent="0.25">
      <c r="A504" s="157" t="s">
        <v>1123</v>
      </c>
      <c r="B504" s="157" t="s">
        <v>1124</v>
      </c>
      <c r="C504" s="157">
        <v>-17.216667000000001</v>
      </c>
      <c r="D504" s="157">
        <v>137.35</v>
      </c>
      <c r="E504" s="157" t="str">
        <f>RIGHT(Airports[[#This Row],[ICAO]],3)</f>
        <v>CVH</v>
      </c>
      <c r="F5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4" s="215" t="str" cm="1">
        <f t="array" ref="G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4" s="215" t="str" cm="1">
        <f t="array" ref="H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4" s="157" t="str" cm="1">
        <f t="array" ref="I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4" s="157" t="str" cm="1">
        <f t="array" ref="J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5" spans="1:11" x14ac:dyDescent="0.25">
      <c r="A505" s="157" t="s">
        <v>1125</v>
      </c>
      <c r="B505" s="157" t="s">
        <v>1126</v>
      </c>
      <c r="C505" s="157">
        <v>-23.309166999999999</v>
      </c>
      <c r="D505" s="157">
        <v>138.57722200000001</v>
      </c>
      <c r="E505" s="157" t="str">
        <f>RIGHT(Airports[[#This Row],[ICAO]],3)</f>
        <v>CVK</v>
      </c>
      <c r="F5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5" s="215" t="str" cm="1">
        <f t="array" ref="G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5" s="215" t="str" cm="1">
        <f t="array" ref="H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5" s="157" t="str" cm="1">
        <f t="array" ref="I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5" s="157" t="str" cm="1">
        <f t="array" ref="J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6" spans="1:11" x14ac:dyDescent="0.25">
      <c r="A506" s="157" t="s">
        <v>1127</v>
      </c>
      <c r="B506" s="157" t="s">
        <v>1128</v>
      </c>
      <c r="C506" s="157">
        <v>-30.485555999999999</v>
      </c>
      <c r="D506" s="157">
        <v>115.08583299999999</v>
      </c>
      <c r="E506" s="157" t="str">
        <f>RIGHT(Airports[[#This Row],[ICAO]],3)</f>
        <v>CVS</v>
      </c>
      <c r="F5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6" s="215" t="str" cm="1">
        <f t="array" ref="G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6" s="215" t="str" cm="1">
        <f t="array" ref="H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6" s="157" t="str" cm="1">
        <f t="array" ref="I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6" s="157" t="str" cm="1">
        <f t="array" ref="J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7" spans="1:11" x14ac:dyDescent="0.25">
      <c r="A507" s="157" t="s">
        <v>1129</v>
      </c>
      <c r="B507" s="157" t="s">
        <v>1130</v>
      </c>
      <c r="C507" s="157">
        <v>-22.966667000000001</v>
      </c>
      <c r="D507" s="157">
        <v>118.813333</v>
      </c>
      <c r="E507" s="157" t="str">
        <f>RIGHT(Airports[[#This Row],[ICAO]],3)</f>
        <v>CWA</v>
      </c>
      <c r="F5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7" s="215" t="str" cm="1">
        <f t="array" ref="G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7" s="215" t="str" cm="1">
        <f t="array" ref="H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7" s="157" t="str" cm="1">
        <f t="array" ref="I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7" s="157" t="str" cm="1">
        <f t="array" ref="J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8" spans="1:11" x14ac:dyDescent="0.25">
      <c r="A508" s="157" t="s">
        <v>1131</v>
      </c>
      <c r="B508" s="157" t="s">
        <v>1132</v>
      </c>
      <c r="C508" s="157">
        <v>-12.666667</v>
      </c>
      <c r="D508" s="157">
        <v>131.69972200000001</v>
      </c>
      <c r="E508" s="157" t="str">
        <f>RIGHT(Airports[[#This Row],[ICAO]],3)</f>
        <v>CWC</v>
      </c>
      <c r="F5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8" s="215" t="str" cm="1">
        <f t="array" ref="G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8" s="215" t="str" cm="1">
        <f t="array" ref="H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8" s="157" t="str" cm="1">
        <f t="array" ref="I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8" s="157" t="str" cm="1">
        <f t="array" ref="J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9" spans="1:11" x14ac:dyDescent="0.25">
      <c r="A509" s="157" t="s">
        <v>1133</v>
      </c>
      <c r="B509" s="157" t="s">
        <v>1134</v>
      </c>
      <c r="C509" s="157">
        <v>-29.961389</v>
      </c>
      <c r="D509" s="157">
        <v>134.143056</v>
      </c>
      <c r="E509" s="157" t="str">
        <f>RIGHT(Airports[[#This Row],[ICAO]],3)</f>
        <v>CWH</v>
      </c>
      <c r="F5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9" s="215" t="str" cm="1">
        <f t="array" ref="G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9" s="215" t="str" cm="1">
        <f t="array" ref="H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9" s="157" t="str" cm="1">
        <f t="array" ref="I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9" s="157" t="str" cm="1">
        <f t="array" ref="J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0" spans="1:11" x14ac:dyDescent="0.25">
      <c r="A510" s="157" t="s">
        <v>1135</v>
      </c>
      <c r="B510" s="157" t="s">
        <v>1136</v>
      </c>
      <c r="C510" s="157">
        <v>-27.7075</v>
      </c>
      <c r="D510" s="157">
        <v>138.321944</v>
      </c>
      <c r="E510" s="157" t="str">
        <f>RIGHT(Airports[[#This Row],[ICAO]],3)</f>
        <v>CWI</v>
      </c>
      <c r="F5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0" s="215" t="str" cm="1">
        <f t="array" ref="G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0" s="215" t="str" cm="1">
        <f t="array" ref="H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0" s="157" t="str" cm="1">
        <f t="array" ref="I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0" s="157" t="str" cm="1">
        <f t="array" ref="J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1" spans="1:11" x14ac:dyDescent="0.25">
      <c r="A511" s="157" t="s">
        <v>1137</v>
      </c>
      <c r="B511" s="157" t="s">
        <v>1138</v>
      </c>
      <c r="C511" s="157">
        <v>-33.667222000000002</v>
      </c>
      <c r="D511" s="157">
        <v>136.89166700000001</v>
      </c>
      <c r="E511" s="157" t="str">
        <f>RIGHT(Airports[[#This Row],[ICAO]],3)</f>
        <v>CWL</v>
      </c>
      <c r="F5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1" s="215" t="str" cm="1">
        <f t="array" ref="G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1" s="215" t="str" cm="1">
        <f t="array" ref="H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1" s="157" t="str" cm="1">
        <f t="array" ref="I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1" s="157" t="str" cm="1">
        <f t="array" ref="J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2" spans="1:11" x14ac:dyDescent="0.25">
      <c r="A512" s="157" t="s">
        <v>1139</v>
      </c>
      <c r="B512" s="157" t="s">
        <v>1140</v>
      </c>
      <c r="C512" s="157">
        <v>-26.466667000000001</v>
      </c>
      <c r="D512" s="157">
        <v>143.35</v>
      </c>
      <c r="E512" s="157" t="str">
        <f>RIGHT(Airports[[#This Row],[ICAO]],3)</f>
        <v>CWN</v>
      </c>
      <c r="F5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2" s="215" t="str" cm="1">
        <f t="array" ref="G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2" s="215" t="str" cm="1">
        <f t="array" ref="H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2" s="157" t="str" cm="1">
        <f t="array" ref="I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2" s="157" t="str" cm="1">
        <f t="array" ref="J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3" spans="1:11" x14ac:dyDescent="0.25">
      <c r="A513" s="157" t="s">
        <v>1141</v>
      </c>
      <c r="B513" s="157" t="s">
        <v>1142</v>
      </c>
      <c r="C513" s="157">
        <v>-33.844721999999997</v>
      </c>
      <c r="D513" s="157">
        <v>148.648889</v>
      </c>
      <c r="E513" s="157" t="str">
        <f>RIGHT(Airports[[#This Row],[ICAO]],3)</f>
        <v>CWR</v>
      </c>
      <c r="F5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3" s="215" t="str" cm="1">
        <f t="array" ref="G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3" s="215" t="str" cm="1">
        <f t="array" ref="H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3" s="157" t="str" cm="1">
        <f t="array" ref="I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3" s="157" t="str" cm="1">
        <f t="array" ref="J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4" spans="1:11" x14ac:dyDescent="0.25">
      <c r="A514" s="157" t="s">
        <v>1143</v>
      </c>
      <c r="B514" s="157" t="s">
        <v>1144</v>
      </c>
      <c r="C514" s="157">
        <v>-38.450000000000003</v>
      </c>
      <c r="D514" s="157">
        <v>145.25</v>
      </c>
      <c r="E514" s="157" t="str">
        <f>RIGHT(Airports[[#This Row],[ICAO]],3)</f>
        <v>CWS</v>
      </c>
      <c r="F5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4" s="215" t="str" cm="1">
        <f t="array" ref="G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4" s="215" t="str" cm="1">
        <f t="array" ref="H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4" s="157" t="str" cm="1">
        <f t="array" ref="I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4" s="157" t="str" cm="1">
        <f t="array" ref="J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5" spans="1:11" x14ac:dyDescent="0.25">
      <c r="A515" s="157" t="s">
        <v>1145</v>
      </c>
      <c r="B515" s="157" t="s">
        <v>1146</v>
      </c>
      <c r="C515" s="157">
        <v>-21.833333</v>
      </c>
      <c r="D515" s="157">
        <v>117.8</v>
      </c>
      <c r="E515" s="157" t="str">
        <f>RIGHT(Airports[[#This Row],[ICAO]],3)</f>
        <v>CWY</v>
      </c>
      <c r="F5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5" s="215" t="str" cm="1">
        <f t="array" ref="G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5" s="215" t="str" cm="1">
        <f t="array" ref="H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5" s="157" t="str" cm="1">
        <f t="array" ref="I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5" s="157" t="str" cm="1">
        <f t="array" ref="J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6" spans="1:11" x14ac:dyDescent="0.25">
      <c r="A516" s="157" t="s">
        <v>1147</v>
      </c>
      <c r="B516" s="157" t="s">
        <v>1148</v>
      </c>
      <c r="C516" s="157">
        <v>-19.893056000000001</v>
      </c>
      <c r="D516" s="157">
        <v>128.8725</v>
      </c>
      <c r="E516" s="157" t="str">
        <f>RIGHT(Airports[[#This Row],[ICAO]],3)</f>
        <v>CYE</v>
      </c>
      <c r="F5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6" s="215" t="str" cm="1">
        <f t="array" ref="G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6" s="215" t="str" cm="1">
        <f t="array" ref="H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6" s="157" t="str" cm="1">
        <f t="array" ref="I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6" s="157" t="str" cm="1">
        <f t="array" ref="J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7" spans="1:11" x14ac:dyDescent="0.25">
      <c r="A517" s="157" t="s">
        <v>1149</v>
      </c>
      <c r="B517" s="157" t="s">
        <v>1150</v>
      </c>
      <c r="C517" s="157">
        <v>-16.439444000000002</v>
      </c>
      <c r="D517" s="157">
        <v>123.016389</v>
      </c>
      <c r="E517" s="157" t="str">
        <f>RIGHT(Airports[[#This Row],[ICAO]],3)</f>
        <v>CYG</v>
      </c>
      <c r="F5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7" s="215" t="str" cm="1">
        <f t="array" ref="G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7" s="215" t="str" cm="1">
        <f t="array" ref="H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7" s="157" t="str" cm="1">
        <f t="array" ref="I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7" s="157" t="str" cm="1">
        <f t="array" ref="J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8" spans="1:11" x14ac:dyDescent="0.25">
      <c r="A518" s="157" t="s">
        <v>1151</v>
      </c>
      <c r="B518" s="157" t="s">
        <v>1152</v>
      </c>
      <c r="C518" s="157">
        <v>-35.691943999999999</v>
      </c>
      <c r="D518" s="157">
        <v>139.85499999999999</v>
      </c>
      <c r="E518" s="157" t="str">
        <f>RIGHT(Airports[[#This Row],[ICAO]],3)</f>
        <v>CYN</v>
      </c>
      <c r="F5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8" s="215" t="str" cm="1">
        <f t="array" ref="G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8" s="215" t="str" cm="1">
        <f t="array" ref="H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8" s="157" t="str" cm="1">
        <f t="array" ref="I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8" s="157" t="str" cm="1">
        <f t="array" ref="J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9" spans="1:11" x14ac:dyDescent="0.25">
      <c r="A519" s="157" t="s">
        <v>1153</v>
      </c>
      <c r="B519" s="157" t="s">
        <v>1154</v>
      </c>
      <c r="C519" s="157">
        <v>-16.733332999999998</v>
      </c>
      <c r="D519" s="157">
        <v>125.439167</v>
      </c>
      <c r="E519" s="157" t="str">
        <f>RIGHT(Airports[[#This Row],[ICAO]],3)</f>
        <v>CYR</v>
      </c>
      <c r="F5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9" s="215" t="str" cm="1">
        <f t="array" ref="G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9" s="215" t="str" cm="1">
        <f t="array" ref="H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9" s="157" t="str" cm="1">
        <f t="array" ref="I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9" s="157" t="str" cm="1">
        <f t="array" ref="J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0" spans="1:11" x14ac:dyDescent="0.25">
      <c r="A520" s="157" t="s">
        <v>1155</v>
      </c>
      <c r="B520" s="157" t="s">
        <v>1156</v>
      </c>
      <c r="C520" s="157">
        <v>-17.383056</v>
      </c>
      <c r="D520" s="157">
        <v>144.44972200000001</v>
      </c>
      <c r="E520" s="157" t="str">
        <f>RIGHT(Airports[[#This Row],[ICAO]],3)</f>
        <v>CYT</v>
      </c>
      <c r="F5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0" s="215" t="str" cm="1">
        <f t="array" ref="G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0" s="215" t="str" cm="1">
        <f t="array" ref="H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0" s="157" t="str" cm="1">
        <f t="array" ref="I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0" s="157" t="str" cm="1">
        <f t="array" ref="J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1" spans="1:11" x14ac:dyDescent="0.25">
      <c r="A521" s="157" t="s">
        <v>1157</v>
      </c>
      <c r="B521" s="157" t="s">
        <v>1158</v>
      </c>
      <c r="C521" s="157">
        <v>-14.066388999999999</v>
      </c>
      <c r="D521" s="157">
        <v>142.98333299999999</v>
      </c>
      <c r="E521" s="157" t="str">
        <f>RIGHT(Airports[[#This Row],[ICAO]],3)</f>
        <v>CYV</v>
      </c>
      <c r="F5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1" s="215" t="str" cm="1">
        <f t="array" ref="G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1" s="215" t="str" cm="1">
        <f t="array" ref="H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1" s="157" t="str" cm="1">
        <f t="array" ref="I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1" s="157" t="str" cm="1">
        <f t="array" ref="J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2" spans="1:11" x14ac:dyDescent="0.25">
      <c r="A522" s="157" t="s">
        <v>1159</v>
      </c>
      <c r="B522" s="157" t="s">
        <v>1160</v>
      </c>
      <c r="C522" s="157">
        <v>-21.85</v>
      </c>
      <c r="D522" s="157">
        <v>142.16666699999999</v>
      </c>
      <c r="E522" s="157" t="str">
        <f>RIGHT(Airports[[#This Row],[ICAO]],3)</f>
        <v>DAG</v>
      </c>
      <c r="F5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2" s="215" t="str" cm="1">
        <f t="array" ref="G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2" s="215" t="str" cm="1">
        <f t="array" ref="H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2" s="157" t="str" cm="1">
        <f t="array" ref="I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2" s="157" t="str" cm="1">
        <f t="array" ref="J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3" spans="1:11" x14ac:dyDescent="0.25">
      <c r="A523" s="157" t="s">
        <v>1161</v>
      </c>
      <c r="B523" s="157" t="s">
        <v>1162</v>
      </c>
      <c r="C523" s="157">
        <v>-9.4166670000000003</v>
      </c>
      <c r="D523" s="157">
        <v>142.533333</v>
      </c>
      <c r="E523" s="157" t="str">
        <f>RIGHT(Airports[[#This Row],[ICAO]],3)</f>
        <v>DAI</v>
      </c>
      <c r="F5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3" s="215" t="str" cm="1">
        <f t="array" ref="G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3" s="215" t="str" cm="1">
        <f t="array" ref="H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3" s="157" t="str" cm="1">
        <f t="array" ref="I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3" s="157" t="str" cm="1">
        <f t="array" ref="J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4" spans="1:11" x14ac:dyDescent="0.25">
      <c r="A524" s="157" t="s">
        <v>1163</v>
      </c>
      <c r="B524" s="157" t="s">
        <v>1164</v>
      </c>
      <c r="C524" s="157">
        <v>-21.704443999999999</v>
      </c>
      <c r="D524" s="157">
        <v>139.540278</v>
      </c>
      <c r="E524" s="157" t="str">
        <f>RIGHT(Airports[[#This Row],[ICAO]],3)</f>
        <v>DAJ</v>
      </c>
      <c r="F5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4" s="215" t="str" cm="1">
        <f t="array" ref="G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4" s="215" t="str" cm="1">
        <f t="array" ref="H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4" s="157" t="str" cm="1">
        <f t="array" ref="I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4" s="157" t="str" cm="1">
        <f t="array" ref="J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5" spans="1:11" x14ac:dyDescent="0.25">
      <c r="A525" s="157" t="s">
        <v>1165</v>
      </c>
      <c r="B525" s="157" t="s">
        <v>1166</v>
      </c>
      <c r="C525" s="157">
        <v>-20.123888999999998</v>
      </c>
      <c r="D525" s="157">
        <v>141.314167</v>
      </c>
      <c r="E525" s="157" t="str">
        <f>RIGHT(Airports[[#This Row],[ICAO]],3)</f>
        <v>DAL</v>
      </c>
      <c r="F5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5" s="215" t="str" cm="1">
        <f t="array" ref="G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5" s="215" t="str" cm="1">
        <f t="array" ref="H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5" s="157" t="str" cm="1">
        <f t="array" ref="I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5" s="157" t="str" cm="1">
        <f t="array" ref="J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6" spans="1:11" x14ac:dyDescent="0.25">
      <c r="A526" s="157" t="s">
        <v>1167</v>
      </c>
      <c r="B526" s="157" t="s">
        <v>1168</v>
      </c>
      <c r="C526" s="157">
        <v>-18.338332999999999</v>
      </c>
      <c r="D526" s="157">
        <v>146.04833300000001</v>
      </c>
      <c r="E526" s="157" t="str">
        <f>RIGHT(Airports[[#This Row],[ICAO]],3)</f>
        <v>DAM</v>
      </c>
      <c r="F5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6" s="215" t="str" cm="1">
        <f t="array" ref="G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6" s="215" t="str" cm="1">
        <f t="array" ref="H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6" s="157" t="str" cm="1">
        <f t="array" ref="I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6" s="157" t="str" cm="1">
        <f t="array" ref="J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7" spans="1:11" x14ac:dyDescent="0.25">
      <c r="A527" s="157" t="s">
        <v>1169</v>
      </c>
      <c r="B527" s="157" t="s">
        <v>1170</v>
      </c>
      <c r="C527" s="157">
        <v>-42.571944000000002</v>
      </c>
      <c r="D527" s="157">
        <v>148.07138900000001</v>
      </c>
      <c r="E527" s="157" t="str">
        <f>RIGHT(Airports[[#This Row],[ICAO]],3)</f>
        <v>DAR</v>
      </c>
      <c r="F5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7" s="215" t="str" cm="1">
        <f t="array" ref="G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7" s="215" t="str" cm="1">
        <f t="array" ref="H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7" s="157" t="str" cm="1">
        <f t="array" ref="I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7" s="157" t="str" cm="1">
        <f t="array" ref="J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8" spans="1:11" x14ac:dyDescent="0.25">
      <c r="A528" s="157" t="s">
        <v>1171</v>
      </c>
      <c r="B528" s="157" t="s">
        <v>1172</v>
      </c>
      <c r="C528" s="157">
        <v>-68.468333000000001</v>
      </c>
      <c r="D528" s="157">
        <v>78.853888999999995</v>
      </c>
      <c r="E528" s="157" t="str">
        <f>RIGHT(Airports[[#This Row],[ICAO]],3)</f>
        <v>DAV</v>
      </c>
      <c r="F5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8" s="215" t="str" cm="1">
        <f t="array" ref="G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8" s="215" t="str" cm="1">
        <f t="array" ref="H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8" s="157" t="str" cm="1">
        <f t="array" ref="I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8" s="157" t="str" cm="1">
        <f t="array" ref="J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9" spans="1:11" x14ac:dyDescent="0.25">
      <c r="A529" s="157" t="s">
        <v>1173</v>
      </c>
      <c r="B529" s="157" t="s">
        <v>1174</v>
      </c>
      <c r="C529" s="157">
        <v>-27.155277999999999</v>
      </c>
      <c r="D529" s="157">
        <v>151.267222</v>
      </c>
      <c r="F5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9" s="215" t="str" cm="1">
        <f t="array" ref="G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9" s="215" t="str" cm="1">
        <f t="array" ref="H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9" s="157" t="str" cm="1">
        <f t="array" ref="I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9" s="157" t="str" cm="1">
        <f t="array" ref="J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0" spans="1:11" x14ac:dyDescent="0.25">
      <c r="A530" s="157" t="s">
        <v>1175</v>
      </c>
      <c r="B530" s="157" t="s">
        <v>1176</v>
      </c>
      <c r="C530" s="157">
        <v>-20.25</v>
      </c>
      <c r="D530" s="157">
        <v>147.30000000000001</v>
      </c>
      <c r="E530" s="157" t="str">
        <f>RIGHT(Airports[[#This Row],[ICAO]],3)</f>
        <v>DBG</v>
      </c>
      <c r="F5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0" s="215" t="str" cm="1">
        <f t="array" ref="G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0" s="215" t="str" cm="1">
        <f t="array" ref="H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0" s="157" t="str" cm="1">
        <f t="array" ref="I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0" s="157" t="str" cm="1">
        <f t="array" ref="J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1" spans="1:11" x14ac:dyDescent="0.25">
      <c r="A531" s="157" t="s">
        <v>1177</v>
      </c>
      <c r="B531" s="157" t="s">
        <v>1178</v>
      </c>
      <c r="C531" s="157">
        <v>-28.591667000000001</v>
      </c>
      <c r="D531" s="157">
        <v>148.216667</v>
      </c>
      <c r="E531" s="157" t="str">
        <f>RIGHT(Airports[[#This Row],[ICAO]],3)</f>
        <v>DBI</v>
      </c>
      <c r="F5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1" s="215" t="str" cm="1">
        <f t="array" ref="G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1" s="215" t="str" cm="1">
        <f t="array" ref="H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1" s="157" t="str" cm="1">
        <f t="array" ref="I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1" s="157" t="str" cm="1">
        <f t="array" ref="J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2" spans="1:11" x14ac:dyDescent="0.25">
      <c r="A532" s="157" t="s">
        <v>1179</v>
      </c>
      <c r="B532" s="157" t="s">
        <v>1180</v>
      </c>
      <c r="C532" s="157">
        <v>-32.942500000000003</v>
      </c>
      <c r="D532" s="157">
        <v>116.983333</v>
      </c>
      <c r="E532" s="157" t="str">
        <f>RIGHT(Airports[[#This Row],[ICAO]],3)</f>
        <v>DBL</v>
      </c>
      <c r="F5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2" s="215" t="str" cm="1">
        <f t="array" ref="G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2" s="215" t="str" cm="1">
        <f t="array" ref="H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2" s="157" t="str" cm="1">
        <f t="array" ref="I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2" s="157" t="str" cm="1">
        <f t="array" ref="J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3" spans="1:11" x14ac:dyDescent="0.25">
      <c r="A533" s="157" t="s">
        <v>1181</v>
      </c>
      <c r="B533" s="157" t="s">
        <v>1182</v>
      </c>
      <c r="C533" s="157">
        <v>-16.05</v>
      </c>
      <c r="D533" s="157">
        <v>142.4</v>
      </c>
      <c r="E533" s="157" t="str">
        <f>RIGHT(Airports[[#This Row],[ICAO]],3)</f>
        <v>DBR</v>
      </c>
      <c r="F5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3" s="215" t="str" cm="1">
        <f t="array" ref="G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3" s="215" t="str" cm="1">
        <f t="array" ref="H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3" s="157" t="str" cm="1">
        <f t="array" ref="I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3" s="157" t="str" cm="1">
        <f t="array" ref="J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4" spans="1:11" x14ac:dyDescent="0.25">
      <c r="A534" s="157" t="s">
        <v>1183</v>
      </c>
      <c r="B534" s="157" t="s">
        <v>1184</v>
      </c>
      <c r="C534" s="157">
        <v>-17.37</v>
      </c>
      <c r="D534" s="157">
        <v>123.660556</v>
      </c>
      <c r="E534" s="157" t="str">
        <f>RIGHT(Airports[[#This Row],[ICAO]],3)</f>
        <v>DBY</v>
      </c>
      <c r="F5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4" s="215" t="str" cm="1">
        <f t="array" ref="G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4" s="215" t="str" cm="1">
        <f t="array" ref="H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4" s="157" t="str" cm="1">
        <f t="array" ref="I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4" s="157" t="str" cm="1">
        <f t="array" ref="J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5" spans="1:11" x14ac:dyDescent="0.25">
      <c r="A535" s="157" t="s">
        <v>1185</v>
      </c>
      <c r="B535" s="157" t="s">
        <v>1186</v>
      </c>
      <c r="C535" s="157">
        <v>-16.051943999999999</v>
      </c>
      <c r="D535" s="157">
        <v>143.01333299999999</v>
      </c>
      <c r="E535" s="157" t="str">
        <f>RIGHT(Airports[[#This Row],[ICAO]],3)</f>
        <v>DDF</v>
      </c>
      <c r="F5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5" s="215" t="str" cm="1">
        <f t="array" ref="G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5" s="215" t="str" cm="1">
        <f t="array" ref="H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5" s="157" t="str" cm="1">
        <f t="array" ref="I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5" s="157" t="str" cm="1">
        <f t="array" ref="J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6" spans="1:11" x14ac:dyDescent="0.25">
      <c r="A536" s="157" t="s">
        <v>1187</v>
      </c>
      <c r="B536" s="157" t="s">
        <v>1188</v>
      </c>
      <c r="C536" s="157">
        <v>-20.262499999999999</v>
      </c>
      <c r="D536" s="157">
        <v>148.8125</v>
      </c>
      <c r="E536" s="157" t="str">
        <f>RIGHT(Airports[[#This Row],[ICAO]],3)</f>
        <v>DDI</v>
      </c>
      <c r="F5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6" s="215" t="str" cm="1">
        <f t="array" ref="G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6" s="215" t="str" cm="1">
        <f t="array" ref="H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6" s="157" t="str" cm="1">
        <f t="array" ref="I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6" s="157" t="str" cm="1">
        <f t="array" ref="J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7" spans="1:11" x14ac:dyDescent="0.25">
      <c r="A537" s="157" t="s">
        <v>1189</v>
      </c>
      <c r="B537" s="157" t="s">
        <v>1190</v>
      </c>
      <c r="C537" s="157">
        <v>-27.316666999999999</v>
      </c>
      <c r="D537" s="157">
        <v>147</v>
      </c>
      <c r="E537" s="157" t="str">
        <f>RIGHT(Airports[[#This Row],[ICAO]],3)</f>
        <v>DDP</v>
      </c>
      <c r="F5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7" s="215" t="str" cm="1">
        <f t="array" ref="G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7" s="215" t="str" cm="1">
        <f t="array" ref="H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7" s="157" t="str" cm="1">
        <f t="array" ref="I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7" s="157" t="str" cm="1">
        <f t="array" ref="J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8" spans="1:11" x14ac:dyDescent="0.25">
      <c r="A538" s="157" t="s">
        <v>1191</v>
      </c>
      <c r="B538" s="157" t="s">
        <v>1192</v>
      </c>
      <c r="C538" s="157">
        <v>-13.833055999999999</v>
      </c>
      <c r="D538" s="157">
        <v>131.19972200000001</v>
      </c>
      <c r="E538" s="157" t="str">
        <f>RIGHT(Airports[[#This Row],[ICAO]],3)</f>
        <v>DDY</v>
      </c>
      <c r="F5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8" s="215" t="str" cm="1">
        <f t="array" ref="G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8" s="215" t="str" cm="1">
        <f t="array" ref="H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8" s="157" t="str" cm="1">
        <f t="array" ref="I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8" s="157" t="str" cm="1">
        <f t="array" ref="J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9" spans="1:11" x14ac:dyDescent="0.25">
      <c r="A539" s="157" t="s">
        <v>1193</v>
      </c>
      <c r="B539" s="157" t="s">
        <v>1194</v>
      </c>
      <c r="C539" s="157">
        <v>-13.668611</v>
      </c>
      <c r="D539" s="157">
        <v>134.291111</v>
      </c>
      <c r="E539" s="157" t="str">
        <f>RIGHT(Airports[[#This Row],[ICAO]],3)</f>
        <v>DEA</v>
      </c>
      <c r="F5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9" s="215" t="str" cm="1">
        <f t="array" ref="G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9" s="215" t="str" cm="1">
        <f t="array" ref="H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9" s="157" t="str" cm="1">
        <f t="array" ref="I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9" s="157" t="str" cm="1">
        <f t="array" ref="J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0" spans="1:11" x14ac:dyDescent="0.25">
      <c r="A540" s="157" t="s">
        <v>1195</v>
      </c>
      <c r="B540" s="157" t="s">
        <v>1196</v>
      </c>
      <c r="C540" s="157">
        <v>-37.063056000000003</v>
      </c>
      <c r="D540" s="157">
        <v>148.94055599999999</v>
      </c>
      <c r="E540" s="157" t="str">
        <f>RIGHT(Airports[[#This Row],[ICAO]],3)</f>
        <v>DEG</v>
      </c>
      <c r="F5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0" s="215" t="str" cm="1">
        <f t="array" ref="G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0" s="215" t="str" cm="1">
        <f t="array" ref="H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0" s="157" t="str" cm="1">
        <f t="array" ref="I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0" s="157" t="str" cm="1">
        <f t="array" ref="J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1" spans="1:11" x14ac:dyDescent="0.25">
      <c r="A541" s="157" t="s">
        <v>1197</v>
      </c>
      <c r="B541" s="157" t="s">
        <v>1198</v>
      </c>
      <c r="C541" s="157">
        <v>-34.945833</v>
      </c>
      <c r="D541" s="157">
        <v>117.397222</v>
      </c>
      <c r="E541" s="157" t="str">
        <f>RIGHT(Airports[[#This Row],[ICAO]],3)</f>
        <v>DEK</v>
      </c>
      <c r="F5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1" s="215" t="str" cm="1">
        <f t="array" ref="G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1" s="215" t="str" cm="1">
        <f t="array" ref="H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1" s="157" t="str" cm="1">
        <f t="array" ref="I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1" s="157" t="str" cm="1">
        <f t="array" ref="J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2" spans="1:11" x14ac:dyDescent="0.25">
      <c r="A542" s="157" t="s">
        <v>1199</v>
      </c>
      <c r="B542" s="157" t="s">
        <v>1200</v>
      </c>
      <c r="C542" s="157">
        <v>-32.382221999999999</v>
      </c>
      <c r="D542" s="157">
        <v>150.62194400000001</v>
      </c>
      <c r="E542" s="157" t="str">
        <f>RIGHT(Airports[[#This Row],[ICAO]],3)</f>
        <v>DEN</v>
      </c>
      <c r="F5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2" s="215" t="str" cm="1">
        <f t="array" ref="G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2" s="215" t="str" cm="1">
        <f t="array" ref="H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2" s="157" t="str" cm="1">
        <f t="array" ref="I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2" s="157" t="str" cm="1">
        <f t="array" ref="J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3" spans="1:11" x14ac:dyDescent="0.25">
      <c r="A543" s="157" t="s">
        <v>1201</v>
      </c>
      <c r="B543" s="157" t="s">
        <v>1202</v>
      </c>
      <c r="C543" s="157">
        <v>-37.934167000000002</v>
      </c>
      <c r="D543" s="157">
        <v>143.22805600000001</v>
      </c>
      <c r="E543" s="157" t="str">
        <f>RIGHT(Airports[[#This Row],[ICAO]],3)</f>
        <v>DER</v>
      </c>
      <c r="F5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3" s="215" t="str" cm="1">
        <f t="array" ref="G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3" s="215" t="str" cm="1">
        <f t="array" ref="H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3" s="157" t="str" cm="1">
        <f t="array" ref="I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3" s="157" t="str" cm="1">
        <f t="array" ref="J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4" spans="1:11" x14ac:dyDescent="0.25">
      <c r="A544" s="157" t="s">
        <v>1203</v>
      </c>
      <c r="B544" s="157" t="s">
        <v>1204</v>
      </c>
      <c r="C544" s="157">
        <v>-21.216667000000001</v>
      </c>
      <c r="D544" s="157">
        <v>140.23333299999999</v>
      </c>
      <c r="E544" s="157" t="str">
        <f>RIGHT(Airports[[#This Row],[ICAO]],3)</f>
        <v>DEV</v>
      </c>
      <c r="F5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4" s="215" t="str" cm="1">
        <f t="array" ref="G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4" s="215" t="str" cm="1">
        <f t="array" ref="H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4" s="157" t="str" cm="1">
        <f t="array" ref="I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4" s="157" t="str" cm="1">
        <f t="array" ref="J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5" spans="1:11" x14ac:dyDescent="0.25">
      <c r="A545" s="157" t="s">
        <v>1205</v>
      </c>
      <c r="B545" s="157" t="s">
        <v>1206</v>
      </c>
      <c r="C545" s="157">
        <v>-31.422778000000001</v>
      </c>
      <c r="D545" s="157">
        <v>152.757778</v>
      </c>
      <c r="E545" s="157" t="str">
        <f>RIGHT(Airports[[#This Row],[ICAO]],3)</f>
        <v>DFD</v>
      </c>
      <c r="F5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5" s="215" t="str" cm="1">
        <f t="array" ref="G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5" s="215" t="str" cm="1">
        <f t="array" ref="H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5" s="157" t="str" cm="1">
        <f t="array" ref="I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5" s="157" t="str" cm="1">
        <f t="array" ref="J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6" spans="1:11" x14ac:dyDescent="0.25">
      <c r="A546" s="157" t="s">
        <v>1207</v>
      </c>
      <c r="B546" s="157" t="s">
        <v>1208</v>
      </c>
      <c r="C546" s="157">
        <v>-27.829722</v>
      </c>
      <c r="D546" s="157">
        <v>117.316389</v>
      </c>
      <c r="F5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6" s="215" t="str" cm="1">
        <f t="array" ref="G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6" s="215" t="str" cm="1">
        <f t="array" ref="H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6" s="157" t="str" cm="1">
        <f t="array" ref="I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6" s="157" t="str" cm="1">
        <f t="array" ref="J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7" spans="1:11" x14ac:dyDescent="0.25">
      <c r="A547" s="157" t="s">
        <v>1209</v>
      </c>
      <c r="B547" s="157" t="s">
        <v>1210</v>
      </c>
      <c r="C547" s="157">
        <v>-28.133056</v>
      </c>
      <c r="D547" s="157">
        <v>140.88166699999999</v>
      </c>
      <c r="E547" s="157" t="str">
        <f>RIGHT(Airports[[#This Row],[ICAO]],3)</f>
        <v>DGI</v>
      </c>
      <c r="F5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7" s="215" t="str" cm="1">
        <f t="array" ref="G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7" s="215" t="str" cm="1">
        <f t="array" ref="H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7" s="157" t="str" cm="1">
        <f t="array" ref="I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7" s="157" t="str" cm="1">
        <f t="array" ref="J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8" spans="1:11" x14ac:dyDescent="0.25">
      <c r="A548" s="157" t="s">
        <v>1211</v>
      </c>
      <c r="B548" s="157" t="s">
        <v>1212</v>
      </c>
      <c r="C548" s="157">
        <v>-15.386111</v>
      </c>
      <c r="D548" s="157">
        <v>126.30500000000001</v>
      </c>
      <c r="E548" s="157" t="str">
        <f>RIGHT(Airports[[#This Row],[ICAO]],3)</f>
        <v>DGN</v>
      </c>
      <c r="F5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8" s="215" t="str" cm="1">
        <f t="array" ref="G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8" s="215" t="str" cm="1">
        <f t="array" ref="H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8" s="157" t="str" cm="1">
        <f t="array" ref="I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8" s="157" t="str" cm="1">
        <f t="array" ref="J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9" spans="1:11" x14ac:dyDescent="0.25">
      <c r="A549" s="157" t="s">
        <v>1213</v>
      </c>
      <c r="B549" s="157" t="s">
        <v>1214</v>
      </c>
      <c r="C549" s="157">
        <v>-27.783055999999998</v>
      </c>
      <c r="D549" s="157">
        <v>116.983056</v>
      </c>
      <c r="E549" s="157" t="str">
        <f>RIGHT(Airports[[#This Row],[ICAO]],3)</f>
        <v>DGR</v>
      </c>
      <c r="F5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9" s="215" t="str" cm="1">
        <f t="array" ref="G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9" s="215" t="str" cm="1">
        <f t="array" ref="H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9" s="157" t="str" cm="1">
        <f t="array" ref="I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9" s="157" t="str" cm="1">
        <f t="array" ref="J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0" spans="1:11" x14ac:dyDescent="0.25">
      <c r="A550" s="157" t="s">
        <v>1215</v>
      </c>
      <c r="B550" s="157" t="s">
        <v>1216</v>
      </c>
      <c r="C550" s="157">
        <v>-25.283055999999998</v>
      </c>
      <c r="D550" s="157">
        <v>116.19972199999999</v>
      </c>
      <c r="E550" s="157" t="str">
        <f>RIGHT(Airports[[#This Row],[ICAO]],3)</f>
        <v>DGT</v>
      </c>
      <c r="F5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0" s="215" t="str" cm="1">
        <f t="array" ref="G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0" s="215" t="str" cm="1">
        <f t="array" ref="H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0" s="157" t="str" cm="1">
        <f t="array" ref="I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0" s="157" t="str" cm="1">
        <f t="array" ref="J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1" spans="1:11" x14ac:dyDescent="0.25">
      <c r="A551" s="157" t="s">
        <v>1217</v>
      </c>
      <c r="B551" s="157" t="s">
        <v>1218</v>
      </c>
      <c r="C551" s="157">
        <v>-25.557500000000001</v>
      </c>
      <c r="D551" s="157">
        <v>119.28749999999999</v>
      </c>
      <c r="E551" s="157" t="str">
        <f>RIGHT(Airports[[#This Row],[ICAO]],3)</f>
        <v>DGU</v>
      </c>
      <c r="F5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1" s="215" t="str" cm="1">
        <f t="array" ref="G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1" s="215" t="str" cm="1">
        <f t="array" ref="H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1" s="157" t="str" cm="1">
        <f t="array" ref="I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1" s="157" t="str" cm="1">
        <f t="array" ref="J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2" spans="1:11" x14ac:dyDescent="0.25">
      <c r="A552" s="157" t="s">
        <v>1219</v>
      </c>
      <c r="B552" s="157" t="s">
        <v>1220</v>
      </c>
      <c r="C552" s="157">
        <v>-20.174721999999999</v>
      </c>
      <c r="D552" s="157">
        <v>119.169167</v>
      </c>
      <c r="E552" s="157" t="str">
        <f>RIGHT(Airports[[#This Row],[ICAO]],3)</f>
        <v>DGY</v>
      </c>
      <c r="F5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2" s="215" t="str" cm="1">
        <f t="array" ref="G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2" s="215" t="str" cm="1">
        <f t="array" ref="H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2" s="157" t="str" cm="1">
        <f t="array" ref="I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2" s="157" t="str" cm="1">
        <f t="array" ref="J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3" spans="1:11" x14ac:dyDescent="0.25">
      <c r="A553" s="157" t="s">
        <v>1221</v>
      </c>
      <c r="B553" s="157" t="s">
        <v>1222</v>
      </c>
      <c r="C553" s="157">
        <v>-26.007280000000002</v>
      </c>
      <c r="D553" s="157">
        <v>113.159121</v>
      </c>
      <c r="E553" s="157" t="str">
        <f>RIGHT(Airports[[#This Row],[ICAO]],3)</f>
        <v>DHD</v>
      </c>
      <c r="F5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3" s="215" t="str" cm="1">
        <f t="array" ref="G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3" s="215" t="str" cm="1">
        <f t="array" ref="H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3" s="157" t="str" cm="1">
        <f t="array" ref="I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3" s="157" t="str" cm="1">
        <f t="array" ref="J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4" spans="1:11" x14ac:dyDescent="0.25">
      <c r="A554" s="157" t="s">
        <v>1223</v>
      </c>
      <c r="B554" s="157" t="s">
        <v>1224</v>
      </c>
      <c r="C554" s="157">
        <v>-12.25</v>
      </c>
      <c r="D554" s="157">
        <v>135.083056</v>
      </c>
      <c r="E554" s="157" t="str">
        <f>RIGHT(Airports[[#This Row],[ICAO]],3)</f>
        <v>DHI</v>
      </c>
      <c r="F5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4" s="215" t="str" cm="1">
        <f t="array" ref="G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4" s="215" t="str" cm="1">
        <f t="array" ref="H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4" s="157" t="str" cm="1">
        <f t="array" ref="I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4" s="157" t="str" cm="1">
        <f t="array" ref="J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5" spans="1:11" x14ac:dyDescent="0.25">
      <c r="A555" s="157" t="s">
        <v>1225</v>
      </c>
      <c r="B555" s="157" t="s">
        <v>1226</v>
      </c>
      <c r="C555" s="157">
        <v>-12.889722000000001</v>
      </c>
      <c r="D555" s="157">
        <v>135.470833</v>
      </c>
      <c r="E555" s="157" t="str">
        <f>RIGHT(Airports[[#This Row],[ICAO]],3)</f>
        <v>DHJ</v>
      </c>
      <c r="F5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5" s="215" t="str" cm="1">
        <f t="array" ref="G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5" s="215" t="str" cm="1">
        <f t="array" ref="H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5" s="157" t="str" cm="1">
        <f t="array" ref="I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5" s="157" t="str" cm="1">
        <f t="array" ref="J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6" spans="1:11" x14ac:dyDescent="0.25">
      <c r="A556" s="157" t="s">
        <v>1227</v>
      </c>
      <c r="B556" s="157" t="s">
        <v>1228</v>
      </c>
      <c r="C556" s="157">
        <v>-12.413333</v>
      </c>
      <c r="D556" s="157">
        <v>136.38722200000001</v>
      </c>
      <c r="E556" s="157" t="str">
        <f>RIGHT(Airports[[#This Row],[ICAO]],3)</f>
        <v>DHL</v>
      </c>
      <c r="F5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6" s="215" t="str" cm="1">
        <f t="array" ref="G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6" s="215" t="str" cm="1">
        <f t="array" ref="H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6" s="157" t="str" cm="1">
        <f t="array" ref="I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6" s="157" t="str" cm="1">
        <f t="array" ref="J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7" spans="1:11" x14ac:dyDescent="0.25">
      <c r="A557" s="157" t="s">
        <v>1229</v>
      </c>
      <c r="B557" s="157" t="s">
        <v>1230</v>
      </c>
      <c r="C557" s="157">
        <v>-13.053333</v>
      </c>
      <c r="D557" s="157">
        <v>136.17166700000001</v>
      </c>
      <c r="E557" s="157" t="str">
        <f>RIGHT(Airports[[#This Row],[ICAO]],3)</f>
        <v>DHP</v>
      </c>
      <c r="F5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7" s="215" t="str" cm="1">
        <f t="array" ref="G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7" s="215" t="str" cm="1">
        <f t="array" ref="H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7" s="157" t="str" cm="1">
        <f t="array" ref="I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7" s="157" t="str" cm="1">
        <f t="array" ref="J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8" spans="1:11" x14ac:dyDescent="0.25">
      <c r="A558" s="157" t="s">
        <v>1231</v>
      </c>
      <c r="B558" s="157" t="s">
        <v>1232</v>
      </c>
      <c r="C558" s="157">
        <v>-27.619167000000001</v>
      </c>
      <c r="D558" s="157">
        <v>141.07333299999999</v>
      </c>
      <c r="E558" s="157" t="str">
        <f>RIGHT(Airports[[#This Row],[ICAO]],3)</f>
        <v>DIG</v>
      </c>
      <c r="F5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8" s="215" t="str" cm="1">
        <f t="array" ref="G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8" s="215" t="str" cm="1">
        <f t="array" ref="H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8" s="157" t="str" cm="1">
        <f t="array" ref="I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8" s="157" t="str" cm="1">
        <f t="array" ref="J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9" spans="1:11" x14ac:dyDescent="0.25">
      <c r="A559" s="157" t="s">
        <v>1233</v>
      </c>
      <c r="B559" s="157" t="s">
        <v>1234</v>
      </c>
      <c r="C559" s="157">
        <v>-12.635</v>
      </c>
      <c r="D559" s="157">
        <v>130.371667</v>
      </c>
      <c r="E559" s="157" t="str">
        <f>RIGHT(Airports[[#This Row],[ICAO]],3)</f>
        <v>DII</v>
      </c>
      <c r="F5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9" s="215" t="str" cm="1">
        <f t="array" ref="G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9" s="215" t="str" cm="1">
        <f t="array" ref="H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9" s="157" t="str" cm="1">
        <f t="array" ref="I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9" s="157" t="str" cm="1">
        <f t="array" ref="J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0" spans="1:11" x14ac:dyDescent="0.25">
      <c r="A560" s="157" t="s">
        <v>1235</v>
      </c>
      <c r="B560" s="157" t="s">
        <v>1236</v>
      </c>
      <c r="C560" s="157">
        <v>-17.128333000000001</v>
      </c>
      <c r="D560" s="157">
        <v>145.095833</v>
      </c>
      <c r="E560" s="157" t="str">
        <f>RIGHT(Airports[[#This Row],[ICAO]],3)</f>
        <v>DIM</v>
      </c>
      <c r="F5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0" s="215" t="str" cm="1">
        <f t="array" ref="G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0" s="215" t="str" cm="1">
        <f t="array" ref="H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0" s="157" t="str" cm="1">
        <f t="array" ref="I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0" s="157" t="str" cm="1">
        <f t="array" ref="J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1" spans="1:11" x14ac:dyDescent="0.25">
      <c r="A561" s="157" t="s">
        <v>1237</v>
      </c>
      <c r="B561" s="157" t="s">
        <v>1238</v>
      </c>
      <c r="C561" s="157">
        <v>-16.373121000000001</v>
      </c>
      <c r="D561" s="157">
        <v>141.49332100000001</v>
      </c>
      <c r="E561" s="157" t="str">
        <f>RIGHT(Airports[[#This Row],[ICAO]],3)</f>
        <v>DIN</v>
      </c>
      <c r="F5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1" s="215" t="str" cm="1">
        <f t="array" ref="G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1" s="215" t="str" cm="1">
        <f t="array" ref="H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1" s="157" t="str" cm="1">
        <f t="array" ref="I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1" s="157" t="str" cm="1">
        <f t="array" ref="J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2" spans="1:11" x14ac:dyDescent="0.25">
      <c r="A562" s="157" t="s">
        <v>1239</v>
      </c>
      <c r="B562" s="157" t="s">
        <v>1240</v>
      </c>
      <c r="C562" s="157">
        <v>-15.116667</v>
      </c>
      <c r="D562" s="157">
        <v>143.31638899999999</v>
      </c>
      <c r="E562" s="157" t="str">
        <f>RIGHT(Airports[[#This Row],[ICAO]],3)</f>
        <v>DIX</v>
      </c>
      <c r="F5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2" s="215" t="str" cm="1">
        <f t="array" ref="G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2" s="215" t="str" cm="1">
        <f t="array" ref="H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2" s="157" t="str" cm="1">
        <f t="array" ref="I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2" s="157" t="str" cm="1">
        <f t="array" ref="J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3" spans="1:11" x14ac:dyDescent="0.25">
      <c r="A563" s="157" t="s">
        <v>1241</v>
      </c>
      <c r="B563" s="157" t="s">
        <v>1242</v>
      </c>
      <c r="C563" s="157">
        <v>-27.601944</v>
      </c>
      <c r="D563" s="157">
        <v>122.333889</v>
      </c>
      <c r="E563" s="157" t="str">
        <f>RIGHT(Airports[[#This Row],[ICAO]],3)</f>
        <v>DKG</v>
      </c>
      <c r="F5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3" s="215" t="str" cm="1">
        <f t="array" ref="G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3" s="215" t="str" cm="1">
        <f t="array" ref="H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3" s="157" t="str" cm="1">
        <f t="array" ref="I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3" s="157" t="str" cm="1">
        <f t="array" ref="J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4" spans="1:11" x14ac:dyDescent="0.25">
      <c r="A564" s="157" t="s">
        <v>1243</v>
      </c>
      <c r="B564" s="157" t="s">
        <v>1244</v>
      </c>
      <c r="C564" s="157">
        <v>-23.514167</v>
      </c>
      <c r="D564" s="157">
        <v>143.19027800000001</v>
      </c>
      <c r="E564" s="157" t="str">
        <f>RIGHT(Airports[[#This Row],[ICAO]],3)</f>
        <v>DKH</v>
      </c>
      <c r="F5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4" s="215" t="str" cm="1">
        <f t="array" ref="G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4" s="215" t="str" cm="1">
        <f t="array" ref="H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4" s="157" t="str" cm="1">
        <f t="array" ref="I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4" s="157" t="str" cm="1">
        <f t="array" ref="J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5" spans="1:11" x14ac:dyDescent="0.25">
      <c r="A565" s="157" t="s">
        <v>1245</v>
      </c>
      <c r="B565" s="157" t="s">
        <v>1246</v>
      </c>
      <c r="C565" s="157">
        <v>-17.9375</v>
      </c>
      <c r="D565" s="157">
        <v>146.140556</v>
      </c>
      <c r="E565" s="157" t="str">
        <f>RIGHT(Airports[[#This Row],[ICAO]],3)</f>
        <v>DKI</v>
      </c>
      <c r="F5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5" s="215" t="str" cm="1">
        <f t="array" ref="G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5" s="215" t="str" cm="1">
        <f t="array" ref="H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5" s="157" t="str" cm="1">
        <f t="array" ref="I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5" s="157" t="str" cm="1">
        <f t="array" ref="J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6" spans="1:11" x14ac:dyDescent="0.25">
      <c r="A566" s="157" t="s">
        <v>1247</v>
      </c>
      <c r="B566" s="157" t="s">
        <v>1248</v>
      </c>
      <c r="C566" s="157">
        <v>-26.583333</v>
      </c>
      <c r="D566" s="157">
        <v>149.66666699999999</v>
      </c>
      <c r="E566" s="157" t="str">
        <f>RIGHT(Airports[[#This Row],[ICAO]],3)</f>
        <v>DLC</v>
      </c>
      <c r="F5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6" s="215" t="str" cm="1">
        <f t="array" ref="G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6" s="215" t="str" cm="1">
        <f t="array" ref="H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6" s="157" t="str" cm="1">
        <f t="array" ref="I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6" s="157" t="str" cm="1">
        <f t="array" ref="J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7" spans="1:11" x14ac:dyDescent="0.25">
      <c r="A567" s="157" t="s">
        <v>1249</v>
      </c>
      <c r="B567" s="157" t="s">
        <v>1250</v>
      </c>
      <c r="C567" s="157">
        <v>-22.458888999999999</v>
      </c>
      <c r="D567" s="157">
        <v>134.88388900000001</v>
      </c>
      <c r="E567" s="157" t="str">
        <f>RIGHT(Airports[[#This Row],[ICAO]],3)</f>
        <v>DLD</v>
      </c>
      <c r="F5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7" s="215" t="str" cm="1">
        <f t="array" ref="G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7" s="215" t="str" cm="1">
        <f t="array" ref="H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7" s="157" t="str" cm="1">
        <f t="array" ref="I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7" s="157" t="str" cm="1">
        <f t="array" ref="J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8" spans="1:11" x14ac:dyDescent="0.25">
      <c r="A568" s="157" t="s">
        <v>1251</v>
      </c>
      <c r="B568" s="157" t="s">
        <v>1252</v>
      </c>
      <c r="C568" s="157">
        <v>-24.886389000000001</v>
      </c>
      <c r="D568" s="157">
        <v>147.791944</v>
      </c>
      <c r="E568" s="157" t="str">
        <f>RIGHT(Airports[[#This Row],[ICAO]],3)</f>
        <v>DLG</v>
      </c>
      <c r="F5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8" s="215" t="str" cm="1">
        <f t="array" ref="G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8" s="215" t="str" cm="1">
        <f t="array" ref="H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8" s="157" t="str" cm="1">
        <f t="array" ref="I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8" s="157" t="str" cm="1">
        <f t="array" ref="J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9" spans="1:11" x14ac:dyDescent="0.25">
      <c r="A569" s="157" t="s">
        <v>1253</v>
      </c>
      <c r="B569" s="157" t="s">
        <v>1254</v>
      </c>
      <c r="C569" s="157">
        <v>-26.428332999999999</v>
      </c>
      <c r="D569" s="157">
        <v>135.50666699999999</v>
      </c>
      <c r="E569" s="157" t="str">
        <f>RIGHT(Airports[[#This Row],[ICAO]],3)</f>
        <v>DLH</v>
      </c>
      <c r="F5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9" s="215" t="str" cm="1">
        <f t="array" ref="G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9" s="215" t="str" cm="1">
        <f t="array" ref="H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9" s="157" t="str" cm="1">
        <f t="array" ref="I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9" s="157" t="str" cm="1">
        <f t="array" ref="J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0" spans="1:11" x14ac:dyDescent="0.25">
      <c r="A570" s="157" t="s">
        <v>1255</v>
      </c>
      <c r="B570" s="157" t="s">
        <v>1256</v>
      </c>
      <c r="C570" s="157">
        <v>-29.016389</v>
      </c>
      <c r="D570" s="157">
        <v>138.47388900000001</v>
      </c>
      <c r="E570" s="157" t="str">
        <f>RIGHT(Airports[[#This Row],[ICAO]],3)</f>
        <v>DLK</v>
      </c>
      <c r="F5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0" s="215" t="str" cm="1">
        <f t="array" ref="G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0" s="215" t="str" cm="1">
        <f t="array" ref="H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0" s="157" t="str" cm="1">
        <f t="array" ref="I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0" s="157" t="str" cm="1">
        <f t="array" ref="J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1" spans="1:11" x14ac:dyDescent="0.25">
      <c r="A571" s="157" t="s">
        <v>1257</v>
      </c>
      <c r="B571" s="157" t="s">
        <v>1258</v>
      </c>
      <c r="C571" s="157">
        <v>-22.566666999999999</v>
      </c>
      <c r="D571" s="157">
        <v>143.66666699999999</v>
      </c>
      <c r="E571" s="157" t="str">
        <f>RIGHT(Airports[[#This Row],[ICAO]],3)</f>
        <v>DLN</v>
      </c>
      <c r="F5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1" s="215" t="str" cm="1">
        <f t="array" ref="G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1" s="215" t="str" cm="1">
        <f t="array" ref="H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1" s="157" t="str" cm="1">
        <f t="array" ref="I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1" s="157" t="str" cm="1">
        <f t="array" ref="J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2" spans="1:11" x14ac:dyDescent="0.25">
      <c r="A572" s="157" t="s">
        <v>1259</v>
      </c>
      <c r="B572" s="157" t="s">
        <v>1260</v>
      </c>
      <c r="C572" s="157">
        <v>-27.873611</v>
      </c>
      <c r="D572" s="157">
        <v>121.27166699999999</v>
      </c>
      <c r="E572" s="157" t="str">
        <f>RIGHT(Airports[[#This Row],[ICAO]],3)</f>
        <v>DLO</v>
      </c>
      <c r="F5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2" s="215" t="str" cm="1">
        <f t="array" ref="G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2" s="215" t="str" cm="1">
        <f t="array" ref="H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2" s="157" t="str" cm="1">
        <f t="array" ref="I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2" s="157" t="str" cm="1">
        <f t="array" ref="J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3" spans="1:11" x14ac:dyDescent="0.25">
      <c r="A573" s="157" t="s">
        <v>1261</v>
      </c>
      <c r="B573" s="157" t="s">
        <v>1262</v>
      </c>
      <c r="C573" s="157">
        <v>-35.559443999999999</v>
      </c>
      <c r="D573" s="157">
        <v>144.94638900000001</v>
      </c>
      <c r="E573" s="157" t="str">
        <f>RIGHT(Airports[[#This Row],[ICAO]],3)</f>
        <v>DLQ</v>
      </c>
      <c r="F5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3" s="215" t="str" cm="1">
        <f t="array" ref="G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3" s="215" t="str" cm="1">
        <f t="array" ref="H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3" s="157" t="str" cm="1">
        <f t="array" ref="I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3" s="157" t="str" cm="1">
        <f t="array" ref="J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4" spans="1:11" x14ac:dyDescent="0.25">
      <c r="A574" s="157" t="s">
        <v>1263</v>
      </c>
      <c r="B574" s="157" t="s">
        <v>1264</v>
      </c>
      <c r="C574" s="157">
        <v>-16.991667</v>
      </c>
      <c r="D574" s="157">
        <v>141.316667</v>
      </c>
      <c r="E574" s="157" t="str">
        <f>RIGHT(Airports[[#This Row],[ICAO]],3)</f>
        <v>DLT</v>
      </c>
      <c r="F5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4" s="215" t="str" cm="1">
        <f t="array" ref="G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4" s="215" t="str" cm="1">
        <f t="array" ref="H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4" s="157" t="str" cm="1">
        <f t="array" ref="I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4" s="157" t="str" cm="1">
        <f t="array" ref="J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5" spans="1:11" x14ac:dyDescent="0.25">
      <c r="A575" s="157" t="s">
        <v>1265</v>
      </c>
      <c r="B575" s="157" t="s">
        <v>1266</v>
      </c>
      <c r="C575" s="157">
        <v>-12.551111000000001</v>
      </c>
      <c r="D575" s="157">
        <v>130.686667</v>
      </c>
      <c r="E575" s="157" t="str">
        <f>RIGHT(Airports[[#This Row],[ICAO]],3)</f>
        <v>DLV</v>
      </c>
      <c r="F5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5" s="215" t="str" cm="1">
        <f t="array" ref="G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5" s="215" t="str" cm="1">
        <f t="array" ref="H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5" s="157" t="str" cm="1">
        <f t="array" ref="I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5" s="157" t="str" cm="1">
        <f t="array" ref="J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6" spans="1:11" x14ac:dyDescent="0.25">
      <c r="A576" s="157" t="s">
        <v>1267</v>
      </c>
      <c r="B576" s="157" t="s">
        <v>1268</v>
      </c>
      <c r="C576" s="157">
        <v>-16.266389</v>
      </c>
      <c r="D576" s="157">
        <v>133.36666700000001</v>
      </c>
      <c r="E576" s="157" t="str">
        <f>RIGHT(Airports[[#This Row],[ICAO]],3)</f>
        <v>DLW</v>
      </c>
      <c r="F5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6" s="215" t="str" cm="1">
        <f t="array" ref="G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6" s="215" t="str" cm="1">
        <f t="array" ref="H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6" s="157" t="str" cm="1">
        <f t="array" ref="I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6" s="157" t="str" cm="1">
        <f t="array" ref="J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7" spans="1:11" x14ac:dyDescent="0.25">
      <c r="A577" s="157" t="s">
        <v>1269</v>
      </c>
      <c r="B577" s="157" t="s">
        <v>1270</v>
      </c>
      <c r="C577" s="157">
        <v>-29.666388999999999</v>
      </c>
      <c r="D577" s="157">
        <v>119.283056</v>
      </c>
      <c r="E577" s="157" t="str">
        <f>RIGHT(Airports[[#This Row],[ICAO]],3)</f>
        <v>DMF</v>
      </c>
      <c r="F5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7" s="215" t="str" cm="1">
        <f t="array" ref="G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7" s="215" t="str" cm="1">
        <f t="array" ref="H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7" s="157" t="str" cm="1">
        <f t="array" ref="I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7" s="157" t="str" cm="1">
        <f t="array" ref="J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8" spans="1:11" x14ac:dyDescent="0.25">
      <c r="A578" s="157" t="s">
        <v>1271</v>
      </c>
      <c r="B578" s="157" t="s">
        <v>1272</v>
      </c>
      <c r="C578" s="157">
        <v>-17.936944</v>
      </c>
      <c r="D578" s="157">
        <v>138.81638899999999</v>
      </c>
      <c r="E578" s="157" t="str">
        <f>RIGHT(Airports[[#This Row],[ICAO]],3)</f>
        <v>DMG</v>
      </c>
      <c r="F5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8" s="215" t="str" cm="1">
        <f t="array" ref="G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8" s="215" t="str" cm="1">
        <f t="array" ref="H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8" s="157" t="str" cm="1">
        <f t="array" ref="I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8" s="157" t="str" cm="1">
        <f t="array" ref="J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9" spans="1:11" x14ac:dyDescent="0.25">
      <c r="A579" s="157" t="s">
        <v>1273</v>
      </c>
      <c r="B579" s="157" t="s">
        <v>1274</v>
      </c>
      <c r="C579" s="157">
        <v>-13.75</v>
      </c>
      <c r="D579" s="157">
        <v>130.69388900000001</v>
      </c>
      <c r="E579" s="157" t="str">
        <f>RIGHT(Airports[[#This Row],[ICAO]],3)</f>
        <v>DMN</v>
      </c>
      <c r="F5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9" s="215" t="str" cm="1">
        <f t="array" ref="G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9" s="215" t="str" cm="1">
        <f t="array" ref="H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9" s="157" t="str" cm="1">
        <f t="array" ref="I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9" s="157" t="str" cm="1">
        <f t="array" ref="J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0" spans="1:11" x14ac:dyDescent="0.25">
      <c r="A580" s="157" t="s">
        <v>1275</v>
      </c>
      <c r="B580" s="157" t="s">
        <v>1276</v>
      </c>
      <c r="C580" s="157">
        <v>-15.624444</v>
      </c>
      <c r="D580" s="157">
        <v>131.64944399999999</v>
      </c>
      <c r="E580" s="157" t="str">
        <f>RIGHT(Airports[[#This Row],[ICAO]],3)</f>
        <v>DMR</v>
      </c>
      <c r="F5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0" s="215" t="str" cm="1">
        <f t="array" ref="G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0" s="215" t="str" cm="1">
        <f t="array" ref="H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0" s="157" t="str" cm="1">
        <f t="array" ref="I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0" s="157" t="str" cm="1">
        <f t="array" ref="J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1" spans="1:11" x14ac:dyDescent="0.25">
      <c r="A581" s="157" t="s">
        <v>1277</v>
      </c>
      <c r="B581" s="157" t="s">
        <v>1278</v>
      </c>
      <c r="C581" s="157">
        <v>-22.066666999999999</v>
      </c>
      <c r="D581" s="157">
        <v>146.23333299999999</v>
      </c>
      <c r="E581" s="157" t="str">
        <f>RIGHT(Airports[[#This Row],[ICAO]],3)</f>
        <v>DNB</v>
      </c>
      <c r="F5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1" s="215" t="str" cm="1">
        <f t="array" ref="G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1" s="215" t="str" cm="1">
        <f t="array" ref="H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1" s="157" t="str" cm="1">
        <f t="array" ref="I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1" s="157" t="str" cm="1">
        <f t="array" ref="J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2" spans="1:11" x14ac:dyDescent="0.25">
      <c r="A582" s="157" t="s">
        <v>1279</v>
      </c>
      <c r="B582" s="157" t="s">
        <v>1280</v>
      </c>
      <c r="C582" s="157">
        <v>-28.616389000000002</v>
      </c>
      <c r="D582" s="157">
        <v>150.15083300000001</v>
      </c>
      <c r="E582" s="157" t="str">
        <f>RIGHT(Airports[[#This Row],[ICAO]],3)</f>
        <v>DNE</v>
      </c>
      <c r="F5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2" s="215" t="str" cm="1">
        <f t="array" ref="G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2" s="215" t="str" cm="1">
        <f t="array" ref="H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2" s="157" t="str" cm="1">
        <f t="array" ref="I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2" s="157" t="str" cm="1">
        <f t="array" ref="J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3" spans="1:11" x14ac:dyDescent="0.25">
      <c r="A583" s="157" t="s">
        <v>1281</v>
      </c>
      <c r="B583" s="157" t="s">
        <v>1282</v>
      </c>
      <c r="C583" s="157">
        <v>-28.865278</v>
      </c>
      <c r="D583" s="157">
        <v>148.77888899999999</v>
      </c>
      <c r="E583" s="157" t="str">
        <f>RIGHT(Airports[[#This Row],[ICAO]],3)</f>
        <v>DNG</v>
      </c>
      <c r="F5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3" s="215" t="str" cm="1">
        <f t="array" ref="G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3" s="215" t="str" cm="1">
        <f t="array" ref="H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3" s="157" t="str" cm="1">
        <f t="array" ref="I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3" s="157" t="str" cm="1">
        <f t="array" ref="J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4" spans="1:11" x14ac:dyDescent="0.25">
      <c r="A584" s="157" t="s">
        <v>1283</v>
      </c>
      <c r="B584" s="157" t="s">
        <v>1284</v>
      </c>
      <c r="C584" s="157">
        <v>-9.5788890000000002</v>
      </c>
      <c r="D584" s="157">
        <v>143.78027800000001</v>
      </c>
      <c r="E584" s="157" t="str">
        <f>RIGHT(Airports[[#This Row],[ICAO]],3)</f>
        <v>DNI</v>
      </c>
      <c r="F5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4" s="215" t="str" cm="1">
        <f t="array" ref="G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4" s="215" t="str" cm="1">
        <f t="array" ref="H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4" s="157" t="str" cm="1">
        <f t="array" ref="I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4" s="157" t="str" cm="1">
        <f t="array" ref="J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5" spans="1:11" x14ac:dyDescent="0.25">
      <c r="A585" s="157" t="s">
        <v>1285</v>
      </c>
      <c r="B585" s="157" t="s">
        <v>1286</v>
      </c>
      <c r="C585" s="157">
        <v>-28.1</v>
      </c>
      <c r="D585" s="157">
        <v>144.35</v>
      </c>
      <c r="E585" s="157" t="str">
        <f>RIGHT(Airports[[#This Row],[ICAO]],3)</f>
        <v>DNV</v>
      </c>
      <c r="F5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5" s="215" t="str" cm="1">
        <f t="array" ref="G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5" s="215" t="str" cm="1">
        <f t="array" ref="H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5" s="157" t="str" cm="1">
        <f t="array" ref="I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5" s="157" t="str" cm="1">
        <f t="array" ref="J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6" spans="1:11" x14ac:dyDescent="0.25">
      <c r="A586" s="157" t="s">
        <v>1287</v>
      </c>
      <c r="B586" s="157" t="s">
        <v>1288</v>
      </c>
      <c r="C586" s="157">
        <v>-32.650556000000002</v>
      </c>
      <c r="D586" s="157">
        <v>151.208056</v>
      </c>
      <c r="E586" s="157" t="str">
        <f>RIGHT(Airports[[#This Row],[ICAO]],3)</f>
        <v>DOC</v>
      </c>
      <c r="F5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6" s="215" t="str" cm="1">
        <f t="array" ref="G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6" s="215" t="str" cm="1">
        <f t="array" ref="H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6" s="157" t="str" cm="1">
        <f t="array" ref="I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6" s="157" t="str" cm="1">
        <f t="array" ref="J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7" spans="1:11" x14ac:dyDescent="0.25">
      <c r="A587" s="157" t="s">
        <v>1289</v>
      </c>
      <c r="B587" s="157" t="s">
        <v>1290</v>
      </c>
      <c r="C587" s="157">
        <v>-36.360278000000001</v>
      </c>
      <c r="D587" s="157">
        <v>143.00749999999999</v>
      </c>
      <c r="E587" s="157" t="str">
        <f>RIGHT(Airports[[#This Row],[ICAO]],3)</f>
        <v>DOD</v>
      </c>
      <c r="F5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7" s="215" t="str" cm="1">
        <f t="array" ref="G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7" s="215" t="str" cm="1">
        <f t="array" ref="H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7" s="157" t="str" cm="1">
        <f t="array" ref="I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7" s="157" t="str" cm="1">
        <f t="array" ref="J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8" spans="1:11" x14ac:dyDescent="0.25">
      <c r="A588" s="157" t="s">
        <v>1291</v>
      </c>
      <c r="B588" s="157" t="s">
        <v>1292</v>
      </c>
      <c r="C588" s="157">
        <v>-31.174721999999999</v>
      </c>
      <c r="D588" s="157">
        <v>117.041389</v>
      </c>
      <c r="E588" s="157" t="str">
        <f>RIGHT(Airports[[#This Row],[ICAO]],3)</f>
        <v>DON</v>
      </c>
      <c r="F5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8" s="215" t="str" cm="1">
        <f t="array" ref="G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8" s="215" t="str" cm="1">
        <f t="array" ref="H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8" s="157" t="str" cm="1">
        <f t="array" ref="I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8" s="157" t="str" cm="1">
        <f t="array" ref="J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9" spans="1:11" x14ac:dyDescent="0.25">
      <c r="A589" s="157" t="s">
        <v>1293</v>
      </c>
      <c r="B589" s="157" t="s">
        <v>1294</v>
      </c>
      <c r="C589" s="157">
        <v>-18.712222000000001</v>
      </c>
      <c r="D589" s="157">
        <v>140.55083300000001</v>
      </c>
      <c r="E589" s="157" t="str">
        <f>RIGHT(Airports[[#This Row],[ICAO]],3)</f>
        <v>DOO</v>
      </c>
      <c r="F5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9" s="215" t="str" cm="1">
        <f t="array" ref="G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9" s="215" t="str" cm="1">
        <f t="array" ref="H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9" s="157" t="str" cm="1">
        <f t="array" ref="I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9" s="157" t="str" cm="1">
        <f t="array" ref="J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0" spans="1:11" x14ac:dyDescent="0.25">
      <c r="A590" s="157" t="s">
        <v>1295</v>
      </c>
      <c r="B590" s="157" t="s">
        <v>1296</v>
      </c>
      <c r="C590" s="157">
        <v>-19.601666999999999</v>
      </c>
      <c r="D590" s="157">
        <v>146.841667</v>
      </c>
      <c r="E590" s="157" t="str">
        <f>RIGHT(Airports[[#This Row],[ICAO]],3)</f>
        <v>DOP</v>
      </c>
      <c r="F5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0" s="215" t="str" cm="1">
        <f t="array" ref="G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0" s="215" t="str" cm="1">
        <f t="array" ref="H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0" s="157" t="str" cm="1">
        <f t="array" ref="I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0" s="157" t="str" cm="1">
        <f t="array" ref="J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1" spans="1:11" x14ac:dyDescent="0.25">
      <c r="A591" s="157" t="s">
        <v>1297</v>
      </c>
      <c r="B591" s="157" t="s">
        <v>1298</v>
      </c>
      <c r="C591" s="157">
        <v>-16.554167</v>
      </c>
      <c r="D591" s="157">
        <v>141.82416699999999</v>
      </c>
      <c r="E591" s="157" t="str">
        <f>RIGHT(Airports[[#This Row],[ICAO]],3)</f>
        <v>DOR</v>
      </c>
      <c r="F5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1" s="215" t="str" cm="1">
        <f t="array" ref="G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1" s="215" t="str" cm="1">
        <f t="array" ref="H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1" s="157" t="str" cm="1">
        <f t="array" ref="I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1" s="157" t="str" cm="1">
        <f t="array" ref="J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2" spans="1:11" x14ac:dyDescent="0.25">
      <c r="A592" s="157" t="s">
        <v>1299</v>
      </c>
      <c r="B592" s="157" t="s">
        <v>1300</v>
      </c>
      <c r="C592" s="157">
        <v>-19.625</v>
      </c>
      <c r="D592" s="157">
        <v>146.29166699999999</v>
      </c>
      <c r="E592" s="157" t="str">
        <f>RIGHT(Airports[[#This Row],[ICAO]],3)</f>
        <v>DOT</v>
      </c>
      <c r="F5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2" s="215" t="str" cm="1">
        <f t="array" ref="G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2" s="215" t="str" cm="1">
        <f t="array" ref="H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2" s="157" t="str" cm="1">
        <f t="array" ref="I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2" s="157" t="str" cm="1">
        <f t="array" ref="J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3" spans="1:11" x14ac:dyDescent="0.25">
      <c r="A593" s="157" t="s">
        <v>1301</v>
      </c>
      <c r="B593" s="157" t="s">
        <v>1302</v>
      </c>
      <c r="C593" s="157">
        <v>-29.655277999999999</v>
      </c>
      <c r="D593" s="157">
        <v>149.56111100000001</v>
      </c>
      <c r="E593" s="157" t="str">
        <f>RIGHT(Airports[[#This Row],[ICAO]],3)</f>
        <v>DPA</v>
      </c>
      <c r="F5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3" s="215" t="str" cm="1">
        <f t="array" ref="G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3" s="215" t="str" cm="1">
        <f t="array" ref="H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3" s="157" t="str" cm="1">
        <f t="array" ref="I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3" s="157" t="str" cm="1">
        <f t="array" ref="J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4" spans="1:11" x14ac:dyDescent="0.25">
      <c r="A594" s="157" t="s">
        <v>1303</v>
      </c>
      <c r="B594" s="157" t="s">
        <v>1304</v>
      </c>
      <c r="C594" s="157">
        <v>-24.145555999999999</v>
      </c>
      <c r="D594" s="157">
        <v>141.112222</v>
      </c>
      <c r="E594" s="157" t="str">
        <f>RIGHT(Airports[[#This Row],[ICAO]],3)</f>
        <v>DPD</v>
      </c>
      <c r="F5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4" s="215" t="str" cm="1">
        <f t="array" ref="G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4" s="215" t="str" cm="1">
        <f t="array" ref="H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4" s="157" t="str" cm="1">
        <f t="array" ref="I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4" s="157" t="str" cm="1">
        <f t="array" ref="J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5" spans="1:11" x14ac:dyDescent="0.25">
      <c r="A595" s="157" t="s">
        <v>1305</v>
      </c>
      <c r="B595" s="157" t="s">
        <v>1306</v>
      </c>
      <c r="C595" s="157">
        <v>-41.169722</v>
      </c>
      <c r="D595" s="157">
        <v>146.43027799999999</v>
      </c>
      <c r="E595" s="157" t="str">
        <f>RIGHT(Airports[[#This Row],[ICAO]],3)</f>
        <v>DPO</v>
      </c>
      <c r="F5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5" s="215" t="str" cm="1">
        <f t="array" ref="G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5" s="215" t="str" cm="1">
        <f t="array" ref="H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5" s="157" t="str" cm="1">
        <f t="array" ref="I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5" s="157" t="str" cm="1">
        <f t="array" ref="J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6" spans="1:11" x14ac:dyDescent="0.25">
      <c r="A596" s="157" t="s">
        <v>1307</v>
      </c>
      <c r="B596" s="157" t="s">
        <v>1308</v>
      </c>
      <c r="C596" s="157">
        <v>-31.571943999999998</v>
      </c>
      <c r="D596" s="157">
        <v>125.186944</v>
      </c>
      <c r="E596" s="157" t="str">
        <f>RIGHT(Airports[[#This Row],[ICAO]],3)</f>
        <v>DPT</v>
      </c>
      <c r="F5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6" s="215" t="str" cm="1">
        <f t="array" ref="G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6" s="215" t="str" cm="1">
        <f t="array" ref="H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6" s="157" t="str" cm="1">
        <f t="array" ref="I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6" s="157" t="str" cm="1">
        <f t="array" ref="J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7" spans="1:11" x14ac:dyDescent="0.25">
      <c r="A597" s="157" t="s">
        <v>1309</v>
      </c>
      <c r="B597" s="157" t="s">
        <v>1310</v>
      </c>
      <c r="C597" s="157">
        <v>-24.299721999999999</v>
      </c>
      <c r="D597" s="157">
        <v>134.13305600000001</v>
      </c>
      <c r="E597" s="157" t="str">
        <f>RIGHT(Airports[[#This Row],[ICAO]],3)</f>
        <v>DPW</v>
      </c>
      <c r="F5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7" s="215" t="str" cm="1">
        <f t="array" ref="G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7" s="215" t="str" cm="1">
        <f t="array" ref="H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7" s="157" t="str" cm="1">
        <f t="array" ref="I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7" s="157" t="str" cm="1">
        <f t="array" ref="J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8" spans="1:11" x14ac:dyDescent="0.25">
      <c r="A598" s="157" t="s">
        <v>1311</v>
      </c>
      <c r="B598" s="157" t="s">
        <v>1312</v>
      </c>
      <c r="C598" s="157">
        <v>-29.299721999999999</v>
      </c>
      <c r="D598" s="157">
        <v>114.916389</v>
      </c>
      <c r="E598" s="157" t="str">
        <f>RIGHT(Airports[[#This Row],[ICAO]],3)</f>
        <v>DRA</v>
      </c>
      <c r="F5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8" s="215" t="str" cm="1">
        <f t="array" ref="G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8" s="215" t="str" cm="1">
        <f t="array" ref="H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8" s="157" t="str" cm="1">
        <f t="array" ref="I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8" s="157" t="str" cm="1">
        <f t="array" ref="J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9" spans="1:11" x14ac:dyDescent="0.25">
      <c r="A599" s="157" t="s">
        <v>1313</v>
      </c>
      <c r="B599" s="157" t="s">
        <v>1314</v>
      </c>
      <c r="C599" s="157">
        <v>-25.283055999999998</v>
      </c>
      <c r="D599" s="157">
        <v>115.86666700000001</v>
      </c>
      <c r="E599" s="157" t="str">
        <f>RIGHT(Airports[[#This Row],[ICAO]],3)</f>
        <v>DRC</v>
      </c>
      <c r="F5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9" s="215" t="str" cm="1">
        <f t="array" ref="G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9" s="215" t="str" cm="1">
        <f t="array" ref="H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9" s="157" t="str" cm="1">
        <f t="array" ref="I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9" s="157" t="str" cm="1">
        <f t="array" ref="J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0" spans="1:11" x14ac:dyDescent="0.25">
      <c r="A600" s="157" t="s">
        <v>1315</v>
      </c>
      <c r="B600" s="157" t="s">
        <v>1316</v>
      </c>
      <c r="C600" s="157">
        <v>-15.713056</v>
      </c>
      <c r="D600" s="157">
        <v>126.381389</v>
      </c>
      <c r="E600" s="157" t="str">
        <f>RIGHT(Airports[[#This Row],[ICAO]],3)</f>
        <v>DRD</v>
      </c>
      <c r="F6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0" s="215" t="str" cm="1">
        <f t="array" ref="G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0" s="215" t="str" cm="1">
        <f t="array" ref="H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0" s="157" t="str" cm="1">
        <f t="array" ref="I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0" s="157" t="str" cm="1">
        <f t="array" ref="J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1" spans="1:11" x14ac:dyDescent="0.25">
      <c r="A601" s="157" t="s">
        <v>1317</v>
      </c>
      <c r="B601" s="157" t="s">
        <v>1318</v>
      </c>
      <c r="C601" s="157">
        <v>-22.899722000000001</v>
      </c>
      <c r="D601" s="157">
        <v>143.98333299999999</v>
      </c>
      <c r="E601" s="157" t="str">
        <f>RIGHT(Airports[[#This Row],[ICAO]],3)</f>
        <v>DRE</v>
      </c>
      <c r="F6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1" s="215" t="str" cm="1">
        <f t="array" ref="G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1" s="215" t="str" cm="1">
        <f t="array" ref="H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1" s="157" t="str" cm="1">
        <f t="array" ref="I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1" s="157" t="str" cm="1">
        <f t="array" ref="J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2" spans="1:11" x14ac:dyDescent="0.25">
      <c r="A602" s="157" t="s">
        <v>1319</v>
      </c>
      <c r="B602" s="157" t="s">
        <v>1320</v>
      </c>
      <c r="C602" s="157">
        <v>-23.736388999999999</v>
      </c>
      <c r="D602" s="157">
        <v>149.66305600000001</v>
      </c>
      <c r="E602" s="157" t="str">
        <f>RIGHT(Airports[[#This Row],[ICAO]],3)</f>
        <v>DRG</v>
      </c>
      <c r="F6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2" s="215" t="str" cm="1">
        <f t="array" ref="G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2" s="215" t="str" cm="1">
        <f t="array" ref="H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2" s="157" t="str" cm="1">
        <f t="array" ref="I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2" s="157" t="str" cm="1">
        <f t="array" ref="J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3" spans="1:11" x14ac:dyDescent="0.25">
      <c r="A603" s="157" t="s">
        <v>1321</v>
      </c>
      <c r="B603" s="157" t="s">
        <v>1322</v>
      </c>
      <c r="C603" s="157">
        <v>-27.074999999999999</v>
      </c>
      <c r="D603" s="157">
        <v>141.9</v>
      </c>
      <c r="E603" s="157" t="str">
        <f>RIGHT(Airports[[#This Row],[ICAO]],3)</f>
        <v>DRH</v>
      </c>
      <c r="F6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3" s="215" t="str" cm="1">
        <f t="array" ref="G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3" s="215" t="str" cm="1">
        <f t="array" ref="H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3" s="157" t="str" cm="1">
        <f t="array" ref="I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3" s="157" t="str" cm="1">
        <f t="array" ref="J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4" spans="1:11" x14ac:dyDescent="0.25">
      <c r="A604" s="157" t="s">
        <v>1323</v>
      </c>
      <c r="B604" s="157" t="s">
        <v>1324</v>
      </c>
      <c r="C604" s="157">
        <v>-25.684722000000001</v>
      </c>
      <c r="D604" s="157">
        <v>140.223333</v>
      </c>
      <c r="E604" s="157" t="str">
        <f>RIGHT(Airports[[#This Row],[ICAO]],3)</f>
        <v>DRI</v>
      </c>
      <c r="F6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4" s="215" t="str" cm="1">
        <f t="array" ref="G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4" s="215" t="str" cm="1">
        <f t="array" ref="H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4" s="157" t="str" cm="1">
        <f t="array" ref="I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4" s="157" t="str" cm="1">
        <f t="array" ref="J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5" spans="1:11" x14ac:dyDescent="0.25">
      <c r="A605" s="157" t="s">
        <v>1325</v>
      </c>
      <c r="B605" s="157" t="s">
        <v>1326</v>
      </c>
      <c r="C605" s="157">
        <v>-26.433056000000001</v>
      </c>
      <c r="D605" s="157">
        <v>133.25805600000001</v>
      </c>
      <c r="E605" s="157" t="str">
        <f>RIGHT(Airports[[#This Row],[ICAO]],3)</f>
        <v>DRL</v>
      </c>
      <c r="F6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5" s="215" t="str" cm="1">
        <f t="array" ref="G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5" s="215" t="str" cm="1">
        <f t="array" ref="H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5" s="157" t="str" cm="1">
        <f t="array" ref="I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5" s="157" t="str" cm="1">
        <f t="array" ref="J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6" spans="1:11" x14ac:dyDescent="0.25">
      <c r="A606" s="157" t="s">
        <v>1327</v>
      </c>
      <c r="B606" s="157" t="s">
        <v>1328</v>
      </c>
      <c r="C606" s="157">
        <v>-38.208888999999999</v>
      </c>
      <c r="D606" s="157">
        <v>145.829444</v>
      </c>
      <c r="E606" s="157" t="str">
        <f>RIGHT(Airports[[#This Row],[ICAO]],3)</f>
        <v>DRN</v>
      </c>
      <c r="F6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6" s="215" t="str" cm="1">
        <f t="array" ref="G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6" s="215" t="str" cm="1">
        <f t="array" ref="H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6" s="157" t="str" cm="1">
        <f t="array" ref="I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6" s="157" t="str" cm="1">
        <f t="array" ref="J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7" spans="1:11" x14ac:dyDescent="0.25">
      <c r="A607" s="157" t="s">
        <v>1329</v>
      </c>
      <c r="B607" s="157" t="s">
        <v>1330</v>
      </c>
      <c r="C607" s="157">
        <v>-24.653611000000001</v>
      </c>
      <c r="D607" s="157">
        <v>150.53555600000001</v>
      </c>
      <c r="E607" s="157" t="str">
        <f>RIGHT(Airports[[#This Row],[ICAO]],3)</f>
        <v>DRU</v>
      </c>
      <c r="F6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7" s="215" t="str" cm="1">
        <f t="array" ref="G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7" s="215" t="str" cm="1">
        <f t="array" ref="H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7" s="157" t="str" cm="1">
        <f t="array" ref="I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7" s="157" t="str" cm="1">
        <f t="array" ref="J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8" spans="1:11" x14ac:dyDescent="0.25">
      <c r="A608" s="157" t="s">
        <v>1331</v>
      </c>
      <c r="B608" s="157" t="s">
        <v>1332</v>
      </c>
      <c r="C608" s="157">
        <v>-18.783055999999998</v>
      </c>
      <c r="D608" s="157">
        <v>144.69972200000001</v>
      </c>
      <c r="E608" s="157" t="str">
        <f>RIGHT(Airports[[#This Row],[ICAO]],3)</f>
        <v>DRV</v>
      </c>
      <c r="F6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8" s="215" t="str" cm="1">
        <f t="array" ref="G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8" s="215" t="str" cm="1">
        <f t="array" ref="H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8" s="157" t="str" cm="1">
        <f t="array" ref="I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8" s="157" t="str" cm="1">
        <f t="array" ref="J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9" spans="1:11" x14ac:dyDescent="0.25">
      <c r="A609" s="157" t="s">
        <v>1333</v>
      </c>
      <c r="B609" s="157" t="s">
        <v>1334</v>
      </c>
      <c r="C609" s="157">
        <v>-42.133333</v>
      </c>
      <c r="D609" s="157">
        <v>146.22222199999999</v>
      </c>
      <c r="E609" s="157" t="str">
        <f>RIGHT(Airports[[#This Row],[ICAO]],3)</f>
        <v>DRW</v>
      </c>
      <c r="F6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9" s="215" t="str" cm="1">
        <f t="array" ref="G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9" s="215" t="str" cm="1">
        <f t="array" ref="H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9" s="157" t="str" cm="1">
        <f t="array" ref="I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9" s="157" t="str" cm="1">
        <f t="array" ref="J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0" spans="1:11" x14ac:dyDescent="0.25">
      <c r="A610" s="157" t="s">
        <v>1335</v>
      </c>
      <c r="B610" s="157" t="s">
        <v>1336</v>
      </c>
      <c r="C610" s="157">
        <v>-68.570278000000002</v>
      </c>
      <c r="D610" s="157">
        <v>77.956111000000007</v>
      </c>
      <c r="E610" s="157" t="str">
        <f>RIGHT(Airports[[#This Row],[ICAO]],3)</f>
        <v>DSI</v>
      </c>
      <c r="F6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0" s="215" t="str" cm="1">
        <f t="array" ref="G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0" s="215" t="str" cm="1">
        <f t="array" ref="H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0" s="157" t="str" cm="1">
        <f t="array" ref="I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0" s="157" t="str" cm="1">
        <f t="array" ref="J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1" spans="1:11" x14ac:dyDescent="0.25">
      <c r="A611" s="157" t="s">
        <v>1337</v>
      </c>
      <c r="B611" s="157" t="s">
        <v>1338</v>
      </c>
      <c r="C611" s="157">
        <v>-68.576389000000006</v>
      </c>
      <c r="D611" s="157">
        <v>77.967500000000001</v>
      </c>
      <c r="E611" s="157" t="str">
        <f>RIGHT(Airports[[#This Row],[ICAO]],3)</f>
        <v>DSN</v>
      </c>
      <c r="F6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1" s="215" t="str" cm="1">
        <f t="array" ref="G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1" s="215" t="str" cm="1">
        <f t="array" ref="H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1" s="157" t="str" cm="1">
        <f t="array" ref="I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1" s="157" t="str" cm="1">
        <f t="array" ref="J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2" spans="1:11" x14ac:dyDescent="0.25">
      <c r="A612" s="157" t="s">
        <v>1339</v>
      </c>
      <c r="B612" s="157" t="s">
        <v>1340</v>
      </c>
      <c r="C612" s="157">
        <v>-14.55</v>
      </c>
      <c r="D612" s="157">
        <v>131.283333</v>
      </c>
      <c r="E612" s="157" t="str">
        <f>RIGHT(Airports[[#This Row],[ICAO]],3)</f>
        <v>DSV</v>
      </c>
      <c r="F6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2" s="215" t="str" cm="1">
        <f t="array" ref="G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2" s="215" t="str" cm="1">
        <f t="array" ref="H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2" s="157" t="str" cm="1">
        <f t="array" ref="I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2" s="157" t="str" cm="1">
        <f t="array" ref="J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3" spans="1:11" x14ac:dyDescent="0.25">
      <c r="A613" s="157" t="s">
        <v>1341</v>
      </c>
      <c r="B613" s="157" t="s">
        <v>1342</v>
      </c>
      <c r="C613" s="157">
        <v>-25.997222000000001</v>
      </c>
      <c r="D613" s="157">
        <v>146.93305599999999</v>
      </c>
      <c r="E613" s="157" t="str">
        <f>RIGHT(Airports[[#This Row],[ICAO]],3)</f>
        <v>DUG</v>
      </c>
      <c r="F6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3" s="215" t="str" cm="1">
        <f t="array" ref="G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3" s="215" t="str" cm="1">
        <f t="array" ref="H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3" s="157" t="str" cm="1">
        <f t="array" ref="I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3" s="157" t="str" cm="1">
        <f t="array" ref="J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4" spans="1:11" x14ac:dyDescent="0.25">
      <c r="A614" s="157" t="s">
        <v>1343</v>
      </c>
      <c r="B614" s="157" t="s">
        <v>1344</v>
      </c>
      <c r="C614" s="157">
        <v>-27.958333</v>
      </c>
      <c r="D614" s="157">
        <v>122.308333</v>
      </c>
      <c r="E614" s="157" t="str">
        <f>RIGHT(Airports[[#This Row],[ICAO]],3)</f>
        <v>DUK</v>
      </c>
      <c r="F6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4" s="215" t="str" cm="1">
        <f t="array" ref="G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4" s="215" t="str" cm="1">
        <f t="array" ref="H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4" s="157" t="str" cm="1">
        <f t="array" ref="I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4" s="157" t="str" cm="1">
        <f t="array" ref="J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5" spans="1:11" x14ac:dyDescent="0.25">
      <c r="A615" s="157" t="s">
        <v>1345</v>
      </c>
      <c r="B615" s="157" t="s">
        <v>1346</v>
      </c>
      <c r="C615" s="157">
        <v>-33.322499999999998</v>
      </c>
      <c r="D615" s="157">
        <v>117.743889</v>
      </c>
      <c r="E615" s="157" t="str">
        <f>RIGHT(Airports[[#This Row],[ICAO]],3)</f>
        <v>DUM</v>
      </c>
      <c r="F6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5" s="215" t="str" cm="1">
        <f t="array" ref="G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5" s="215" t="str" cm="1">
        <f t="array" ref="H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5" s="157" t="str" cm="1">
        <f t="array" ref="I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5" s="157" t="str" cm="1">
        <f t="array" ref="J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6" spans="1:11" x14ac:dyDescent="0.25">
      <c r="A616" s="157" t="s">
        <v>1347</v>
      </c>
      <c r="B616" s="157" t="s">
        <v>1348</v>
      </c>
      <c r="C616" s="157">
        <v>-27.516667000000002</v>
      </c>
      <c r="D616" s="157">
        <v>153.42833300000001</v>
      </c>
      <c r="E616" s="157" t="str">
        <f>RIGHT(Airports[[#This Row],[ICAO]],3)</f>
        <v>DUN</v>
      </c>
      <c r="F6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6" s="215" t="str" cm="1">
        <f t="array" ref="G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6" s="215" t="str" cm="1">
        <f t="array" ref="H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6" s="157" t="str" cm="1">
        <f t="array" ref="I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6" s="157" t="str" cm="1">
        <f t="array" ref="J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7" spans="1:11" x14ac:dyDescent="0.25">
      <c r="A617" s="157" t="s">
        <v>1349</v>
      </c>
      <c r="B617" s="157" t="s">
        <v>1350</v>
      </c>
      <c r="C617" s="157">
        <v>-12.649722000000001</v>
      </c>
      <c r="D617" s="157">
        <v>135.36666700000001</v>
      </c>
      <c r="E617" s="157" t="str">
        <f>RIGHT(Airports[[#This Row],[ICAO]],3)</f>
        <v>DUP</v>
      </c>
      <c r="F6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7" s="215" t="str" cm="1">
        <f t="array" ref="G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7" s="215" t="str" cm="1">
        <f t="array" ref="H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7" s="157" t="str" cm="1">
        <f t="array" ref="I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7" s="157" t="str" cm="1">
        <f t="array" ref="J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8" spans="1:11" x14ac:dyDescent="0.25">
      <c r="A618" s="157" t="s">
        <v>1351</v>
      </c>
      <c r="B618" s="157" t="s">
        <v>1352</v>
      </c>
      <c r="C618" s="157">
        <v>-20.896667000000001</v>
      </c>
      <c r="D618" s="157">
        <v>116.410556</v>
      </c>
      <c r="E618" s="157" t="str">
        <f>RIGHT(Airports[[#This Row],[ICAO]],3)</f>
        <v>DVC</v>
      </c>
      <c r="F6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8" s="215" t="str" cm="1">
        <f t="array" ref="G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8" s="215" t="str" cm="1">
        <f t="array" ref="H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8" s="157" t="str" cm="1">
        <f t="array" ref="I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8" s="157" t="str" cm="1">
        <f t="array" ref="J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9" spans="1:11" x14ac:dyDescent="0.25">
      <c r="A619" s="157" t="s">
        <v>1353</v>
      </c>
      <c r="B619" s="157" t="s">
        <v>1354</v>
      </c>
      <c r="C619" s="157">
        <v>-32.283056000000002</v>
      </c>
      <c r="D619" s="157">
        <v>116.55</v>
      </c>
      <c r="E619" s="157" t="str">
        <f>RIGHT(Airports[[#This Row],[ICAO]],3)</f>
        <v>DVE</v>
      </c>
      <c r="F6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9" s="215" t="str" cm="1">
        <f t="array" ref="G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9" s="215" t="str" cm="1">
        <f t="array" ref="H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9" s="157" t="str" cm="1">
        <f t="array" ref="I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9" s="157" t="str" cm="1">
        <f t="array" ref="J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0" spans="1:11" x14ac:dyDescent="0.25">
      <c r="A620" s="157" t="s">
        <v>1355</v>
      </c>
      <c r="B620" s="157" t="s">
        <v>1356</v>
      </c>
      <c r="C620" s="157">
        <v>-24.858332999999998</v>
      </c>
      <c r="D620" s="157">
        <v>129.123333</v>
      </c>
      <c r="E620" s="157" t="str">
        <f>RIGHT(Airports[[#This Row],[ICAO]],3)</f>
        <v>DVR</v>
      </c>
      <c r="F6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0" s="215" t="str" cm="1">
        <f t="array" ref="G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0" s="215" t="str" cm="1">
        <f t="array" ref="H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0" s="157" t="str" cm="1">
        <f t="array" ref="I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0" s="157" t="str" cm="1">
        <f t="array" ref="J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1" spans="1:11" x14ac:dyDescent="0.25">
      <c r="A621" s="157" t="s">
        <v>1357</v>
      </c>
      <c r="B621" s="157" t="s">
        <v>1358</v>
      </c>
      <c r="C621" s="157">
        <v>-15.746943999999999</v>
      </c>
      <c r="D621" s="157">
        <v>131.919444</v>
      </c>
      <c r="E621" s="157" t="str">
        <f>RIGHT(Airports[[#This Row],[ICAO]],3)</f>
        <v>DWF</v>
      </c>
      <c r="F6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1" s="215" t="str" cm="1">
        <f t="array" ref="G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1" s="215" t="str" cm="1">
        <f t="array" ref="H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1" s="157" t="str" cm="1">
        <f t="array" ref="I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1" s="157" t="str" cm="1">
        <f t="array" ref="J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2" spans="1:11" x14ac:dyDescent="0.25">
      <c r="A622" s="157" t="s">
        <v>1359</v>
      </c>
      <c r="B622" s="157" t="s">
        <v>1360</v>
      </c>
      <c r="C622" s="157">
        <v>-32.683332999999998</v>
      </c>
      <c r="D622" s="157">
        <v>116.0775</v>
      </c>
      <c r="E622" s="157" t="str">
        <f>RIGHT(Airports[[#This Row],[ICAO]],3)</f>
        <v>DWG</v>
      </c>
      <c r="F6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2" s="215" t="str" cm="1">
        <f t="array" ref="G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2" s="215" t="str" cm="1">
        <f t="array" ref="H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2" s="157" t="str" cm="1">
        <f t="array" ref="I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2" s="157" t="str" cm="1">
        <f t="array" ref="J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3" spans="1:11" x14ac:dyDescent="0.25">
      <c r="A623" s="157" t="s">
        <v>1361</v>
      </c>
      <c r="B623" s="157" t="s">
        <v>1362</v>
      </c>
      <c r="C623" s="157">
        <v>-17.073056000000001</v>
      </c>
      <c r="D623" s="157">
        <v>126.848056</v>
      </c>
      <c r="E623" s="157" t="str">
        <f>RIGHT(Airports[[#This Row],[ICAO]],3)</f>
        <v>DWN</v>
      </c>
      <c r="F6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3" s="215" t="str" cm="1">
        <f t="array" ref="G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3" s="215" t="str" cm="1">
        <f t="array" ref="H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3" s="157" t="str" cm="1">
        <f t="array" ref="I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3" s="157" t="str" cm="1">
        <f t="array" ref="J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4" spans="1:11" x14ac:dyDescent="0.25">
      <c r="A624" s="157" t="s">
        <v>1363</v>
      </c>
      <c r="B624" s="157" t="s">
        <v>1364</v>
      </c>
      <c r="C624" s="157">
        <v>-16.683333000000001</v>
      </c>
      <c r="D624" s="157">
        <v>123.083333</v>
      </c>
      <c r="E624" s="157" t="str">
        <f>RIGHT(Airports[[#This Row],[ICAO]],3)</f>
        <v>DWP</v>
      </c>
      <c r="F6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4" s="215" t="str" cm="1">
        <f t="array" ref="G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4" s="215" t="str" cm="1">
        <f t="array" ref="H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4" s="157" t="str" cm="1">
        <f t="array" ref="I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4" s="157" t="str" cm="1">
        <f t="array" ref="J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5" spans="1:11" x14ac:dyDescent="0.25">
      <c r="A625" s="157" t="s">
        <v>1365</v>
      </c>
      <c r="B625" s="157" t="s">
        <v>1366</v>
      </c>
      <c r="C625" s="157">
        <v>-30.199166999999999</v>
      </c>
      <c r="D625" s="157">
        <v>116.65472200000001</v>
      </c>
      <c r="E625" s="157" t="str">
        <f>RIGHT(Airports[[#This Row],[ICAO]],3)</f>
        <v>DWU</v>
      </c>
      <c r="F6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5" s="215" t="str" cm="1">
        <f t="array" ref="G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5" s="215" t="str" cm="1">
        <f t="array" ref="H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5" s="157" t="str" cm="1">
        <f t="array" ref="I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5" s="157" t="str" cm="1">
        <f t="array" ref="J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6" spans="1:11" x14ac:dyDescent="0.25">
      <c r="A626" s="157" t="s">
        <v>1367</v>
      </c>
      <c r="B626" s="157" t="s">
        <v>1368</v>
      </c>
      <c r="C626" s="157">
        <v>-32.920833000000002</v>
      </c>
      <c r="D626" s="157">
        <v>151.774722</v>
      </c>
      <c r="E626" s="157" t="str">
        <f>RIGHT(Airports[[#This Row],[ICAO]],3)</f>
        <v>DYP</v>
      </c>
      <c r="F6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6" s="215" t="str" cm="1">
        <f t="array" ref="G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6" s="215" t="str" cm="1">
        <f t="array" ref="H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6" s="157" t="str" cm="1">
        <f t="array" ref="I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6" s="157" t="str" cm="1">
        <f t="array" ref="J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7" spans="1:11" x14ac:dyDescent="0.25">
      <c r="A627" s="157" t="s">
        <v>1369</v>
      </c>
      <c r="B627" s="157" t="s">
        <v>1370</v>
      </c>
      <c r="C627" s="157">
        <v>-22.622222000000001</v>
      </c>
      <c r="D627" s="157">
        <v>148.363889</v>
      </c>
      <c r="E627" s="157" t="str">
        <f>RIGHT(Airports[[#This Row],[ICAO]],3)</f>
        <v>DYS</v>
      </c>
      <c r="F6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7" s="215" t="str" cm="1">
        <f t="array" ref="G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7" s="215" t="str" cm="1">
        <f t="array" ref="H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7" s="157" t="str" cm="1">
        <f t="array" ref="I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7" s="157" t="str" cm="1">
        <f t="array" ref="J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8" spans="1:11" x14ac:dyDescent="0.25">
      <c r="A628" s="157" t="s">
        <v>1371</v>
      </c>
      <c r="B628" s="157" t="s">
        <v>1372</v>
      </c>
      <c r="C628" s="157">
        <v>-33.137222000000001</v>
      </c>
      <c r="D628" s="157">
        <v>146.424722</v>
      </c>
      <c r="E628" s="157" t="str">
        <f>RIGHT(Airports[[#This Row],[ICAO]],3)</f>
        <v>EAB</v>
      </c>
      <c r="F6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8" s="215" t="str" cm="1">
        <f t="array" ref="G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8" s="215" t="str" cm="1">
        <f t="array" ref="H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8" s="157" t="str" cm="1">
        <f t="array" ref="I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8" s="157" t="str" cm="1">
        <f t="array" ref="J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9" spans="1:11" x14ac:dyDescent="0.25">
      <c r="A629" s="157" t="s">
        <v>1373</v>
      </c>
      <c r="B629" s="157" t="s">
        <v>1374</v>
      </c>
      <c r="C629" s="157">
        <v>-37.215833000000003</v>
      </c>
      <c r="D629" s="157">
        <v>145.43083300000001</v>
      </c>
      <c r="E629" s="157" t="str">
        <f>RIGHT(Airports[[#This Row],[ICAO]],3)</f>
        <v>EAT</v>
      </c>
      <c r="F6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9" s="215" t="str" cm="1">
        <f t="array" ref="G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9" s="215" t="str" cm="1">
        <f t="array" ref="H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9" s="157" t="str" cm="1">
        <f t="array" ref="I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9" s="157" t="str" cm="1">
        <f t="array" ref="J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0" spans="1:11" x14ac:dyDescent="0.25">
      <c r="A630" s="157" t="s">
        <v>1375</v>
      </c>
      <c r="B630" s="157" t="s">
        <v>1376</v>
      </c>
      <c r="C630" s="157">
        <v>-26.282778</v>
      </c>
      <c r="D630" s="157">
        <v>149.70249999999999</v>
      </c>
      <c r="E630" s="157" t="str">
        <f>RIGHT(Airports[[#This Row],[ICAO]],3)</f>
        <v>EBE</v>
      </c>
      <c r="F6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0" s="215" t="str" cm="1">
        <f t="array" ref="G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0" s="215" t="str" cm="1">
        <f t="array" ref="H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0" s="157" t="str" cm="1">
        <f t="array" ref="I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0" s="157" t="str" cm="1">
        <f t="array" ref="J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1" spans="1:11" x14ac:dyDescent="0.25">
      <c r="A631" s="157" t="s">
        <v>1377</v>
      </c>
      <c r="B631" s="157" t="s">
        <v>1378</v>
      </c>
      <c r="C631" s="157">
        <v>-33.9</v>
      </c>
      <c r="D631" s="157">
        <v>115.05</v>
      </c>
      <c r="E631" s="157" t="str">
        <f>RIGHT(Airports[[#This Row],[ICAO]],3)</f>
        <v>EBV</v>
      </c>
      <c r="F6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1" s="215" t="str" cm="1">
        <f t="array" ref="G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1" s="215" t="str" cm="1">
        <f t="array" ref="H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1" s="157" t="str" cm="1">
        <f t="array" ref="I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1" s="157" t="str" cm="1">
        <f t="array" ref="J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2" spans="1:11" x14ac:dyDescent="0.25">
      <c r="A632" s="157" t="s">
        <v>1379</v>
      </c>
      <c r="B632" s="157" t="s">
        <v>1380</v>
      </c>
      <c r="C632" s="157">
        <v>-18.323333000000002</v>
      </c>
      <c r="D632" s="157">
        <v>122.126667</v>
      </c>
      <c r="E632" s="157" t="str">
        <f>RIGHT(Airports[[#This Row],[ICAO]],3)</f>
        <v>ECB</v>
      </c>
      <c r="F6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2" s="215" t="str" cm="1">
        <f t="array" ref="G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2" s="215" t="str" cm="1">
        <f t="array" ref="H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2" s="157" t="str" cm="1">
        <f t="array" ref="I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2" s="157" t="str" cm="1">
        <f t="array" ref="J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3" spans="1:11" x14ac:dyDescent="0.25">
      <c r="A633" s="157" t="s">
        <v>1381</v>
      </c>
      <c r="B633" s="157" t="s">
        <v>1382</v>
      </c>
      <c r="C633" s="157">
        <v>-36.157221999999997</v>
      </c>
      <c r="D633" s="157">
        <v>144.761944</v>
      </c>
      <c r="E633" s="157" t="str">
        <f>RIGHT(Airports[[#This Row],[ICAO]],3)</f>
        <v>ECH</v>
      </c>
      <c r="F6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3" s="215" t="str" cm="1">
        <f t="array" ref="G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3" s="215" t="str" cm="1">
        <f t="array" ref="H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3" s="157" t="str" cm="1">
        <f t="array" ref="I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3" s="157" t="str" cm="1">
        <f t="array" ref="J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4" spans="1:11" x14ac:dyDescent="0.25">
      <c r="A634" s="157" t="s">
        <v>1383</v>
      </c>
      <c r="B634" s="157" t="s">
        <v>1384</v>
      </c>
      <c r="C634" s="157">
        <v>-33.804167</v>
      </c>
      <c r="D634" s="157">
        <v>150.86750000000001</v>
      </c>
      <c r="E634" s="157" t="str">
        <f>RIGHT(Airports[[#This Row],[ICAO]],3)</f>
        <v>ECK</v>
      </c>
      <c r="F6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4" s="215" t="str" cm="1">
        <f t="array" ref="G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4" s="215" t="str" cm="1">
        <f t="array" ref="H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4" s="157" t="str" cm="1">
        <f t="array" ref="I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4" s="157" t="str" cm="1">
        <f t="array" ref="J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5" spans="1:11" x14ac:dyDescent="0.25">
      <c r="A635" s="157" t="s">
        <v>1385</v>
      </c>
      <c r="B635" s="157" t="s">
        <v>1386</v>
      </c>
      <c r="C635" s="157">
        <v>-31.716667000000001</v>
      </c>
      <c r="D635" s="157">
        <v>128.88305600000001</v>
      </c>
      <c r="E635" s="157" t="str">
        <f>RIGHT(Airports[[#This Row],[ICAO]],3)</f>
        <v>ECL</v>
      </c>
      <c r="F6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5" s="215" t="str" cm="1">
        <f t="array" ref="G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5" s="215" t="str" cm="1">
        <f t="array" ref="H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5" s="157" t="str" cm="1">
        <f t="array" ref="I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5" s="157" t="str" cm="1">
        <f t="array" ref="J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6" spans="1:11" x14ac:dyDescent="0.25">
      <c r="A636" s="157" t="s">
        <v>1387</v>
      </c>
      <c r="B636" s="157" t="s">
        <v>1388</v>
      </c>
      <c r="C636" s="157">
        <v>-35.102778000000001</v>
      </c>
      <c r="D636" s="157">
        <v>138.74361099999999</v>
      </c>
      <c r="E636" s="157" t="str">
        <f>RIGHT(Airports[[#This Row],[ICAO]],3)</f>
        <v>ECU</v>
      </c>
      <c r="F6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6" s="215" t="str" cm="1">
        <f t="array" ref="G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6" s="215" t="str" cm="1">
        <f t="array" ref="H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6" s="157" t="str" cm="1">
        <f t="array" ref="I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6" s="157" t="str" cm="1">
        <f t="array" ref="J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7" spans="1:11" x14ac:dyDescent="0.25">
      <c r="A637" s="157" t="s">
        <v>1389</v>
      </c>
      <c r="B637" s="157" t="s">
        <v>1390</v>
      </c>
      <c r="C637" s="157">
        <v>-28.566666999999999</v>
      </c>
      <c r="D637" s="157">
        <v>138.63305600000001</v>
      </c>
      <c r="E637" s="157" t="str">
        <f>RIGHT(Airports[[#This Row],[ICAO]],3)</f>
        <v>EDA</v>
      </c>
      <c r="F6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7" s="215" t="str" cm="1">
        <f t="array" ref="G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7" s="215" t="str" cm="1">
        <f t="array" ref="H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7" s="157" t="str" cm="1">
        <f t="array" ref="I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7" s="157" t="str" cm="1">
        <f t="array" ref="J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8" spans="1:11" x14ac:dyDescent="0.25">
      <c r="A638" s="157" t="s">
        <v>1391</v>
      </c>
      <c r="B638" s="157" t="s">
        <v>1392</v>
      </c>
      <c r="C638" s="157">
        <v>-35.096666999999997</v>
      </c>
      <c r="D638" s="157">
        <v>137.73500000000001</v>
      </c>
      <c r="E638" s="157" t="str">
        <f>RIGHT(Airports[[#This Row],[ICAO]],3)</f>
        <v>EDB</v>
      </c>
      <c r="F6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8" s="215" t="str" cm="1">
        <f t="array" ref="G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8" s="215" t="str" cm="1">
        <f t="array" ref="H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8" s="157" t="str" cm="1">
        <f t="array" ref="I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8" s="157" t="str" cm="1">
        <f t="array" ref="J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9" spans="1:11" x14ac:dyDescent="0.25">
      <c r="A639" s="157" t="s">
        <v>1393</v>
      </c>
      <c r="B639" s="157" t="s">
        <v>1394</v>
      </c>
      <c r="C639" s="157">
        <v>-34.181111000000001</v>
      </c>
      <c r="D639" s="157">
        <v>139.089167</v>
      </c>
      <c r="E639" s="157" t="str">
        <f>RIGHT(Airports[[#This Row],[ICAO]],3)</f>
        <v>EDD</v>
      </c>
      <c r="F6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9" s="215" t="str" cm="1">
        <f t="array" ref="G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9" s="215" t="str" cm="1">
        <f t="array" ref="H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9" s="157" t="str" cm="1">
        <f t="array" ref="I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9" s="157" t="str" cm="1">
        <f t="array" ref="J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0" spans="1:11" x14ac:dyDescent="0.25">
      <c r="A640" s="157" t="s">
        <v>1395</v>
      </c>
      <c r="B640" s="157" t="s">
        <v>1396</v>
      </c>
      <c r="C640" s="157">
        <v>-37.016666999999998</v>
      </c>
      <c r="D640" s="157">
        <v>141.26666700000001</v>
      </c>
      <c r="E640" s="157" t="str">
        <f>RIGHT(Airports[[#This Row],[ICAO]],3)</f>
        <v>EDE</v>
      </c>
      <c r="F6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0" s="215" t="str" cm="1">
        <f t="array" ref="G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0" s="215" t="str" cm="1">
        <f t="array" ref="H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0" s="157" t="str" cm="1">
        <f t="array" ref="I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0" s="157" t="str" cm="1">
        <f t="array" ref="J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1" spans="1:11" x14ac:dyDescent="0.25">
      <c r="A641" s="157" t="s">
        <v>1397</v>
      </c>
      <c r="B641" s="157" t="s">
        <v>1398</v>
      </c>
      <c r="C641" s="157">
        <v>-23.75</v>
      </c>
      <c r="D641" s="157">
        <v>116.099722</v>
      </c>
      <c r="E641" s="157" t="str">
        <f>RIGHT(Airports[[#This Row],[ICAO]],3)</f>
        <v>EDM</v>
      </c>
      <c r="F6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1" s="215" t="str" cm="1">
        <f t="array" ref="G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1" s="215" t="str" cm="1">
        <f t="array" ref="H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1" s="157" t="str" cm="1">
        <f t="array" ref="I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1" s="157" t="str" cm="1">
        <f t="array" ref="J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2" spans="1:11" x14ac:dyDescent="0.25">
      <c r="A642" s="157" t="s">
        <v>1399</v>
      </c>
      <c r="B642" s="157" t="s">
        <v>1400</v>
      </c>
      <c r="C642" s="157">
        <v>-35.898333000000001</v>
      </c>
      <c r="D642" s="157">
        <v>137.26166699999999</v>
      </c>
      <c r="E642" s="157" t="str">
        <f>RIGHT(Airports[[#This Row],[ICAO]],3)</f>
        <v>EDW</v>
      </c>
      <c r="F6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2" s="215" t="str" cm="1">
        <f t="array" ref="G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2" s="215" t="str" cm="1">
        <f t="array" ref="H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2" s="157" t="str" cm="1">
        <f t="array" ref="I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2" s="157" t="str" cm="1">
        <f t="array" ref="J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3" spans="1:11" x14ac:dyDescent="0.25">
      <c r="A643" s="157" t="s">
        <v>1401</v>
      </c>
      <c r="B643" s="157" t="s">
        <v>1402</v>
      </c>
      <c r="C643" s="157">
        <v>-29.833055999999999</v>
      </c>
      <c r="D643" s="157">
        <v>115.24638899999999</v>
      </c>
      <c r="E643" s="157" t="str">
        <f>RIGHT(Airports[[#This Row],[ICAO]],3)</f>
        <v>EEB</v>
      </c>
      <c r="F6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3" s="215" t="str" cm="1">
        <f t="array" ref="G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3" s="215" t="str" cm="1">
        <f t="array" ref="H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3" s="157" t="str" cm="1">
        <f t="array" ref="I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3" s="157" t="str" cm="1">
        <f t="array" ref="J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4" spans="1:11" x14ac:dyDescent="0.25">
      <c r="A644" s="157" t="s">
        <v>1403</v>
      </c>
      <c r="B644" s="157" t="s">
        <v>1404</v>
      </c>
      <c r="C644" s="157">
        <v>-32.599722</v>
      </c>
      <c r="D644" s="157">
        <v>151.34138899999999</v>
      </c>
      <c r="E644" s="157" t="str">
        <f>RIGHT(Airports[[#This Row],[ICAO]],3)</f>
        <v>EES</v>
      </c>
      <c r="F6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4" s="215" t="str" cm="1">
        <f t="array" ref="G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4" s="215" t="str" cm="1">
        <f t="array" ref="H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4" s="157" t="str" cm="1">
        <f t="array" ref="I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4" s="157" t="str" cm="1">
        <f t="array" ref="J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5" spans="1:11" x14ac:dyDescent="0.25">
      <c r="A645" s="157" t="s">
        <v>1405</v>
      </c>
      <c r="B645" s="157" t="s">
        <v>1406</v>
      </c>
      <c r="C645" s="157">
        <v>-22</v>
      </c>
      <c r="D645" s="157">
        <v>146.91666699999999</v>
      </c>
      <c r="E645" s="157" t="str">
        <f>RIGHT(Airports[[#This Row],[ICAO]],3)</f>
        <v>EGS</v>
      </c>
      <c r="F6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5" s="215" t="str" cm="1">
        <f t="array" ref="G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5" s="215" t="str" cm="1">
        <f t="array" ref="H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5" s="157" t="str" cm="1">
        <f t="array" ref="I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5" s="157" t="str" cm="1">
        <f t="array" ref="J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6" spans="1:11" x14ac:dyDescent="0.25">
      <c r="A646" s="157" t="s">
        <v>1407</v>
      </c>
      <c r="B646" s="157" t="s">
        <v>1408</v>
      </c>
      <c r="C646" s="157">
        <v>-33.440832999999998</v>
      </c>
      <c r="D646" s="157">
        <v>151.36861099999999</v>
      </c>
      <c r="E646" s="157" t="str">
        <f>RIGHT(Airports[[#This Row],[ICAO]],3)</f>
        <v>EHP</v>
      </c>
      <c r="F6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6" s="215" t="str" cm="1">
        <f t="array" ref="G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6" s="215" t="str" cm="1">
        <f t="array" ref="H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6" s="157" t="str" cm="1">
        <f t="array" ref="I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6" s="157" t="str" cm="1">
        <f t="array" ref="J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7" spans="1:11" x14ac:dyDescent="0.25">
      <c r="A647" s="157" t="s">
        <v>1409</v>
      </c>
      <c r="B647" s="157" t="s">
        <v>1410</v>
      </c>
      <c r="C647" s="157">
        <v>-20.656110999999999</v>
      </c>
      <c r="D647" s="157">
        <v>116.681944</v>
      </c>
      <c r="E647" s="157" t="str">
        <f>RIGHT(Airports[[#This Row],[ICAO]],3)</f>
        <v>EII</v>
      </c>
      <c r="F6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7" s="215" t="str" cm="1">
        <f t="array" ref="G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7" s="215" t="str" cm="1">
        <f t="array" ref="H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7" s="157" t="str" cm="1">
        <f t="array" ref="I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7" s="157" t="str" cm="1">
        <f t="array" ref="J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8" spans="1:11" x14ac:dyDescent="0.25">
      <c r="A648" s="157" t="s">
        <v>1411</v>
      </c>
      <c r="B648" s="157" t="s">
        <v>1412</v>
      </c>
      <c r="C648" s="157">
        <v>-18.504722000000001</v>
      </c>
      <c r="D648" s="157">
        <v>144.09138899999999</v>
      </c>
      <c r="E648" s="157" t="str">
        <f>RIGHT(Airports[[#This Row],[ICAO]],3)</f>
        <v>EIN</v>
      </c>
      <c r="F6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8" s="215" t="str" cm="1">
        <f t="array" ref="G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8" s="215" t="str" cm="1">
        <f t="array" ref="H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8" s="157" t="str" cm="1">
        <f t="array" ref="I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8" s="157" t="str" cm="1">
        <f t="array" ref="J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9" spans="1:11" x14ac:dyDescent="0.25">
      <c r="A649" s="157" t="s">
        <v>1413</v>
      </c>
      <c r="B649" s="157" t="s">
        <v>1414</v>
      </c>
      <c r="C649" s="157">
        <v>-30.769444</v>
      </c>
      <c r="D649" s="157">
        <v>120.311944</v>
      </c>
      <c r="E649" s="157" t="str">
        <f>RIGHT(Airports[[#This Row],[ICAO]],3)</f>
        <v>EJI</v>
      </c>
      <c r="F6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9" s="215" t="str" cm="1">
        <f t="array" ref="G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9" s="215" t="str" cm="1">
        <f t="array" ref="H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9" s="157" t="str" cm="1">
        <f t="array" ref="I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9" s="157" t="str" cm="1">
        <f t="array" ref="J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0" spans="1:11" x14ac:dyDescent="0.25">
      <c r="A650" s="157" t="s">
        <v>1415</v>
      </c>
      <c r="B650" s="157" t="s">
        <v>1416</v>
      </c>
      <c r="C650" s="157">
        <v>-17.916388999999999</v>
      </c>
      <c r="D650" s="157">
        <v>124.783056</v>
      </c>
      <c r="E650" s="157" t="str">
        <f>RIGHT(Airports[[#This Row],[ICAO]],3)</f>
        <v>ELA</v>
      </c>
      <c r="F6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0" s="215" t="str" cm="1">
        <f t="array" ref="G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0" s="215" t="str" cm="1">
        <f t="array" ref="H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0" s="157" t="str" cm="1">
        <f t="array" ref="I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0" s="157" t="str" cm="1">
        <f t="array" ref="J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1" spans="1:11" x14ac:dyDescent="0.25">
      <c r="A651" s="157" t="s">
        <v>1417</v>
      </c>
      <c r="B651" s="157" t="s">
        <v>1418</v>
      </c>
      <c r="C651" s="157">
        <v>-12.019444</v>
      </c>
      <c r="D651" s="157">
        <v>135.57055600000001</v>
      </c>
      <c r="E651" s="157" t="str">
        <f>RIGHT(Airports[[#This Row],[ICAO]],3)</f>
        <v>ELD</v>
      </c>
      <c r="F6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1" s="215" t="str" cm="1">
        <f t="array" ref="G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1" s="215" t="str" cm="1">
        <f t="array" ref="H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1" s="157" t="str" cm="1">
        <f t="array" ref="I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1" s="157" t="str" cm="1">
        <f t="array" ref="J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2" spans="1:11" x14ac:dyDescent="0.25">
      <c r="A652" s="157" t="s">
        <v>1419</v>
      </c>
      <c r="B652" s="157" t="s">
        <v>1420</v>
      </c>
      <c r="C652" s="157">
        <v>-26.366667</v>
      </c>
      <c r="D652" s="157">
        <v>118.033056</v>
      </c>
      <c r="E652" s="157" t="str">
        <f>RIGHT(Airports[[#This Row],[ICAO]],3)</f>
        <v>ELE</v>
      </c>
      <c r="F6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2" s="215" t="str" cm="1">
        <f t="array" ref="G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2" s="215" t="str" cm="1">
        <f t="array" ref="H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2" s="157" t="str" cm="1">
        <f t="array" ref="I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2" s="157" t="str" cm="1">
        <f t="array" ref="J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3" spans="1:11" x14ac:dyDescent="0.25">
      <c r="A653" s="157" t="s">
        <v>1421</v>
      </c>
      <c r="B653" s="157" t="s">
        <v>1422</v>
      </c>
      <c r="C653" s="157">
        <v>-17.5625</v>
      </c>
      <c r="D653" s="157">
        <v>124.83499999999999</v>
      </c>
      <c r="E653" s="157" t="str">
        <f>RIGHT(Airports[[#This Row],[ICAO]],3)</f>
        <v>ELI</v>
      </c>
      <c r="F6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3" s="215" t="str" cm="1">
        <f t="array" ref="G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3" s="215" t="str" cm="1">
        <f t="array" ref="H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3" s="157" t="str" cm="1">
        <f t="array" ref="I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3" s="157" t="str" cm="1">
        <f t="array" ref="J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4" spans="1:11" x14ac:dyDescent="0.25">
      <c r="A654" s="157" t="s">
        <v>1423</v>
      </c>
      <c r="B654" s="157" t="s">
        <v>1424</v>
      </c>
      <c r="C654" s="157">
        <v>-21.171666999999999</v>
      </c>
      <c r="D654" s="157">
        <v>135.443333</v>
      </c>
      <c r="E654" s="157" t="str">
        <f>RIGHT(Airports[[#This Row],[ICAO]],3)</f>
        <v>ELK</v>
      </c>
      <c r="F6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4" s="215" t="str" cm="1">
        <f t="array" ref="G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4" s="215" t="str" cm="1">
        <f t="array" ref="H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4" s="157" t="str" cm="1">
        <f t="array" ref="I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4" s="157" t="str" cm="1">
        <f t="array" ref="J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5" spans="1:11" x14ac:dyDescent="0.25">
      <c r="A655" s="157" t="s">
        <v>1425</v>
      </c>
      <c r="B655" s="157" t="s">
        <v>1426</v>
      </c>
      <c r="C655" s="157">
        <v>-17.529167000000001</v>
      </c>
      <c r="D655" s="157">
        <v>133.52972199999999</v>
      </c>
      <c r="E655" s="157" t="str">
        <f>RIGHT(Airports[[#This Row],[ICAO]],3)</f>
        <v>ELL</v>
      </c>
      <c r="F6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5" s="215" t="str" cm="1">
        <f t="array" ref="G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5" s="215" t="str" cm="1">
        <f t="array" ref="H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5" s="157" t="str" cm="1">
        <f t="array" ref="I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5" s="157" t="str" cm="1">
        <f t="array" ref="J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6" spans="1:11" x14ac:dyDescent="0.25">
      <c r="A656" s="157" t="s">
        <v>1427</v>
      </c>
      <c r="B656" s="157" t="s">
        <v>1428</v>
      </c>
      <c r="C656" s="157">
        <v>-36.493056000000003</v>
      </c>
      <c r="D656" s="157">
        <v>144.64500000000001</v>
      </c>
      <c r="E656" s="157" t="str">
        <f>RIGHT(Airports[[#This Row],[ICAO]],3)</f>
        <v>ELM</v>
      </c>
      <c r="F6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6" s="215" t="str" cm="1">
        <f t="array" ref="G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6" s="215" t="str" cm="1">
        <f t="array" ref="H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6" s="157" t="str" cm="1">
        <f t="array" ref="I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6" s="157" t="str" cm="1">
        <f t="array" ref="J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7" spans="1:11" x14ac:dyDescent="0.25">
      <c r="A657" s="157" t="s">
        <v>1429</v>
      </c>
      <c r="B657" s="157" t="s">
        <v>1430</v>
      </c>
      <c r="C657" s="157">
        <v>-33.638333000000003</v>
      </c>
      <c r="D657" s="157">
        <v>134.9</v>
      </c>
      <c r="E657" s="157" t="str">
        <f>RIGHT(Airports[[#This Row],[ICAO]],3)</f>
        <v>ELN</v>
      </c>
      <c r="F6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7" s="215" t="str" cm="1">
        <f t="array" ref="G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7" s="215" t="str" cm="1">
        <f t="array" ref="H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7" s="157" t="str" cm="1">
        <f t="array" ref="I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7" s="157" t="str" cm="1">
        <f t="array" ref="J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8" spans="1:11" x14ac:dyDescent="0.25">
      <c r="A658" s="157" t="s">
        <v>1431</v>
      </c>
      <c r="B658" s="157" t="s">
        <v>1432</v>
      </c>
      <c r="C658" s="157">
        <v>-13.743888999999999</v>
      </c>
      <c r="D658" s="157">
        <v>130.505</v>
      </c>
      <c r="E658" s="157" t="str">
        <f>RIGHT(Airports[[#This Row],[ICAO]],3)</f>
        <v>ELZ</v>
      </c>
      <c r="F6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8" s="215" t="str" cm="1">
        <f t="array" ref="G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8" s="215" t="str" cm="1">
        <f t="array" ref="H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8" s="157" t="str" cm="1">
        <f t="array" ref="I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8" s="157" t="str" cm="1">
        <f t="array" ref="J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9" spans="1:11" x14ac:dyDescent="0.25">
      <c r="A659" s="157" t="s">
        <v>1433</v>
      </c>
      <c r="B659" s="157" t="s">
        <v>1434</v>
      </c>
      <c r="C659" s="157">
        <v>-20.95</v>
      </c>
      <c r="D659" s="157">
        <v>120.099722</v>
      </c>
      <c r="E659" s="157" t="str">
        <f>RIGHT(Airports[[#This Row],[ICAO]],3)</f>
        <v>EMC</v>
      </c>
      <c r="F6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9" s="215" t="str" cm="1">
        <f t="array" ref="G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9" s="215" t="str" cm="1">
        <f t="array" ref="H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9" s="157" t="str" cm="1">
        <f t="array" ref="I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9" s="157" t="str" cm="1">
        <f t="array" ref="J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0" spans="1:11" x14ac:dyDescent="0.25">
      <c r="A660" s="157" t="s">
        <v>1435</v>
      </c>
      <c r="B660" s="157" t="s">
        <v>1436</v>
      </c>
      <c r="C660" s="157">
        <v>-26.704722</v>
      </c>
      <c r="D660" s="157">
        <v>143.261944</v>
      </c>
      <c r="E660" s="157" t="str">
        <f>RIGHT(Airports[[#This Row],[ICAO]],3)</f>
        <v>EMG</v>
      </c>
      <c r="F6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0" s="215" t="str" cm="1">
        <f t="array" ref="G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0" s="215" t="str" cm="1">
        <f t="array" ref="H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0" s="157" t="str" cm="1">
        <f t="array" ref="I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0" s="157" t="str" cm="1">
        <f t="array" ref="J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1" spans="1:11" x14ac:dyDescent="0.25">
      <c r="A661" s="157" t="s">
        <v>1437</v>
      </c>
      <c r="B661" s="157" t="s">
        <v>1438</v>
      </c>
      <c r="C661" s="157">
        <v>-23.567778000000001</v>
      </c>
      <c r="D661" s="157">
        <v>148.17916700000001</v>
      </c>
      <c r="E661" s="157" t="str">
        <f>RIGHT(Airports[[#This Row],[ICAO]],3)</f>
        <v>EML</v>
      </c>
      <c r="F6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1" s="215" t="str" cm="1">
        <f t="array" ref="G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1" s="215" t="str" cm="1">
        <f t="array" ref="H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1" s="157" t="str" cm="1">
        <f t="array" ref="I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1" s="157" t="str" cm="1">
        <f t="array" ref="J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2" spans="1:11" x14ac:dyDescent="0.25">
      <c r="A662" s="157" t="s">
        <v>1439</v>
      </c>
      <c r="B662" s="157" t="s">
        <v>1440</v>
      </c>
      <c r="C662" s="157">
        <v>-23.256667</v>
      </c>
      <c r="D662" s="157">
        <v>150.813333</v>
      </c>
      <c r="F6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2" s="215" t="str" cm="1">
        <f t="array" ref="G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2" s="215" t="str" cm="1">
        <f t="array" ref="H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2" s="157" t="str" cm="1">
        <f t="array" ref="I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2" s="157" t="str" cm="1">
        <f t="array" ref="J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3" spans="1:11" x14ac:dyDescent="0.25">
      <c r="A663" s="157" t="s">
        <v>1441</v>
      </c>
      <c r="B663" s="157" t="s">
        <v>1442</v>
      </c>
      <c r="C663" s="157">
        <v>-13.152778</v>
      </c>
      <c r="D663" s="157">
        <v>134.84777800000001</v>
      </c>
      <c r="E663" s="157" t="str">
        <f>RIGHT(Airports[[#This Row],[ICAO]],3)</f>
        <v>EMU</v>
      </c>
      <c r="F6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3" s="215" t="str" cm="1">
        <f t="array" ref="G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3" s="215" t="str" cm="1">
        <f t="array" ref="H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3" s="157" t="str" cm="1">
        <f t="array" ref="I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3" s="157" t="str" cm="1">
        <f t="array" ref="J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4" spans="1:11" x14ac:dyDescent="0.25">
      <c r="A664" s="157" t="s">
        <v>1443</v>
      </c>
      <c r="B664" s="157" t="s">
        <v>1444</v>
      </c>
      <c r="C664" s="157">
        <v>-27.426666999999998</v>
      </c>
      <c r="D664" s="157">
        <v>152.97</v>
      </c>
      <c r="E664" s="157" t="str">
        <f>RIGHT(Airports[[#This Row],[ICAO]],3)</f>
        <v>ENO</v>
      </c>
      <c r="F6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4" s="215" t="str" cm="1">
        <f t="array" ref="G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4" s="215" t="str" cm="1">
        <f t="array" ref="H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4" s="157" t="str" cm="1">
        <f t="array" ref="I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4" s="157" t="str" cm="1">
        <f t="array" ref="J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5" spans="1:11" x14ac:dyDescent="0.25">
      <c r="A665" s="157" t="s">
        <v>1445</v>
      </c>
      <c r="B665" s="157" t="s">
        <v>1446</v>
      </c>
      <c r="C665" s="157">
        <v>-28.735833</v>
      </c>
      <c r="D665" s="157">
        <v>140.04</v>
      </c>
      <c r="E665" s="157" t="str">
        <f>RIGHT(Airports[[#This Row],[ICAO]],3)</f>
        <v>EPA</v>
      </c>
      <c r="F6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5" s="215" t="str" cm="1">
        <f t="array" ref="G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5" s="215" t="str" cm="1">
        <f t="array" ref="H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5" s="157" t="str" cm="1">
        <f t="array" ref="I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5" s="157" t="str" cm="1">
        <f t="array" ref="J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6" spans="1:11" x14ac:dyDescent="0.25">
      <c r="A666" s="157" t="s">
        <v>1447</v>
      </c>
      <c r="B666" s="157" t="s">
        <v>1448</v>
      </c>
      <c r="C666" s="157">
        <v>-29.565277999999999</v>
      </c>
      <c r="D666" s="157">
        <v>139.94111100000001</v>
      </c>
      <c r="E666" s="157" t="str">
        <f>RIGHT(Airports[[#This Row],[ICAO]],3)</f>
        <v>EPB</v>
      </c>
      <c r="F6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6" s="215" t="str" cm="1">
        <f t="array" ref="G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6" s="215" t="str" cm="1">
        <f t="array" ref="H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6" s="157" t="str" cm="1">
        <f t="array" ref="I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6" s="157" t="str" cm="1">
        <f t="array" ref="J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7" spans="1:11" x14ac:dyDescent="0.25">
      <c r="A667" s="157" t="s">
        <v>1449</v>
      </c>
      <c r="B667" s="157" t="s">
        <v>1450</v>
      </c>
      <c r="C667" s="157">
        <v>-30.351666999999999</v>
      </c>
      <c r="D667" s="157">
        <v>139.66194400000001</v>
      </c>
      <c r="E667" s="157" t="str">
        <f>RIGHT(Airports[[#This Row],[ICAO]],3)</f>
        <v>EPC</v>
      </c>
      <c r="F6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7" s="215" t="str" cm="1">
        <f t="array" ref="G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7" s="215" t="str" cm="1">
        <f t="array" ref="H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7" s="157" t="str" cm="1">
        <f t="array" ref="I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7" s="157" t="str" cm="1">
        <f t="array" ref="J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8" spans="1:11" x14ac:dyDescent="0.25">
      <c r="A668" s="157" t="s">
        <v>1451</v>
      </c>
      <c r="B668" s="157" t="s">
        <v>1452</v>
      </c>
      <c r="C668" s="157">
        <v>-31.180833</v>
      </c>
      <c r="D668" s="157">
        <v>139.381111</v>
      </c>
      <c r="E668" s="157" t="str">
        <f>RIGHT(Airports[[#This Row],[ICAO]],3)</f>
        <v>EPD</v>
      </c>
      <c r="F6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8" s="215" t="str" cm="1">
        <f t="array" ref="G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8" s="215" t="str" cm="1">
        <f t="array" ref="H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8" s="157" t="str" cm="1">
        <f t="array" ref="I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8" s="157" t="str" cm="1">
        <f t="array" ref="J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9" spans="1:11" x14ac:dyDescent="0.25">
      <c r="A669" s="157" t="s">
        <v>1453</v>
      </c>
      <c r="B669" s="157" t="s">
        <v>1454</v>
      </c>
      <c r="C669" s="157">
        <v>-31.970832999999999</v>
      </c>
      <c r="D669" s="157">
        <v>139.208889</v>
      </c>
      <c r="E669" s="157" t="str">
        <f>RIGHT(Airports[[#This Row],[ICAO]],3)</f>
        <v>EPE</v>
      </c>
      <c r="F6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9" s="215" t="str" cm="1">
        <f t="array" ref="G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9" s="215" t="str" cm="1">
        <f t="array" ref="H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9" s="157" t="str" cm="1">
        <f t="array" ref="I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9" s="157" t="str" cm="1">
        <f t="array" ref="J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0" spans="1:11" x14ac:dyDescent="0.25">
      <c r="A670" s="157" t="s">
        <v>1455</v>
      </c>
      <c r="B670" s="157" t="s">
        <v>1456</v>
      </c>
      <c r="C670" s="157">
        <v>-28.3</v>
      </c>
      <c r="D670" s="157">
        <v>141.23333299999999</v>
      </c>
      <c r="E670" s="157" t="str">
        <f>RIGHT(Airports[[#This Row],[ICAO]],3)</f>
        <v>EPL</v>
      </c>
      <c r="F6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0" s="215" t="str" cm="1">
        <f t="array" ref="G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0" s="215" t="str" cm="1">
        <f t="array" ref="H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0" s="157" t="str" cm="1">
        <f t="array" ref="I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0" s="157" t="str" cm="1">
        <f t="array" ref="J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1" spans="1:11" x14ac:dyDescent="0.25">
      <c r="A671" s="157" t="s">
        <v>1457</v>
      </c>
      <c r="B671" s="157" t="s">
        <v>1458</v>
      </c>
      <c r="C671" s="157">
        <v>-20.433056000000001</v>
      </c>
      <c r="D671" s="157">
        <v>135.266389</v>
      </c>
      <c r="E671" s="157" t="str">
        <f>RIGHT(Airports[[#This Row],[ICAO]],3)</f>
        <v>EPR</v>
      </c>
      <c r="F6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1" s="215" t="str" cm="1">
        <f t="array" ref="G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1" s="215" t="str" cm="1">
        <f t="array" ref="H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1" s="157" t="str" cm="1">
        <f t="array" ref="I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1" s="157" t="str" cm="1">
        <f t="array" ref="J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2" spans="1:11" x14ac:dyDescent="0.25">
      <c r="A672" s="157" t="s">
        <v>1459</v>
      </c>
      <c r="B672" s="157" t="s">
        <v>1460</v>
      </c>
      <c r="C672" s="157">
        <v>-14.172601</v>
      </c>
      <c r="D672" s="157">
        <v>130.320098</v>
      </c>
      <c r="E672" s="157" t="str">
        <f>RIGHT(Airports[[#This Row],[ICAO]],3)</f>
        <v>EPT</v>
      </c>
      <c r="F6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2" s="215" t="str" cm="1">
        <f t="array" ref="G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2" s="215" t="str" cm="1">
        <f t="array" ref="H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2" s="157" t="str" cm="1">
        <f t="array" ref="I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2" s="157" t="str" cm="1">
        <f t="array" ref="J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3" spans="1:11" x14ac:dyDescent="0.25">
      <c r="A673" s="157" t="s">
        <v>1461</v>
      </c>
      <c r="B673" s="157" t="s">
        <v>1462</v>
      </c>
      <c r="C673" s="157">
        <v>-16.004999999999999</v>
      </c>
      <c r="D673" s="157">
        <v>127.971667</v>
      </c>
      <c r="E673" s="157" t="str">
        <f>RIGHT(Airports[[#This Row],[ICAO]],3)</f>
        <v>EQO</v>
      </c>
      <c r="F6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3" s="215" t="str" cm="1">
        <f t="array" ref="G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3" s="215" t="str" cm="1">
        <f t="array" ref="H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3" s="157" t="str" cm="1">
        <f t="array" ref="I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3" s="157" t="str" cm="1">
        <f t="array" ref="J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4" spans="1:11" x14ac:dyDescent="0.25">
      <c r="A674" s="157" t="s">
        <v>1463</v>
      </c>
      <c r="B674" s="157" t="s">
        <v>1464</v>
      </c>
      <c r="C674" s="157">
        <v>-31.966667000000001</v>
      </c>
      <c r="D674" s="157">
        <v>115.861667</v>
      </c>
      <c r="E674" s="157" t="str">
        <f>RIGHT(Airports[[#This Row],[ICAO]],3)</f>
        <v>EQY</v>
      </c>
      <c r="F6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4" s="215" t="str" cm="1">
        <f t="array" ref="G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4" s="215" t="str" cm="1">
        <f t="array" ref="H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4" s="157" t="str" cm="1">
        <f t="array" ref="I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4" s="157" t="str" cm="1">
        <f t="array" ref="J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5" spans="1:11" x14ac:dyDescent="0.25">
      <c r="A675" s="157" t="s">
        <v>1465</v>
      </c>
      <c r="B675" s="157" t="s">
        <v>1466</v>
      </c>
      <c r="C675" s="157">
        <v>-25.5</v>
      </c>
      <c r="D675" s="157">
        <v>117.166389</v>
      </c>
      <c r="E675" s="157" t="str">
        <f>RIGHT(Airports[[#This Row],[ICAO]],3)</f>
        <v>ERA</v>
      </c>
      <c r="F6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5" s="215" t="str" cm="1">
        <f t="array" ref="G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5" s="215" t="str" cm="1">
        <f t="array" ref="H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5" s="157" t="str" cm="1">
        <f t="array" ref="I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5" s="157" t="str" cm="1">
        <f t="array" ref="J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6" spans="1:11" x14ac:dyDescent="0.25">
      <c r="A676" s="157" t="s">
        <v>1467</v>
      </c>
      <c r="B676" s="157" t="s">
        <v>1468</v>
      </c>
      <c r="C676" s="157">
        <v>-25.6</v>
      </c>
      <c r="D676" s="157">
        <v>121.583333</v>
      </c>
      <c r="E676" s="157" t="str">
        <f>RIGHT(Airports[[#This Row],[ICAO]],3)</f>
        <v>ERH</v>
      </c>
      <c r="F6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6" s="215" t="str" cm="1">
        <f t="array" ref="G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6" s="215" t="str" cm="1">
        <f t="array" ref="H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6" s="157" t="str" cm="1">
        <f t="array" ref="I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6" s="157" t="str" cm="1">
        <f t="array" ref="J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7" spans="1:11" x14ac:dyDescent="0.25">
      <c r="A677" s="157" t="s">
        <v>1469</v>
      </c>
      <c r="B677" s="157" t="s">
        <v>1470</v>
      </c>
      <c r="C677" s="157">
        <v>-35.061667</v>
      </c>
      <c r="D677" s="157">
        <v>147.683333</v>
      </c>
      <c r="E677" s="157" t="str">
        <f>RIGHT(Airports[[#This Row],[ICAO]],3)</f>
        <v>ERI</v>
      </c>
      <c r="F6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7" s="215" t="str" cm="1">
        <f t="array" ref="G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7" s="215" t="str" cm="1">
        <f t="array" ref="H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7" s="157" t="str" cm="1">
        <f t="array" ref="I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7" s="157" t="str" cm="1">
        <f t="array" ref="J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8" spans="1:11" x14ac:dyDescent="0.25">
      <c r="A678" s="157" t="s">
        <v>1471</v>
      </c>
      <c r="B678" s="157" t="s">
        <v>1472</v>
      </c>
      <c r="C678" s="157">
        <v>-25.216667000000001</v>
      </c>
      <c r="D678" s="157">
        <v>133.25</v>
      </c>
      <c r="E678" s="157" t="str">
        <f>RIGHT(Airports[[#This Row],[ICAO]],3)</f>
        <v>ERL</v>
      </c>
      <c r="F6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8" s="215" t="str" cm="1">
        <f t="array" ref="G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8" s="215" t="str" cm="1">
        <f t="array" ref="H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8" s="157" t="str" cm="1">
        <f t="array" ref="I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8" s="157" t="str" cm="1">
        <f t="array" ref="J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9" spans="1:11" x14ac:dyDescent="0.25">
      <c r="A679" s="157" t="s">
        <v>1473</v>
      </c>
      <c r="B679" s="157" t="s">
        <v>1474</v>
      </c>
      <c r="C679" s="157">
        <v>-26.262499999999999</v>
      </c>
      <c r="D679" s="157">
        <v>132.181667</v>
      </c>
      <c r="E679" s="157" t="str">
        <f>RIGHT(Airports[[#This Row],[ICAO]],3)</f>
        <v>ERN</v>
      </c>
      <c r="F6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9" s="215" t="str" cm="1">
        <f t="array" ref="G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9" s="215" t="str" cm="1">
        <f t="array" ref="H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9" s="157" t="str" cm="1">
        <f t="array" ref="I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9" s="157" t="str" cm="1">
        <f t="array" ref="J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0" spans="1:11" x14ac:dyDescent="0.25">
      <c r="A680" s="157" t="s">
        <v>1475</v>
      </c>
      <c r="B680" s="157" t="s">
        <v>1476</v>
      </c>
      <c r="C680" s="157">
        <v>-25.566666999999999</v>
      </c>
      <c r="D680" s="157">
        <v>116.666389</v>
      </c>
      <c r="E680" s="157" t="str">
        <f>RIGHT(Airports[[#This Row],[ICAO]],3)</f>
        <v>ERO</v>
      </c>
      <c r="F6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0" s="215" t="str" cm="1">
        <f t="array" ref="G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0" s="215" t="str" cm="1">
        <f t="array" ref="H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0" s="157" t="str" cm="1">
        <f t="array" ref="I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0" s="157" t="str" cm="1">
        <f t="array" ref="J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1" spans="1:11" x14ac:dyDescent="0.25">
      <c r="A681" s="157" t="s">
        <v>1477</v>
      </c>
      <c r="B681" s="157" t="s">
        <v>1478</v>
      </c>
      <c r="C681" s="157">
        <v>-20.583333</v>
      </c>
      <c r="D681" s="157">
        <v>141.083056</v>
      </c>
      <c r="E681" s="157" t="str">
        <f>RIGHT(Airports[[#This Row],[ICAO]],3)</f>
        <v>ERS</v>
      </c>
      <c r="F6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1" s="215" t="str" cm="1">
        <f t="array" ref="G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1" s="215" t="str" cm="1">
        <f t="array" ref="H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1" s="157" t="str" cm="1">
        <f t="array" ref="I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1" s="157" t="str" cm="1">
        <f t="array" ref="J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2" spans="1:11" x14ac:dyDescent="0.25">
      <c r="A682" s="157" t="s">
        <v>1479</v>
      </c>
      <c r="B682" s="157" t="s">
        <v>1480</v>
      </c>
      <c r="C682" s="157">
        <v>-31.433056000000001</v>
      </c>
      <c r="D682" s="157">
        <v>139.38166699999999</v>
      </c>
      <c r="E682" s="157" t="str">
        <f>RIGHT(Airports[[#This Row],[ICAO]],3)</f>
        <v>ERU</v>
      </c>
      <c r="F6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2" s="215" t="str" cm="1">
        <f t="array" ref="G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2" s="215" t="str" cm="1">
        <f t="array" ref="H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2" s="157" t="str" cm="1">
        <f t="array" ref="I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2" s="157" t="str" cm="1">
        <f t="array" ref="J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3" spans="1:11" x14ac:dyDescent="0.25">
      <c r="A683" s="157" t="s">
        <v>1481</v>
      </c>
      <c r="B683" s="157" t="s">
        <v>1482</v>
      </c>
      <c r="C683" s="157">
        <v>-25.364999999999998</v>
      </c>
      <c r="D683" s="157">
        <v>151.10833299999999</v>
      </c>
      <c r="E683" s="157" t="str">
        <f>RIGHT(Airports[[#This Row],[ICAO]],3)</f>
        <v>ESD</v>
      </c>
      <c r="F6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3" s="215" t="str" cm="1">
        <f t="array" ref="G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3" s="215" t="str" cm="1">
        <f t="array" ref="H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3" s="157" t="str" cm="1">
        <f t="array" ref="I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3" s="157" t="str" cm="1">
        <f t="array" ref="J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4" spans="1:11" x14ac:dyDescent="0.25">
      <c r="A684" s="157" t="s">
        <v>1483</v>
      </c>
      <c r="B684" s="157" t="s">
        <v>1484</v>
      </c>
      <c r="C684" s="157">
        <v>-20.977222000000001</v>
      </c>
      <c r="D684" s="157">
        <v>141.00722200000001</v>
      </c>
      <c r="E684" s="157" t="str">
        <f>RIGHT(Airports[[#This Row],[ICAO]],3)</f>
        <v>ESE</v>
      </c>
      <c r="F6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4" s="215" t="str" cm="1">
        <f t="array" ref="G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4" s="215" t="str" cm="1">
        <f t="array" ref="H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4" s="157" t="str" cm="1">
        <f t="array" ref="I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4" s="157" t="str" cm="1">
        <f t="array" ref="J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5" spans="1:11" x14ac:dyDescent="0.25">
      <c r="A685" s="157" t="s">
        <v>1485</v>
      </c>
      <c r="B685" s="157" t="s">
        <v>1486</v>
      </c>
      <c r="C685" s="157">
        <v>-13.516389</v>
      </c>
      <c r="D685" s="157">
        <v>132.516389</v>
      </c>
      <c r="E685" s="157" t="str">
        <f>RIGHT(Airports[[#This Row],[ICAO]],3)</f>
        <v>ESH</v>
      </c>
      <c r="F6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5" s="215" t="str" cm="1">
        <f t="array" ref="G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5" s="215" t="str" cm="1">
        <f t="array" ref="H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5" s="157" t="str" cm="1">
        <f t="array" ref="I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5" s="157" t="str" cm="1">
        <f t="array" ref="J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6" spans="1:11" x14ac:dyDescent="0.25">
      <c r="A686" s="157" t="s">
        <v>1487</v>
      </c>
      <c r="B686" s="157" t="s">
        <v>1488</v>
      </c>
      <c r="C686" s="157">
        <v>-31.806944000000001</v>
      </c>
      <c r="D686" s="157">
        <v>151.29944399999999</v>
      </c>
      <c r="E686" s="157" t="str">
        <f>RIGHT(Airports[[#This Row],[ICAO]],3)</f>
        <v>ESN</v>
      </c>
      <c r="F6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6" s="215" t="str" cm="1">
        <f t="array" ref="G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6" s="215" t="str" cm="1">
        <f t="array" ref="H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6" s="157" t="str" cm="1">
        <f t="array" ref="I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6" s="157" t="str" cm="1">
        <f t="array" ref="J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7" spans="1:11" x14ac:dyDescent="0.25">
      <c r="A687" s="157" t="s">
        <v>1489</v>
      </c>
      <c r="B687" s="157" t="s">
        <v>1490</v>
      </c>
      <c r="C687" s="157">
        <v>-33.684443999999999</v>
      </c>
      <c r="D687" s="157">
        <v>121.822778</v>
      </c>
      <c r="E687" s="157" t="str">
        <f>RIGHT(Airports[[#This Row],[ICAO]],3)</f>
        <v>ESP</v>
      </c>
      <c r="F6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7" s="215" t="str" cm="1">
        <f t="array" ref="G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7" s="215" t="str" cm="1">
        <f t="array" ref="H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7" s="157" t="str" cm="1">
        <f t="array" ref="I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7" s="157" t="str" cm="1">
        <f t="array" ref="J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8" spans="1:11" x14ac:dyDescent="0.25">
      <c r="A688" s="157" t="s">
        <v>1491</v>
      </c>
      <c r="B688" s="157" t="s">
        <v>1492</v>
      </c>
      <c r="C688" s="157">
        <v>-25.050277999999999</v>
      </c>
      <c r="D688" s="157">
        <v>152.22111100000001</v>
      </c>
      <c r="E688" s="157" t="str">
        <f>RIGHT(Airports[[#This Row],[ICAO]],3)</f>
        <v>ETT</v>
      </c>
      <c r="F6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8" s="215" t="str" cm="1">
        <f t="array" ref="G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8" s="215" t="str" cm="1">
        <f t="array" ref="H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8" s="157" t="str" cm="1">
        <f t="array" ref="I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8" s="157" t="str" cm="1">
        <f t="array" ref="J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9" spans="1:11" x14ac:dyDescent="0.25">
      <c r="A689" s="157" t="s">
        <v>1493</v>
      </c>
      <c r="B689" s="157" t="s">
        <v>1494</v>
      </c>
      <c r="C689" s="157">
        <v>-36.744722000000003</v>
      </c>
      <c r="D689" s="157">
        <v>145.51333299999999</v>
      </c>
      <c r="E689" s="157" t="str">
        <f>RIGHT(Airports[[#This Row],[ICAO]],3)</f>
        <v>EUA</v>
      </c>
      <c r="F6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9" s="215" t="str" cm="1">
        <f t="array" ref="G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9" s="215" t="str" cm="1">
        <f t="array" ref="H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9" s="157" t="str" cm="1">
        <f t="array" ref="I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9" s="157" t="str" cm="1">
        <f t="array" ref="J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0" spans="1:11" x14ac:dyDescent="0.25">
      <c r="A690" s="157" t="s">
        <v>1495</v>
      </c>
      <c r="B690" s="157" t="s">
        <v>1496</v>
      </c>
      <c r="C690" s="157">
        <v>-32.928955999999999</v>
      </c>
      <c r="D690" s="157">
        <v>149.105064</v>
      </c>
      <c r="E690" s="157" t="str">
        <f>RIGHT(Airports[[#This Row],[ICAO]],3)</f>
        <v>EUC</v>
      </c>
      <c r="F6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0" s="215" t="str" cm="1">
        <f t="array" ref="G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0" s="215" t="str" cm="1">
        <f t="array" ref="H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0" s="157" t="str" cm="1">
        <f t="array" ref="I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0" s="157" t="str" cm="1">
        <f t="array" ref="J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1" spans="1:11" x14ac:dyDescent="0.25">
      <c r="A691" s="157" t="s">
        <v>1497</v>
      </c>
      <c r="B691" s="157" t="s">
        <v>1498</v>
      </c>
      <c r="C691" s="157">
        <v>-24.45</v>
      </c>
      <c r="D691" s="157">
        <v>115.599722</v>
      </c>
      <c r="E691" s="157" t="str">
        <f>RIGHT(Airports[[#This Row],[ICAO]],3)</f>
        <v>EUD</v>
      </c>
      <c r="F6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1" s="215" t="str" cm="1">
        <f t="array" ref="G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1" s="215" t="str" cm="1">
        <f t="array" ref="H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1" s="157" t="str" cm="1">
        <f t="array" ref="I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1" s="157" t="str" cm="1">
        <f t="array" ref="J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2" spans="1:11" x14ac:dyDescent="0.25">
      <c r="A692" s="157" t="s">
        <v>1499</v>
      </c>
      <c r="B692" s="157" t="s">
        <v>1500</v>
      </c>
      <c r="C692" s="157">
        <v>-19.883056</v>
      </c>
      <c r="D692" s="157">
        <v>141.48333299999999</v>
      </c>
      <c r="E692" s="157" t="str">
        <f>RIGHT(Airports[[#This Row],[ICAO]],3)</f>
        <v>EUK</v>
      </c>
      <c r="F6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2" s="215" t="str" cm="1">
        <f t="array" ref="G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2" s="215" t="str" cm="1">
        <f t="array" ref="H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2" s="157" t="str" cm="1">
        <f t="array" ref="I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2" s="157" t="str" cm="1">
        <f t="array" ref="J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3" spans="1:11" x14ac:dyDescent="0.25">
      <c r="A693" s="157" t="s">
        <v>1501</v>
      </c>
      <c r="B693" s="157" t="s">
        <v>1502</v>
      </c>
      <c r="C693" s="157">
        <v>-26.618888999999999</v>
      </c>
      <c r="D693" s="157">
        <v>148.23583300000001</v>
      </c>
      <c r="E693" s="157" t="str">
        <f>RIGHT(Airports[[#This Row],[ICAO]],3)</f>
        <v>EUL</v>
      </c>
      <c r="F6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3" s="215" t="str" cm="1">
        <f t="array" ref="G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3" s="215" t="str" cm="1">
        <f t="array" ref="H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3" s="157" t="str" cm="1">
        <f t="array" ref="I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3" s="157" t="str" cm="1">
        <f t="array" ref="J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4" spans="1:11" x14ac:dyDescent="0.25">
      <c r="A694" s="157" t="s">
        <v>1503</v>
      </c>
      <c r="B694" s="157" t="s">
        <v>1504</v>
      </c>
      <c r="C694" s="157">
        <v>-28.169167000000002</v>
      </c>
      <c r="D694" s="157">
        <v>145.04166699999999</v>
      </c>
      <c r="E694" s="157" t="str">
        <f>RIGHT(Airports[[#This Row],[ICAO]],3)</f>
        <v>EUO</v>
      </c>
      <c r="F6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4" s="215" t="str" cm="1">
        <f t="array" ref="G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4" s="215" t="str" cm="1">
        <f t="array" ref="H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4" s="157" t="str" cm="1">
        <f t="array" ref="I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4" s="157" t="str" cm="1">
        <f t="array" ref="J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5" spans="1:11" x14ac:dyDescent="0.25">
      <c r="A695" s="157" t="s">
        <v>1505</v>
      </c>
      <c r="B695" s="157" t="s">
        <v>1506</v>
      </c>
      <c r="C695" s="157">
        <v>-18.008056</v>
      </c>
      <c r="D695" s="157">
        <v>134.85833299999999</v>
      </c>
      <c r="E695" s="157" t="str">
        <f>RIGHT(Airports[[#This Row],[ICAO]],3)</f>
        <v>EVA</v>
      </c>
      <c r="F6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5" s="215" t="str" cm="1">
        <f t="array" ref="G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5" s="215" t="str" cm="1">
        <f t="array" ref="H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5" s="157" t="str" cm="1">
        <f t="array" ref="I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5" s="157" t="str" cm="1">
        <f t="array" ref="J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6" spans="1:11" x14ac:dyDescent="0.25">
      <c r="A696" s="157" t="s">
        <v>1507</v>
      </c>
      <c r="B696" s="157" t="s">
        <v>1508</v>
      </c>
      <c r="C696" s="157">
        <v>-29.093333000000001</v>
      </c>
      <c r="D696" s="157">
        <v>153.420278</v>
      </c>
      <c r="E696" s="157" t="str">
        <f>RIGHT(Airports[[#This Row],[ICAO]],3)</f>
        <v>EVD</v>
      </c>
      <c r="F6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6" s="215" t="str" cm="1">
        <f t="array" ref="G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6" s="215" t="str" cm="1">
        <f t="array" ref="H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6" s="157" t="str" cm="1">
        <f t="array" ref="I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6" s="157" t="str" cm="1">
        <f t="array" ref="J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7" spans="1:11" x14ac:dyDescent="0.25">
      <c r="A697" s="157" t="s">
        <v>1509</v>
      </c>
      <c r="B697" s="157" t="s">
        <v>1510</v>
      </c>
      <c r="C697" s="157">
        <v>-23.033055999999998</v>
      </c>
      <c r="D697" s="157">
        <v>143.71638899999999</v>
      </c>
      <c r="E697" s="157" t="str">
        <f>RIGHT(Airports[[#This Row],[ICAO]],3)</f>
        <v>EVM</v>
      </c>
      <c r="F6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7" s="215" t="str" cm="1">
        <f t="array" ref="G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7" s="215" t="str" cm="1">
        <f t="array" ref="H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7" s="157" t="str" cm="1">
        <f t="array" ref="I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7" s="157" t="str" cm="1">
        <f t="array" ref="J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8" spans="1:11" x14ac:dyDescent="0.25">
      <c r="A698" s="157" t="s">
        <v>1511</v>
      </c>
      <c r="B698" s="157" t="s">
        <v>1512</v>
      </c>
      <c r="C698" s="157">
        <v>-27.036667000000001</v>
      </c>
      <c r="D698" s="157">
        <v>132.681667</v>
      </c>
      <c r="E698" s="157" t="str">
        <f>RIGHT(Airports[[#This Row],[ICAO]],3)</f>
        <v>EVP</v>
      </c>
      <c r="F6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8" s="215" t="str" cm="1">
        <f t="array" ref="G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8" s="215" t="str" cm="1">
        <f t="array" ref="H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8" s="157" t="str" cm="1">
        <f t="array" ref="I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8" s="157" t="str" cm="1">
        <f t="array" ref="J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9" spans="1:11" x14ac:dyDescent="0.25">
      <c r="A699" s="157" t="s">
        <v>1513</v>
      </c>
      <c r="B699" s="157" t="s">
        <v>1514</v>
      </c>
      <c r="C699" s="157">
        <v>-14.266389</v>
      </c>
      <c r="D699" s="157">
        <v>132.831389</v>
      </c>
      <c r="E699" s="157" t="str">
        <f>RIGHT(Airports[[#This Row],[ICAO]],3)</f>
        <v>EVV</v>
      </c>
      <c r="F6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9" s="215" t="str" cm="1">
        <f t="array" ref="G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9" s="215" t="str" cm="1">
        <f t="array" ref="H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9" s="157" t="str" cm="1">
        <f t="array" ref="I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9" s="157" t="str" cm="1">
        <f t="array" ref="J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0" spans="1:11" x14ac:dyDescent="0.25">
      <c r="A700" s="157" t="s">
        <v>1515</v>
      </c>
      <c r="B700" s="157" t="s">
        <v>1516</v>
      </c>
      <c r="C700" s="157">
        <v>-41.676369000000001</v>
      </c>
      <c r="D700" s="157">
        <v>146.97104200000001</v>
      </c>
      <c r="E700" s="157" t="str">
        <f>RIGHT(Airports[[#This Row],[ICAO]],3)</f>
        <v>EVW</v>
      </c>
      <c r="F7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0" s="215" t="str" cm="1">
        <f t="array" ref="G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0" s="215" t="str" cm="1">
        <f t="array" ref="H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0" s="157" t="str" cm="1">
        <f t="array" ref="I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0" s="157" t="str" cm="1">
        <f t="array" ref="J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1" spans="1:11" x14ac:dyDescent="0.25">
      <c r="A701" s="157" t="s">
        <v>1517</v>
      </c>
      <c r="B701" s="157" t="s">
        <v>1518</v>
      </c>
      <c r="C701" s="157">
        <v>-22.428889000000002</v>
      </c>
      <c r="D701" s="157">
        <v>116.88722199999999</v>
      </c>
      <c r="E701" s="157" t="str">
        <f>RIGHT(Airports[[#This Row],[ICAO]],3)</f>
        <v>EWA</v>
      </c>
      <c r="F7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1" s="215" t="str" cm="1">
        <f t="array" ref="G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1" s="215" t="str" cm="1">
        <f t="array" ref="H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1" s="157" t="str" cm="1">
        <f t="array" ref="I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1" s="157" t="str" cm="1">
        <f t="array" ref="J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2" spans="1:11" x14ac:dyDescent="0.25">
      <c r="A702" s="157" t="s">
        <v>1519</v>
      </c>
      <c r="B702" s="157" t="s">
        <v>1520</v>
      </c>
      <c r="C702" s="157">
        <v>-28.436944</v>
      </c>
      <c r="D702" s="157">
        <v>113.735556</v>
      </c>
      <c r="E702" s="157" t="str">
        <f>RIGHT(Airports[[#This Row],[ICAO]],3)</f>
        <v>EWI</v>
      </c>
      <c r="F7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2" s="215" t="str" cm="1">
        <f t="array" ref="G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2" s="215" t="str" cm="1">
        <f t="array" ref="H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2" s="157" t="str" cm="1">
        <f t="array" ref="I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2" s="157" t="str" cm="1">
        <f t="array" ref="J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3" spans="1:11" x14ac:dyDescent="0.25">
      <c r="A703" s="157" t="s">
        <v>1521</v>
      </c>
      <c r="B703" s="157" t="s">
        <v>1522</v>
      </c>
      <c r="C703" s="157">
        <v>-30.241944</v>
      </c>
      <c r="D703" s="157">
        <v>147.53055599999999</v>
      </c>
      <c r="E703" s="157" t="str">
        <f>RIGHT(Airports[[#This Row],[ICAO]],3)</f>
        <v>EWO</v>
      </c>
      <c r="F7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3" s="215" t="str" cm="1">
        <f t="array" ref="G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3" s="215" t="str" cm="1">
        <f t="array" ref="H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3" s="157" t="str" cm="1">
        <f t="array" ref="I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3" s="157" t="str" cm="1">
        <f t="array" ref="J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4" spans="1:11" x14ac:dyDescent="0.25">
      <c r="A704" s="157" t="s">
        <v>1523</v>
      </c>
      <c r="B704" s="157" t="s">
        <v>1524</v>
      </c>
      <c r="C704" s="157">
        <v>-22.041388999999999</v>
      </c>
      <c r="D704" s="157">
        <v>114.102222</v>
      </c>
      <c r="E704" s="157" t="str">
        <f>RIGHT(Airports[[#This Row],[ICAO]],3)</f>
        <v>EXM</v>
      </c>
      <c r="F7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4" s="215" t="str" cm="1">
        <f t="array" ref="G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4" s="215" t="str" cm="1">
        <f t="array" ref="H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4" s="157" t="str" cm="1">
        <f t="array" ref="I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4" s="157" t="str" cm="1">
        <f t="array" ref="J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5" spans="1:11" x14ac:dyDescent="0.25">
      <c r="A705" s="157" t="s">
        <v>1525</v>
      </c>
      <c r="B705" s="157" t="s">
        <v>1526</v>
      </c>
      <c r="C705" s="157">
        <v>-28.204167000000002</v>
      </c>
      <c r="D705" s="157">
        <v>134.489722</v>
      </c>
      <c r="E705" s="157" t="str">
        <f>RIGHT(Airports[[#This Row],[ICAO]],3)</f>
        <v>EYD</v>
      </c>
      <c r="F7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5" s="215" t="str" cm="1">
        <f t="array" ref="G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5" s="215" t="str" cm="1">
        <f t="array" ref="H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5" s="157" t="str" cm="1">
        <f t="array" ref="I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5" s="157" t="str" cm="1">
        <f t="array" ref="J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6" spans="1:11" x14ac:dyDescent="0.25">
      <c r="A706" s="157" t="s">
        <v>1527</v>
      </c>
      <c r="B706" s="157" t="s">
        <v>1528</v>
      </c>
      <c r="C706" s="157">
        <v>-25.116667</v>
      </c>
      <c r="D706" s="157">
        <v>152.29416699999999</v>
      </c>
      <c r="E706" s="157" t="str">
        <f>RIGHT(Airports[[#This Row],[ICAO]],3)</f>
        <v>FAR</v>
      </c>
      <c r="F7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6" s="215" t="str" cm="1">
        <f t="array" ref="G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6" s="215" t="str" cm="1">
        <f t="array" ref="H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6" s="157" t="str" cm="1">
        <f t="array" ref="I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6" s="157" t="str" cm="1">
        <f t="array" ref="J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7" spans="1:11" x14ac:dyDescent="0.25">
      <c r="A707" s="157" t="s">
        <v>1529</v>
      </c>
      <c r="B707" s="157" t="s">
        <v>1530</v>
      </c>
      <c r="C707" s="157">
        <v>-30.882777999999998</v>
      </c>
      <c r="D707" s="157">
        <v>148.24638899999999</v>
      </c>
      <c r="E707" s="157" t="str">
        <f>RIGHT(Airports[[#This Row],[ICAO]],3)</f>
        <v>FBR</v>
      </c>
      <c r="F7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7" s="215" t="str" cm="1">
        <f t="array" ref="G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7" s="215" t="str" cm="1">
        <f t="array" ref="H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7" s="157" t="str" cm="1">
        <f t="array" ref="I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7" s="157" t="str" cm="1">
        <f t="array" ref="J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8" spans="1:11" x14ac:dyDescent="0.25">
      <c r="A708" s="157" t="s">
        <v>1531</v>
      </c>
      <c r="B708" s="157" t="s">
        <v>1532</v>
      </c>
      <c r="C708" s="157">
        <v>-33.363610999999999</v>
      </c>
      <c r="D708" s="157">
        <v>147.935</v>
      </c>
      <c r="E708" s="157" t="str">
        <f>RIGHT(Airports[[#This Row],[ICAO]],3)</f>
        <v>FBS</v>
      </c>
      <c r="F7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8" s="215" t="str" cm="1">
        <f t="array" ref="G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8" s="215" t="str" cm="1">
        <f t="array" ref="H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8" s="157" t="str" cm="1">
        <f t="array" ref="I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8" s="157" t="str" cm="1">
        <f t="array" ref="J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9" spans="1:11" x14ac:dyDescent="0.25">
      <c r="A709" s="157" t="s">
        <v>1533</v>
      </c>
      <c r="B709" s="157" t="s">
        <v>1534</v>
      </c>
      <c r="C709" s="157">
        <v>-20.481943999999999</v>
      </c>
      <c r="D709" s="157">
        <v>140.579444</v>
      </c>
      <c r="E709" s="157" t="str">
        <f>RIGHT(Airports[[#This Row],[ICAO]],3)</f>
        <v>FCN</v>
      </c>
      <c r="F7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9" s="215" t="str" cm="1">
        <f t="array" ref="G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9" s="215" t="str" cm="1">
        <f t="array" ref="H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9" s="157" t="str" cm="1">
        <f t="array" ref="I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9" s="157" t="str" cm="1">
        <f t="array" ref="J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0" spans="1:11" x14ac:dyDescent="0.25">
      <c r="A710" s="157" t="s">
        <v>1535</v>
      </c>
      <c r="B710" s="157" t="s">
        <v>1536</v>
      </c>
      <c r="C710" s="157">
        <v>-22.291944000000001</v>
      </c>
      <c r="D710" s="157">
        <v>119.43722200000001</v>
      </c>
      <c r="E710" s="157" t="str">
        <f>RIGHT(Airports[[#This Row],[ICAO]],3)</f>
        <v>FDF</v>
      </c>
      <c r="F7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0" s="215" t="str" cm="1">
        <f t="array" ref="G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0" s="215" t="str" cm="1">
        <f t="array" ref="H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0" s="157" t="str" cm="1">
        <f t="array" ref="I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0" s="157" t="str" cm="1">
        <f t="array" ref="J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1" spans="1:11" x14ac:dyDescent="0.25">
      <c r="A711" s="157" t="s">
        <v>1537</v>
      </c>
      <c r="B711" s="157" t="s">
        <v>1538</v>
      </c>
      <c r="C711" s="157">
        <v>-35.012777999999997</v>
      </c>
      <c r="D711" s="157">
        <v>147.37361100000001</v>
      </c>
      <c r="E711" s="157" t="str">
        <f>RIGHT(Airports[[#This Row],[ICAO]],3)</f>
        <v>FDN</v>
      </c>
      <c r="F7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1" s="215" t="str" cm="1">
        <f t="array" ref="G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1" s="215" t="str" cm="1">
        <f t="array" ref="H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1" s="157" t="str" cm="1">
        <f t="array" ref="I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1" s="157" t="str" cm="1">
        <f t="array" ref="J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2" spans="1:11" x14ac:dyDescent="0.25">
      <c r="A712" s="157" t="s">
        <v>1539</v>
      </c>
      <c r="B712" s="157" t="s">
        <v>1540</v>
      </c>
      <c r="C712" s="157">
        <v>-32.534166999999997</v>
      </c>
      <c r="D712" s="157">
        <v>137.858056</v>
      </c>
      <c r="E712" s="157" t="str">
        <f>RIGHT(Airports[[#This Row],[ICAO]],3)</f>
        <v>FFD</v>
      </c>
      <c r="F7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2" s="215" t="str" cm="1">
        <f t="array" ref="G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2" s="215" t="str" cm="1">
        <f t="array" ref="H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2" s="157" t="str" cm="1">
        <f t="array" ref="I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2" s="157" t="str" cm="1">
        <f t="array" ref="J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3" spans="1:11" x14ac:dyDescent="0.25">
      <c r="A713" s="157" t="s">
        <v>1541</v>
      </c>
      <c r="B713" s="157" t="s">
        <v>1542</v>
      </c>
      <c r="C713" s="157">
        <v>-36.763008999999997</v>
      </c>
      <c r="D713" s="157">
        <v>149.803515</v>
      </c>
      <c r="E713" s="157" t="str">
        <f>RIGHT(Airports[[#This Row],[ICAO]],3)</f>
        <v>FGS</v>
      </c>
      <c r="F7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3" s="215" t="str" cm="1">
        <f t="array" ref="G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3" s="215" t="str" cm="1">
        <f t="array" ref="H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3" s="157" t="str" cm="1">
        <f t="array" ref="I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3" s="157" t="str" cm="1">
        <f t="array" ref="J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4" spans="1:11" x14ac:dyDescent="0.25">
      <c r="A714" s="157" t="s">
        <v>1543</v>
      </c>
      <c r="B714" s="157" t="s">
        <v>1544</v>
      </c>
      <c r="C714" s="157">
        <v>-21.140833000000001</v>
      </c>
      <c r="D714" s="157">
        <v>148.64861099999999</v>
      </c>
      <c r="E714" s="157" t="str">
        <f>RIGHT(Airports[[#This Row],[ICAO]],3)</f>
        <v>FHA</v>
      </c>
      <c r="F7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4" s="215" t="str" cm="1">
        <f t="array" ref="G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4" s="215" t="str" cm="1">
        <f t="array" ref="H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4" s="157" t="str" cm="1">
        <f t="array" ref="I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4" s="157" t="str" cm="1">
        <f t="array" ref="J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5" spans="1:11" x14ac:dyDescent="0.25">
      <c r="A715" s="157" t="s">
        <v>1545</v>
      </c>
      <c r="B715" s="157" t="s">
        <v>1546</v>
      </c>
      <c r="C715" s="157">
        <v>-27.635833000000002</v>
      </c>
      <c r="D715" s="157">
        <v>151.512778</v>
      </c>
      <c r="E715" s="157" t="str">
        <f>RIGHT(Airports[[#This Row],[ICAO]],3)</f>
        <v>FIG</v>
      </c>
      <c r="F7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5" s="215" t="str" cm="1">
        <f t="array" ref="G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5" s="215" t="str" cm="1">
        <f t="array" ref="H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5" s="157" t="str" cm="1">
        <f t="array" ref="I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5" s="157" t="str" cm="1">
        <f t="array" ref="J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6" spans="1:11" x14ac:dyDescent="0.25">
      <c r="A716" s="157" t="s">
        <v>1547</v>
      </c>
      <c r="B716" s="157" t="s">
        <v>1548</v>
      </c>
      <c r="C716" s="157">
        <v>-23.89</v>
      </c>
      <c r="D716" s="157">
        <v>151.566667</v>
      </c>
      <c r="E716" s="157" t="str">
        <f>RIGHT(Airports[[#This Row],[ICAO]],3)</f>
        <v>FLD</v>
      </c>
      <c r="F7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6" s="215" t="str" cm="1">
        <f t="array" ref="G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6" s="215" t="str" cm="1">
        <f t="array" ref="H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6" s="157" t="str" cm="1">
        <f t="array" ref="I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6" s="157" t="str" cm="1">
        <f t="array" ref="J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7" spans="1:11" x14ac:dyDescent="0.25">
      <c r="A717" s="157" t="s">
        <v>1549</v>
      </c>
      <c r="B717" s="157" t="s">
        <v>1550</v>
      </c>
      <c r="C717" s="157">
        <v>-40.091388999999999</v>
      </c>
      <c r="D717" s="157">
        <v>147.99277799999999</v>
      </c>
      <c r="E717" s="157" t="str">
        <f>RIGHT(Airports[[#This Row],[ICAO]],3)</f>
        <v>FLI</v>
      </c>
      <c r="F7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7" s="215" t="str" cm="1">
        <f t="array" ref="G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7" s="215" t="str" cm="1">
        <f t="array" ref="H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7" s="157" t="str" cm="1">
        <f t="array" ref="I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7" s="157" t="str" cm="1">
        <f t="array" ref="J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8" spans="1:11" x14ac:dyDescent="0.25">
      <c r="A718" s="157" t="s">
        <v>1551</v>
      </c>
      <c r="B718" s="157" t="s">
        <v>1552</v>
      </c>
      <c r="C718" s="157">
        <v>-36.866667</v>
      </c>
      <c r="D718" s="157">
        <v>147.283333</v>
      </c>
      <c r="E718" s="157" t="str">
        <f>RIGHT(Airports[[#This Row],[ICAO]],3)</f>
        <v>FLK</v>
      </c>
      <c r="F7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8" s="215" t="str" cm="1">
        <f t="array" ref="G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8" s="215" t="str" cm="1">
        <f t="array" ref="H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8" s="157" t="str" cm="1">
        <f t="array" ref="I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8" s="157" t="str" cm="1">
        <f t="array" ref="J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9" spans="1:11" x14ac:dyDescent="0.25">
      <c r="A719" s="157" t="s">
        <v>1553</v>
      </c>
      <c r="B719" s="157" t="s">
        <v>1554</v>
      </c>
      <c r="C719" s="157">
        <v>-18.283055999999998</v>
      </c>
      <c r="D719" s="157">
        <v>128.41666699999999</v>
      </c>
      <c r="E719" s="157" t="str">
        <f>RIGHT(Airports[[#This Row],[ICAO]],3)</f>
        <v>FLO</v>
      </c>
      <c r="F7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9" s="215" t="str" cm="1">
        <f t="array" ref="G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9" s="215" t="str" cm="1">
        <f t="array" ref="H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9" s="157" t="str" cm="1">
        <f t="array" ref="I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9" s="157" t="str" cm="1">
        <f t="array" ref="J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0" spans="1:11" x14ac:dyDescent="0.25">
      <c r="A720" s="157" t="s">
        <v>1555</v>
      </c>
      <c r="B720" s="157" t="s">
        <v>1550</v>
      </c>
      <c r="C720" s="157">
        <v>-33.729444000000001</v>
      </c>
      <c r="D720" s="157">
        <v>134.50138899999999</v>
      </c>
      <c r="E720" s="157" t="str">
        <f>RIGHT(Airports[[#This Row],[ICAO]],3)</f>
        <v>FLS</v>
      </c>
      <c r="F7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0" s="215" t="str" cm="1">
        <f t="array" ref="G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0" s="215" t="str" cm="1">
        <f t="array" ref="H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0" s="157" t="str" cm="1">
        <f t="array" ref="I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0" s="157" t="str" cm="1">
        <f t="array" ref="J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1" spans="1:11" x14ac:dyDescent="0.25">
      <c r="A721" s="157" t="s">
        <v>1556</v>
      </c>
      <c r="B721" s="157" t="s">
        <v>1557</v>
      </c>
      <c r="C721" s="157">
        <v>-15.766389</v>
      </c>
      <c r="D721" s="157">
        <v>144.05000000000001</v>
      </c>
      <c r="E721" s="157" t="str">
        <f>RIGHT(Airports[[#This Row],[ICAO]],3)</f>
        <v>FLT</v>
      </c>
      <c r="F7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1" s="215" t="str" cm="1">
        <f t="array" ref="G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1" s="215" t="str" cm="1">
        <f t="array" ref="H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1" s="157" t="str" cm="1">
        <f t="array" ref="I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1" s="157" t="str" cm="1">
        <f t="array" ref="J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2" spans="1:11" x14ac:dyDescent="0.25">
      <c r="A722" s="157" t="s">
        <v>1558</v>
      </c>
      <c r="B722" s="157" t="s">
        <v>1559</v>
      </c>
      <c r="C722" s="157">
        <v>-19.884694</v>
      </c>
      <c r="D722" s="157">
        <v>146.205015</v>
      </c>
      <c r="E722" s="157" t="str">
        <f>RIGHT(Airports[[#This Row],[ICAO]],3)</f>
        <v>FLV</v>
      </c>
      <c r="F7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2" s="215" t="str" cm="1">
        <f t="array" ref="G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2" s="215" t="str" cm="1">
        <f t="array" ref="H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2" s="157" t="str" cm="1">
        <f t="array" ref="I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2" s="157" t="str" cm="1">
        <f t="array" ref="J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3" spans="1:11" x14ac:dyDescent="0.25">
      <c r="A723" s="157" t="s">
        <v>1560</v>
      </c>
      <c r="B723" s="157" t="s">
        <v>1561</v>
      </c>
      <c r="C723" s="157">
        <v>-38.366943999999997</v>
      </c>
      <c r="D723" s="157">
        <v>145.185833</v>
      </c>
      <c r="E723" s="157" t="str">
        <f>RIGHT(Airports[[#This Row],[ICAO]],3)</f>
        <v>FND</v>
      </c>
      <c r="F7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3" s="215" t="str" cm="1">
        <f t="array" ref="G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3" s="215" t="str" cm="1">
        <f t="array" ref="H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3" s="157" t="str" cm="1">
        <f t="array" ref="I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3" s="157" t="str" cm="1">
        <f t="array" ref="J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4" spans="1:11" x14ac:dyDescent="0.25">
      <c r="A724" s="157" t="s">
        <v>1562</v>
      </c>
      <c r="B724" s="157" t="s">
        <v>1563</v>
      </c>
      <c r="C724" s="157">
        <v>-25.593056000000001</v>
      </c>
      <c r="D724" s="157">
        <v>134.58277799999999</v>
      </c>
      <c r="E724" s="157" t="str">
        <f>RIGHT(Airports[[#This Row],[ICAO]],3)</f>
        <v>FNE</v>
      </c>
      <c r="F7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4" s="215" t="str" cm="1">
        <f t="array" ref="G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4" s="215" t="str" cm="1">
        <f t="array" ref="H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4" s="157" t="str" cm="1">
        <f t="array" ref="I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4" s="157" t="str" cm="1">
        <f t="array" ref="J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5" spans="1:11" x14ac:dyDescent="0.25">
      <c r="A725" s="157" t="s">
        <v>1564</v>
      </c>
      <c r="B725" s="157" t="s">
        <v>1565</v>
      </c>
      <c r="C725" s="157">
        <v>-25.336389</v>
      </c>
      <c r="D725" s="157">
        <v>118.382778</v>
      </c>
      <c r="E725" s="157" t="str">
        <f>RIGHT(Airports[[#This Row],[ICAO]],3)</f>
        <v>FOR</v>
      </c>
      <c r="F7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5" s="215" t="str" cm="1">
        <f t="array" ref="G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5" s="215" t="str" cm="1">
        <f t="array" ref="H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5" s="157" t="str" cm="1">
        <f t="array" ref="I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5" s="157" t="str" cm="1">
        <f t="array" ref="J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6" spans="1:11" x14ac:dyDescent="0.25">
      <c r="A726" s="157" t="s">
        <v>1566</v>
      </c>
      <c r="B726" s="157" t="s">
        <v>1567</v>
      </c>
      <c r="C726" s="157">
        <v>-18.149722000000001</v>
      </c>
      <c r="D726" s="157">
        <v>125.783056</v>
      </c>
      <c r="E726" s="157" t="str">
        <f>RIGHT(Airports[[#This Row],[ICAO]],3)</f>
        <v>FOS</v>
      </c>
      <c r="F7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6" s="215" t="str" cm="1">
        <f t="array" ref="G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6" s="215" t="str" cm="1">
        <f t="array" ref="H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6" s="157" t="str" cm="1">
        <f t="array" ref="I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6" s="157" t="str" cm="1">
        <f t="array" ref="J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7" spans="1:11" x14ac:dyDescent="0.25">
      <c r="A727" s="157" t="s">
        <v>1568</v>
      </c>
      <c r="B727" s="157" t="s">
        <v>1569</v>
      </c>
      <c r="C727" s="157">
        <v>-31.220278</v>
      </c>
      <c r="D727" s="157">
        <v>139.82666699999999</v>
      </c>
      <c r="E727" s="157" t="str">
        <f>RIGHT(Airports[[#This Row],[ICAO]],3)</f>
        <v>FRD</v>
      </c>
      <c r="F7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7" s="215" t="str" cm="1">
        <f t="array" ref="G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7" s="215" t="str" cm="1">
        <f t="array" ref="H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7" s="157" t="str" cm="1">
        <f t="array" ref="I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7" s="157" t="str" cm="1">
        <f t="array" ref="J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8" spans="1:11" x14ac:dyDescent="0.25">
      <c r="A728" s="157" t="s">
        <v>1570</v>
      </c>
      <c r="B728" s="157" t="s">
        <v>1571</v>
      </c>
      <c r="C728" s="157">
        <v>-26.775832999999999</v>
      </c>
      <c r="D728" s="157">
        <v>132.01750000000001</v>
      </c>
      <c r="E728" s="157" t="str">
        <f>RIGHT(Airports[[#This Row],[ICAO]],3)</f>
        <v>FRG</v>
      </c>
      <c r="F7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8" s="215" t="str" cm="1">
        <f t="array" ref="G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8" s="215" t="str" cm="1">
        <f t="array" ref="H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8" s="157" t="str" cm="1">
        <f t="array" ref="I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8" s="157" t="str" cm="1">
        <f t="array" ref="J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9" spans="1:11" x14ac:dyDescent="0.25">
      <c r="A729" s="157" t="s">
        <v>1572</v>
      </c>
      <c r="B729" s="157" t="s">
        <v>1573</v>
      </c>
      <c r="C729" s="157">
        <v>-41.999443999999997</v>
      </c>
      <c r="D729" s="157">
        <v>148.257778</v>
      </c>
      <c r="E729" s="157" t="str">
        <f>RIGHT(Airports[[#This Row],[ICAO]],3)</f>
        <v>FRI</v>
      </c>
      <c r="F7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9" s="215" t="str" cm="1">
        <f t="array" ref="G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9" s="215" t="str" cm="1">
        <f t="array" ref="H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9" s="157" t="str" cm="1">
        <f t="array" ref="I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9" s="157" t="str" cm="1">
        <f t="array" ref="J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0" spans="1:11" x14ac:dyDescent="0.25">
      <c r="A730" s="157" t="s">
        <v>1574</v>
      </c>
      <c r="B730" s="157" t="s">
        <v>1575</v>
      </c>
      <c r="C730" s="157">
        <v>-34.347499999999997</v>
      </c>
      <c r="D730" s="157">
        <v>116.947222</v>
      </c>
      <c r="E730" s="157" t="str">
        <f>RIGHT(Airports[[#This Row],[ICAO]],3)</f>
        <v>FRK</v>
      </c>
      <c r="F7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0" s="215" t="str" cm="1">
        <f t="array" ref="G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0" s="215" t="str" cm="1">
        <f t="array" ref="H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0" s="157" t="str" cm="1">
        <f t="array" ref="I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0" s="157" t="str" cm="1">
        <f t="array" ref="J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1" spans="1:11" x14ac:dyDescent="0.25">
      <c r="A731" s="157" t="s">
        <v>1576</v>
      </c>
      <c r="B731" s="157" t="s">
        <v>1577</v>
      </c>
      <c r="C731" s="157">
        <v>-25.933056000000001</v>
      </c>
      <c r="D731" s="157">
        <v>147.86666700000001</v>
      </c>
      <c r="E731" s="157" t="str">
        <f>RIGHT(Airports[[#This Row],[ICAO]],3)</f>
        <v>FRS</v>
      </c>
      <c r="F7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1" s="215" t="str" cm="1">
        <f t="array" ref="G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1" s="215" t="str" cm="1">
        <f t="array" ref="H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1" s="157" t="str" cm="1">
        <f t="array" ref="I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1" s="157" t="str" cm="1">
        <f t="array" ref="J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2" spans="1:11" x14ac:dyDescent="0.25">
      <c r="A732" s="157" t="s">
        <v>1578</v>
      </c>
      <c r="B732" s="157" t="s">
        <v>1579</v>
      </c>
      <c r="C732" s="157">
        <v>-30.838056000000002</v>
      </c>
      <c r="D732" s="157">
        <v>128.11500000000001</v>
      </c>
      <c r="E732" s="157" t="str">
        <f>RIGHT(Airports[[#This Row],[ICAO]],3)</f>
        <v>FRT</v>
      </c>
      <c r="F7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2" s="215" t="str" cm="1">
        <f t="array" ref="G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2" s="215" t="str" cm="1">
        <f t="array" ref="H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2" s="157" t="str" cm="1">
        <f t="array" ref="I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2" s="157" t="str" cm="1">
        <f t="array" ref="J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3" spans="1:11" x14ac:dyDescent="0.25">
      <c r="A733" s="157" t="s">
        <v>1580</v>
      </c>
      <c r="B733" s="157" t="s">
        <v>1581</v>
      </c>
      <c r="C733" s="157">
        <v>-15.166667</v>
      </c>
      <c r="D733" s="157">
        <v>127.833333</v>
      </c>
      <c r="E733" s="157" t="str">
        <f>RIGHT(Airports[[#This Row],[ICAO]],3)</f>
        <v>FRV</v>
      </c>
      <c r="F7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3" s="215" t="str" cm="1">
        <f t="array" ref="G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3" s="215" t="str" cm="1">
        <f t="array" ref="H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3" s="157" t="str" cm="1">
        <f t="array" ref="I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3" s="157" t="str" cm="1">
        <f t="array" ref="J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4" spans="1:11" x14ac:dyDescent="0.25">
      <c r="A734" s="157" t="s">
        <v>1582</v>
      </c>
      <c r="B734" s="157" t="s">
        <v>1583</v>
      </c>
      <c r="C734" s="157">
        <v>-18.583333</v>
      </c>
      <c r="D734" s="157">
        <v>143.56638899999999</v>
      </c>
      <c r="E734" s="157" t="str">
        <f>RIGHT(Airports[[#This Row],[ICAO]],3)</f>
        <v>FSA</v>
      </c>
      <c r="F7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4" s="215" t="str" cm="1">
        <f t="array" ref="G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4" s="215" t="str" cm="1">
        <f t="array" ref="H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4" s="157" t="str" cm="1">
        <f t="array" ref="I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4" s="157" t="str" cm="1">
        <f t="array" ref="J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5" spans="1:11" x14ac:dyDescent="0.25">
      <c r="A735" s="157" t="s">
        <v>1584</v>
      </c>
      <c r="B735" s="157" t="s">
        <v>1585</v>
      </c>
      <c r="C735" s="157">
        <v>-13.558332999999999</v>
      </c>
      <c r="D735" s="157">
        <v>132.625</v>
      </c>
      <c r="E735" s="157" t="str">
        <f>RIGHT(Airports[[#This Row],[ICAO]],3)</f>
        <v>FSR</v>
      </c>
      <c r="F7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5" s="215" t="str" cm="1">
        <f t="array" ref="G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5" s="215" t="str" cm="1">
        <f t="array" ref="H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5" s="157" t="str" cm="1">
        <f t="array" ref="I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5" s="157" t="str" cm="1">
        <f t="array" ref="J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6" spans="1:11" x14ac:dyDescent="0.25">
      <c r="A736" s="157" t="s">
        <v>1586</v>
      </c>
      <c r="B736" s="157" t="s">
        <v>1587</v>
      </c>
      <c r="C736" s="157">
        <v>-32.578333000000001</v>
      </c>
      <c r="D736" s="157">
        <v>119.706667</v>
      </c>
      <c r="E736" s="157" t="str">
        <f>RIGHT(Airports[[#This Row],[ICAO]],3)</f>
        <v>FTA</v>
      </c>
      <c r="F7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6" s="215" t="str" cm="1">
        <f t="array" ref="G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6" s="215" t="str" cm="1">
        <f t="array" ref="H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6" s="157" t="str" cm="1">
        <f t="array" ref="I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6" s="157" t="str" cm="1">
        <f t="array" ref="J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7" spans="1:11" x14ac:dyDescent="0.25">
      <c r="A737" s="157" t="s">
        <v>1588</v>
      </c>
      <c r="B737" s="157" t="s">
        <v>1589</v>
      </c>
      <c r="C737" s="157">
        <v>-21.566666999999999</v>
      </c>
      <c r="D737" s="157">
        <v>148.44972200000001</v>
      </c>
      <c r="E737" s="157" t="str">
        <f>RIGHT(Airports[[#This Row],[ICAO]],3)</f>
        <v>FTC</v>
      </c>
      <c r="F7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7" s="215" t="str" cm="1">
        <f t="array" ref="G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7" s="215" t="str" cm="1">
        <f t="array" ref="H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7" s="157" t="str" cm="1">
        <f t="array" ref="I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7" s="157" t="str" cm="1">
        <f t="array" ref="J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8" spans="1:11" x14ac:dyDescent="0.25">
      <c r="A738" s="157" t="s">
        <v>1590</v>
      </c>
      <c r="B738" s="157" t="s">
        <v>1591</v>
      </c>
      <c r="C738" s="157">
        <v>-32.045278000000003</v>
      </c>
      <c r="D738" s="157">
        <v>115.733056</v>
      </c>
      <c r="E738" s="157" t="str">
        <f>RIGHT(Airports[[#This Row],[ICAO]],3)</f>
        <v>FTL</v>
      </c>
      <c r="F7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8" s="215" t="str" cm="1">
        <f t="array" ref="G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8" s="215" t="str" cm="1">
        <f t="array" ref="H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8" s="157" t="str" cm="1">
        <f t="array" ref="I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8" s="157" t="str" cm="1">
        <f t="array" ref="J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9" spans="1:11" x14ac:dyDescent="0.25">
      <c r="A739" s="157" t="s">
        <v>1592</v>
      </c>
      <c r="B739" s="157" t="s">
        <v>1593</v>
      </c>
      <c r="C739" s="157">
        <v>-38.656388999999997</v>
      </c>
      <c r="D739" s="157">
        <v>146.20500000000001</v>
      </c>
      <c r="E739" s="157" t="str">
        <f>RIGHT(Airports[[#This Row],[ICAO]],3)</f>
        <v>FTR</v>
      </c>
      <c r="F7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9" s="215" t="str" cm="1">
        <f t="array" ref="G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9" s="215" t="str" cm="1">
        <f t="array" ref="H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9" s="157" t="str" cm="1">
        <f t="array" ref="I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9" s="157" t="str" cm="1">
        <f t="array" ref="J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0" spans="1:11" x14ac:dyDescent="0.25">
      <c r="A740" s="157" t="s">
        <v>1594</v>
      </c>
      <c r="B740" s="157" t="s">
        <v>1595</v>
      </c>
      <c r="C740" s="157">
        <v>-18.181944000000001</v>
      </c>
      <c r="D740" s="157">
        <v>125.558611</v>
      </c>
      <c r="E740" s="157" t="str">
        <f>RIGHT(Airports[[#This Row],[ICAO]],3)</f>
        <v>FTZ</v>
      </c>
      <c r="F7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0" s="215" t="str" cm="1">
        <f t="array" ref="G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0" s="215" t="str" cm="1">
        <f t="array" ref="H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0" s="157" t="str" cm="1">
        <f t="array" ref="I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0" s="157" t="str" cm="1">
        <f t="array" ref="J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1" spans="1:11" x14ac:dyDescent="0.25">
      <c r="A741" s="157" t="s">
        <v>1596</v>
      </c>
      <c r="B741" s="157" t="s">
        <v>1597</v>
      </c>
      <c r="C741" s="157">
        <v>-16.914166999999999</v>
      </c>
      <c r="D741" s="157">
        <v>145.703611</v>
      </c>
      <c r="E741" s="157" t="str">
        <f>RIGHT(Airports[[#This Row],[ICAO]],3)</f>
        <v>FWV</v>
      </c>
      <c r="F7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1" s="215" t="str" cm="1">
        <f t="array" ref="G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1" s="215" t="str" cm="1">
        <f t="array" ref="H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1" s="157" t="str" cm="1">
        <f t="array" ref="I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1" s="157" t="str" cm="1">
        <f t="array" ref="J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2" spans="1:11" x14ac:dyDescent="0.25">
      <c r="A742" s="157" t="s">
        <v>1598</v>
      </c>
      <c r="B742" s="157" t="s">
        <v>1599</v>
      </c>
      <c r="C742" s="157">
        <v>-13.980556</v>
      </c>
      <c r="D742" s="157">
        <v>127.180556</v>
      </c>
      <c r="E742" s="157" t="str">
        <f>RIGHT(Airports[[#This Row],[ICAO]],3)</f>
        <v>FWY</v>
      </c>
      <c r="F7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2" s="215" t="str" cm="1">
        <f t="array" ref="G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2" s="215" t="str" cm="1">
        <f t="array" ref="H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2" s="157" t="str" cm="1">
        <f t="array" ref="I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2" s="157" t="str" cm="1">
        <f t="array" ref="J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3" spans="1:11" x14ac:dyDescent="0.25">
      <c r="A743" s="157" t="s">
        <v>1600</v>
      </c>
      <c r="B743" s="157" t="s">
        <v>1601</v>
      </c>
      <c r="C743" s="157">
        <v>-11.771965</v>
      </c>
      <c r="D743" s="157">
        <v>135.902106</v>
      </c>
      <c r="E743" s="157" t="str">
        <f>RIGHT(Airports[[#This Row],[ICAO]],3)</f>
        <v>GAA</v>
      </c>
      <c r="F7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3" s="215" t="str" cm="1">
        <f t="array" ref="G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3" s="215" t="str" cm="1">
        <f t="array" ref="H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3" s="157" t="str" cm="1">
        <f t="array" ref="I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3" s="157" t="str" cm="1">
        <f t="array" ref="J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4" spans="1:11" x14ac:dyDescent="0.25">
      <c r="A744" s="157" t="s">
        <v>1602</v>
      </c>
      <c r="B744" s="157" t="s">
        <v>1603</v>
      </c>
      <c r="C744" s="157">
        <v>-32.241667</v>
      </c>
      <c r="D744" s="157">
        <v>115.68388899999999</v>
      </c>
      <c r="E744" s="157" t="str">
        <f>RIGHT(Airports[[#This Row],[ICAO]],3)</f>
        <v>GAD</v>
      </c>
      <c r="F7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4" s="215" t="str" cm="1">
        <f t="array" ref="G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4" s="215" t="str" cm="1">
        <f t="array" ref="H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4" s="157" t="str" cm="1">
        <f t="array" ref="I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4" s="157" t="str" cm="1">
        <f t="array" ref="J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5" spans="1:11" x14ac:dyDescent="0.25">
      <c r="A745" s="157" t="s">
        <v>1604</v>
      </c>
      <c r="B745" s="157" t="s">
        <v>1605</v>
      </c>
      <c r="C745" s="157">
        <v>-12.285833</v>
      </c>
      <c r="D745" s="157">
        <v>134.707222</v>
      </c>
      <c r="E745" s="157" t="str">
        <f>RIGHT(Airports[[#This Row],[ICAO]],3)</f>
        <v>GAI</v>
      </c>
      <c r="F7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5" s="215" t="str" cm="1">
        <f t="array" ref="G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5" s="215" t="str" cm="1">
        <f t="array" ref="H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5" s="157" t="str" cm="1">
        <f t="array" ref="I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5" s="157" t="str" cm="1">
        <f t="array" ref="J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6" spans="1:11" x14ac:dyDescent="0.25">
      <c r="A746" s="157" t="s">
        <v>1606</v>
      </c>
      <c r="B746" s="157" t="s">
        <v>1607</v>
      </c>
      <c r="C746" s="157">
        <v>-16.543333000000001</v>
      </c>
      <c r="D746" s="157">
        <v>143.66999999999999</v>
      </c>
      <c r="E746" s="157" t="str">
        <f>RIGHT(Airports[[#This Row],[ICAO]],3)</f>
        <v>GAM</v>
      </c>
      <c r="F7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6" s="215" t="str" cm="1">
        <f t="array" ref="G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6" s="215" t="str" cm="1">
        <f t="array" ref="H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6" s="157" t="str" cm="1">
        <f t="array" ref="I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6" s="157" t="str" cm="1">
        <f t="array" ref="J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7" spans="1:11" x14ac:dyDescent="0.25">
      <c r="A747" s="157" t="s">
        <v>1608</v>
      </c>
      <c r="B747" s="157" t="s">
        <v>1609</v>
      </c>
      <c r="C747" s="157">
        <v>-13.046389</v>
      </c>
      <c r="D747" s="157">
        <v>135.94999999999999</v>
      </c>
      <c r="E747" s="157" t="str">
        <f>RIGHT(Airports[[#This Row],[ICAO]],3)</f>
        <v>GAN</v>
      </c>
      <c r="F7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7" s="215" t="str" cm="1">
        <f t="array" ref="G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7" s="215" t="str" cm="1">
        <f t="array" ref="H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7" s="157" t="str" cm="1">
        <f t="array" ref="I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7" s="157" t="str" cm="1">
        <f t="array" ref="J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8" spans="1:11" x14ac:dyDescent="0.25">
      <c r="A748" s="157" t="s">
        <v>1610</v>
      </c>
      <c r="B748" s="157" t="s">
        <v>1611</v>
      </c>
      <c r="C748" s="157">
        <v>-23.791111000000001</v>
      </c>
      <c r="D748" s="157">
        <v>113.530278</v>
      </c>
      <c r="E748" s="157" t="str">
        <f>RIGHT(Airports[[#This Row],[ICAO]],3)</f>
        <v>GAR</v>
      </c>
      <c r="F7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8" s="215" t="str" cm="1">
        <f t="array" ref="G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8" s="215" t="str" cm="1">
        <f t="array" ref="H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8" s="157" t="str" cm="1">
        <f t="array" ref="I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8" s="157" t="str" cm="1">
        <f t="array" ref="J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9" spans="1:11" x14ac:dyDescent="0.25">
      <c r="A749" s="157" t="s">
        <v>1612</v>
      </c>
      <c r="B749" s="157" t="s">
        <v>1613</v>
      </c>
      <c r="C749" s="157">
        <v>-27.59</v>
      </c>
      <c r="D749" s="157">
        <v>152.25666699999999</v>
      </c>
      <c r="E749" s="157" t="str">
        <f>RIGHT(Airports[[#This Row],[ICAO]],3)</f>
        <v>GAS</v>
      </c>
      <c r="F7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9" s="215" t="str" cm="1">
        <f t="array" ref="G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9" s="215" t="str" cm="1">
        <f t="array" ref="H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9" s="157" t="str" cm="1">
        <f t="array" ref="I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9" s="157" t="str" cm="1">
        <f t="array" ref="J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0" spans="1:11" x14ac:dyDescent="0.25">
      <c r="A750" s="157" t="s">
        <v>1614</v>
      </c>
      <c r="B750" s="157" t="s">
        <v>1615</v>
      </c>
      <c r="C750" s="157">
        <v>-34.598610999999998</v>
      </c>
      <c r="D750" s="157">
        <v>138.72138899999999</v>
      </c>
      <c r="E750" s="157" t="str">
        <f>RIGHT(Airports[[#This Row],[ICAO]],3)</f>
        <v>GAW</v>
      </c>
      <c r="F7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0" s="215" t="str" cm="1">
        <f t="array" ref="G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0" s="215" t="str" cm="1">
        <f t="array" ref="H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0" s="157" t="str" cm="1">
        <f t="array" ref="I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0" s="157" t="str" cm="1">
        <f t="array" ref="J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1" spans="1:11" x14ac:dyDescent="0.25">
      <c r="A751" s="157" t="s">
        <v>1616</v>
      </c>
      <c r="B751" s="157" t="s">
        <v>1617</v>
      </c>
      <c r="C751" s="157">
        <v>-25.615278</v>
      </c>
      <c r="D751" s="157">
        <v>151.620833</v>
      </c>
      <c r="E751" s="157" t="str">
        <f>RIGHT(Airports[[#This Row],[ICAO]],3)</f>
        <v>GAY</v>
      </c>
      <c r="F7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1" s="215" t="str" cm="1">
        <f t="array" ref="G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1" s="215" t="str" cm="1">
        <f t="array" ref="H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1" s="157" t="str" cm="1">
        <f t="array" ref="I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1" s="157" t="str" cm="1">
        <f t="array" ref="J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2" spans="1:11" x14ac:dyDescent="0.25">
      <c r="A752" s="157" t="s">
        <v>1618</v>
      </c>
      <c r="B752" s="157" t="s">
        <v>1619</v>
      </c>
      <c r="C752" s="157">
        <v>-41.426667000000002</v>
      </c>
      <c r="D752" s="157">
        <v>147.144722</v>
      </c>
      <c r="E752" s="157" t="str">
        <f>RIGHT(Airports[[#This Row],[ICAO]],3)</f>
        <v>GBE</v>
      </c>
      <c r="F7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2" s="215" t="str" cm="1">
        <f t="array" ref="G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2" s="215" t="str" cm="1">
        <f t="array" ref="H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2" s="157" t="str" cm="1">
        <f t="array" ref="I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2" s="157" t="str" cm="1">
        <f t="array" ref="J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3" spans="1:11" x14ac:dyDescent="0.25">
      <c r="A753" s="157" t="s">
        <v>1620</v>
      </c>
      <c r="B753" s="157" t="s">
        <v>1621</v>
      </c>
      <c r="C753" s="157">
        <v>-38.146943999999998</v>
      </c>
      <c r="D753" s="157">
        <v>144.17250000000001</v>
      </c>
      <c r="E753" s="157" t="str">
        <f>RIGHT(Airports[[#This Row],[ICAO]],3)</f>
        <v>GBF</v>
      </c>
      <c r="F7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3" s="215" t="str" cm="1">
        <f t="array" ref="G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3" s="215" t="str" cm="1">
        <f t="array" ref="H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3" s="157" t="str" cm="1">
        <f t="array" ref="I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3" s="157" t="str" cm="1">
        <f t="array" ref="J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4" spans="1:11" x14ac:dyDescent="0.25">
      <c r="A754" s="157" t="s">
        <v>1622</v>
      </c>
      <c r="B754" s="157" t="s">
        <v>1623</v>
      </c>
      <c r="C754" s="157">
        <v>-11.650556</v>
      </c>
      <c r="D754" s="157">
        <v>133.381944</v>
      </c>
      <c r="E754" s="157" t="str">
        <f>RIGHT(Airports[[#This Row],[ICAO]],3)</f>
        <v>GBI</v>
      </c>
      <c r="F7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4" s="215" t="str" cm="1">
        <f t="array" ref="G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4" s="215" t="str" cm="1">
        <f t="array" ref="H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4" s="157" t="str" cm="1">
        <f t="array" ref="I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4" s="157" t="str" cm="1">
        <f t="array" ref="J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5" spans="1:11" x14ac:dyDescent="0.25">
      <c r="A755" s="157" t="s">
        <v>1624</v>
      </c>
      <c r="B755" s="157" t="s">
        <v>1625</v>
      </c>
      <c r="C755" s="157">
        <v>-33.761667000000003</v>
      </c>
      <c r="D755" s="157">
        <v>150.636111</v>
      </c>
      <c r="E755" s="157" t="str">
        <f>RIGHT(Airports[[#This Row],[ICAO]],3)</f>
        <v>GBK</v>
      </c>
      <c r="F7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5" s="215" t="str" cm="1">
        <f t="array" ref="G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5" s="215" t="str" cm="1">
        <f t="array" ref="H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5" s="157" t="str" cm="1">
        <f t="array" ref="I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5" s="157" t="str" cm="1">
        <f t="array" ref="J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6" spans="1:11" x14ac:dyDescent="0.25">
      <c r="A756" s="157" t="s">
        <v>1626</v>
      </c>
      <c r="B756" s="157" t="s">
        <v>1627</v>
      </c>
      <c r="C756" s="157">
        <v>-37.566110999999999</v>
      </c>
      <c r="D756" s="157">
        <v>149.91138900000001</v>
      </c>
      <c r="E756" s="157" t="str">
        <f>RIGHT(Airports[[#This Row],[ICAO]],3)</f>
        <v>GBO</v>
      </c>
      <c r="F7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6" s="215" t="str" cm="1">
        <f t="array" ref="G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6" s="215" t="str" cm="1">
        <f t="array" ref="H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6" s="157" t="str" cm="1">
        <f t="array" ref="I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6" s="157" t="str" cm="1">
        <f t="array" ref="J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7" spans="1:11" x14ac:dyDescent="0.25">
      <c r="A757" s="157" t="s">
        <v>1628</v>
      </c>
      <c r="B757" s="157" t="s">
        <v>1629</v>
      </c>
      <c r="C757" s="157">
        <v>-19.209444000000001</v>
      </c>
      <c r="D757" s="157">
        <v>143.66333299999999</v>
      </c>
      <c r="E757" s="157" t="str">
        <f>RIGHT(Airports[[#This Row],[ICAO]],3)</f>
        <v>GBS</v>
      </c>
      <c r="F7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7" s="215" t="str" cm="1">
        <f t="array" ref="G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7" s="215" t="str" cm="1">
        <f t="array" ref="H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7" s="157" t="str" cm="1">
        <f t="array" ref="I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7" s="157" t="str" cm="1">
        <f t="array" ref="J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8" spans="1:11" x14ac:dyDescent="0.25">
      <c r="A758" s="157" t="s">
        <v>1630</v>
      </c>
      <c r="B758" s="157" t="s">
        <v>1631</v>
      </c>
      <c r="C758" s="157">
        <v>-35.966388999999999</v>
      </c>
      <c r="D758" s="157">
        <v>144.381111</v>
      </c>
      <c r="E758" s="157" t="str">
        <f>RIGHT(Airports[[#This Row],[ICAO]],3)</f>
        <v>GBW</v>
      </c>
      <c r="F7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8" s="215" t="str" cm="1">
        <f t="array" ref="G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8" s="215" t="str" cm="1">
        <f t="array" ref="H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8" s="157" t="str" cm="1">
        <f t="array" ref="I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8" s="157" t="str" cm="1">
        <f t="array" ref="J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9" spans="1:11" x14ac:dyDescent="0.25">
      <c r="A759" s="157" t="s">
        <v>1632</v>
      </c>
      <c r="B759" s="157" t="s">
        <v>1633</v>
      </c>
      <c r="C759" s="157">
        <v>-32.051667000000002</v>
      </c>
      <c r="D759" s="157">
        <v>151.97666699999999</v>
      </c>
      <c r="E759" s="157" t="str">
        <f>RIGHT(Airports[[#This Row],[ICAO]],3)</f>
        <v>GCR</v>
      </c>
      <c r="F7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9" s="215" t="str" cm="1">
        <f t="array" ref="G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9" s="215" t="str" cm="1">
        <f t="array" ref="H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9" s="157" t="str" cm="1">
        <f t="array" ref="I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9" s="157" t="str" cm="1">
        <f t="array" ref="J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0" spans="1:11" x14ac:dyDescent="0.25">
      <c r="A760" s="157" t="s">
        <v>1634</v>
      </c>
      <c r="B760" s="157" t="s">
        <v>1635</v>
      </c>
      <c r="C760" s="157">
        <v>-29.073333000000002</v>
      </c>
      <c r="D760" s="157">
        <v>147.37611100000001</v>
      </c>
      <c r="E760" s="157" t="str">
        <f>RIGHT(Airports[[#This Row],[ICAO]],3)</f>
        <v>GDA</v>
      </c>
      <c r="F7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0" s="215" t="str" cm="1">
        <f t="array" ref="G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0" s="215" t="str" cm="1">
        <f t="array" ref="H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0" s="157" t="str" cm="1">
        <f t="array" ref="I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0" s="157" t="str" cm="1">
        <f t="array" ref="J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1" spans="1:11" x14ac:dyDescent="0.25">
      <c r="A761" s="157" t="s">
        <v>1636</v>
      </c>
      <c r="B761" s="157" t="s">
        <v>1637</v>
      </c>
      <c r="C761" s="157">
        <v>-30.961110999999999</v>
      </c>
      <c r="D761" s="157">
        <v>150.25055599999999</v>
      </c>
      <c r="E761" s="157" t="str">
        <f>RIGHT(Airports[[#This Row],[ICAO]],3)</f>
        <v>GDH</v>
      </c>
      <c r="F7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1" s="215" t="str" cm="1">
        <f t="array" ref="G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1" s="215" t="str" cm="1">
        <f t="array" ref="H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1" s="157" t="str" cm="1">
        <f t="array" ref="I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1" s="157" t="str" cm="1">
        <f t="array" ref="J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2" spans="1:11" x14ac:dyDescent="0.25">
      <c r="A762" s="157" t="s">
        <v>1638</v>
      </c>
      <c r="B762" s="157" t="s">
        <v>1639</v>
      </c>
      <c r="C762" s="157">
        <v>-28.521388999999999</v>
      </c>
      <c r="D762" s="157">
        <v>150.320278</v>
      </c>
      <c r="E762" s="157" t="str">
        <f>RIGHT(Airports[[#This Row],[ICAO]],3)</f>
        <v>GDI</v>
      </c>
      <c r="F7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2" s="215" t="str" cm="1">
        <f t="array" ref="G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2" s="215" t="str" cm="1">
        <f t="array" ref="H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2" s="157" t="str" cm="1">
        <f t="array" ref="I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2" s="157" t="str" cm="1">
        <f t="array" ref="J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3" spans="1:11" x14ac:dyDescent="0.25">
      <c r="A763" s="157" t="s">
        <v>1640</v>
      </c>
      <c r="B763" s="157" t="s">
        <v>1641</v>
      </c>
      <c r="C763" s="157">
        <v>-30.299721999999999</v>
      </c>
      <c r="D763" s="157">
        <v>121.783056</v>
      </c>
      <c r="E763" s="157" t="str">
        <f>RIGHT(Airports[[#This Row],[ICAO]],3)</f>
        <v>GDL</v>
      </c>
      <c r="F7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3" s="215" t="str" cm="1">
        <f t="array" ref="G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3" s="215" t="str" cm="1">
        <f t="array" ref="H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3" s="157" t="str" cm="1">
        <f t="array" ref="I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3" s="157" t="str" cm="1">
        <f t="array" ref="J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4" spans="1:11" x14ac:dyDescent="0.25">
      <c r="A764" s="157" t="s">
        <v>1642</v>
      </c>
      <c r="B764" s="157" t="s">
        <v>1643</v>
      </c>
      <c r="C764" s="157">
        <v>-18.678056000000002</v>
      </c>
      <c r="D764" s="157">
        <v>128.59138899999999</v>
      </c>
      <c r="E764" s="157" t="str">
        <f>RIGHT(Airports[[#This Row],[ICAO]],3)</f>
        <v>GDN</v>
      </c>
      <c r="F7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4" s="215" t="str" cm="1">
        <f t="array" ref="G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4" s="215" t="str" cm="1">
        <f t="array" ref="H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4" s="157" t="str" cm="1">
        <f t="array" ref="I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4" s="157" t="str" cm="1">
        <f t="array" ref="J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5" spans="1:11" x14ac:dyDescent="0.25">
      <c r="A765" s="157" t="s">
        <v>1644</v>
      </c>
      <c r="B765" s="157" t="s">
        <v>1645</v>
      </c>
      <c r="C765" s="157">
        <v>-35.045000000000002</v>
      </c>
      <c r="D765" s="157">
        <v>149.25833299999999</v>
      </c>
      <c r="E765" s="157" t="str">
        <f>RIGHT(Airports[[#This Row],[ICAO]],3)</f>
        <v>GDO</v>
      </c>
      <c r="F7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5" s="215" t="str" cm="1">
        <f t="array" ref="G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5" s="215" t="str" cm="1">
        <f t="array" ref="H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5" s="157" t="str" cm="1">
        <f t="array" ref="I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5" s="157" t="str" cm="1">
        <f t="array" ref="J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6" spans="1:11" x14ac:dyDescent="0.25">
      <c r="A766" s="157" t="s">
        <v>1646</v>
      </c>
      <c r="B766" s="157" t="s">
        <v>1647</v>
      </c>
      <c r="C766" s="157">
        <v>-23.286667000000001</v>
      </c>
      <c r="D766" s="157">
        <v>134.44</v>
      </c>
      <c r="E766" s="157" t="str">
        <f>RIGHT(Airports[[#This Row],[ICAO]],3)</f>
        <v>GDR</v>
      </c>
      <c r="F7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6" s="215" t="str" cm="1">
        <f t="array" ref="G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6" s="215" t="str" cm="1">
        <f t="array" ref="H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6" s="157" t="str" cm="1">
        <f t="array" ref="I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6" s="157" t="str" cm="1">
        <f t="array" ref="J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7" spans="1:11" x14ac:dyDescent="0.25">
      <c r="A767" s="157" t="s">
        <v>1648</v>
      </c>
      <c r="B767" s="157" t="s">
        <v>1649</v>
      </c>
      <c r="C767" s="157">
        <v>-18.625556</v>
      </c>
      <c r="D767" s="157">
        <v>139.233611</v>
      </c>
      <c r="E767" s="157" t="str">
        <f>RIGHT(Airports[[#This Row],[ICAO]],3)</f>
        <v>GDS</v>
      </c>
      <c r="F7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7" s="215" t="str" cm="1">
        <f t="array" ref="G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7" s="215" t="str" cm="1">
        <f t="array" ref="H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7" s="157" t="str" cm="1">
        <f t="array" ref="I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7" s="157" t="str" cm="1">
        <f t="array" ref="J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8" spans="1:11" x14ac:dyDescent="0.25">
      <c r="A768" s="157" t="s">
        <v>1650</v>
      </c>
      <c r="B768" s="157" t="s">
        <v>1651</v>
      </c>
      <c r="C768" s="157">
        <v>-20.25</v>
      </c>
      <c r="D768" s="157">
        <v>142.44</v>
      </c>
      <c r="E768" s="157" t="str">
        <f>RIGHT(Airports[[#This Row],[ICAO]],3)</f>
        <v>GDV</v>
      </c>
      <c r="F7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8" s="215" t="str" cm="1">
        <f t="array" ref="G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8" s="215" t="str" cm="1">
        <f t="array" ref="H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8" s="157" t="str" cm="1">
        <f t="array" ref="I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8" s="157" t="str" cm="1">
        <f t="array" ref="J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9" spans="1:11" x14ac:dyDescent="0.25">
      <c r="A769" s="157" t="s">
        <v>1652</v>
      </c>
      <c r="B769" s="157" t="s">
        <v>1653</v>
      </c>
      <c r="C769" s="157">
        <v>-14.206666999999999</v>
      </c>
      <c r="D769" s="157">
        <v>127.349722</v>
      </c>
      <c r="E769" s="157" t="str">
        <f>RIGHT(Airports[[#This Row],[ICAO]],3)</f>
        <v>GEE</v>
      </c>
      <c r="F7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9" s="215" t="str" cm="1">
        <f t="array" ref="G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9" s="215" t="str" cm="1">
        <f t="array" ref="H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9" s="157" t="str" cm="1">
        <f t="array" ref="I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9" s="157" t="str" cm="1">
        <f t="array" ref="J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0" spans="1:11" x14ac:dyDescent="0.25">
      <c r="A770" s="157" t="s">
        <v>1654</v>
      </c>
      <c r="B770" s="157" t="s">
        <v>1655</v>
      </c>
      <c r="C770" s="157">
        <v>-38.151111</v>
      </c>
      <c r="D770" s="157">
        <v>144.363889</v>
      </c>
      <c r="E770" s="157" t="str">
        <f>RIGHT(Airports[[#This Row],[ICAO]],3)</f>
        <v>GEH</v>
      </c>
      <c r="F7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0" s="215" t="str" cm="1">
        <f t="array" ref="G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0" s="215" t="str" cm="1">
        <f t="array" ref="H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0" s="157" t="str" cm="1">
        <f t="array" ref="I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0" s="157" t="str" cm="1">
        <f t="array" ref="J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1" spans="1:11" x14ac:dyDescent="0.25">
      <c r="A771" s="157" t="s">
        <v>1656</v>
      </c>
      <c r="B771" s="157" t="s">
        <v>1657</v>
      </c>
      <c r="C771" s="157">
        <v>-28.796111</v>
      </c>
      <c r="D771" s="157">
        <v>114.7075</v>
      </c>
      <c r="E771" s="157" t="str">
        <f>RIGHT(Airports[[#This Row],[ICAO]],3)</f>
        <v>GEL</v>
      </c>
      <c r="F7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1" s="215" t="str" cm="1">
        <f t="array" ref="G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1" s="215" t="str" cm="1">
        <f t="array" ref="H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1" s="157" t="str" cm="1">
        <f t="array" ref="I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1" s="157" t="str" cm="1">
        <f t="array" ref="J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2" spans="1:11" x14ac:dyDescent="0.25">
      <c r="A772" s="157" t="s">
        <v>1658</v>
      </c>
      <c r="B772" s="157" t="s">
        <v>1659</v>
      </c>
      <c r="C772" s="157">
        <v>-22.822500000000002</v>
      </c>
      <c r="D772" s="157">
        <v>150.332222</v>
      </c>
      <c r="E772" s="157" t="str">
        <f>RIGHT(Airports[[#This Row],[ICAO]],3)</f>
        <v>GEN</v>
      </c>
      <c r="F7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2" s="215" t="str" cm="1">
        <f t="array" ref="G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2" s="215" t="str" cm="1">
        <f t="array" ref="H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2" s="157" t="str" cm="1">
        <f t="array" ref="I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2" s="157" t="str" cm="1">
        <f t="array" ref="J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3" spans="1:11" x14ac:dyDescent="0.25">
      <c r="A773" s="157" t="s">
        <v>1660</v>
      </c>
      <c r="B773" s="157" t="s">
        <v>1661</v>
      </c>
      <c r="C773" s="157">
        <v>-29.759443999999998</v>
      </c>
      <c r="D773" s="157">
        <v>153.03</v>
      </c>
      <c r="E773" s="157" t="str">
        <f>RIGHT(Airports[[#This Row],[ICAO]],3)</f>
        <v>GFN</v>
      </c>
      <c r="F7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3" s="215" t="str" cm="1">
        <f t="array" ref="G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3" s="215" t="str" cm="1">
        <f t="array" ref="H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3" s="157" t="str" cm="1">
        <f t="array" ref="I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3" s="157" t="str" cm="1">
        <f t="array" ref="J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4" spans="1:11" x14ac:dyDescent="0.25">
      <c r="A774" s="157" t="s">
        <v>1662</v>
      </c>
      <c r="B774" s="157" t="s">
        <v>1663</v>
      </c>
      <c r="C774" s="157">
        <v>-28.765000000000001</v>
      </c>
      <c r="D774" s="157">
        <v>116.971667</v>
      </c>
      <c r="E774" s="157" t="str">
        <f>RIGHT(Airports[[#This Row],[ICAO]],3)</f>
        <v>GGE</v>
      </c>
      <c r="F7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4" s="215" t="str" cm="1">
        <f t="array" ref="G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4" s="215" t="str" cm="1">
        <f t="array" ref="H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4" s="157" t="str" cm="1">
        <f t="array" ref="I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4" s="157" t="str" cm="1">
        <f t="array" ref="J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5" spans="1:11" x14ac:dyDescent="0.25">
      <c r="A775" s="157" t="s">
        <v>1664</v>
      </c>
      <c r="B775" s="157" t="s">
        <v>1665</v>
      </c>
      <c r="C775" s="157">
        <v>-32.298333</v>
      </c>
      <c r="D775" s="157">
        <v>149.561667</v>
      </c>
      <c r="E775" s="157" t="str">
        <f>RIGHT(Airports[[#This Row],[ICAO]],3)</f>
        <v>GGG</v>
      </c>
      <c r="F7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5" s="215" t="str" cm="1">
        <f t="array" ref="G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5" s="215" t="str" cm="1">
        <f t="array" ref="H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5" s="157" t="str" cm="1">
        <f t="array" ref="I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5" s="157" t="str" cm="1">
        <f t="array" ref="J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6" spans="1:11" x14ac:dyDescent="0.25">
      <c r="A776" s="157" t="s">
        <v>1666</v>
      </c>
      <c r="B776" s="157" t="s">
        <v>1667</v>
      </c>
      <c r="C776" s="157">
        <v>-33.991943999999997</v>
      </c>
      <c r="D776" s="157">
        <v>145.719167</v>
      </c>
      <c r="E776" s="157" t="str">
        <f>RIGHT(Airports[[#This Row],[ICAO]],3)</f>
        <v>GGI</v>
      </c>
      <c r="F7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6" s="215" t="str" cm="1">
        <f t="array" ref="G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6" s="215" t="str" cm="1">
        <f t="array" ref="H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6" s="157" t="str" cm="1">
        <f t="array" ref="I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6" s="157" t="str" cm="1">
        <f t="array" ref="J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7" spans="1:11" x14ac:dyDescent="0.25">
      <c r="A777" s="157" t="s">
        <v>1668</v>
      </c>
      <c r="B777" s="157" t="s">
        <v>1669</v>
      </c>
      <c r="C777" s="157">
        <v>-14.851388999999999</v>
      </c>
      <c r="D777" s="157">
        <v>143.27361099999999</v>
      </c>
      <c r="E777" s="157" t="str">
        <f>RIGHT(Airports[[#This Row],[ICAO]],3)</f>
        <v>GGL</v>
      </c>
      <c r="F7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7" s="215" t="str" cm="1">
        <f t="array" ref="G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7" s="215" t="str" cm="1">
        <f t="array" ref="H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7" s="157" t="str" cm="1">
        <f t="array" ref="I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7" s="157" t="str" cm="1">
        <f t="array" ref="J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8" spans="1:11" x14ac:dyDescent="0.25">
      <c r="A778" s="157" t="s">
        <v>1670</v>
      </c>
      <c r="B778" s="157" t="s">
        <v>1671</v>
      </c>
      <c r="C778" s="157">
        <v>-31.299167000000001</v>
      </c>
      <c r="D778" s="157">
        <v>150.920278</v>
      </c>
      <c r="E778" s="157" t="str">
        <f>RIGHT(Airports[[#This Row],[ICAO]],3)</f>
        <v>GGO</v>
      </c>
      <c r="F7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8" s="215" t="str" cm="1">
        <f t="array" ref="G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8" s="215" t="str" cm="1">
        <f t="array" ref="H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8" s="157" t="str" cm="1">
        <f t="array" ref="I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8" s="157" t="str" cm="1">
        <f t="array" ref="J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9" spans="1:11" x14ac:dyDescent="0.25">
      <c r="A779" s="157" t="s">
        <v>1672</v>
      </c>
      <c r="B779" s="157" t="s">
        <v>1673</v>
      </c>
      <c r="C779" s="157">
        <v>-19.716667000000001</v>
      </c>
      <c r="D779" s="157">
        <v>144.36666700000001</v>
      </c>
      <c r="E779" s="157" t="str">
        <f>RIGHT(Airports[[#This Row],[ICAO]],3)</f>
        <v>GGS</v>
      </c>
      <c r="F7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9" s="215" t="str" cm="1">
        <f t="array" ref="G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9" s="215" t="str" cm="1">
        <f t="array" ref="H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9" s="157" t="str" cm="1">
        <f t="array" ref="I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9" s="157" t="str" cm="1">
        <f t="array" ref="J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0" spans="1:11" x14ac:dyDescent="0.25">
      <c r="A780" s="157" t="s">
        <v>1674</v>
      </c>
      <c r="B780" s="157" t="s">
        <v>1675</v>
      </c>
      <c r="C780" s="157">
        <v>-18.251944000000002</v>
      </c>
      <c r="D780" s="157">
        <v>145.125833</v>
      </c>
      <c r="E780" s="157" t="str">
        <f>RIGHT(Airports[[#This Row],[ICAO]],3)</f>
        <v>GHG</v>
      </c>
      <c r="F7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0" s="215" t="str" cm="1">
        <f t="array" ref="G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0" s="215" t="str" cm="1">
        <f t="array" ref="H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0" s="157" t="str" cm="1">
        <f t="array" ref="I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0" s="157" t="str" cm="1">
        <f t="array" ref="J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1" spans="1:11" x14ac:dyDescent="0.25">
      <c r="A781" s="157" t="s">
        <v>1676</v>
      </c>
      <c r="B781" s="157" t="s">
        <v>1677</v>
      </c>
      <c r="C781" s="157">
        <v>-38.660277999999998</v>
      </c>
      <c r="D781" s="157">
        <v>143.106111</v>
      </c>
      <c r="E781" s="157" t="str">
        <f>RIGHT(Airports[[#This Row],[ICAO]],3)</f>
        <v>GHP</v>
      </c>
      <c r="F7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1" s="215" t="str" cm="1">
        <f t="array" ref="G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1" s="215" t="str" cm="1">
        <f t="array" ref="H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1" s="157" t="str" cm="1">
        <f t="array" ref="I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1" s="157" t="str" cm="1">
        <f t="array" ref="J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2" spans="1:11" x14ac:dyDescent="0.25">
      <c r="A782" s="157" t="s">
        <v>1678</v>
      </c>
      <c r="B782" s="157" t="s">
        <v>1679</v>
      </c>
      <c r="C782" s="157">
        <v>-23.824999999999999</v>
      </c>
      <c r="D782" s="157">
        <v>113.53</v>
      </c>
      <c r="E782" s="157" t="str">
        <f>RIGHT(Airports[[#This Row],[ICAO]],3)</f>
        <v>GHS</v>
      </c>
      <c r="F7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2" s="215" t="str" cm="1">
        <f t="array" ref="G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2" s="215" t="str" cm="1">
        <f t="array" ref="H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2" s="157" t="str" cm="1">
        <f t="array" ref="I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2" s="157" t="str" cm="1">
        <f t="array" ref="J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3" spans="1:11" x14ac:dyDescent="0.25">
      <c r="A783" s="157" t="s">
        <v>1680</v>
      </c>
      <c r="B783" s="157" t="s">
        <v>1681</v>
      </c>
      <c r="C783" s="157">
        <v>-27.969567000000001</v>
      </c>
      <c r="D783" s="157">
        <v>153.42347599999999</v>
      </c>
      <c r="E783" s="157" t="str">
        <f>RIGHT(Airports[[#This Row],[ICAO]],3)</f>
        <v>GHT</v>
      </c>
      <c r="F7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3" s="215" t="str" cm="1">
        <f t="array" ref="G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3" s="215" t="str" cm="1">
        <f t="array" ref="H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3" s="157" t="str" cm="1">
        <f t="array" ref="I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3" s="157" t="str" cm="1">
        <f t="array" ref="J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4" spans="1:11" x14ac:dyDescent="0.25">
      <c r="A784" s="157" t="s">
        <v>1682</v>
      </c>
      <c r="B784" s="157" t="s">
        <v>1683</v>
      </c>
      <c r="C784" s="157">
        <v>-22.581111</v>
      </c>
      <c r="D784" s="157">
        <v>120.035556</v>
      </c>
      <c r="E784" s="157" t="str">
        <f>RIGHT(Airports[[#This Row],[ICAO]],3)</f>
        <v>GIA</v>
      </c>
      <c r="F7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4" s="215" t="str" cm="1">
        <f t="array" ref="G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4" s="215" t="str" cm="1">
        <f t="array" ref="H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4" s="157" t="str" cm="1">
        <f t="array" ref="I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4" s="157" t="str" cm="1">
        <f t="array" ref="J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5" spans="1:11" x14ac:dyDescent="0.25">
      <c r="A785" s="157" t="s">
        <v>1684</v>
      </c>
      <c r="B785" s="157" t="s">
        <v>1685</v>
      </c>
      <c r="C785" s="157">
        <v>-16.418610999999999</v>
      </c>
      <c r="D785" s="157">
        <v>126.446111</v>
      </c>
      <c r="E785" s="157" t="str">
        <f>RIGHT(Airports[[#This Row],[ICAO]],3)</f>
        <v>GIB</v>
      </c>
      <c r="F7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5" s="215" t="str" cm="1">
        <f t="array" ref="G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5" s="215" t="str" cm="1">
        <f t="array" ref="H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5" s="157" t="str" cm="1">
        <f t="array" ref="I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5" s="157" t="str" cm="1">
        <f t="array" ref="J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6" spans="1:11" x14ac:dyDescent="0.25">
      <c r="A786" s="157" t="s">
        <v>1686</v>
      </c>
      <c r="B786" s="157" t="s">
        <v>1687</v>
      </c>
      <c r="C786" s="157">
        <v>-27.27</v>
      </c>
      <c r="D786" s="157">
        <v>119.40472200000001</v>
      </c>
      <c r="E786" s="157" t="str">
        <f>RIGHT(Airports[[#This Row],[ICAO]],3)</f>
        <v>GID</v>
      </c>
      <c r="F7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6" s="215" t="str" cm="1">
        <f t="array" ref="G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6" s="215" t="str" cm="1">
        <f t="array" ref="H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6" s="157" t="str" cm="1">
        <f t="array" ref="I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6" s="157" t="str" cm="1">
        <f t="array" ref="J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7" spans="1:11" x14ac:dyDescent="0.25">
      <c r="A787" s="157" t="s">
        <v>1688</v>
      </c>
      <c r="B787" s="157" t="s">
        <v>1689</v>
      </c>
      <c r="C787" s="157">
        <v>-24.049721999999999</v>
      </c>
      <c r="D787" s="157">
        <v>116.216667</v>
      </c>
      <c r="E787" s="157" t="str">
        <f>RIGHT(Airports[[#This Row],[ICAO]],3)</f>
        <v>GIF</v>
      </c>
      <c r="F7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7" s="215" t="str" cm="1">
        <f t="array" ref="G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7" s="215" t="str" cm="1">
        <f t="array" ref="H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7" s="157" t="str" cm="1">
        <f t="array" ref="I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7" s="157" t="str" cm="1">
        <f t="array" ref="J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8" spans="1:11" x14ac:dyDescent="0.25">
      <c r="A788" s="157" t="s">
        <v>1690</v>
      </c>
      <c r="B788" s="157" t="s">
        <v>1691</v>
      </c>
      <c r="C788" s="157">
        <v>-31.465278000000001</v>
      </c>
      <c r="D788" s="157">
        <v>115.863333</v>
      </c>
      <c r="E788" s="157" t="str">
        <f>RIGHT(Airports[[#This Row],[ICAO]],3)</f>
        <v>GIG</v>
      </c>
      <c r="F7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8" s="215" t="str" cm="1">
        <f t="array" ref="G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8" s="215" t="str" cm="1">
        <f t="array" ref="H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8" s="157" t="str" cm="1">
        <f t="array" ref="I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8" s="157" t="str" cm="1">
        <f t="array" ref="J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9" spans="1:11" x14ac:dyDescent="0.25">
      <c r="A789" s="157" t="s">
        <v>1692</v>
      </c>
      <c r="B789" s="157" t="s">
        <v>1693</v>
      </c>
      <c r="C789" s="157">
        <v>-31.696943999999998</v>
      </c>
      <c r="D789" s="157">
        <v>148.636111</v>
      </c>
      <c r="E789" s="157" t="str">
        <f>RIGHT(Airports[[#This Row],[ICAO]],3)</f>
        <v>GIL</v>
      </c>
      <c r="F7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9" s="215" t="str" cm="1">
        <f t="array" ref="G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9" s="215" t="str" cm="1">
        <f t="array" ref="H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9" s="157" t="str" cm="1">
        <f t="array" ref="I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9" s="157" t="str" cm="1">
        <f t="array" ref="J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0" spans="1:11" x14ac:dyDescent="0.25">
      <c r="A790" s="157" t="s">
        <v>1694</v>
      </c>
      <c r="B790" s="157" t="s">
        <v>1695</v>
      </c>
      <c r="C790" s="157">
        <v>-22.683056000000001</v>
      </c>
      <c r="D790" s="157">
        <v>114.36666700000001</v>
      </c>
      <c r="E790" s="157" t="str">
        <f>RIGHT(Airports[[#This Row],[ICAO]],3)</f>
        <v>GIR</v>
      </c>
      <c r="F7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0" s="215" t="str" cm="1">
        <f t="array" ref="G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0" s="215" t="str" cm="1">
        <f t="array" ref="H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0" s="157" t="str" cm="1">
        <f t="array" ref="I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0" s="157" t="str" cm="1">
        <f t="array" ref="J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1" spans="1:11" x14ac:dyDescent="0.25">
      <c r="A791" s="157" t="s">
        <v>1696</v>
      </c>
      <c r="B791" s="157" t="s">
        <v>1697</v>
      </c>
      <c r="C791" s="157">
        <v>-37.5</v>
      </c>
      <c r="D791" s="157">
        <v>144.583056</v>
      </c>
      <c r="E791" s="157" t="str">
        <f>RIGHT(Airports[[#This Row],[ICAO]],3)</f>
        <v>GIS</v>
      </c>
      <c r="F7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1" s="215" t="str" cm="1">
        <f t="array" ref="G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1" s="215" t="str" cm="1">
        <f t="array" ref="H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1" s="157" t="str" cm="1">
        <f t="array" ref="I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1" s="157" t="str" cm="1">
        <f t="array" ref="J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2" spans="1:11" x14ac:dyDescent="0.25">
      <c r="A792" s="157" t="s">
        <v>1698</v>
      </c>
      <c r="B792" s="157" t="s">
        <v>1699</v>
      </c>
      <c r="C792" s="157">
        <v>-23.183056000000001</v>
      </c>
      <c r="D792" s="157">
        <v>150.94138899999999</v>
      </c>
      <c r="E792" s="157" t="str">
        <f>RIGHT(Airports[[#This Row],[ICAO]],3)</f>
        <v>GKL</v>
      </c>
      <c r="F7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2" s="215" t="str" cm="1">
        <f t="array" ref="G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2" s="215" t="str" cm="1">
        <f t="array" ref="H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2" s="157" t="str" cm="1">
        <f t="array" ref="I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2" s="157" t="str" cm="1">
        <f t="array" ref="J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3" spans="1:11" x14ac:dyDescent="0.25">
      <c r="A793" s="157" t="s">
        <v>1700</v>
      </c>
      <c r="B793" s="157" t="s">
        <v>1701</v>
      </c>
      <c r="C793" s="157">
        <v>-23.869721999999999</v>
      </c>
      <c r="D793" s="157">
        <v>151.22277800000001</v>
      </c>
      <c r="E793" s="157" t="str">
        <f>RIGHT(Airports[[#This Row],[ICAO]],3)</f>
        <v>GLA</v>
      </c>
      <c r="F7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3" s="215" t="str" cm="1">
        <f t="array" ref="G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3" s="215" t="str" cm="1">
        <f t="array" ref="H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3" s="157" t="str" cm="1">
        <f t="array" ref="I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3" s="157" t="str" cm="1">
        <f t="array" ref="J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4" spans="1:11" x14ac:dyDescent="0.25">
      <c r="A794" s="157" t="s">
        <v>1702</v>
      </c>
      <c r="B794" s="157" t="s">
        <v>1703</v>
      </c>
      <c r="C794" s="157">
        <v>-34.810277999999997</v>
      </c>
      <c r="D794" s="157">
        <v>149.72638900000001</v>
      </c>
      <c r="E794" s="157" t="str">
        <f>RIGHT(Airports[[#This Row],[ICAO]],3)</f>
        <v>GLB</v>
      </c>
      <c r="F7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4" s="215" t="str" cm="1">
        <f t="array" ref="G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4" s="215" t="str" cm="1">
        <f t="array" ref="H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4" s="157" t="str" cm="1">
        <f t="array" ref="I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4" s="157" t="str" cm="1">
        <f t="array" ref="J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5" spans="1:11" x14ac:dyDescent="0.25">
      <c r="A795" s="157" t="s">
        <v>1704</v>
      </c>
      <c r="B795" s="157" t="s">
        <v>1705</v>
      </c>
      <c r="C795" s="157">
        <v>-31.616667</v>
      </c>
      <c r="D795" s="157">
        <v>148.19972200000001</v>
      </c>
      <c r="E795" s="157" t="str">
        <f>RIGHT(Airports[[#This Row],[ICAO]],3)</f>
        <v>GLC</v>
      </c>
      <c r="F7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5" s="215" t="str" cm="1">
        <f t="array" ref="G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5" s="215" t="str" cm="1">
        <f t="array" ref="H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5" s="157" t="str" cm="1">
        <f t="array" ref="I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5" s="157" t="str" cm="1">
        <f t="array" ref="J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6" spans="1:11" x14ac:dyDescent="0.25">
      <c r="A796" s="157" t="s">
        <v>1706</v>
      </c>
      <c r="B796" s="157" t="s">
        <v>1707</v>
      </c>
      <c r="C796" s="157">
        <v>-30.966667000000001</v>
      </c>
      <c r="D796" s="157">
        <v>135.774722</v>
      </c>
      <c r="E796" s="157" t="str">
        <f>RIGHT(Airports[[#This Row],[ICAO]],3)</f>
        <v>GLD</v>
      </c>
      <c r="F7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6" s="215" t="str" cm="1">
        <f t="array" ref="G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6" s="215" t="str" cm="1">
        <f t="array" ref="H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6" s="157" t="str" cm="1">
        <f t="array" ref="I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6" s="157" t="str" cm="1">
        <f t="array" ref="J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7" spans="1:11" x14ac:dyDescent="0.25">
      <c r="A797" s="157" t="s">
        <v>1708</v>
      </c>
      <c r="B797" s="157" t="s">
        <v>1709</v>
      </c>
      <c r="C797" s="157">
        <v>-24.798888999999999</v>
      </c>
      <c r="D797" s="157">
        <v>139.596667</v>
      </c>
      <c r="E797" s="157" t="str">
        <f>RIGHT(Airports[[#This Row],[ICAO]],3)</f>
        <v>GLE</v>
      </c>
      <c r="F7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7" s="215" t="str" cm="1">
        <f t="array" ref="G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7" s="215" t="str" cm="1">
        <f t="array" ref="H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7" s="157" t="str" cm="1">
        <f t="array" ref="I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7" s="157" t="str" cm="1">
        <f t="array" ref="J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8" spans="1:11" x14ac:dyDescent="0.25">
      <c r="A798" s="157" t="s">
        <v>1710</v>
      </c>
      <c r="B798" s="157" t="s">
        <v>1711</v>
      </c>
      <c r="C798" s="157">
        <v>-23.416388999999999</v>
      </c>
      <c r="D798" s="157">
        <v>132.283333</v>
      </c>
      <c r="E798" s="157" t="str">
        <f>RIGHT(Airports[[#This Row],[ICAO]],3)</f>
        <v>GLH</v>
      </c>
      <c r="F7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8" s="215" t="str" cm="1">
        <f t="array" ref="G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8" s="215" t="str" cm="1">
        <f t="array" ref="H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8" s="157" t="str" cm="1">
        <f t="array" ref="I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8" s="157" t="str" cm="1">
        <f t="array" ref="J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9" spans="1:11" x14ac:dyDescent="0.25">
      <c r="A799" s="157" t="s">
        <v>1712</v>
      </c>
      <c r="B799" s="157" t="s">
        <v>1713</v>
      </c>
      <c r="C799" s="157">
        <v>-29.675000000000001</v>
      </c>
      <c r="D799" s="157">
        <v>151.68944400000001</v>
      </c>
      <c r="E799" s="157" t="str">
        <f>RIGHT(Airports[[#This Row],[ICAO]],3)</f>
        <v>GLI</v>
      </c>
      <c r="F7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9" s="215" t="str" cm="1">
        <f t="array" ref="G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9" s="215" t="str" cm="1">
        <f t="array" ref="H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9" s="157" t="str" cm="1">
        <f t="array" ref="I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9" s="157" t="str" cm="1">
        <f t="array" ref="J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0" spans="1:11" x14ac:dyDescent="0.25">
      <c r="A800" s="157" t="s">
        <v>1714</v>
      </c>
      <c r="B800" s="157" t="s">
        <v>1715</v>
      </c>
      <c r="C800" s="157">
        <v>-33.787500000000001</v>
      </c>
      <c r="D800" s="157">
        <v>150.608611</v>
      </c>
      <c r="E800" s="157" t="str">
        <f>RIGHT(Airports[[#This Row],[ICAO]],3)</f>
        <v>GLK</v>
      </c>
      <c r="F8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0" s="215" t="str" cm="1">
        <f t="array" ref="G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0" s="215" t="str" cm="1">
        <f t="array" ref="H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0" s="157" t="str" cm="1">
        <f t="array" ref="I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0" s="157" t="str" cm="1">
        <f t="array" ref="J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1" spans="1:11" x14ac:dyDescent="0.25">
      <c r="A801" s="157" t="s">
        <v>1716</v>
      </c>
      <c r="B801" s="157" t="s">
        <v>1717</v>
      </c>
      <c r="C801" s="157">
        <v>-32.261111</v>
      </c>
      <c r="D801" s="157">
        <v>138.64416700000001</v>
      </c>
      <c r="E801" s="157" t="str">
        <f>RIGHT(Airports[[#This Row],[ICAO]],3)</f>
        <v>GLN</v>
      </c>
      <c r="F8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1" s="215" t="str" cm="1">
        <f t="array" ref="G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1" s="215" t="str" cm="1">
        <f t="array" ref="H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1" s="157" t="str" cm="1">
        <f t="array" ref="I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1" s="157" t="str" cm="1">
        <f t="array" ref="J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2" spans="1:11" x14ac:dyDescent="0.25">
      <c r="A802" s="157" t="s">
        <v>1718</v>
      </c>
      <c r="B802" s="157" t="s">
        <v>1719</v>
      </c>
      <c r="C802" s="157">
        <v>-22.888888999999999</v>
      </c>
      <c r="D802" s="157">
        <v>138.82416699999999</v>
      </c>
      <c r="E802" s="157" t="str">
        <f>RIGHT(Airports[[#This Row],[ICAO]],3)</f>
        <v>GLO</v>
      </c>
      <c r="F8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2" s="215" t="str" cm="1">
        <f t="array" ref="G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2" s="215" t="str" cm="1">
        <f t="array" ref="H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2" s="157" t="str" cm="1">
        <f t="array" ref="I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2" s="157" t="str" cm="1">
        <f t="array" ref="J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3" spans="1:11" x14ac:dyDescent="0.25">
      <c r="A803" s="157" t="s">
        <v>1720</v>
      </c>
      <c r="B803" s="157" t="s">
        <v>1721</v>
      </c>
      <c r="C803" s="157">
        <v>-19.116667</v>
      </c>
      <c r="D803" s="157">
        <v>137.91666699999999</v>
      </c>
      <c r="E803" s="157" t="str">
        <f>RIGHT(Airports[[#This Row],[ICAO]],3)</f>
        <v>GLP</v>
      </c>
      <c r="F8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3" s="215" t="str" cm="1">
        <f t="array" ref="G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3" s="215" t="str" cm="1">
        <f t="array" ref="H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3" s="157" t="str" cm="1">
        <f t="array" ref="I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3" s="157" t="str" cm="1">
        <f t="array" ref="J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4" spans="1:11" x14ac:dyDescent="0.25">
      <c r="A804" s="157" t="s">
        <v>1722</v>
      </c>
      <c r="B804" s="157" t="s">
        <v>1723</v>
      </c>
      <c r="C804" s="157">
        <v>-17.316666999999999</v>
      </c>
      <c r="D804" s="157">
        <v>126.066389</v>
      </c>
      <c r="E804" s="157" t="str">
        <f>RIGHT(Airports[[#This Row],[ICAO]],3)</f>
        <v>GLR</v>
      </c>
      <c r="F8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4" s="215" t="str" cm="1">
        <f t="array" ref="G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4" s="215" t="str" cm="1">
        <f t="array" ref="H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4" s="157" t="str" cm="1">
        <f t="array" ref="I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4" s="157" t="str" cm="1">
        <f t="array" ref="J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5" spans="1:11" x14ac:dyDescent="0.25">
      <c r="A805" s="157" t="s">
        <v>1724</v>
      </c>
      <c r="B805" s="157" t="s">
        <v>1725</v>
      </c>
      <c r="C805" s="157">
        <v>-25.05</v>
      </c>
      <c r="D805" s="157">
        <v>128.30000000000001</v>
      </c>
      <c r="E805" s="157" t="str">
        <f>RIGHT(Airports[[#This Row],[ICAO]],3)</f>
        <v>GLS</v>
      </c>
      <c r="F8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5" s="215" t="str" cm="1">
        <f t="array" ref="G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5" s="215" t="str" cm="1">
        <f t="array" ref="H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5" s="157" t="str" cm="1">
        <f t="array" ref="I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5" s="157" t="str" cm="1">
        <f t="array" ref="J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6" spans="1:11" x14ac:dyDescent="0.25">
      <c r="A806" s="157" t="s">
        <v>1726</v>
      </c>
      <c r="B806" s="157" t="s">
        <v>1727</v>
      </c>
      <c r="C806" s="157">
        <v>-12.056111</v>
      </c>
      <c r="D806" s="157">
        <v>134.76222200000001</v>
      </c>
      <c r="E806" s="157" t="str">
        <f>RIGHT(Airports[[#This Row],[ICAO]],3)</f>
        <v>GMG</v>
      </c>
      <c r="F8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6" s="215" t="str" cm="1">
        <f t="array" ref="G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6" s="215" t="str" cm="1">
        <f t="array" ref="H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6" s="157" t="str" cm="1">
        <f t="array" ref="I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6" s="157" t="str" cm="1">
        <f t="array" ref="J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7" spans="1:11" x14ac:dyDescent="0.25">
      <c r="A807" s="157" t="s">
        <v>1728</v>
      </c>
      <c r="B807" s="157" t="s">
        <v>1729</v>
      </c>
      <c r="C807" s="157">
        <v>-37.049722000000003</v>
      </c>
      <c r="D807" s="157">
        <v>142.283333</v>
      </c>
      <c r="E807" s="157" t="str">
        <f>RIGHT(Airports[[#This Row],[ICAO]],3)</f>
        <v>GMP</v>
      </c>
      <c r="F8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7" s="215" t="str" cm="1">
        <f t="array" ref="G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7" s="215" t="str" cm="1">
        <f t="array" ref="H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7" s="157" t="str" cm="1">
        <f t="array" ref="I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7" s="157" t="str" cm="1">
        <f t="array" ref="J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8" spans="1:11" x14ac:dyDescent="0.25">
      <c r="A808" s="157" t="s">
        <v>1730</v>
      </c>
      <c r="B808" s="157" t="s">
        <v>1731</v>
      </c>
      <c r="C808" s="157">
        <v>-28.203333000000001</v>
      </c>
      <c r="D808" s="157">
        <v>151.77166700000001</v>
      </c>
      <c r="E808" s="157" t="str">
        <f>RIGHT(Airports[[#This Row],[ICAO]],3)</f>
        <v>GMS</v>
      </c>
      <c r="F8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8" s="215" t="str" cm="1">
        <f t="array" ref="G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8" s="215" t="str" cm="1">
        <f t="array" ref="H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8" s="157" t="str" cm="1">
        <f t="array" ref="I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8" s="157" t="str" cm="1">
        <f t="array" ref="J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9" spans="1:11" x14ac:dyDescent="0.25">
      <c r="A809" s="157" t="s">
        <v>1732</v>
      </c>
      <c r="B809" s="157" t="s">
        <v>1733</v>
      </c>
      <c r="C809" s="157">
        <v>-27.763611000000001</v>
      </c>
      <c r="D809" s="157">
        <v>151.92500000000001</v>
      </c>
      <c r="E809" s="157" t="str">
        <f>RIGHT(Airports[[#This Row],[ICAO]],3)</f>
        <v>GMT</v>
      </c>
      <c r="F8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9" s="215" t="str" cm="1">
        <f t="array" ref="G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9" s="215" t="str" cm="1">
        <f t="array" ref="H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9" s="157" t="str" cm="1">
        <f t="array" ref="I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9" s="157" t="str" cm="1">
        <f t="array" ref="J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0" spans="1:11" x14ac:dyDescent="0.25">
      <c r="A810" s="157" t="s">
        <v>1734</v>
      </c>
      <c r="B810" s="157" t="s">
        <v>1735</v>
      </c>
      <c r="C810" s="157">
        <v>-12.647221999999999</v>
      </c>
      <c r="D810" s="157">
        <v>134.07416699999999</v>
      </c>
      <c r="E810" s="157" t="str">
        <f>RIGHT(Airports[[#This Row],[ICAO]],3)</f>
        <v>GMW</v>
      </c>
      <c r="F8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0" s="215" t="str" cm="1">
        <f t="array" ref="G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0" s="215" t="str" cm="1">
        <f t="array" ref="H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0" s="157" t="str" cm="1">
        <f t="array" ref="I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0" s="157" t="str" cm="1">
        <f t="array" ref="J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1" spans="1:11" x14ac:dyDescent="0.25">
      <c r="A811" s="157" t="s">
        <v>1736</v>
      </c>
      <c r="B811" s="157" t="s">
        <v>1737</v>
      </c>
      <c r="C811" s="157">
        <v>-20.097778000000002</v>
      </c>
      <c r="D811" s="157">
        <v>140.368889</v>
      </c>
      <c r="E811" s="157" t="str">
        <f>RIGHT(Airports[[#This Row],[ICAO]],3)</f>
        <v>GNA</v>
      </c>
      <c r="F8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1" s="215" t="str" cm="1">
        <f t="array" ref="G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1" s="215" t="str" cm="1">
        <f t="array" ref="H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1" s="157" t="str" cm="1">
        <f t="array" ref="I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1" s="157" t="str" cm="1">
        <f t="array" ref="J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2" spans="1:11" x14ac:dyDescent="0.25">
      <c r="A812" s="157" t="s">
        <v>1738</v>
      </c>
      <c r="B812" s="157" t="s">
        <v>1739</v>
      </c>
      <c r="C812" s="157">
        <v>-38.164999999999999</v>
      </c>
      <c r="D812" s="157">
        <v>144.10749999999999</v>
      </c>
      <c r="E812" s="157" t="str">
        <f>RIGHT(Airports[[#This Row],[ICAO]],3)</f>
        <v>GNE</v>
      </c>
      <c r="F8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2" s="215" t="str" cm="1">
        <f t="array" ref="G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2" s="215" t="str" cm="1">
        <f t="array" ref="H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2" s="157" t="str" cm="1">
        <f t="array" ref="I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2" s="157" t="str" cm="1">
        <f t="array" ref="J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3" spans="1:11" x14ac:dyDescent="0.25">
      <c r="A813" s="157" t="s">
        <v>1740</v>
      </c>
      <c r="B813" s="157" t="s">
        <v>1741</v>
      </c>
      <c r="C813" s="157">
        <v>-16.758333</v>
      </c>
      <c r="D813" s="157">
        <v>145.97499999999999</v>
      </c>
      <c r="E813" s="157" t="str">
        <f>RIGHT(Airports[[#This Row],[ICAO]],3)</f>
        <v>GNI</v>
      </c>
      <c r="F8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3" s="215" t="str" cm="1">
        <f t="array" ref="G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3" s="215" t="str" cm="1">
        <f t="array" ref="H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3" s="157" t="str" cm="1">
        <f t="array" ref="I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3" s="157" t="str" cm="1">
        <f t="array" ref="J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4" spans="1:11" x14ac:dyDescent="0.25">
      <c r="A814" s="157" t="s">
        <v>1742</v>
      </c>
      <c r="B814" s="157" t="s">
        <v>1743</v>
      </c>
      <c r="C814" s="157">
        <v>-23.754956</v>
      </c>
      <c r="D814" s="157">
        <v>148.538455</v>
      </c>
      <c r="E814" s="157" t="str">
        <f>RIGHT(Airports[[#This Row],[ICAO]],3)</f>
        <v>GNO</v>
      </c>
      <c r="F8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4" s="215" t="str" cm="1">
        <f t="array" ref="G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4" s="215" t="str" cm="1">
        <f t="array" ref="H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4" s="157" t="str" cm="1">
        <f t="array" ref="I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4" s="157" t="str" cm="1">
        <f t="array" ref="J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5" spans="1:11" x14ac:dyDescent="0.25">
      <c r="A815" s="157" t="s">
        <v>1744</v>
      </c>
      <c r="B815" s="157" t="s">
        <v>1745</v>
      </c>
      <c r="C815" s="157">
        <v>-18.476944</v>
      </c>
      <c r="D815" s="157">
        <v>141.12138899999999</v>
      </c>
      <c r="E815" s="157" t="str">
        <f>RIGHT(Airports[[#This Row],[ICAO]],3)</f>
        <v>GNR</v>
      </c>
      <c r="F8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5" s="215" t="str" cm="1">
        <f t="array" ref="G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5" s="215" t="str" cm="1">
        <f t="array" ref="H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5" s="157" t="str" cm="1">
        <f t="array" ref="I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5" s="157" t="str" cm="1">
        <f t="array" ref="J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6" spans="1:11" x14ac:dyDescent="0.25">
      <c r="A816" s="157" t="s">
        <v>1746</v>
      </c>
      <c r="B816" s="157" t="s">
        <v>1747</v>
      </c>
      <c r="C816" s="157">
        <v>-19</v>
      </c>
      <c r="D816" s="157">
        <v>145.01666700000001</v>
      </c>
      <c r="E816" s="157" t="str">
        <f>RIGHT(Airports[[#This Row],[ICAO]],3)</f>
        <v>GNV</v>
      </c>
      <c r="F8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6" s="215" t="str" cm="1">
        <f t="array" ref="G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6" s="215" t="str" cm="1">
        <f t="array" ref="H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6" s="157" t="str" cm="1">
        <f t="array" ref="I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6" s="157" t="str" cm="1">
        <f t="array" ref="J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7" spans="1:11" x14ac:dyDescent="0.25">
      <c r="A817" s="157" t="s">
        <v>1748</v>
      </c>
      <c r="B817" s="157" t="s">
        <v>1749</v>
      </c>
      <c r="C817" s="157">
        <v>-33.976944000000003</v>
      </c>
      <c r="D817" s="157">
        <v>118.011111</v>
      </c>
      <c r="E817" s="157" t="str">
        <f>RIGHT(Airports[[#This Row],[ICAO]],3)</f>
        <v>GNW</v>
      </c>
      <c r="F8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7" s="215" t="str" cm="1">
        <f t="array" ref="G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7" s="215" t="str" cm="1">
        <f t="array" ref="H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7" s="157" t="str" cm="1">
        <f t="array" ref="I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7" s="157" t="str" cm="1">
        <f t="array" ref="J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8" spans="1:11" x14ac:dyDescent="0.25">
      <c r="A818" s="157" t="s">
        <v>1750</v>
      </c>
      <c r="B818" s="157" t="s">
        <v>1751</v>
      </c>
      <c r="C818" s="157">
        <v>-31.366667</v>
      </c>
      <c r="D818" s="157">
        <v>116.883056</v>
      </c>
      <c r="E818" s="157" t="str">
        <f>RIGHT(Airports[[#This Row],[ICAO]],3)</f>
        <v>GOM</v>
      </c>
      <c r="F8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8" s="215" t="str" cm="1">
        <f t="array" ref="G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8" s="215" t="str" cm="1">
        <f t="array" ref="H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8" s="157" t="str" cm="1">
        <f t="array" ref="I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8" s="157" t="str" cm="1">
        <f t="array" ref="J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9" spans="1:11" x14ac:dyDescent="0.25">
      <c r="A819" s="157" t="s">
        <v>1752</v>
      </c>
      <c r="B819" s="157" t="s">
        <v>1753</v>
      </c>
      <c r="C819" s="157">
        <v>-19.771944000000001</v>
      </c>
      <c r="D819" s="157">
        <v>139.40111099999999</v>
      </c>
      <c r="E819" s="157" t="str">
        <f>RIGHT(Airports[[#This Row],[ICAO]],3)</f>
        <v>GON</v>
      </c>
      <c r="F8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9" s="215" t="str" cm="1">
        <f t="array" ref="G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9" s="215" t="str" cm="1">
        <f t="array" ref="H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9" s="157" t="str" cm="1">
        <f t="array" ref="I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9" s="157" t="str" cm="1">
        <f t="array" ref="J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0" spans="1:11" x14ac:dyDescent="0.25">
      <c r="A820" s="157" t="s">
        <v>1754</v>
      </c>
      <c r="B820" s="157" t="s">
        <v>1755</v>
      </c>
      <c r="C820" s="157">
        <v>-15.466388999999999</v>
      </c>
      <c r="D820" s="157">
        <v>133.183333</v>
      </c>
      <c r="E820" s="157" t="str">
        <f>RIGHT(Airports[[#This Row],[ICAO]],3)</f>
        <v>GOR</v>
      </c>
      <c r="F8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0" s="215" t="str" cm="1">
        <f t="array" ref="G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0" s="215" t="str" cm="1">
        <f t="array" ref="H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0" s="157" t="str" cm="1">
        <f t="array" ref="I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0" s="157" t="str" cm="1">
        <f t="array" ref="J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1" spans="1:11" x14ac:dyDescent="0.25">
      <c r="A821" s="157" t="s">
        <v>1756</v>
      </c>
      <c r="B821" s="157" t="s">
        <v>1757</v>
      </c>
      <c r="C821" s="157">
        <v>-16.933056000000001</v>
      </c>
      <c r="D821" s="157">
        <v>145.852778</v>
      </c>
      <c r="E821" s="157" t="str">
        <f>RIGHT(Airports[[#This Row],[ICAO]],3)</f>
        <v>GOT</v>
      </c>
      <c r="F8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1" s="215" t="str" cm="1">
        <f t="array" ref="G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1" s="215" t="str" cm="1">
        <f t="array" ref="H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1" s="157" t="str" cm="1">
        <f t="array" ref="I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1" s="157" t="str" cm="1">
        <f t="array" ref="J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2" spans="1:11" x14ac:dyDescent="0.25">
      <c r="A822" s="157" t="s">
        <v>1758</v>
      </c>
      <c r="B822" s="157" t="s">
        <v>1759</v>
      </c>
      <c r="C822" s="157">
        <v>-22.616667</v>
      </c>
      <c r="D822" s="157">
        <v>149.94972200000001</v>
      </c>
      <c r="E822" s="157" t="str">
        <f>RIGHT(Airports[[#This Row],[ICAO]],3)</f>
        <v>GPE</v>
      </c>
      <c r="F8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2" s="215" t="str" cm="1">
        <f t="array" ref="G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2" s="215" t="str" cm="1">
        <f t="array" ref="H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2" s="157" t="str" cm="1">
        <f t="array" ref="I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2" s="157" t="str" cm="1">
        <f t="array" ref="J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3" spans="1:11" x14ac:dyDescent="0.25">
      <c r="A823" s="157" t="s">
        <v>1760</v>
      </c>
      <c r="B823" s="157" t="s">
        <v>1761</v>
      </c>
      <c r="C823" s="157">
        <v>-11.399167</v>
      </c>
      <c r="D823" s="157">
        <v>130.42527799999999</v>
      </c>
      <c r="E823" s="157" t="str">
        <f>RIGHT(Airports[[#This Row],[ICAO]],3)</f>
        <v>GPT</v>
      </c>
      <c r="F8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3" s="215" t="str" cm="1">
        <f t="array" ref="G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3" s="215" t="str" cm="1">
        <f t="array" ref="H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3" s="157" t="str" cm="1">
        <f t="array" ref="I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3" s="157" t="str" cm="1">
        <f t="array" ref="J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4" spans="1:11" x14ac:dyDescent="0.25">
      <c r="A824" s="157" t="s">
        <v>1762</v>
      </c>
      <c r="B824" s="157" t="s">
        <v>1763</v>
      </c>
      <c r="C824" s="157">
        <v>-12.147500000000001</v>
      </c>
      <c r="D824" s="157">
        <v>135.5625</v>
      </c>
      <c r="E824" s="157" t="str">
        <f>RIGHT(Airports[[#This Row],[ICAO]],3)</f>
        <v>GRK</v>
      </c>
      <c r="F8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4" s="215" t="str" cm="1">
        <f t="array" ref="G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4" s="215" t="str" cm="1">
        <f t="array" ref="H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4" s="157" t="str" cm="1">
        <f t="array" ref="I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4" s="157" t="str" cm="1">
        <f t="array" ref="J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5" spans="1:11" x14ac:dyDescent="0.25">
      <c r="A825" s="157" t="s">
        <v>1764</v>
      </c>
      <c r="B825" s="157" t="s">
        <v>1765</v>
      </c>
      <c r="C825" s="157">
        <v>-37.842500000000001</v>
      </c>
      <c r="D825" s="157">
        <v>148.00027800000001</v>
      </c>
      <c r="E825" s="157" t="str">
        <f>RIGHT(Airports[[#This Row],[ICAO]],3)</f>
        <v>GRL</v>
      </c>
      <c r="F8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5" s="215" t="str" cm="1">
        <f t="array" ref="G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5" s="215" t="str" cm="1">
        <f t="array" ref="H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5" s="157" t="str" cm="1">
        <f t="array" ref="I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5" s="157" t="str" cm="1">
        <f t="array" ref="J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6" spans="1:11" x14ac:dyDescent="0.25">
      <c r="A826" s="157" t="s">
        <v>1766</v>
      </c>
      <c r="B826" s="157" t="s">
        <v>1767</v>
      </c>
      <c r="C826" s="157">
        <v>-28.034167</v>
      </c>
      <c r="D826" s="157">
        <v>123.814167</v>
      </c>
      <c r="E826" s="157" t="str">
        <f>RIGHT(Airports[[#This Row],[ICAO]],3)</f>
        <v>GRM</v>
      </c>
      <c r="F8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6" s="215" t="str" cm="1">
        <f t="array" ref="G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6" s="215" t="str" cm="1">
        <f t="array" ref="H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6" s="157" t="str" cm="1">
        <f t="array" ref="I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6" s="157" t="str" cm="1">
        <f t="array" ref="J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7" spans="1:11" x14ac:dyDescent="0.25">
      <c r="A827" s="157" t="s">
        <v>1768</v>
      </c>
      <c r="B827" s="157" t="s">
        <v>1769</v>
      </c>
      <c r="C827" s="157">
        <v>-22.966667000000001</v>
      </c>
      <c r="D827" s="157">
        <v>149.35</v>
      </c>
      <c r="E827" s="157" t="str">
        <f>RIGHT(Airports[[#This Row],[ICAO]],3)</f>
        <v>GRN</v>
      </c>
      <c r="F8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7" s="215" t="str" cm="1">
        <f t="array" ref="G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7" s="215" t="str" cm="1">
        <f t="array" ref="H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7" s="157" t="str" cm="1">
        <f t="array" ref="I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7" s="157" t="str" cm="1">
        <f t="array" ref="J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8" spans="1:11" x14ac:dyDescent="0.25">
      <c r="A828" s="157" t="s">
        <v>1770</v>
      </c>
      <c r="B828" s="157" t="s">
        <v>1771</v>
      </c>
      <c r="C828" s="157">
        <v>-28.313333</v>
      </c>
      <c r="D828" s="157">
        <v>151.44833299999999</v>
      </c>
      <c r="E828" s="157" t="str">
        <f>RIGHT(Airports[[#This Row],[ICAO]],3)</f>
        <v>GRO</v>
      </c>
      <c r="F8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8" s="215" t="str" cm="1">
        <f t="array" ref="G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8" s="215" t="str" cm="1">
        <f t="array" ref="H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8" s="157" t="str" cm="1">
        <f t="array" ref="I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8" s="157" t="str" cm="1">
        <f t="array" ref="J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9" spans="1:11" x14ac:dyDescent="0.25">
      <c r="A829" s="157" t="s">
        <v>1772</v>
      </c>
      <c r="B829" s="157" t="s">
        <v>1773</v>
      </c>
      <c r="C829" s="157">
        <v>-25.674721999999999</v>
      </c>
      <c r="D829" s="157">
        <v>121.358056</v>
      </c>
      <c r="E829" s="157" t="str">
        <f>RIGHT(Airports[[#This Row],[ICAO]],3)</f>
        <v>GRP</v>
      </c>
      <c r="F8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9" s="215" t="str" cm="1">
        <f t="array" ref="G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9" s="215" t="str" cm="1">
        <f t="array" ref="H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9" s="157" t="str" cm="1">
        <f t="array" ref="I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9" s="157" t="str" cm="1">
        <f t="array" ref="J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0" spans="1:11" x14ac:dyDescent="0.25">
      <c r="A830" s="157" t="s">
        <v>1774</v>
      </c>
      <c r="B830" s="157" t="s">
        <v>1775</v>
      </c>
      <c r="C830" s="157">
        <v>-18.078333000000001</v>
      </c>
      <c r="D830" s="157">
        <v>145.40638899999999</v>
      </c>
      <c r="E830" s="157" t="str">
        <f>RIGHT(Airports[[#This Row],[ICAO]],3)</f>
        <v>GRU</v>
      </c>
      <c r="F8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0" s="215" t="str" cm="1">
        <f t="array" ref="G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0" s="215" t="str" cm="1">
        <f t="array" ref="H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0" s="157" t="str" cm="1">
        <f t="array" ref="I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0" s="157" t="str" cm="1">
        <f t="array" ref="J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1" spans="1:11" x14ac:dyDescent="0.25">
      <c r="A831" s="157" t="s">
        <v>1776</v>
      </c>
      <c r="B831" s="157" t="s">
        <v>1777</v>
      </c>
      <c r="C831" s="157">
        <v>-25.049721999999999</v>
      </c>
      <c r="D831" s="157">
        <v>115.19972199999999</v>
      </c>
      <c r="E831" s="157" t="str">
        <f>RIGHT(Airports[[#This Row],[ICAO]],3)</f>
        <v>GSC</v>
      </c>
      <c r="F8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1" s="215" t="str" cm="1">
        <f t="array" ref="G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1" s="215" t="str" cm="1">
        <f t="array" ref="H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1" s="157" t="str" cm="1">
        <f t="array" ref="I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1" s="157" t="str" cm="1">
        <f t="array" ref="J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2" spans="1:11" x14ac:dyDescent="0.25">
      <c r="A832" s="157" t="s">
        <v>1778</v>
      </c>
      <c r="B832" s="157" t="s">
        <v>1779</v>
      </c>
      <c r="C832" s="157">
        <v>-31.523889</v>
      </c>
      <c r="D832" s="157">
        <v>115.946389</v>
      </c>
      <c r="E832" s="157" t="str">
        <f>RIGHT(Airports[[#This Row],[ICAO]],3)</f>
        <v>GSD</v>
      </c>
      <c r="F8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2" s="215" t="str" cm="1">
        <f t="array" ref="G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2" s="215" t="str" cm="1">
        <f t="array" ref="H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2" s="157" t="str" cm="1">
        <f t="array" ref="I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2" s="157" t="str" cm="1">
        <f t="array" ref="J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3" spans="1:11" x14ac:dyDescent="0.25">
      <c r="A833" s="157" t="s">
        <v>1780</v>
      </c>
      <c r="B833" s="157" t="s">
        <v>1781</v>
      </c>
      <c r="C833" s="157">
        <v>-29.607222</v>
      </c>
      <c r="D833" s="157">
        <v>117.40305600000001</v>
      </c>
      <c r="E833" s="157" t="str">
        <f>RIGHT(Airports[[#This Row],[ICAO]],3)</f>
        <v>GSN</v>
      </c>
      <c r="F8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3" s="215" t="str" cm="1">
        <f t="array" ref="G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3" s="215" t="str" cm="1">
        <f t="array" ref="H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3" s="157" t="str" cm="1">
        <f t="array" ref="I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3" s="157" t="str" cm="1">
        <f t="array" ref="J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4" spans="1:11" x14ac:dyDescent="0.25">
      <c r="A834" s="157" t="s">
        <v>1782</v>
      </c>
      <c r="B834" s="157" t="s">
        <v>1783</v>
      </c>
      <c r="C834" s="157">
        <v>-16.960833000000001</v>
      </c>
      <c r="D834" s="157">
        <v>145.74972199999999</v>
      </c>
      <c r="E834" s="157" t="str">
        <f>RIGHT(Airports[[#This Row],[ICAO]],3)</f>
        <v>GST</v>
      </c>
      <c r="F8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4" s="215" t="str" cm="1">
        <f t="array" ref="G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4" s="215" t="str" cm="1">
        <f t="array" ref="H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4" s="157" t="str" cm="1">
        <f t="array" ref="I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4" s="157" t="str" cm="1">
        <f t="array" ref="J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5" spans="1:11" x14ac:dyDescent="0.25">
      <c r="A835" s="157" t="s">
        <v>1784</v>
      </c>
      <c r="B835" s="157" t="s">
        <v>1785</v>
      </c>
      <c r="C835" s="157">
        <v>-12.763889000000001</v>
      </c>
      <c r="D835" s="157">
        <v>136.567778</v>
      </c>
      <c r="E835" s="157" t="str">
        <f>RIGHT(Airports[[#This Row],[ICAO]],3)</f>
        <v>GTA</v>
      </c>
      <c r="F8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5" s="215" t="str" cm="1">
        <f t="array" ref="G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5" s="215" t="str" cm="1">
        <f t="array" ref="H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5" s="157" t="str" cm="1">
        <f t="array" ref="I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5" s="157" t="str" cm="1">
        <f t="array" ref="J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6" spans="1:11" x14ac:dyDescent="0.25">
      <c r="A836" s="157" t="s">
        <v>1786</v>
      </c>
      <c r="B836" s="157" t="s">
        <v>1787</v>
      </c>
      <c r="C836" s="157">
        <v>-22.97</v>
      </c>
      <c r="D836" s="157">
        <v>134.2475</v>
      </c>
      <c r="E836" s="157" t="str">
        <f>RIGHT(Airports[[#This Row],[ICAO]],3)</f>
        <v>GTC</v>
      </c>
      <c r="F8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6" s="215" t="str" cm="1">
        <f t="array" ref="G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6" s="215" t="str" cm="1">
        <f t="array" ref="H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6" s="157" t="str" cm="1">
        <f t="array" ref="I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6" s="157" t="str" cm="1">
        <f t="array" ref="J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7" spans="1:11" x14ac:dyDescent="0.25">
      <c r="A837" s="157" t="s">
        <v>1788</v>
      </c>
      <c r="B837" s="157" t="s">
        <v>1789</v>
      </c>
      <c r="C837" s="157">
        <v>-13.973333</v>
      </c>
      <c r="D837" s="157">
        <v>136.46083300000001</v>
      </c>
      <c r="E837" s="157" t="str">
        <f>RIGHT(Airports[[#This Row],[ICAO]],3)</f>
        <v>GTE</v>
      </c>
      <c r="F8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7" s="215" t="str" cm="1">
        <f t="array" ref="G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7" s="215" t="str" cm="1">
        <f t="array" ref="H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7" s="157" t="str" cm="1">
        <f t="array" ref="I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7" s="157" t="str" cm="1">
        <f t="array" ref="J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8" spans="1:11" x14ac:dyDescent="0.25">
      <c r="A838" s="157" t="s">
        <v>1790</v>
      </c>
      <c r="B838" s="157" t="s">
        <v>1791</v>
      </c>
      <c r="C838" s="157">
        <v>-34.250833</v>
      </c>
      <c r="D838" s="157">
        <v>146.06722199999999</v>
      </c>
      <c r="E838" s="157" t="str">
        <f>RIGHT(Airports[[#This Row],[ICAO]],3)</f>
        <v>GTH</v>
      </c>
      <c r="F8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8" s="215" t="str" cm="1">
        <f t="array" ref="G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8" s="215" t="str" cm="1">
        <f t="array" ref="H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8" s="157" t="str" cm="1">
        <f t="array" ref="I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8" s="157" t="str" cm="1">
        <f t="array" ref="J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9" spans="1:11" x14ac:dyDescent="0.25">
      <c r="A839" s="157" t="s">
        <v>1792</v>
      </c>
      <c r="B839" s="157" t="s">
        <v>1793</v>
      </c>
      <c r="C839" s="157">
        <v>-12.239722</v>
      </c>
      <c r="D839" s="157">
        <v>133.806667</v>
      </c>
      <c r="E839" s="157" t="str">
        <f>RIGHT(Airports[[#This Row],[ICAO]],3)</f>
        <v>GTJ</v>
      </c>
      <c r="F8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9" s="215" t="str" cm="1">
        <f t="array" ref="G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9" s="215" t="str" cm="1">
        <f t="array" ref="H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9" s="157" t="str" cm="1">
        <f t="array" ref="I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9" s="157" t="str" cm="1">
        <f t="array" ref="J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0" spans="1:11" x14ac:dyDescent="0.25">
      <c r="A840" s="157" t="s">
        <v>1794</v>
      </c>
      <c r="B840" s="157" t="s">
        <v>1795</v>
      </c>
      <c r="C840" s="157">
        <v>-22.989166999999998</v>
      </c>
      <c r="D840" s="157">
        <v>148.57749999999999</v>
      </c>
      <c r="E840" s="157" t="str">
        <f>RIGHT(Airports[[#This Row],[ICAO]],3)</f>
        <v>GTM</v>
      </c>
      <c r="F8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0" s="215" t="str" cm="1">
        <f t="array" ref="G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0" s="215" t="str" cm="1">
        <f t="array" ref="H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0" s="157" t="str" cm="1">
        <f t="array" ref="I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0" s="157" t="str" cm="1">
        <f t="array" ref="J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1" spans="1:11" x14ac:dyDescent="0.25">
      <c r="A841" s="157" t="s">
        <v>1796</v>
      </c>
      <c r="B841" s="157" t="s">
        <v>1797</v>
      </c>
      <c r="C841" s="157">
        <v>-18.303332999999999</v>
      </c>
      <c r="D841" s="157">
        <v>143.530833</v>
      </c>
      <c r="E841" s="157" t="str">
        <f>RIGHT(Airports[[#This Row],[ICAO]],3)</f>
        <v>GTN</v>
      </c>
      <c r="F8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1" s="215" t="str" cm="1">
        <f t="array" ref="G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1" s="215" t="str" cm="1">
        <f t="array" ref="H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1" s="157" t="str" cm="1">
        <f t="array" ref="I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1" s="157" t="str" cm="1">
        <f t="array" ref="J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2" spans="1:11" x14ac:dyDescent="0.25">
      <c r="A842" s="157" t="s">
        <v>1798</v>
      </c>
      <c r="B842" s="157" t="s">
        <v>1799</v>
      </c>
      <c r="C842" s="157">
        <v>-41.08</v>
      </c>
      <c r="D842" s="157">
        <v>146.84</v>
      </c>
      <c r="E842" s="157" t="str">
        <f>RIGHT(Airports[[#This Row],[ICAO]],3)</f>
        <v>GTO</v>
      </c>
      <c r="F8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2" s="215" t="str" cm="1">
        <f t="array" ref="G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2" s="215" t="str" cm="1">
        <f t="array" ref="H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2" s="157" t="str" cm="1">
        <f t="array" ref="I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2" s="157" t="str" cm="1">
        <f t="array" ref="J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3" spans="1:11" x14ac:dyDescent="0.25">
      <c r="A843" s="157" t="s">
        <v>1800</v>
      </c>
      <c r="B843" s="157" t="s">
        <v>1801</v>
      </c>
      <c r="C843" s="157">
        <v>-12.326667</v>
      </c>
      <c r="D843" s="157">
        <v>133.99333300000001</v>
      </c>
      <c r="E843" s="157" t="str">
        <f>RIGHT(Airports[[#This Row],[ICAO]],3)</f>
        <v>GUB</v>
      </c>
      <c r="F8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3" s="215" t="str" cm="1">
        <f t="array" ref="G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3" s="215" t="str" cm="1">
        <f t="array" ref="H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3" s="157" t="str" cm="1">
        <f t="array" ref="I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3" s="157" t="str" cm="1">
        <f t="array" ref="J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4" spans="1:11" x14ac:dyDescent="0.25">
      <c r="A844" s="157" t="s">
        <v>1802</v>
      </c>
      <c r="B844" s="157" t="s">
        <v>1803</v>
      </c>
      <c r="C844" s="157">
        <v>-28.633056</v>
      </c>
      <c r="D844" s="157">
        <v>116.283056</v>
      </c>
      <c r="E844" s="157" t="str">
        <f>RIGHT(Airports[[#This Row],[ICAO]],3)</f>
        <v>GUL</v>
      </c>
      <c r="F8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4" s="215" t="str" cm="1">
        <f t="array" ref="G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4" s="215" t="str" cm="1">
        <f t="array" ref="H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4" s="157" t="str" cm="1">
        <f t="array" ref="I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4" s="157" t="str" cm="1">
        <f t="array" ref="J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5" spans="1:11" x14ac:dyDescent="0.25">
      <c r="A845" s="157" t="s">
        <v>1804</v>
      </c>
      <c r="B845" s="157" t="s">
        <v>1805</v>
      </c>
      <c r="C845" s="157">
        <v>-12.594443999999999</v>
      </c>
      <c r="D845" s="157">
        <v>136.230278</v>
      </c>
      <c r="E845" s="157" t="str">
        <f>RIGHT(Airports[[#This Row],[ICAO]],3)</f>
        <v>GUM</v>
      </c>
      <c r="F8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5" s="215" t="str" cm="1">
        <f t="array" ref="G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5" s="215" t="str" cm="1">
        <f t="array" ref="H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5" s="157" t="str" cm="1">
        <f t="array" ref="I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5" s="157" t="str" cm="1">
        <f t="array" ref="J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6" spans="1:11" x14ac:dyDescent="0.25">
      <c r="A846" s="157" t="s">
        <v>1806</v>
      </c>
      <c r="B846" s="157" t="s">
        <v>1807</v>
      </c>
      <c r="C846" s="157">
        <v>-17.953056</v>
      </c>
      <c r="D846" s="157">
        <v>145.153333</v>
      </c>
      <c r="E846" s="157" t="str">
        <f>RIGHT(Airports[[#This Row],[ICAO]],3)</f>
        <v>GUW</v>
      </c>
      <c r="F8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6" s="215" t="str" cm="1">
        <f t="array" ref="G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6" s="215" t="str" cm="1">
        <f t="array" ref="H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6" s="157" t="str" cm="1">
        <f t="array" ref="I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6" s="157" t="str" cm="1">
        <f t="array" ref="J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7" spans="1:11" x14ac:dyDescent="0.25">
      <c r="A847" s="157" t="s">
        <v>1808</v>
      </c>
      <c r="B847" s="157" t="s">
        <v>1809</v>
      </c>
      <c r="C847" s="157">
        <v>-43.231667000000002</v>
      </c>
      <c r="D847" s="157">
        <v>147.00027800000001</v>
      </c>
      <c r="E847" s="157" t="str">
        <f>RIGHT(Airports[[#This Row],[ICAO]],3)</f>
        <v>GVE</v>
      </c>
      <c r="F8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7" s="215" t="str" cm="1">
        <f t="array" ref="G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7" s="215" t="str" cm="1">
        <f t="array" ref="H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7" s="157" t="str" cm="1">
        <f t="array" ref="I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7" s="157" t="str" cm="1">
        <f t="array" ref="J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8" spans="1:11" x14ac:dyDescent="0.25">
      <c r="A848" s="157" t="s">
        <v>1810</v>
      </c>
      <c r="B848" s="157" t="s">
        <v>1811</v>
      </c>
      <c r="C848" s="157">
        <v>-35.481943999999999</v>
      </c>
      <c r="D848" s="157">
        <v>138.75138899999999</v>
      </c>
      <c r="E848" s="157" t="str">
        <f>RIGHT(Airports[[#This Row],[ICAO]],3)</f>
        <v>GWA</v>
      </c>
      <c r="F8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8" s="215" t="str" cm="1">
        <f t="array" ref="G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8" s="215" t="str" cm="1">
        <f t="array" ref="H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8" s="157" t="str" cm="1">
        <f t="array" ref="I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8" s="157" t="str" cm="1">
        <f t="array" ref="J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9" spans="1:11" x14ac:dyDescent="0.25">
      <c r="A849" s="157" t="s">
        <v>1812</v>
      </c>
      <c r="B849" s="157" t="s">
        <v>1813</v>
      </c>
      <c r="C849" s="157">
        <v>-25.184443999999999</v>
      </c>
      <c r="D849" s="157">
        <v>142.68888899999999</v>
      </c>
      <c r="E849" s="157" t="str">
        <f>RIGHT(Airports[[#This Row],[ICAO]],3)</f>
        <v>GWD</v>
      </c>
      <c r="F8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9" s="215" t="str" cm="1">
        <f t="array" ref="G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9" s="215" t="str" cm="1">
        <f t="array" ref="H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9" s="157" t="str" cm="1">
        <f t="array" ref="I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9" s="157" t="str" cm="1">
        <f t="array" ref="J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0" spans="1:11" x14ac:dyDescent="0.25">
      <c r="A850" s="157" t="s">
        <v>1814</v>
      </c>
      <c r="B850" s="157" t="s">
        <v>1815</v>
      </c>
      <c r="C850" s="157">
        <v>-19.651944</v>
      </c>
      <c r="D850" s="157">
        <v>115.929722</v>
      </c>
      <c r="E850" s="157" t="str">
        <f>RIGHT(Airports[[#This Row],[ICAO]],3)</f>
        <v>GWN</v>
      </c>
      <c r="F8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0" s="215" t="str" cm="1">
        <f t="array" ref="G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0" s="215" t="str" cm="1">
        <f t="array" ref="H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0" s="157" t="str" cm="1">
        <f t="array" ref="I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0" s="157" t="str" cm="1">
        <f t="array" ref="J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1" spans="1:11" x14ac:dyDescent="0.25">
      <c r="A851" s="157" t="s">
        <v>1816</v>
      </c>
      <c r="B851" s="157" t="s">
        <v>1817</v>
      </c>
      <c r="C851" s="157">
        <v>-26.282778</v>
      </c>
      <c r="D851" s="157">
        <v>152.701944</v>
      </c>
      <c r="E851" s="157" t="str">
        <f>RIGHT(Airports[[#This Row],[ICAO]],3)</f>
        <v>GYM</v>
      </c>
      <c r="F8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1" s="215" t="str" cm="1">
        <f t="array" ref="G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1" s="215" t="str" cm="1">
        <f t="array" ref="H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1" s="157" t="str" cm="1">
        <f t="array" ref="I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1" s="157" t="str" cm="1">
        <f t="array" ref="J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2" spans="1:11" x14ac:dyDescent="0.25">
      <c r="A852" s="157" t="s">
        <v>1818</v>
      </c>
      <c r="B852" s="157" t="s">
        <v>1819</v>
      </c>
      <c r="C852" s="157">
        <v>-23.450555999999999</v>
      </c>
      <c r="D852" s="157">
        <v>131.85138900000001</v>
      </c>
      <c r="E852" s="157" t="str">
        <f>RIGHT(Airports[[#This Row],[ICAO]],3)</f>
        <v>HAA</v>
      </c>
      <c r="F8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2" s="215" t="str" cm="1">
        <f t="array" ref="G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2" s="215" t="str" cm="1">
        <f t="array" ref="H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2" s="157" t="str" cm="1">
        <f t="array" ref="I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2" s="157" t="str" cm="1">
        <f t="array" ref="J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3" spans="1:11" x14ac:dyDescent="0.25">
      <c r="A853" s="157" t="s">
        <v>1820</v>
      </c>
      <c r="B853" s="157" t="s">
        <v>1821</v>
      </c>
      <c r="C853" s="157">
        <v>-20.116667</v>
      </c>
      <c r="D853" s="157">
        <v>148.433333</v>
      </c>
      <c r="E853" s="157" t="str">
        <f>RIGHT(Airports[[#This Row],[ICAO]],3)</f>
        <v>HAB</v>
      </c>
      <c r="F8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3" s="215" t="str" cm="1">
        <f t="array" ref="G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3" s="215" t="str" cm="1">
        <f t="array" ref="H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3" s="157" t="str" cm="1">
        <f t="array" ref="I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3" s="157" t="str" cm="1">
        <f t="array" ref="J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4" spans="1:11" x14ac:dyDescent="0.25">
      <c r="A854" s="157" t="s">
        <v>1822</v>
      </c>
      <c r="B854" s="157" t="s">
        <v>1823</v>
      </c>
      <c r="C854" s="157">
        <v>-13.6</v>
      </c>
      <c r="D854" s="157">
        <v>131.46638899999999</v>
      </c>
      <c r="E854" s="157" t="str">
        <f>RIGHT(Airports[[#This Row],[ICAO]],3)</f>
        <v>HAC</v>
      </c>
      <c r="F8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4" s="215" t="str" cm="1">
        <f t="array" ref="G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4" s="215" t="str" cm="1">
        <f t="array" ref="H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4" s="157" t="str" cm="1">
        <f t="array" ref="I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4" s="157" t="str" cm="1">
        <f t="array" ref="J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5" spans="1:11" x14ac:dyDescent="0.25">
      <c r="A855" s="157" t="s">
        <v>1824</v>
      </c>
      <c r="B855" s="157" t="s">
        <v>1825</v>
      </c>
      <c r="C855" s="157">
        <v>-34.5625</v>
      </c>
      <c r="D855" s="157">
        <v>148.39166700000001</v>
      </c>
      <c r="E855" s="157" t="str">
        <f>RIGHT(Airports[[#This Row],[ICAO]],3)</f>
        <v>HAE</v>
      </c>
      <c r="F8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5" s="215" t="str" cm="1">
        <f t="array" ref="G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5" s="215" t="str" cm="1">
        <f t="array" ref="H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5" s="157" t="str" cm="1">
        <f t="array" ref="I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5" s="157" t="str" cm="1">
        <f t="array" ref="J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6" spans="1:11" x14ac:dyDescent="0.25">
      <c r="A856" s="157" t="s">
        <v>1826</v>
      </c>
      <c r="B856" s="157" t="s">
        <v>1827</v>
      </c>
      <c r="C856" s="157">
        <v>-31</v>
      </c>
      <c r="D856" s="157">
        <v>126.083333</v>
      </c>
      <c r="E856" s="157" t="str">
        <f>RIGHT(Airports[[#This Row],[ICAO]],3)</f>
        <v>HAG</v>
      </c>
      <c r="F8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6" s="215" t="str" cm="1">
        <f t="array" ref="G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6" s="215" t="str" cm="1">
        <f t="array" ref="H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6" s="157" t="str" cm="1">
        <f t="array" ref="I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6" s="157" t="str" cm="1">
        <f t="array" ref="J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7" spans="1:11" x14ac:dyDescent="0.25">
      <c r="A857" s="157" t="s">
        <v>1828</v>
      </c>
      <c r="B857" s="157" t="s">
        <v>1829</v>
      </c>
      <c r="C857" s="157">
        <v>-35.144444</v>
      </c>
      <c r="D857" s="157">
        <v>149.042778</v>
      </c>
      <c r="E857" s="157" t="str">
        <f>RIGHT(Airports[[#This Row],[ICAO]],3)</f>
        <v>HAL</v>
      </c>
      <c r="F8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7" s="215" t="str" cm="1">
        <f t="array" ref="G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7" s="215" t="str" cm="1">
        <f t="array" ref="H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7" s="157" t="str" cm="1">
        <f t="array" ref="I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7" s="157" t="str" cm="1">
        <f t="array" ref="J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8" spans="1:11" x14ac:dyDescent="0.25">
      <c r="A858" s="157" t="s">
        <v>1830</v>
      </c>
      <c r="B858" s="157" t="s">
        <v>1831</v>
      </c>
      <c r="C858" s="157">
        <v>-32.941389000000001</v>
      </c>
      <c r="D858" s="157">
        <v>117.864722</v>
      </c>
      <c r="E858" s="157" t="str">
        <f>RIGHT(Airports[[#This Row],[ICAO]],3)</f>
        <v>HAR</v>
      </c>
      <c r="F8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8" s="215" t="str" cm="1">
        <f t="array" ref="G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8" s="215" t="str" cm="1">
        <f t="array" ref="H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8" s="157" t="str" cm="1">
        <f t="array" ref="I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8" s="157" t="str" cm="1">
        <f t="array" ref="J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9" spans="1:11" x14ac:dyDescent="0.25">
      <c r="A859" s="157" t="s">
        <v>1832</v>
      </c>
      <c r="B859" s="157" t="s">
        <v>1833</v>
      </c>
      <c r="C859" s="157">
        <v>-31.854721999999999</v>
      </c>
      <c r="D859" s="157">
        <v>138.468333</v>
      </c>
      <c r="E859" s="157" t="str">
        <f>RIGHT(Airports[[#This Row],[ICAO]],3)</f>
        <v>HAW</v>
      </c>
      <c r="F8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9" s="215" t="str" cm="1">
        <f t="array" ref="G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9" s="215" t="str" cm="1">
        <f t="array" ref="H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9" s="157" t="str" cm="1">
        <f t="array" ref="I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9" s="157" t="str" cm="1">
        <f t="array" ref="J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0" spans="1:11" x14ac:dyDescent="0.25">
      <c r="A860" s="157" t="s">
        <v>1834</v>
      </c>
      <c r="B860" s="157" t="s">
        <v>1835</v>
      </c>
      <c r="C860" s="157">
        <v>-34.531388999999997</v>
      </c>
      <c r="D860" s="157">
        <v>144.829722</v>
      </c>
      <c r="E860" s="157" t="str">
        <f>RIGHT(Airports[[#This Row],[ICAO]],3)</f>
        <v>HAY</v>
      </c>
      <c r="F8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0" s="215" t="str" cm="1">
        <f t="array" ref="G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0" s="215" t="str" cm="1">
        <f t="array" ref="H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0" s="157" t="str" cm="1">
        <f t="array" ref="I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0" s="157" t="str" cm="1">
        <f t="array" ref="J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1" spans="1:11" x14ac:dyDescent="0.25">
      <c r="A861" s="157" t="s">
        <v>1836</v>
      </c>
      <c r="B861" s="157" t="s">
        <v>1837</v>
      </c>
      <c r="C861" s="157">
        <v>-27.049721999999999</v>
      </c>
      <c r="D861" s="157">
        <v>153.05000000000001</v>
      </c>
      <c r="E861" s="157" t="str">
        <f>RIGHT(Airports[[#This Row],[ICAO]],3)</f>
        <v>HAZ</v>
      </c>
      <c r="F8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1" s="215" t="str" cm="1">
        <f t="array" ref="G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1" s="215" t="str" cm="1">
        <f t="array" ref="H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1" s="157" t="str" cm="1">
        <f t="array" ref="I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1" s="157" t="str" cm="1">
        <f t="array" ref="J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2" spans="1:11" x14ac:dyDescent="0.25">
      <c r="A862" s="157" t="s">
        <v>1838</v>
      </c>
      <c r="B862" s="157" t="s">
        <v>1839</v>
      </c>
      <c r="C862" s="157">
        <v>-25.318888999999999</v>
      </c>
      <c r="D862" s="157">
        <v>152.880278</v>
      </c>
      <c r="E862" s="157" t="str">
        <f>RIGHT(Airports[[#This Row],[ICAO]],3)</f>
        <v>HBA</v>
      </c>
      <c r="F8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2" s="215" t="str" cm="1">
        <f t="array" ref="G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2" s="215" t="str" cm="1">
        <f t="array" ref="H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2" s="157" t="str" cm="1">
        <f t="array" ref="I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2" s="157" t="str" cm="1">
        <f t="array" ref="J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3" spans="1:11" x14ac:dyDescent="0.25">
      <c r="A863" s="157" t="s">
        <v>1840</v>
      </c>
      <c r="B863" s="157" t="s">
        <v>1841</v>
      </c>
      <c r="C863" s="157">
        <v>-23.033055999999998</v>
      </c>
      <c r="D863" s="157">
        <v>139.23333299999999</v>
      </c>
      <c r="E863" s="157" t="str">
        <f>RIGHT(Airports[[#This Row],[ICAO]],3)</f>
        <v>HBD</v>
      </c>
      <c r="F8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3" s="215" t="str" cm="1">
        <f t="array" ref="G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3" s="215" t="str" cm="1">
        <f t="array" ref="H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3" s="157" t="str" cm="1">
        <f t="array" ref="I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3" s="157" t="str" cm="1">
        <f t="array" ref="J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4" spans="1:11" x14ac:dyDescent="0.25">
      <c r="A864" s="157" t="s">
        <v>1842</v>
      </c>
      <c r="B864" s="157" t="s">
        <v>1843</v>
      </c>
      <c r="C864" s="157">
        <v>-37.748333000000002</v>
      </c>
      <c r="D864" s="157">
        <v>145.03611100000001</v>
      </c>
      <c r="E864" s="157" t="str">
        <f>RIGHT(Airports[[#This Row],[ICAO]],3)</f>
        <v>HBH</v>
      </c>
      <c r="F8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4" s="215" t="str" cm="1">
        <f t="array" ref="G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4" s="215" t="str" cm="1">
        <f t="array" ref="H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4" s="157" t="str" cm="1">
        <f t="array" ref="I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4" s="157" t="str" cm="1">
        <f t="array" ref="J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5" spans="1:11" x14ac:dyDescent="0.25">
      <c r="A865" s="157" t="s">
        <v>1844</v>
      </c>
      <c r="B865" s="157" t="s">
        <v>1845</v>
      </c>
      <c r="C865" s="157">
        <v>-35.683332999999998</v>
      </c>
      <c r="D865" s="157">
        <v>147.316667</v>
      </c>
      <c r="E865" s="157" t="str">
        <f>RIGHT(Airports[[#This Row],[ICAO]],3)</f>
        <v>HBK</v>
      </c>
      <c r="F8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5" s="215" t="str" cm="1">
        <f t="array" ref="G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5" s="215" t="str" cm="1">
        <f t="array" ref="H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5" s="157" t="str" cm="1">
        <f t="array" ref="I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5" s="157" t="str" cm="1">
        <f t="array" ref="J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6" spans="1:11" x14ac:dyDescent="0.25">
      <c r="A866" s="157" t="s">
        <v>1846</v>
      </c>
      <c r="B866" s="157" t="s">
        <v>1847</v>
      </c>
      <c r="C866" s="157">
        <v>-14.660594</v>
      </c>
      <c r="D866" s="157">
        <v>132.645341</v>
      </c>
      <c r="E866" s="157" t="str">
        <f>RIGHT(Airports[[#This Row],[ICAO]],3)</f>
        <v>HBP</v>
      </c>
      <c r="F8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6" s="215" t="str" cm="1">
        <f t="array" ref="G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6" s="215" t="str" cm="1">
        <f t="array" ref="H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6" s="157" t="str" cm="1">
        <f t="array" ref="I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6" s="157" t="str" cm="1">
        <f t="array" ref="J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7" spans="1:11" x14ac:dyDescent="0.25">
      <c r="A867" s="157" t="s">
        <v>1848</v>
      </c>
      <c r="B867" s="157" t="s">
        <v>1849</v>
      </c>
      <c r="C867" s="157">
        <v>-16.491667</v>
      </c>
      <c r="D867" s="157">
        <v>130.62805599999999</v>
      </c>
      <c r="E867" s="157" t="str">
        <f>RIGHT(Airports[[#This Row],[ICAO]],3)</f>
        <v>HBR</v>
      </c>
      <c r="F8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7" s="215" t="str" cm="1">
        <f t="array" ref="G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7" s="215" t="str" cm="1">
        <f t="array" ref="H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7" s="157" t="str" cm="1">
        <f t="array" ref="I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7" s="157" t="str" cm="1">
        <f t="array" ref="J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8" spans="1:11" x14ac:dyDescent="0.25">
      <c r="A868" s="157" t="s">
        <v>1850</v>
      </c>
      <c r="B868" s="157" t="s">
        <v>1851</v>
      </c>
      <c r="C868" s="157">
        <v>-24.549721999999999</v>
      </c>
      <c r="D868" s="157">
        <v>133.21638899999999</v>
      </c>
      <c r="E868" s="157" t="str">
        <f>RIGHT(Airports[[#This Row],[ICAO]],3)</f>
        <v>HBY</v>
      </c>
      <c r="F8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8" s="215" t="str" cm="1">
        <f t="array" ref="G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8" s="215" t="str" cm="1">
        <f t="array" ref="H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8" s="157" t="str" cm="1">
        <f t="array" ref="I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8" s="157" t="str" cm="1">
        <f t="array" ref="J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9" spans="1:11" x14ac:dyDescent="0.25">
      <c r="A869" s="157" t="s">
        <v>1852</v>
      </c>
      <c r="B869" s="157" t="s">
        <v>1853</v>
      </c>
      <c r="C869" s="157">
        <v>-18.958611000000001</v>
      </c>
      <c r="D869" s="157">
        <v>138.06222199999999</v>
      </c>
      <c r="E869" s="157" t="str">
        <f>RIGHT(Airports[[#This Row],[ICAO]],3)</f>
        <v>HCS</v>
      </c>
      <c r="F8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9" s="215" t="str" cm="1">
        <f t="array" ref="G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9" s="215" t="str" cm="1">
        <f t="array" ref="H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9" s="157" t="str" cm="1">
        <f t="array" ref="I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9" s="157" t="str" cm="1">
        <f t="array" ref="J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0" spans="1:11" x14ac:dyDescent="0.25">
      <c r="A870" s="157" t="s">
        <v>1854</v>
      </c>
      <c r="B870" s="157" t="s">
        <v>1855</v>
      </c>
      <c r="C870" s="157">
        <v>-15.221389</v>
      </c>
      <c r="D870" s="157">
        <v>134.07555600000001</v>
      </c>
      <c r="E870" s="157" t="str">
        <f>RIGHT(Airports[[#This Row],[ICAO]],3)</f>
        <v>HDD</v>
      </c>
      <c r="F8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0" s="215" t="str" cm="1">
        <f t="array" ref="G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0" s="215" t="str" cm="1">
        <f t="array" ref="H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0" s="157" t="str" cm="1">
        <f t="array" ref="I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0" s="157" t="str" cm="1">
        <f t="array" ref="J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1" spans="1:11" x14ac:dyDescent="0.25">
      <c r="A871" s="157" t="s">
        <v>1856</v>
      </c>
      <c r="B871" s="157" t="s">
        <v>1857</v>
      </c>
      <c r="C871" s="157">
        <v>-21.321110999999998</v>
      </c>
      <c r="D871" s="157">
        <v>138.29499999999999</v>
      </c>
      <c r="E871" s="157" t="str">
        <f>RIGHT(Airports[[#This Row],[ICAO]],3)</f>
        <v>HDY</v>
      </c>
      <c r="F8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1" s="215" t="str" cm="1">
        <f t="array" ref="G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1" s="215" t="str" cm="1">
        <f t="array" ref="H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1" s="157" t="str" cm="1">
        <f t="array" ref="I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1" s="157" t="str" cm="1">
        <f t="array" ref="J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2" spans="1:11" x14ac:dyDescent="0.25">
      <c r="A872" s="157" t="s">
        <v>1858</v>
      </c>
      <c r="B872" s="157" t="s">
        <v>1859</v>
      </c>
      <c r="C872" s="157">
        <v>-27.767499999999998</v>
      </c>
      <c r="D872" s="157">
        <v>153.33944399999999</v>
      </c>
      <c r="E872" s="157" t="str">
        <f>RIGHT(Airports[[#This Row],[ICAO]],3)</f>
        <v>HEC</v>
      </c>
      <c r="F8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2" s="215" t="str" cm="1">
        <f t="array" ref="G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2" s="215" t="str" cm="1">
        <f t="array" ref="H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2" s="157" t="str" cm="1">
        <f t="array" ref="I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2" s="157" t="str" cm="1">
        <f t="array" ref="J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3" spans="1:11" x14ac:dyDescent="0.25">
      <c r="A873" s="157" t="s">
        <v>1860</v>
      </c>
      <c r="B873" s="157" t="s">
        <v>1861</v>
      </c>
      <c r="C873" s="157">
        <v>-17.466667000000001</v>
      </c>
      <c r="D873" s="157">
        <v>138.36666700000001</v>
      </c>
      <c r="E873" s="157" t="str">
        <f>RIGHT(Airports[[#This Row],[ICAO]],3)</f>
        <v>HEG</v>
      </c>
      <c r="F8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3" s="215" t="str" cm="1">
        <f t="array" ref="G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3" s="215" t="str" cm="1">
        <f t="array" ref="H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3" s="157" t="str" cm="1">
        <f t="array" ref="I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3" s="157" t="str" cm="1">
        <f t="array" ref="J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4" spans="1:11" x14ac:dyDescent="0.25">
      <c r="A874" s="157" t="s">
        <v>1862</v>
      </c>
      <c r="B874" s="157" t="s">
        <v>1863</v>
      </c>
      <c r="C874" s="157">
        <v>-32.826428</v>
      </c>
      <c r="D874" s="157">
        <v>151.68593000000001</v>
      </c>
      <c r="E874" s="157" t="str">
        <f>RIGHT(Airports[[#This Row],[ICAO]],3)</f>
        <v>HEH</v>
      </c>
      <c r="F8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4" s="215" t="str" cm="1">
        <f t="array" ref="G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4" s="215" t="str" cm="1">
        <f t="array" ref="H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4" s="157" t="str" cm="1">
        <f t="array" ref="I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4" s="157" t="str" cm="1">
        <f t="array" ref="J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5" spans="1:11" x14ac:dyDescent="0.25">
      <c r="A875" s="157" t="s">
        <v>1864</v>
      </c>
      <c r="B875" s="157" t="s">
        <v>1865</v>
      </c>
      <c r="C875" s="157">
        <v>-15.683332999999999</v>
      </c>
      <c r="D875" s="157">
        <v>145.21638899999999</v>
      </c>
      <c r="E875" s="157" t="str">
        <f>RIGHT(Airports[[#This Row],[ICAO]],3)</f>
        <v>HEL</v>
      </c>
      <c r="F8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5" s="215" t="str" cm="1">
        <f t="array" ref="G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5" s="215" t="str" cm="1">
        <f t="array" ref="H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5" s="157" t="str" cm="1">
        <f t="array" ref="I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5" s="157" t="str" cm="1">
        <f t="array" ref="J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6" spans="1:11" x14ac:dyDescent="0.25">
      <c r="A876" s="157" t="s">
        <v>1866</v>
      </c>
      <c r="B876" s="157" t="s">
        <v>1867</v>
      </c>
      <c r="C876" s="157">
        <v>-19.381667</v>
      </c>
      <c r="D876" s="157">
        <v>146.464167</v>
      </c>
      <c r="E876" s="157" t="str">
        <f>RIGHT(Airports[[#This Row],[ICAO]],3)</f>
        <v>HER</v>
      </c>
      <c r="F8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6" s="215" t="str" cm="1">
        <f t="array" ref="G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6" s="215" t="str" cm="1">
        <f t="array" ref="H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6" s="157" t="str" cm="1">
        <f t="array" ref="I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6" s="157" t="str" cm="1">
        <f t="array" ref="J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7" spans="1:11" x14ac:dyDescent="0.25">
      <c r="A877" s="157" t="s">
        <v>1868</v>
      </c>
      <c r="B877" s="157" t="s">
        <v>1869</v>
      </c>
      <c r="C877" s="157">
        <v>-23.225277999999999</v>
      </c>
      <c r="D877" s="157">
        <v>150.60333299999999</v>
      </c>
      <c r="E877" s="157" t="str">
        <f>RIGHT(Airports[[#This Row],[ICAO]],3)</f>
        <v>HEW</v>
      </c>
      <c r="F8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7" s="215" t="str" cm="1">
        <f t="array" ref="G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7" s="215" t="str" cm="1">
        <f t="array" ref="H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7" s="157" t="str" cm="1">
        <f t="array" ref="I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7" s="157" t="str" cm="1">
        <f t="array" ref="J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8" spans="1:11" x14ac:dyDescent="0.25">
      <c r="A878" s="157" t="s">
        <v>1870</v>
      </c>
      <c r="B878" s="157" t="s">
        <v>1871</v>
      </c>
      <c r="C878" s="157">
        <v>-16.75</v>
      </c>
      <c r="D878" s="157">
        <v>133.5</v>
      </c>
      <c r="E878" s="157" t="str">
        <f>RIGHT(Airports[[#This Row],[ICAO]],3)</f>
        <v>HFD</v>
      </c>
      <c r="F8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8" s="215" t="str" cm="1">
        <f t="array" ref="G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8" s="215" t="str" cm="1">
        <f t="array" ref="H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8" s="157" t="str" cm="1">
        <f t="array" ref="I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8" s="157" t="str" cm="1">
        <f t="array" ref="J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9" spans="1:11" x14ac:dyDescent="0.25">
      <c r="A879" s="157" t="s">
        <v>1872</v>
      </c>
      <c r="B879" s="157" t="s">
        <v>1873</v>
      </c>
      <c r="C879" s="157">
        <v>-35.695</v>
      </c>
      <c r="D879" s="157">
        <v>142.259444</v>
      </c>
      <c r="E879" s="157" t="str">
        <f>RIGHT(Airports[[#This Row],[ICAO]],3)</f>
        <v>HGN</v>
      </c>
      <c r="F8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9" s="215" t="str" cm="1">
        <f t="array" ref="G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9" s="215" t="str" cm="1">
        <f t="array" ref="H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9" s="157" t="str" cm="1">
        <f t="array" ref="I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9" s="157" t="str" cm="1">
        <f t="array" ref="J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0" spans="1:11" x14ac:dyDescent="0.25">
      <c r="A880" s="157" t="s">
        <v>1874</v>
      </c>
      <c r="B880" s="157" t="s">
        <v>1875</v>
      </c>
      <c r="C880" s="157">
        <v>-24.416388999999999</v>
      </c>
      <c r="D880" s="157">
        <v>133.69972200000001</v>
      </c>
      <c r="E880" s="157" t="str">
        <f>RIGHT(Airports[[#This Row],[ICAO]],3)</f>
        <v>HGR</v>
      </c>
      <c r="F8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0" s="215" t="str" cm="1">
        <f t="array" ref="G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0" s="215" t="str" cm="1">
        <f t="array" ref="H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0" s="157" t="str" cm="1">
        <f t="array" ref="I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0" s="157" t="str" cm="1">
        <f t="array" ref="J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1" spans="1:11" x14ac:dyDescent="0.25">
      <c r="A881" s="157" t="s">
        <v>1876</v>
      </c>
      <c r="B881" s="157" t="s">
        <v>1877</v>
      </c>
      <c r="C881" s="157">
        <v>-30.716667000000001</v>
      </c>
      <c r="D881" s="157">
        <v>129.51499999999999</v>
      </c>
      <c r="E881" s="157" t="str">
        <f>RIGHT(Airports[[#This Row],[ICAO]],3)</f>
        <v>HGS</v>
      </c>
      <c r="F8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1" s="215" t="str" cm="1">
        <f t="array" ref="G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1" s="215" t="str" cm="1">
        <f t="array" ref="H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1" s="157" t="str" cm="1">
        <f t="array" ref="I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1" s="157" t="str" cm="1">
        <f t="array" ref="J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2" spans="1:11" x14ac:dyDescent="0.25">
      <c r="A882" s="157" t="s">
        <v>1878</v>
      </c>
      <c r="B882" s="157" t="s">
        <v>1879</v>
      </c>
      <c r="C882" s="157">
        <v>-19.725332999999999</v>
      </c>
      <c r="D882" s="157">
        <v>147.34819400000001</v>
      </c>
      <c r="E882" s="157" t="str">
        <f>RIGHT(Airports[[#This Row],[ICAO]],3)</f>
        <v>HHL</v>
      </c>
      <c r="F8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2" s="215" t="str" cm="1">
        <f t="array" ref="G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2" s="215" t="str" cm="1">
        <f t="array" ref="H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2" s="157" t="str" cm="1">
        <f t="array" ref="I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2" s="157" t="str" cm="1">
        <f t="array" ref="J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3" spans="1:11" x14ac:dyDescent="0.25">
      <c r="A883" s="157" t="s">
        <v>1880</v>
      </c>
      <c r="B883" s="157" t="s">
        <v>1881</v>
      </c>
      <c r="C883" s="157">
        <v>-35.055</v>
      </c>
      <c r="D883" s="157">
        <v>138.79833300000001</v>
      </c>
      <c r="E883" s="157" t="str">
        <f>RIGHT(Airports[[#This Row],[ICAO]],3)</f>
        <v>HHN</v>
      </c>
      <c r="F8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3" s="215" t="str" cm="1">
        <f t="array" ref="G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3" s="215" t="str" cm="1">
        <f t="array" ref="H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3" s="157" t="str" cm="1">
        <f t="array" ref="I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3" s="157" t="str" cm="1">
        <f t="array" ref="J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4" spans="1:11" x14ac:dyDescent="0.25">
      <c r="A884" s="157" t="s">
        <v>1882</v>
      </c>
      <c r="B884" s="157" t="s">
        <v>1883</v>
      </c>
      <c r="C884" s="157">
        <v>-16.424444000000001</v>
      </c>
      <c r="D884" s="157">
        <v>143.145556</v>
      </c>
      <c r="E884" s="157" t="str">
        <f>RIGHT(Airports[[#This Row],[ICAO]],3)</f>
        <v>HHY</v>
      </c>
      <c r="F8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4" s="215" t="str" cm="1">
        <f t="array" ref="G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4" s="215" t="str" cm="1">
        <f t="array" ref="H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4" s="157" t="str" cm="1">
        <f t="array" ref="I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4" s="157" t="str" cm="1">
        <f t="array" ref="J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5" spans="1:11" x14ac:dyDescent="0.25">
      <c r="A885" s="157" t="s">
        <v>1884</v>
      </c>
      <c r="B885" s="157" t="s">
        <v>1885</v>
      </c>
      <c r="C885" s="157">
        <v>-10.586389</v>
      </c>
      <c r="D885" s="157">
        <v>142.29</v>
      </c>
      <c r="E885" s="157" t="str">
        <f>RIGHT(Airports[[#This Row],[ICAO]],3)</f>
        <v>HID</v>
      </c>
      <c r="F8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5" s="215" t="str" cm="1">
        <f t="array" ref="G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5" s="215" t="str" cm="1">
        <f t="array" ref="H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5" s="157" t="str" cm="1">
        <f t="array" ref="I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5" s="157" t="str" cm="1">
        <f t="array" ref="J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6" spans="1:11" x14ac:dyDescent="0.25">
      <c r="A886" s="157" t="s">
        <v>1886</v>
      </c>
      <c r="B886" s="157" t="s">
        <v>1887</v>
      </c>
      <c r="C886" s="157">
        <v>-21.75</v>
      </c>
      <c r="D886" s="157">
        <v>119.416389</v>
      </c>
      <c r="E886" s="157" t="str">
        <f>RIGHT(Airports[[#This Row],[ICAO]],3)</f>
        <v>HIL</v>
      </c>
      <c r="F8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6" s="215" t="str" cm="1">
        <f t="array" ref="G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6" s="215" t="str" cm="1">
        <f t="array" ref="H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6" s="157" t="str" cm="1">
        <f t="array" ref="I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6" s="157" t="str" cm="1">
        <f t="array" ref="J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7" spans="1:11" x14ac:dyDescent="0.25">
      <c r="A887" s="157" t="s">
        <v>1888</v>
      </c>
      <c r="B887" s="157" t="s">
        <v>1889</v>
      </c>
      <c r="C887" s="157">
        <v>-20.315000000000001</v>
      </c>
      <c r="D887" s="157">
        <v>118.57555600000001</v>
      </c>
      <c r="E887" s="157" t="str">
        <f>RIGHT(Airports[[#This Row],[ICAO]],3)</f>
        <v>HIP</v>
      </c>
      <c r="F8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7" s="215" t="str" cm="1">
        <f t="array" ref="G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7" s="215" t="str" cm="1">
        <f t="array" ref="H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7" s="157" t="str" cm="1">
        <f t="array" ref="I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7" s="157" t="str" cm="1">
        <f t="array" ref="J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8" spans="1:11" x14ac:dyDescent="0.25">
      <c r="A888" s="157" t="s">
        <v>1890</v>
      </c>
      <c r="B888" s="157" t="s">
        <v>1891</v>
      </c>
      <c r="C888" s="157">
        <v>-16.55</v>
      </c>
      <c r="D888" s="157">
        <v>132.9</v>
      </c>
      <c r="E888" s="157" t="str">
        <f>RIGHT(Airports[[#This Row],[ICAO]],3)</f>
        <v>HIV</v>
      </c>
      <c r="F8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8" s="215" t="str" cm="1">
        <f t="array" ref="G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8" s="215" t="str" cm="1">
        <f t="array" ref="H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8" s="157" t="str" cm="1">
        <f t="array" ref="I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8" s="157" t="str" cm="1">
        <f t="array" ref="J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9" spans="1:11" x14ac:dyDescent="0.25">
      <c r="A889" s="157" t="s">
        <v>1892</v>
      </c>
      <c r="B889" s="157" t="s">
        <v>1893</v>
      </c>
      <c r="C889" s="157">
        <v>-11.983333</v>
      </c>
      <c r="D889" s="157">
        <v>143.266389</v>
      </c>
      <c r="E889" s="157" t="str">
        <f>RIGHT(Airports[[#This Row],[ICAO]],3)</f>
        <v>HKI</v>
      </c>
      <c r="F8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9" s="215" t="str" cm="1">
        <f t="array" ref="G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9" s="215" t="str" cm="1">
        <f t="array" ref="H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9" s="157" t="str" cm="1">
        <f t="array" ref="I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9" s="157" t="str" cm="1">
        <f t="array" ref="J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0" spans="1:11" x14ac:dyDescent="0.25">
      <c r="A890" s="157" t="s">
        <v>1894</v>
      </c>
      <c r="B890" s="157" t="s">
        <v>1895</v>
      </c>
      <c r="C890" s="157">
        <v>-22.943888999999999</v>
      </c>
      <c r="D890" s="157">
        <v>135.446944</v>
      </c>
      <c r="E890" s="157" t="str">
        <f>RIGHT(Airports[[#This Row],[ICAO]],3)</f>
        <v>HKT</v>
      </c>
      <c r="F8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0" s="215" t="str" cm="1">
        <f t="array" ref="G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0" s="215" t="str" cm="1">
        <f t="array" ref="H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0" s="157" t="str" cm="1">
        <f t="array" ref="I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0" s="157" t="str" cm="1">
        <f t="array" ref="J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1" spans="1:11" x14ac:dyDescent="0.25">
      <c r="A891" s="157" t="s">
        <v>1896</v>
      </c>
      <c r="B891" s="157" t="s">
        <v>1897</v>
      </c>
      <c r="C891" s="157">
        <v>-31.806388999999999</v>
      </c>
      <c r="D891" s="157">
        <v>116.01055599999999</v>
      </c>
      <c r="E891" s="157" t="str">
        <f>RIGHT(Airports[[#This Row],[ICAO]],3)</f>
        <v>HLB</v>
      </c>
      <c r="F8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1" s="215" t="str" cm="1">
        <f t="array" ref="G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1" s="215" t="str" cm="1">
        <f t="array" ref="H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1" s="157" t="str" cm="1">
        <f t="array" ref="I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1" s="157" t="str" cm="1">
        <f t="array" ref="J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2" spans="1:11" x14ac:dyDescent="0.25">
      <c r="A892" s="157" t="s">
        <v>1898</v>
      </c>
      <c r="B892" s="157" t="s">
        <v>1899</v>
      </c>
      <c r="C892" s="157">
        <v>-18.233889000000001</v>
      </c>
      <c r="D892" s="157">
        <v>127.66972199999999</v>
      </c>
      <c r="E892" s="157" t="str">
        <f>RIGHT(Airports[[#This Row],[ICAO]],3)</f>
        <v>HLC</v>
      </c>
      <c r="F8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2" s="215" t="str" cm="1">
        <f t="array" ref="G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2" s="215" t="str" cm="1">
        <f t="array" ref="H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2" s="157" t="str" cm="1">
        <f t="array" ref="I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2" s="157" t="str" cm="1">
        <f t="array" ref="J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3" spans="1:11" x14ac:dyDescent="0.25">
      <c r="A893" s="157" t="s">
        <v>1900</v>
      </c>
      <c r="B893" s="157" t="s">
        <v>1887</v>
      </c>
      <c r="C893" s="157">
        <v>-20.5</v>
      </c>
      <c r="D893" s="157">
        <v>140.23333299999999</v>
      </c>
      <c r="E893" s="157" t="str">
        <f>RIGHT(Airports[[#This Row],[ICAO]],3)</f>
        <v>HLD</v>
      </c>
      <c r="F8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3" s="215" t="str" cm="1">
        <f t="array" ref="G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3" s="215" t="str" cm="1">
        <f t="array" ref="H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3" s="157" t="str" cm="1">
        <f t="array" ref="I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3" s="157" t="str" cm="1">
        <f t="array" ref="J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4" spans="1:11" x14ac:dyDescent="0.25">
      <c r="A894" s="157" t="s">
        <v>1901</v>
      </c>
      <c r="B894" s="157" t="s">
        <v>1902</v>
      </c>
      <c r="C894" s="157">
        <v>-34.610278000000001</v>
      </c>
      <c r="D894" s="157">
        <v>150.09638899999999</v>
      </c>
      <c r="E894" s="157" t="str">
        <f>RIGHT(Airports[[#This Row],[ICAO]],3)</f>
        <v>HLF</v>
      </c>
      <c r="F8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4" s="215" t="str" cm="1">
        <f t="array" ref="G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4" s="215" t="str" cm="1">
        <f t="array" ref="H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4" s="157" t="str" cm="1">
        <f t="array" ref="I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4" s="157" t="str" cm="1">
        <f t="array" ref="J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5" spans="1:11" x14ac:dyDescent="0.25">
      <c r="A895" s="157" t="s">
        <v>1903</v>
      </c>
      <c r="B895" s="157" t="s">
        <v>1904</v>
      </c>
      <c r="C895" s="157">
        <v>-33.263888999999999</v>
      </c>
      <c r="D895" s="157">
        <v>116.815</v>
      </c>
      <c r="E895" s="157" t="str">
        <f>RIGHT(Airports[[#This Row],[ICAO]],3)</f>
        <v>HLM</v>
      </c>
      <c r="F8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5" s="215" t="str" cm="1">
        <f t="array" ref="G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5" s="215" t="str" cm="1">
        <f t="array" ref="H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5" s="157" t="str" cm="1">
        <f t="array" ref="I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5" s="157" t="str" cm="1">
        <f t="array" ref="J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6" spans="1:11" x14ac:dyDescent="0.25">
      <c r="A896" s="157" t="s">
        <v>1905</v>
      </c>
      <c r="B896" s="157" t="s">
        <v>1906</v>
      </c>
      <c r="C896" s="157">
        <v>-18.416667</v>
      </c>
      <c r="D896" s="157">
        <v>133.88333299999999</v>
      </c>
      <c r="E896" s="157" t="str">
        <f>RIGHT(Airports[[#This Row],[ICAO]],3)</f>
        <v>HLN</v>
      </c>
      <c r="F8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6" s="215" t="str" cm="1">
        <f t="array" ref="G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6" s="215" t="str" cm="1">
        <f t="array" ref="H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6" s="157" t="str" cm="1">
        <f t="array" ref="I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6" s="157" t="str" cm="1">
        <f t="array" ref="J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7" spans="1:11" x14ac:dyDescent="0.25">
      <c r="A897" s="157" t="s">
        <v>1907</v>
      </c>
      <c r="B897" s="157" t="s">
        <v>1908</v>
      </c>
      <c r="C897" s="157">
        <v>-33.493611000000001</v>
      </c>
      <c r="D897" s="157">
        <v>145.52361099999999</v>
      </c>
      <c r="E897" s="157" t="str">
        <f>RIGHT(Airports[[#This Row],[ICAO]],3)</f>
        <v>HLS</v>
      </c>
      <c r="F8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7" s="215" t="str" cm="1">
        <f t="array" ref="G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7" s="215" t="str" cm="1">
        <f t="array" ref="H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7" s="157" t="str" cm="1">
        <f t="array" ref="I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7" s="157" t="str" cm="1">
        <f t="array" ref="J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8" spans="1:11" x14ac:dyDescent="0.25">
      <c r="A898" s="157" t="s">
        <v>1909</v>
      </c>
      <c r="B898" s="157" t="s">
        <v>1910</v>
      </c>
      <c r="C898" s="157">
        <v>-27.9</v>
      </c>
      <c r="D898" s="157">
        <v>153.41666699999999</v>
      </c>
      <c r="E898" s="157" t="str">
        <f>RIGHT(Airports[[#This Row],[ICAO]],3)</f>
        <v>HLW</v>
      </c>
      <c r="F8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8" s="215" t="str" cm="1">
        <f t="array" ref="G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8" s="215" t="str" cm="1">
        <f t="array" ref="H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8" s="157" t="str" cm="1">
        <f t="array" ref="I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8" s="157" t="str" cm="1">
        <f t="array" ref="J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9" spans="1:11" x14ac:dyDescent="0.25">
      <c r="A899" s="157" t="s">
        <v>1911</v>
      </c>
      <c r="B899" s="157" t="s">
        <v>1912</v>
      </c>
      <c r="C899" s="157">
        <v>-23.927778</v>
      </c>
      <c r="D899" s="157">
        <v>132.8125</v>
      </c>
      <c r="E899" s="157" t="str">
        <f>RIGHT(Airports[[#This Row],[ICAO]],3)</f>
        <v>HMB</v>
      </c>
      <c r="F8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9" s="215" t="str" cm="1">
        <f t="array" ref="G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9" s="215" t="str" cm="1">
        <f t="array" ref="H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9" s="157" t="str" cm="1">
        <f t="array" ref="I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9" s="157" t="str" cm="1">
        <f t="array" ref="J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0" spans="1:11" x14ac:dyDescent="0.25">
      <c r="A900" s="157" t="s">
        <v>1913</v>
      </c>
      <c r="B900" s="157" t="s">
        <v>1914</v>
      </c>
      <c r="C900" s="157">
        <v>-31.824722000000001</v>
      </c>
      <c r="D900" s="157">
        <v>115.734444</v>
      </c>
      <c r="E900" s="157" t="str">
        <f>RIGHT(Airports[[#This Row],[ICAO]],3)</f>
        <v>HMH</v>
      </c>
      <c r="F9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0" s="215" t="str" cm="1">
        <f t="array" ref="G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0" s="215" t="str" cm="1">
        <f t="array" ref="H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0" s="157" t="str" cm="1">
        <f t="array" ref="I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0" s="157" t="str" cm="1">
        <f t="array" ref="J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1" spans="1:11" x14ac:dyDescent="0.25">
      <c r="A901" s="157" t="s">
        <v>1915</v>
      </c>
      <c r="B901" s="157" t="s">
        <v>1916</v>
      </c>
      <c r="C901" s="157">
        <v>-37.648888999999997</v>
      </c>
      <c r="D901" s="157">
        <v>142.06527800000001</v>
      </c>
      <c r="E901" s="157" t="str">
        <f>RIGHT(Airports[[#This Row],[ICAO]],3)</f>
        <v>HML</v>
      </c>
      <c r="F9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1" s="215" t="str" cm="1">
        <f t="array" ref="G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1" s="215" t="str" cm="1">
        <f t="array" ref="H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1" s="157" t="str" cm="1">
        <f t="array" ref="I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1" s="157" t="str" cm="1">
        <f t="array" ref="J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2" spans="1:11" x14ac:dyDescent="0.25">
      <c r="A902" s="157" t="s">
        <v>1917</v>
      </c>
      <c r="B902" s="157" t="s">
        <v>1916</v>
      </c>
      <c r="C902" s="157">
        <v>-26.719722000000001</v>
      </c>
      <c r="D902" s="157">
        <v>135.07333299999999</v>
      </c>
      <c r="E902" s="157" t="str">
        <f>RIGHT(Airports[[#This Row],[ICAO]],3)</f>
        <v>HMT</v>
      </c>
      <c r="F9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2" s="215" t="str" cm="1">
        <f t="array" ref="G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2" s="215" t="str" cm="1">
        <f t="array" ref="H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2" s="157" t="str" cm="1">
        <f t="array" ref="I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2" s="157" t="str" cm="1">
        <f t="array" ref="J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3" spans="1:11" x14ac:dyDescent="0.25">
      <c r="A903" s="157" t="s">
        <v>1918</v>
      </c>
      <c r="B903" s="157" t="s">
        <v>1919</v>
      </c>
      <c r="C903" s="157">
        <v>-22.283055999999998</v>
      </c>
      <c r="D903" s="157">
        <v>117.666389</v>
      </c>
      <c r="E903" s="157" t="str">
        <f>RIGHT(Airports[[#This Row],[ICAO]],3)</f>
        <v>HMY</v>
      </c>
      <c r="F9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3" s="215" t="str" cm="1">
        <f t="array" ref="G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3" s="215" t="str" cm="1">
        <f t="array" ref="H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3" s="157" t="str" cm="1">
        <f t="array" ref="I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3" s="157" t="str" cm="1">
        <f t="array" ref="J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4" spans="1:11" x14ac:dyDescent="0.25">
      <c r="A904" s="157" t="s">
        <v>1920</v>
      </c>
      <c r="B904" s="157" t="s">
        <v>1921</v>
      </c>
      <c r="C904" s="157">
        <v>-12.095000000000001</v>
      </c>
      <c r="D904" s="157">
        <v>135.361389</v>
      </c>
      <c r="E904" s="157" t="str">
        <f>RIGHT(Airports[[#This Row],[ICAO]],3)</f>
        <v>HOA</v>
      </c>
      <c r="F9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4" s="215" t="str" cm="1">
        <f t="array" ref="G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4" s="215" t="str" cm="1">
        <f t="array" ref="H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4" s="157" t="str" cm="1">
        <f t="array" ref="I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4" s="157" t="str" cm="1">
        <f t="array" ref="J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5" spans="1:11" x14ac:dyDescent="0.25">
      <c r="A905" s="157" t="s">
        <v>1922</v>
      </c>
      <c r="B905" s="157" t="s">
        <v>1923</v>
      </c>
      <c r="C905" s="157">
        <v>-14.149722000000001</v>
      </c>
      <c r="D905" s="157">
        <v>142.676389</v>
      </c>
      <c r="E905" s="157" t="str">
        <f>RIGHT(Airports[[#This Row],[ICAO]],3)</f>
        <v>HOL</v>
      </c>
      <c r="F9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5" s="215" t="str" cm="1">
        <f t="array" ref="G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5" s="215" t="str" cm="1">
        <f t="array" ref="H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5" s="157" t="str" cm="1">
        <f t="array" ref="I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5" s="157" t="str" cm="1">
        <f t="array" ref="J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6" spans="1:11" x14ac:dyDescent="0.25">
      <c r="A906" s="157" t="s">
        <v>1924</v>
      </c>
      <c r="B906" s="157" t="s">
        <v>1925</v>
      </c>
      <c r="C906" s="157">
        <v>-31.753333000000001</v>
      </c>
      <c r="D906" s="157">
        <v>140.66499999999999</v>
      </c>
      <c r="E906" s="157" t="str">
        <f>RIGHT(Airports[[#This Row],[ICAO]],3)</f>
        <v>HON</v>
      </c>
      <c r="F9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6" s="215" t="str" cm="1">
        <f t="array" ref="G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6" s="215" t="str" cm="1">
        <f t="array" ref="H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6" s="157" t="str" cm="1">
        <f t="array" ref="I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6" s="157" t="str" cm="1">
        <f t="array" ref="J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7" spans="1:11" x14ac:dyDescent="0.25">
      <c r="A907" s="157" t="s">
        <v>1926</v>
      </c>
      <c r="B907" s="157" t="s">
        <v>1927</v>
      </c>
      <c r="C907" s="157">
        <v>-18.328333000000001</v>
      </c>
      <c r="D907" s="157">
        <v>130.64666700000001</v>
      </c>
      <c r="E907" s="157" t="str">
        <f>RIGHT(Airports[[#This Row],[ICAO]],3)</f>
        <v>HOO</v>
      </c>
      <c r="F9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7" s="215" t="str" cm="1">
        <f t="array" ref="G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7" s="215" t="str" cm="1">
        <f t="array" ref="H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7" s="157" t="str" cm="1">
        <f t="array" ref="I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7" s="157" t="str" cm="1">
        <f t="array" ref="J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8" spans="1:11" x14ac:dyDescent="0.25">
      <c r="A908" s="157" t="s">
        <v>1928</v>
      </c>
      <c r="B908" s="157" t="s">
        <v>1929</v>
      </c>
      <c r="C908" s="157">
        <v>-37.048333</v>
      </c>
      <c r="D908" s="157">
        <v>147.33416700000001</v>
      </c>
      <c r="E908" s="157" t="str">
        <f>RIGHT(Airports[[#This Row],[ICAO]],3)</f>
        <v>HOT</v>
      </c>
      <c r="F9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8" s="215" t="str" cm="1">
        <f t="array" ref="G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8" s="215" t="str" cm="1">
        <f t="array" ref="H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8" s="157" t="str" cm="1">
        <f t="array" ref="I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8" s="157" t="str" cm="1">
        <f t="array" ref="J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9" spans="1:11" x14ac:dyDescent="0.25">
      <c r="A909" s="157" t="s">
        <v>1930</v>
      </c>
      <c r="B909" s="157" t="s">
        <v>1931</v>
      </c>
      <c r="C909" s="157">
        <v>-15.574722</v>
      </c>
      <c r="D909" s="157">
        <v>134.09555599999999</v>
      </c>
      <c r="E909" s="157" t="str">
        <f>RIGHT(Airports[[#This Row],[ICAO]],3)</f>
        <v>HOV</v>
      </c>
      <c r="F9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9" s="215" t="str" cm="1">
        <f t="array" ref="G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9" s="215" t="str" cm="1">
        <f t="array" ref="H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9" s="157" t="str" cm="1">
        <f t="array" ref="I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9" s="157" t="str" cm="1">
        <f t="array" ref="J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0" spans="1:11" x14ac:dyDescent="0.25">
      <c r="A910" s="157" t="s">
        <v>1932</v>
      </c>
      <c r="B910" s="157" t="s">
        <v>1933</v>
      </c>
      <c r="C910" s="157">
        <v>-22.266389</v>
      </c>
      <c r="D910" s="157">
        <v>150.033333</v>
      </c>
      <c r="E910" s="157" t="str">
        <f>RIGHT(Airports[[#This Row],[ICAO]],3)</f>
        <v>HOY</v>
      </c>
      <c r="F9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0" s="215" t="str" cm="1">
        <f t="array" ref="G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0" s="215" t="str" cm="1">
        <f t="array" ref="H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0" s="157" t="str" cm="1">
        <f t="array" ref="I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0" s="157" t="str" cm="1">
        <f t="array" ref="J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1" spans="1:11" x14ac:dyDescent="0.25">
      <c r="A911" s="157" t="s">
        <v>1934</v>
      </c>
      <c r="B911" s="157" t="s">
        <v>1935</v>
      </c>
      <c r="C911" s="157">
        <v>-33.826943999999997</v>
      </c>
      <c r="D911" s="157">
        <v>151.261944</v>
      </c>
      <c r="E911" s="157" t="str">
        <f>RIGHT(Airports[[#This Row],[ICAO]],3)</f>
        <v>HPG</v>
      </c>
      <c r="F9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1" s="215" t="str" cm="1">
        <f t="array" ref="G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1" s="215" t="str" cm="1">
        <f t="array" ref="H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1" s="157" t="str" cm="1">
        <f t="array" ref="I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1" s="157" t="str" cm="1">
        <f t="array" ref="J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2" spans="1:11" x14ac:dyDescent="0.25">
      <c r="A912" s="157" t="s">
        <v>1936</v>
      </c>
      <c r="B912" s="157" t="s">
        <v>1937</v>
      </c>
      <c r="C912" s="157">
        <v>-35.715277999999998</v>
      </c>
      <c r="D912" s="157">
        <v>142.359722</v>
      </c>
      <c r="E912" s="157" t="str">
        <f>RIGHT(Airports[[#This Row],[ICAO]],3)</f>
        <v>HPN</v>
      </c>
      <c r="F9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2" s="215" t="str" cm="1">
        <f t="array" ref="G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2" s="215" t="str" cm="1">
        <f t="array" ref="H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2" s="157" t="str" cm="1">
        <f t="array" ref="I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2" s="157" t="str" cm="1">
        <f t="array" ref="J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3" spans="1:11" x14ac:dyDescent="0.25">
      <c r="A913" s="157" t="s">
        <v>1938</v>
      </c>
      <c r="B913" s="157" t="s">
        <v>1939</v>
      </c>
      <c r="C913" s="157">
        <v>-21.285910000000001</v>
      </c>
      <c r="D913" s="157">
        <v>149.277683</v>
      </c>
      <c r="E913" s="157" t="str">
        <f>RIGHT(Airports[[#This Row],[ICAO]],3)</f>
        <v>HPT</v>
      </c>
      <c r="F9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3" s="215" t="str" cm="1">
        <f t="array" ref="G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3" s="215" t="str" cm="1">
        <f t="array" ref="H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3" s="157" t="str" cm="1">
        <f t="array" ref="I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3" s="157" t="str" cm="1">
        <f t="array" ref="J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4" spans="1:11" x14ac:dyDescent="0.25">
      <c r="A914" s="157" t="s">
        <v>1940</v>
      </c>
      <c r="B914" s="157" t="s">
        <v>1941</v>
      </c>
      <c r="C914" s="157">
        <v>-15.283333000000001</v>
      </c>
      <c r="D914" s="157">
        <v>145.11666700000001</v>
      </c>
      <c r="E914" s="157" t="str">
        <f>RIGHT(Airports[[#This Row],[ICAO]],3)</f>
        <v>HPV</v>
      </c>
      <c r="F9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4" s="215" t="str" cm="1">
        <f t="array" ref="G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4" s="215" t="str" cm="1">
        <f t="array" ref="H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4" s="157" t="str" cm="1">
        <f t="array" ref="I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4" s="157" t="str" cm="1">
        <f t="array" ref="J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5" spans="1:11" x14ac:dyDescent="0.25">
      <c r="A915" s="157" t="s">
        <v>1942</v>
      </c>
      <c r="B915" s="157" t="s">
        <v>1943</v>
      </c>
      <c r="C915" s="157">
        <v>-25.25</v>
      </c>
      <c r="D915" s="157">
        <v>153.16666699999999</v>
      </c>
      <c r="E915" s="157" t="str">
        <f>RIGHT(Airports[[#This Row],[ICAO]],3)</f>
        <v>HPY</v>
      </c>
      <c r="F9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5" s="215" t="str" cm="1">
        <f t="array" ref="G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5" s="215" t="str" cm="1">
        <f t="array" ref="H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5" s="157" t="str" cm="1">
        <f t="array" ref="I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5" s="157" t="str" cm="1">
        <f t="array" ref="J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6" spans="1:11" x14ac:dyDescent="0.25">
      <c r="A916" s="157" t="s">
        <v>1944</v>
      </c>
      <c r="B916" s="157" t="s">
        <v>1945</v>
      </c>
      <c r="C916" s="157">
        <v>-28.996110999999999</v>
      </c>
      <c r="D916" s="157">
        <v>144.453056</v>
      </c>
      <c r="E916" s="157" t="str">
        <f>RIGHT(Airports[[#This Row],[ICAO]],3)</f>
        <v>HRD</v>
      </c>
      <c r="F9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6" s="215" t="str" cm="1">
        <f t="array" ref="G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6" s="215" t="str" cm="1">
        <f t="array" ref="H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6" s="157" t="str" cm="1">
        <f t="array" ref="I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6" s="157" t="str" cm="1">
        <f t="array" ref="J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7" spans="1:11" x14ac:dyDescent="0.25">
      <c r="A917" s="157" t="s">
        <v>1946</v>
      </c>
      <c r="B917" s="157" t="s">
        <v>1947</v>
      </c>
      <c r="C917" s="157">
        <v>-31.468889000000001</v>
      </c>
      <c r="D917" s="157">
        <v>147.894722</v>
      </c>
      <c r="E917" s="157" t="str">
        <f>RIGHT(Airports[[#This Row],[ICAO]],3)</f>
        <v>HRG</v>
      </c>
      <c r="F9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7" s="215" t="str" cm="1">
        <f t="array" ref="G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7" s="215" t="str" cm="1">
        <f t="array" ref="H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7" s="157" t="str" cm="1">
        <f t="array" ref="I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7" s="157" t="str" cm="1">
        <f t="array" ref="J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8" spans="1:11" x14ac:dyDescent="0.25">
      <c r="A918" s="157" t="s">
        <v>1948</v>
      </c>
      <c r="B918" s="157" t="s">
        <v>1949</v>
      </c>
      <c r="C918" s="157">
        <v>-23.441666999999999</v>
      </c>
      <c r="D918" s="157">
        <v>151.91138900000001</v>
      </c>
      <c r="E918" s="157" t="str">
        <f>RIGHT(Airports[[#This Row],[ICAO]],3)</f>
        <v>HRN</v>
      </c>
      <c r="F9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8" s="215" t="str" cm="1">
        <f t="array" ref="G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8" s="215" t="str" cm="1">
        <f t="array" ref="H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8" s="157" t="str" cm="1">
        <f t="array" ref="I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8" s="157" t="str" cm="1">
        <f t="array" ref="J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9" spans="1:11" x14ac:dyDescent="0.25">
      <c r="A919" s="157" t="s">
        <v>1950</v>
      </c>
      <c r="B919" s="157" t="s">
        <v>1951</v>
      </c>
      <c r="C919" s="157">
        <v>-22.895</v>
      </c>
      <c r="D919" s="157">
        <v>143.46638899999999</v>
      </c>
      <c r="E919" s="157" t="str">
        <f>RIGHT(Airports[[#This Row],[ICAO]],3)</f>
        <v>HRT</v>
      </c>
      <c r="F9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9" s="215" t="str" cm="1">
        <f t="array" ref="G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9" s="215" t="str" cm="1">
        <f t="array" ref="H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9" s="157" t="str" cm="1">
        <f t="array" ref="I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9" s="157" t="str" cm="1">
        <f t="array" ref="J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0" spans="1:11" x14ac:dyDescent="0.25">
      <c r="A920" s="157" t="s">
        <v>1952</v>
      </c>
      <c r="B920" s="157" t="s">
        <v>1953</v>
      </c>
      <c r="C920" s="157">
        <v>-13.766389</v>
      </c>
      <c r="D920" s="157">
        <v>135.80527799999999</v>
      </c>
      <c r="E920" s="157" t="str">
        <f>RIGHT(Airports[[#This Row],[ICAO]],3)</f>
        <v>HSC</v>
      </c>
      <c r="F9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0" s="215" t="str" cm="1">
        <f t="array" ref="G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0" s="215" t="str" cm="1">
        <f t="array" ref="H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0" s="157" t="str" cm="1">
        <f t="array" ref="I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0" s="157" t="str" cm="1">
        <f t="array" ref="J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1" spans="1:11" x14ac:dyDescent="0.25">
      <c r="A921" s="157" t="s">
        <v>1954</v>
      </c>
      <c r="B921" s="157" t="s">
        <v>1955</v>
      </c>
      <c r="C921" s="157">
        <v>-27.439722</v>
      </c>
      <c r="D921" s="157">
        <v>153.10749999999999</v>
      </c>
      <c r="E921" s="157" t="str">
        <f>RIGHT(Airports[[#This Row],[ICAO]],3)</f>
        <v>HSJ</v>
      </c>
      <c r="F9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1" s="215" t="str" cm="1">
        <f t="array" ref="G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1" s="215" t="str" cm="1">
        <f t="array" ref="H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1" s="157" t="str" cm="1">
        <f t="array" ref="I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1" s="157" t="str" cm="1">
        <f t="array" ref="J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2" spans="1:11" x14ac:dyDescent="0.25">
      <c r="A922" s="157" t="s">
        <v>1956</v>
      </c>
      <c r="B922" s="157" t="s">
        <v>1957</v>
      </c>
      <c r="C922" s="157">
        <v>-25.348333</v>
      </c>
      <c r="D922" s="157">
        <v>118.613333</v>
      </c>
      <c r="E922" s="157" t="str">
        <f>RIGHT(Airports[[#This Row],[ICAO]],3)</f>
        <v>HSL</v>
      </c>
      <c r="F9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2" s="215" t="str" cm="1">
        <f t="array" ref="G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2" s="215" t="str" cm="1">
        <f t="array" ref="H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2" s="157" t="str" cm="1">
        <f t="array" ref="I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2" s="157" t="str" cm="1">
        <f t="array" ref="J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3" spans="1:11" x14ac:dyDescent="0.25">
      <c r="A923" s="157" t="s">
        <v>1958</v>
      </c>
      <c r="B923" s="157" t="s">
        <v>1959</v>
      </c>
      <c r="C923" s="157">
        <v>-36.669722</v>
      </c>
      <c r="D923" s="157">
        <v>142.17277799999999</v>
      </c>
      <c r="E923" s="157" t="str">
        <f>RIGHT(Airports[[#This Row],[ICAO]],3)</f>
        <v>HSM</v>
      </c>
      <c r="F9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3" s="215" t="str" cm="1">
        <f t="array" ref="G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3" s="215" t="str" cm="1">
        <f t="array" ref="H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3" s="157" t="str" cm="1">
        <f t="array" ref="I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3" s="157" t="str" cm="1">
        <f t="array" ref="J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4" spans="1:11" x14ac:dyDescent="0.25">
      <c r="A924" s="157" t="s">
        <v>1960</v>
      </c>
      <c r="B924" s="157" t="s">
        <v>1961</v>
      </c>
      <c r="C924" s="157">
        <v>-16.516389</v>
      </c>
      <c r="D924" s="157">
        <v>146.016389</v>
      </c>
      <c r="E924" s="157" t="str">
        <f>RIGHT(Airports[[#This Row],[ICAO]],3)</f>
        <v>HSR</v>
      </c>
      <c r="F9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4" s="215" t="str" cm="1">
        <f t="array" ref="G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4" s="215" t="str" cm="1">
        <f t="array" ref="H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4" s="157" t="str" cm="1">
        <f t="array" ref="I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4" s="157" t="str" cm="1">
        <f t="array" ref="J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5" spans="1:11" x14ac:dyDescent="0.25">
      <c r="A925" s="157" t="s">
        <v>1962</v>
      </c>
      <c r="B925" s="157" t="s">
        <v>1963</v>
      </c>
      <c r="C925" s="157">
        <v>-32.142499999999998</v>
      </c>
      <c r="D925" s="157">
        <v>135.09944400000001</v>
      </c>
      <c r="E925" s="157" t="str">
        <f>RIGHT(Airports[[#This Row],[ICAO]],3)</f>
        <v>HTA</v>
      </c>
      <c r="F9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5" s="215" t="str" cm="1">
        <f t="array" ref="G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5" s="215" t="str" cm="1">
        <f t="array" ref="H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5" s="157" t="str" cm="1">
        <f t="array" ref="I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5" s="157" t="str" cm="1">
        <f t="array" ref="J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6" spans="1:11" x14ac:dyDescent="0.25">
      <c r="A926" s="157" t="s">
        <v>1964</v>
      </c>
      <c r="B926" s="157" t="s">
        <v>1965</v>
      </c>
      <c r="C926" s="157">
        <v>-35.171666999999999</v>
      </c>
      <c r="D926" s="157">
        <v>138.49166700000001</v>
      </c>
      <c r="E926" s="157" t="str">
        <f>RIGHT(Airports[[#This Row],[ICAO]],3)</f>
        <v>HTF</v>
      </c>
      <c r="F9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6" s="215" t="str" cm="1">
        <f t="array" ref="G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6" s="215" t="str" cm="1">
        <f t="array" ref="H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6" s="157" t="str" cm="1">
        <f t="array" ref="I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6" s="157" t="str" cm="1">
        <f t="array" ref="J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7" spans="1:11" x14ac:dyDescent="0.25">
      <c r="A927" s="157" t="s">
        <v>1966</v>
      </c>
      <c r="B927" s="157" t="s">
        <v>1967</v>
      </c>
      <c r="C927" s="157">
        <v>-11.75</v>
      </c>
      <c r="D927" s="157">
        <v>142.583056</v>
      </c>
      <c r="E927" s="157" t="str">
        <f>RIGHT(Airports[[#This Row],[ICAO]],3)</f>
        <v>HTL</v>
      </c>
      <c r="F9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7" s="215" t="str" cm="1">
        <f t="array" ref="G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7" s="215" t="str" cm="1">
        <f t="array" ref="H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7" s="157" t="str" cm="1">
        <f t="array" ref="I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7" s="157" t="str" cm="1">
        <f t="array" ref="J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8" spans="1:11" x14ac:dyDescent="0.25">
      <c r="A928" s="157" t="s">
        <v>1968</v>
      </c>
      <c r="B928" s="157" t="s">
        <v>1969</v>
      </c>
      <c r="C928" s="157">
        <v>-17.433333000000001</v>
      </c>
      <c r="D928" s="157">
        <v>145.39666700000001</v>
      </c>
      <c r="E928" s="157" t="str">
        <f>RIGHT(Airports[[#This Row],[ICAO]],3)</f>
        <v>HTN</v>
      </c>
      <c r="F9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8" s="215" t="str" cm="1">
        <f t="array" ref="G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8" s="215" t="str" cm="1">
        <f t="array" ref="H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8" s="157" t="str" cm="1">
        <f t="array" ref="I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8" s="157" t="str" cm="1">
        <f t="array" ref="J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9" spans="1:11" x14ac:dyDescent="0.25">
      <c r="A929" s="157" t="s">
        <v>1970</v>
      </c>
      <c r="B929" s="157" t="s">
        <v>1971</v>
      </c>
      <c r="C929" s="157">
        <v>-22.984999999999999</v>
      </c>
      <c r="D929" s="157">
        <v>134.91833299999999</v>
      </c>
      <c r="E929" s="157" t="str">
        <f>RIGHT(Airports[[#This Row],[ICAO]],3)</f>
        <v>HTS</v>
      </c>
      <c r="F9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9" s="215" t="str" cm="1">
        <f t="array" ref="G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9" s="215" t="str" cm="1">
        <f t="array" ref="H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9" s="157" t="str" cm="1">
        <f t="array" ref="I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9" s="157" t="str" cm="1">
        <f t="array" ref="J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0" spans="1:11" x14ac:dyDescent="0.25">
      <c r="A930" s="157" t="s">
        <v>1972</v>
      </c>
      <c r="B930" s="157" t="s">
        <v>1973</v>
      </c>
      <c r="C930" s="157">
        <v>-20.815000000000001</v>
      </c>
      <c r="D930" s="157">
        <v>144.225278</v>
      </c>
      <c r="E930" s="157" t="str">
        <f>RIGHT(Airports[[#This Row],[ICAO]],3)</f>
        <v>HUG</v>
      </c>
      <c r="F9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0" s="215" t="str" cm="1">
        <f t="array" ref="G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0" s="215" t="str" cm="1">
        <f t="array" ref="H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0" s="157" t="str" cm="1">
        <f t="array" ref="I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0" s="157" t="str" cm="1">
        <f t="array" ref="J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1" spans="1:11" x14ac:dyDescent="0.25">
      <c r="A931" s="157" t="s">
        <v>1974</v>
      </c>
      <c r="B931" s="157" t="s">
        <v>1975</v>
      </c>
      <c r="C931" s="157">
        <v>-34.516666999999998</v>
      </c>
      <c r="D931" s="157">
        <v>139.10499999999999</v>
      </c>
      <c r="E931" s="157" t="str">
        <f>RIGHT(Airports[[#This Row],[ICAO]],3)</f>
        <v>HVF</v>
      </c>
      <c r="F9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1" s="215" t="str" cm="1">
        <f t="array" ref="G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1" s="215" t="str" cm="1">
        <f t="array" ref="H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1" s="157" t="str" cm="1">
        <f t="array" ref="I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1" s="157" t="str" cm="1">
        <f t="array" ref="J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2" spans="1:11" x14ac:dyDescent="0.25">
      <c r="A932" s="157" t="s">
        <v>1976</v>
      </c>
      <c r="B932" s="157" t="s">
        <v>1977</v>
      </c>
      <c r="C932" s="157">
        <v>-34.029167000000001</v>
      </c>
      <c r="D932" s="157">
        <v>138.52416700000001</v>
      </c>
      <c r="E932" s="157" t="str">
        <f>RIGHT(Airports[[#This Row],[ICAO]],3)</f>
        <v>HYL</v>
      </c>
      <c r="F9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2" s="215" t="str" cm="1">
        <f t="array" ref="G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2" s="215" t="str" cm="1">
        <f t="array" ref="H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2" s="157" t="str" cm="1">
        <f t="array" ref="I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2" s="157" t="str" cm="1">
        <f t="array" ref="J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3" spans="1:11" x14ac:dyDescent="0.25">
      <c r="A933" s="157" t="s">
        <v>1978</v>
      </c>
      <c r="B933" s="157" t="s">
        <v>1979</v>
      </c>
      <c r="C933" s="157">
        <v>-20.060555999999998</v>
      </c>
      <c r="D933" s="157">
        <v>148.88166699999999</v>
      </c>
      <c r="E933" s="157" t="str">
        <f>RIGHT(Airports[[#This Row],[ICAO]],3)</f>
        <v>HYN</v>
      </c>
      <c r="F9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3" s="215" t="str" cm="1">
        <f t="array" ref="G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3" s="215" t="str" cm="1">
        <f t="array" ref="H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3" s="157" t="str" cm="1">
        <f t="array" ref="I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3" s="157" t="str" cm="1">
        <f t="array" ref="J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4" spans="1:11" x14ac:dyDescent="0.25">
      <c r="A934" s="157" t="s">
        <v>1980</v>
      </c>
      <c r="B934" s="157" t="s">
        <v>1981</v>
      </c>
      <c r="C934" s="157">
        <v>-21.735555999999999</v>
      </c>
      <c r="D934" s="157">
        <v>148.16416699999999</v>
      </c>
      <c r="E934" s="157" t="str">
        <f>RIGHT(Airports[[#This Row],[ICAO]],3)</f>
        <v>IBM</v>
      </c>
      <c r="F9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4" s="215" t="str" cm="1">
        <f t="array" ref="G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4" s="215" t="str" cm="1">
        <f t="array" ref="H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4" s="157" t="str" cm="1">
        <f t="array" ref="I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4" s="157" t="str" cm="1">
        <f t="array" ref="J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5" spans="1:11" x14ac:dyDescent="0.25">
      <c r="A935" s="157" t="s">
        <v>1982</v>
      </c>
      <c r="B935" s="157" t="s">
        <v>1983</v>
      </c>
      <c r="C935" s="157">
        <v>-21.286667000000001</v>
      </c>
      <c r="D935" s="157">
        <v>118.883056</v>
      </c>
      <c r="E935" s="157" t="str">
        <f>RIGHT(Airports[[#This Row],[ICAO]],3)</f>
        <v>IBO</v>
      </c>
      <c r="F9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5" s="215" t="str" cm="1">
        <f t="array" ref="G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5" s="215" t="str" cm="1">
        <f t="array" ref="H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5" s="157" t="str" cm="1">
        <f t="array" ref="I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5" s="157" t="str" cm="1">
        <f t="array" ref="J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6" spans="1:11" x14ac:dyDescent="0.25">
      <c r="A936" s="157" t="s">
        <v>1984</v>
      </c>
      <c r="B936" s="157" t="s">
        <v>1985</v>
      </c>
      <c r="C936" s="157">
        <v>-29.211666999999998</v>
      </c>
      <c r="D936" s="157">
        <v>120.453333</v>
      </c>
      <c r="E936" s="157" t="str">
        <f>RIGHT(Airports[[#This Row],[ICAO]],3)</f>
        <v>IDA</v>
      </c>
      <c r="F9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6" s="215" t="str" cm="1">
        <f t="array" ref="G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6" s="215" t="str" cm="1">
        <f t="array" ref="H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6" s="157" t="str" cm="1">
        <f t="array" ref="I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6" s="157" t="str" cm="1">
        <f t="array" ref="J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7" spans="1:11" x14ac:dyDescent="0.25">
      <c r="A937" s="157" t="s">
        <v>1986</v>
      </c>
      <c r="B937" s="157" t="s">
        <v>1987</v>
      </c>
      <c r="C937" s="157">
        <v>-25.066666999999999</v>
      </c>
      <c r="D937" s="157">
        <v>133.73333299999999</v>
      </c>
      <c r="E937" s="157" t="str">
        <f>RIGHT(Airports[[#This Row],[ICAO]],3)</f>
        <v>IDR</v>
      </c>
      <c r="F9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7" s="215" t="str" cm="1">
        <f t="array" ref="G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7" s="215" t="str" cm="1">
        <f t="array" ref="H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7" s="157" t="str" cm="1">
        <f t="array" ref="I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7" s="157" t="str" cm="1">
        <f t="array" ref="J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8" spans="1:11" x14ac:dyDescent="0.25">
      <c r="A938" s="157" t="s">
        <v>1988</v>
      </c>
      <c r="B938" s="157" t="s">
        <v>1989</v>
      </c>
      <c r="C938" s="157">
        <v>-22.236667000000001</v>
      </c>
      <c r="D938" s="157">
        <v>148.43305599999999</v>
      </c>
      <c r="E938" s="157" t="str">
        <f>RIGHT(Airports[[#This Row],[ICAO]],3)</f>
        <v>IFF</v>
      </c>
      <c r="F9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8" s="215" t="str" cm="1">
        <f t="array" ref="G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8" s="215" t="str" cm="1">
        <f t="array" ref="H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8" s="157" t="str" cm="1">
        <f t="array" ref="I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8" s="157" t="str" cm="1">
        <f t="array" ref="J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9" spans="1:11" x14ac:dyDescent="0.25">
      <c r="A939" s="157" t="s">
        <v>1990</v>
      </c>
      <c r="B939" s="157" t="s">
        <v>1991</v>
      </c>
      <c r="C939" s="157">
        <v>-17.558610999999999</v>
      </c>
      <c r="D939" s="157">
        <v>146.01166699999999</v>
      </c>
      <c r="E939" s="157" t="str">
        <f>RIGHT(Airports[[#This Row],[ICAO]],3)</f>
        <v>IFL</v>
      </c>
      <c r="F9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9" s="215" t="str" cm="1">
        <f t="array" ref="G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9" s="215" t="str" cm="1">
        <f t="array" ref="H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9" s="157" t="str" cm="1">
        <f t="array" ref="I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9" s="157" t="str" cm="1">
        <f t="array" ref="J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0" spans="1:11" x14ac:dyDescent="0.25">
      <c r="A940" s="157" t="s">
        <v>1992</v>
      </c>
      <c r="B940" s="157" t="s">
        <v>1993</v>
      </c>
      <c r="C940" s="157">
        <v>-18.899999999999999</v>
      </c>
      <c r="D940" s="157">
        <v>141.216667</v>
      </c>
      <c r="E940" s="157" t="str">
        <f>RIGHT(Airports[[#This Row],[ICAO]],3)</f>
        <v>IFY</v>
      </c>
      <c r="F9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0" s="215" t="str" cm="1">
        <f t="array" ref="G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0" s="215" t="str" cm="1">
        <f t="array" ref="H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0" s="157" t="str" cm="1">
        <f t="array" ref="I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0" s="157" t="str" cm="1">
        <f t="array" ref="J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1" spans="1:11" x14ac:dyDescent="0.25">
      <c r="A941" s="157" t="s">
        <v>1994</v>
      </c>
      <c r="B941" s="157" t="s">
        <v>1995</v>
      </c>
      <c r="C941" s="157">
        <v>-18.660556</v>
      </c>
      <c r="D941" s="157">
        <v>146.151667</v>
      </c>
      <c r="E941" s="157" t="str">
        <f>RIGHT(Airports[[#This Row],[ICAO]],3)</f>
        <v>IGM</v>
      </c>
      <c r="F9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1" s="215" t="str" cm="1">
        <f t="array" ref="G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1" s="215" t="str" cm="1">
        <f t="array" ref="H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1" s="157" t="str" cm="1">
        <f t="array" ref="I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1" s="157" t="str" cm="1">
        <f t="array" ref="J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2" spans="1:11" x14ac:dyDescent="0.25">
      <c r="A942" s="157" t="s">
        <v>1996</v>
      </c>
      <c r="B942" s="157" t="s">
        <v>1997</v>
      </c>
      <c r="C942" s="157">
        <v>-29.628056000000001</v>
      </c>
      <c r="D942" s="157">
        <v>134.78833299999999</v>
      </c>
      <c r="E942" s="157" t="str">
        <f>RIGHT(Airports[[#This Row],[ICAO]],3)</f>
        <v>IGR</v>
      </c>
      <c r="F9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2" s="215" t="str" cm="1">
        <f t="array" ref="G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2" s="215" t="str" cm="1">
        <f t="array" ref="H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2" s="157" t="str" cm="1">
        <f t="array" ref="I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2" s="157" t="str" cm="1">
        <f t="array" ref="J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3" spans="1:11" x14ac:dyDescent="0.25">
      <c r="A943" s="157" t="s">
        <v>1998</v>
      </c>
      <c r="B943" s="157" t="s">
        <v>1999</v>
      </c>
      <c r="C943" s="157">
        <v>-22.763332999999999</v>
      </c>
      <c r="D943" s="157">
        <v>136.16305600000001</v>
      </c>
      <c r="E943" s="157" t="str">
        <f>RIGHT(Airports[[#This Row],[ICAO]],3)</f>
        <v>IKL</v>
      </c>
      <c r="F9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3" s="215" t="str" cm="1">
        <f t="array" ref="G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3" s="215" t="str" cm="1">
        <f t="array" ref="H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3" s="157" t="str" cm="1">
        <f t="array" ref="I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3" s="157" t="str" cm="1">
        <f t="array" ref="J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4" spans="1:11" x14ac:dyDescent="0.25">
      <c r="A944" s="157" t="s">
        <v>2000</v>
      </c>
      <c r="B944" s="157" t="s">
        <v>2001</v>
      </c>
      <c r="C944" s="157">
        <v>-16.229167</v>
      </c>
      <c r="D944" s="157">
        <v>141.43388899999999</v>
      </c>
      <c r="E944" s="157" t="str">
        <f>RIGHT(Airports[[#This Row],[ICAO]],3)</f>
        <v>IKM</v>
      </c>
      <c r="F9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4" s="215" t="str" cm="1">
        <f t="array" ref="G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4" s="215" t="str" cm="1">
        <f t="array" ref="H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4" s="157" t="str" cm="1">
        <f t="array" ref="I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4" s="157" t="str" cm="1">
        <f t="array" ref="J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5" spans="1:11" x14ac:dyDescent="0.25">
      <c r="A945" s="157" t="s">
        <v>2002</v>
      </c>
      <c r="B945" s="157" t="s">
        <v>2003</v>
      </c>
      <c r="C945" s="157">
        <v>-36.456111</v>
      </c>
      <c r="D945" s="157">
        <v>146.43305599999999</v>
      </c>
      <c r="E945" s="157" t="str">
        <f>RIGHT(Airports[[#This Row],[ICAO]],3)</f>
        <v>ILA</v>
      </c>
      <c r="F9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5" s="215" t="str" cm="1">
        <f t="array" ref="G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5" s="215" t="str" cm="1">
        <f t="array" ref="H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5" s="157" t="str" cm="1">
        <f t="array" ref="I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5" s="157" t="str" cm="1">
        <f t="array" ref="J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6" spans="1:11" x14ac:dyDescent="0.25">
      <c r="A946" s="157" t="s">
        <v>2004</v>
      </c>
      <c r="B946" s="157" t="s">
        <v>2005</v>
      </c>
      <c r="C946" s="157">
        <v>-23.471667</v>
      </c>
      <c r="D946" s="157">
        <v>144.534167</v>
      </c>
      <c r="E946" s="157" t="str">
        <f>RIGHT(Airports[[#This Row],[ICAO]],3)</f>
        <v>ILF</v>
      </c>
      <c r="F9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6" s="215" t="str" cm="1">
        <f t="array" ref="G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6" s="215" t="str" cm="1">
        <f t="array" ref="H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6" s="157" t="str" cm="1">
        <f t="array" ref="I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6" s="157" t="str" cm="1">
        <f t="array" ref="J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7" spans="1:11" x14ac:dyDescent="0.25">
      <c r="A947" s="157" t="s">
        <v>2006</v>
      </c>
      <c r="B947" s="157" t="s">
        <v>2007</v>
      </c>
      <c r="C947" s="157">
        <v>-28.367778000000001</v>
      </c>
      <c r="D947" s="157">
        <v>127.52333299999999</v>
      </c>
      <c r="E947" s="157" t="str">
        <f>RIGHT(Airports[[#This Row],[ICAO]],3)</f>
        <v>ILK</v>
      </c>
      <c r="F9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7" s="215" t="str" cm="1">
        <f t="array" ref="G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7" s="215" t="str" cm="1">
        <f t="array" ref="H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7" s="157" t="str" cm="1">
        <f t="array" ref="I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7" s="157" t="str" cm="1">
        <f t="array" ref="J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8" spans="1:11" x14ac:dyDescent="0.25">
      <c r="A948" s="157" t="s">
        <v>2008</v>
      </c>
      <c r="B948" s="157" t="s">
        <v>2009</v>
      </c>
      <c r="C948" s="157">
        <v>-28.416388999999999</v>
      </c>
      <c r="D948" s="157">
        <v>151.09138899999999</v>
      </c>
      <c r="E948" s="157" t="str">
        <f>RIGHT(Airports[[#This Row],[ICAO]],3)</f>
        <v>ILW</v>
      </c>
      <c r="F9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8" s="215" t="str" cm="1">
        <f t="array" ref="G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8" s="215" t="str" cm="1">
        <f t="array" ref="H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8" s="157" t="str" cm="1">
        <f t="array" ref="I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8" s="157" t="str" cm="1">
        <f t="array" ref="J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9" spans="1:11" x14ac:dyDescent="0.25">
      <c r="A949" s="157" t="s">
        <v>2010</v>
      </c>
      <c r="B949" s="157" t="s">
        <v>2011</v>
      </c>
      <c r="C949" s="157">
        <v>-33.090555999999999</v>
      </c>
      <c r="D949" s="157">
        <v>136.46444399999999</v>
      </c>
      <c r="E949" s="157" t="str">
        <f>RIGHT(Airports[[#This Row],[ICAO]],3)</f>
        <v>IMB</v>
      </c>
      <c r="F9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9" s="215" t="str" cm="1">
        <f t="array" ref="G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9" s="215" t="str" cm="1">
        <f t="array" ref="H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9" s="157" t="str" cm="1">
        <f t="array" ref="I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9" s="157" t="str" cm="1">
        <f t="array" ref="J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0" spans="1:11" x14ac:dyDescent="0.25">
      <c r="A950" s="157" t="s">
        <v>2012</v>
      </c>
      <c r="B950" s="157" t="s">
        <v>2013</v>
      </c>
      <c r="C950" s="157">
        <v>-25.149722000000001</v>
      </c>
      <c r="D950" s="157">
        <v>133.583056</v>
      </c>
      <c r="E950" s="157" t="str">
        <f>RIGHT(Airports[[#This Row],[ICAO]],3)</f>
        <v>IMP</v>
      </c>
      <c r="F9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0" s="215" t="str" cm="1">
        <f t="array" ref="G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0" s="215" t="str" cm="1">
        <f t="array" ref="H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0" s="157" t="str" cm="1">
        <f t="array" ref="I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0" s="157" t="str" cm="1">
        <f t="array" ref="J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1" spans="1:11" x14ac:dyDescent="0.25">
      <c r="A951" s="157" t="s">
        <v>2014</v>
      </c>
      <c r="B951" s="157" t="s">
        <v>2015</v>
      </c>
      <c r="C951" s="157">
        <v>-27.741667</v>
      </c>
      <c r="D951" s="157">
        <v>140.745</v>
      </c>
      <c r="E951" s="157" t="str">
        <f>RIGHT(Airports[[#This Row],[ICAO]],3)</f>
        <v>IMT</v>
      </c>
      <c r="F9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1" s="215" t="str" cm="1">
        <f t="array" ref="G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1" s="215" t="str" cm="1">
        <f t="array" ref="H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1" s="157" t="str" cm="1">
        <f t="array" ref="I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1" s="157" t="str" cm="1">
        <f t="array" ref="J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2" spans="1:11" x14ac:dyDescent="0.25">
      <c r="A952" s="157" t="s">
        <v>2016</v>
      </c>
      <c r="B952" s="157" t="s">
        <v>2017</v>
      </c>
      <c r="C952" s="157">
        <v>-15.466388999999999</v>
      </c>
      <c r="D952" s="157">
        <v>143.30000000000001</v>
      </c>
      <c r="E952" s="157" t="str">
        <f>RIGHT(Airports[[#This Row],[ICAO]],3)</f>
        <v>IMY</v>
      </c>
      <c r="F9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2" s="215" t="str" cm="1">
        <f t="array" ref="G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2" s="215" t="str" cm="1">
        <f t="array" ref="H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2" s="157" t="str" cm="1">
        <f t="array" ref="I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2" s="157" t="str" cm="1">
        <f t="array" ref="J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3" spans="1:11" x14ac:dyDescent="0.25">
      <c r="A953" s="157" t="s">
        <v>2018</v>
      </c>
      <c r="B953" s="157" t="s">
        <v>2019</v>
      </c>
      <c r="C953" s="157">
        <v>-25</v>
      </c>
      <c r="D953" s="157">
        <v>148.331389</v>
      </c>
      <c r="E953" s="157" t="str">
        <f>RIGHT(Airports[[#This Row],[ICAO]],3)</f>
        <v>ING</v>
      </c>
      <c r="F9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3" s="215" t="str" cm="1">
        <f t="array" ref="G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3" s="215" t="str" cm="1">
        <f t="array" ref="H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3" s="157" t="str" cm="1">
        <f t="array" ref="I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3" s="157" t="str" cm="1">
        <f t="array" ref="J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4" spans="1:11" x14ac:dyDescent="0.25">
      <c r="A954" s="157" t="s">
        <v>2020</v>
      </c>
      <c r="B954" s="157" t="s">
        <v>2021</v>
      </c>
      <c r="C954" s="157">
        <v>-25.85</v>
      </c>
      <c r="D954" s="157">
        <v>148.55000000000001</v>
      </c>
      <c r="E954" s="157" t="str">
        <f>RIGHT(Airports[[#This Row],[ICAO]],3)</f>
        <v>INJ</v>
      </c>
      <c r="F9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4" s="215" t="str" cm="1">
        <f t="array" ref="G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4" s="215" t="str" cm="1">
        <f t="array" ref="H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4" s="157" t="str" cm="1">
        <f t="array" ref="I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4" s="157" t="str" cm="1">
        <f t="array" ref="J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5" spans="1:11" x14ac:dyDescent="0.25">
      <c r="A955" s="157" t="s">
        <v>2022</v>
      </c>
      <c r="B955" s="157" t="s">
        <v>2023</v>
      </c>
      <c r="C955" s="157">
        <v>-27.7</v>
      </c>
      <c r="D955" s="157">
        <v>140.73333299999999</v>
      </c>
      <c r="E955" s="157" t="str">
        <f>RIGHT(Airports[[#This Row],[ICAO]],3)</f>
        <v>INN</v>
      </c>
      <c r="F9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5" s="215" t="str" cm="1">
        <f t="array" ref="G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5" s="215" t="str" cm="1">
        <f t="array" ref="H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5" s="157" t="str" cm="1">
        <f t="array" ref="I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5" s="157" t="str" cm="1">
        <f t="array" ref="J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6" spans="1:11" x14ac:dyDescent="0.25">
      <c r="A956" s="157" t="s">
        <v>2024</v>
      </c>
      <c r="B956" s="157" t="s">
        <v>2025</v>
      </c>
      <c r="C956" s="157">
        <v>-29.773610999999999</v>
      </c>
      <c r="D956" s="157">
        <v>151.16555600000001</v>
      </c>
      <c r="E956" s="157" t="str">
        <f>RIGHT(Airports[[#This Row],[ICAO]],3)</f>
        <v>INO</v>
      </c>
      <c r="F9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6" s="215" t="str" cm="1">
        <f t="array" ref="G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6" s="215" t="str" cm="1">
        <f t="array" ref="H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6" s="157" t="str" cm="1">
        <f t="array" ref="I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6" s="157" t="str" cm="1">
        <f t="array" ref="J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7" spans="1:11" x14ac:dyDescent="0.25">
      <c r="A957" s="157" t="s">
        <v>2026</v>
      </c>
      <c r="B957" s="157" t="s">
        <v>2027</v>
      </c>
      <c r="C957" s="157">
        <v>-32.465000000000003</v>
      </c>
      <c r="D957" s="157">
        <v>151.13166699999999</v>
      </c>
      <c r="E957" s="157" t="str">
        <f>RIGHT(Airports[[#This Row],[ICAO]],3)</f>
        <v>INT</v>
      </c>
      <c r="F9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7" s="215" t="str" cm="1">
        <f t="array" ref="G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7" s="215" t="str" cm="1">
        <f t="array" ref="H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7" s="157" t="str" cm="1">
        <f t="array" ref="I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7" s="157" t="str" cm="1">
        <f t="array" ref="J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8" spans="1:11" x14ac:dyDescent="0.25">
      <c r="A958" s="157" t="s">
        <v>2028</v>
      </c>
      <c r="B958" s="157" t="s">
        <v>2029</v>
      </c>
      <c r="C958" s="157">
        <v>-18.005278000000001</v>
      </c>
      <c r="D958" s="157">
        <v>140.53527800000001</v>
      </c>
      <c r="E958" s="157" t="str">
        <f>RIGHT(Airports[[#This Row],[ICAO]],3)</f>
        <v>INV</v>
      </c>
      <c r="F9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8" s="215" t="str" cm="1">
        <f t="array" ref="G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8" s="215" t="str" cm="1">
        <f t="array" ref="H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8" s="157" t="str" cm="1">
        <f t="array" ref="I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8" s="157" t="str" cm="1">
        <f t="array" ref="J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9" spans="1:11" x14ac:dyDescent="0.25">
      <c r="A959" s="157" t="s">
        <v>2030</v>
      </c>
      <c r="B959" s="157" t="s">
        <v>2031</v>
      </c>
      <c r="C959" s="157">
        <v>-17.838889000000002</v>
      </c>
      <c r="D959" s="157">
        <v>129.63805600000001</v>
      </c>
      <c r="E959" s="157" t="str">
        <f>RIGHT(Airports[[#This Row],[ICAO]],3)</f>
        <v>INW</v>
      </c>
      <c r="F9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9" s="215" t="str" cm="1">
        <f t="array" ref="G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9" s="215" t="str" cm="1">
        <f t="array" ref="H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9" s="157" t="str" cm="1">
        <f t="array" ref="I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9" s="157" t="str" cm="1">
        <f t="array" ref="J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0" spans="1:11" x14ac:dyDescent="0.25">
      <c r="A960" s="157" t="s">
        <v>2032</v>
      </c>
      <c r="B960" s="157" t="s">
        <v>2033</v>
      </c>
      <c r="C960" s="157">
        <v>-24.22</v>
      </c>
      <c r="D960" s="157">
        <v>144.62861100000001</v>
      </c>
      <c r="E960" s="157" t="str">
        <f>RIGHT(Airports[[#This Row],[ICAO]],3)</f>
        <v>ISD</v>
      </c>
      <c r="F9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0" s="215" t="str" cm="1">
        <f t="array" ref="G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0" s="215" t="str" cm="1">
        <f t="array" ref="H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0" s="157" t="str" cm="1">
        <f t="array" ref="I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0" s="157" t="str" cm="1">
        <f t="array" ref="J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1" spans="1:11" x14ac:dyDescent="0.25">
      <c r="A961" s="157" t="s">
        <v>2034</v>
      </c>
      <c r="B961" s="157" t="s">
        <v>2035</v>
      </c>
      <c r="C961" s="157">
        <v>-24.259167000000001</v>
      </c>
      <c r="D961" s="157">
        <v>144.42416700000001</v>
      </c>
      <c r="E961" s="157" t="str">
        <f>RIGHT(Airports[[#This Row],[ICAO]],3)</f>
        <v>ISF</v>
      </c>
      <c r="F9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1" s="215" t="str" cm="1">
        <f t="array" ref="G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1" s="215" t="str" cm="1">
        <f t="array" ref="H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1" s="157" t="str" cm="1">
        <f t="array" ref="I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1" s="157" t="str" cm="1">
        <f t="array" ref="J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2" spans="1:11" x14ac:dyDescent="0.25">
      <c r="A962" s="157" t="s">
        <v>2036</v>
      </c>
      <c r="B962" s="157" t="s">
        <v>2037</v>
      </c>
      <c r="C962" s="157">
        <v>-36.512222000000001</v>
      </c>
      <c r="D962" s="157">
        <v>147.356111</v>
      </c>
      <c r="E962" s="157" t="str">
        <f>RIGHT(Airports[[#This Row],[ICAO]],3)</f>
        <v>ITT</v>
      </c>
      <c r="F9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2" s="215" t="str" cm="1">
        <f t="array" ref="G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2" s="215" t="str" cm="1">
        <f t="array" ref="H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2" s="157" t="str" cm="1">
        <f t="array" ref="I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2" s="157" t="str" cm="1">
        <f t="array" ref="J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3" spans="1:11" x14ac:dyDescent="0.25">
      <c r="A963" s="157" t="s">
        <v>2038</v>
      </c>
      <c r="B963" s="157" t="s">
        <v>2039</v>
      </c>
      <c r="C963" s="157">
        <v>-15.699722</v>
      </c>
      <c r="D963" s="157">
        <v>128.683333</v>
      </c>
      <c r="E963" s="157" t="str">
        <f>RIGHT(Airports[[#This Row],[ICAO]],3)</f>
        <v>IVA</v>
      </c>
      <c r="F9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3" s="215" t="str" cm="1">
        <f t="array" ref="G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3" s="215" t="str" cm="1">
        <f t="array" ref="H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3" s="157" t="str" cm="1">
        <f t="array" ref="I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3" s="157" t="str" cm="1">
        <f t="array" ref="J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4" spans="1:11" x14ac:dyDescent="0.25">
      <c r="A964" s="157" t="s">
        <v>2040</v>
      </c>
      <c r="B964" s="157" t="s">
        <v>2041</v>
      </c>
      <c r="C964" s="157">
        <v>-38.612499999999997</v>
      </c>
      <c r="D964" s="157">
        <v>145.73333299999999</v>
      </c>
      <c r="E964" s="157" t="str">
        <f>RIGHT(Airports[[#This Row],[ICAO]],3)</f>
        <v>IVE</v>
      </c>
      <c r="F9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4" s="215" t="str" cm="1">
        <f t="array" ref="G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4" s="215" t="str" cm="1">
        <f t="array" ref="H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4" s="157" t="str" cm="1">
        <f t="array" ref="I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4" s="157" t="str" cm="1">
        <f t="array" ref="J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5" spans="1:11" x14ac:dyDescent="0.25">
      <c r="A965" s="157" t="s">
        <v>2042</v>
      </c>
      <c r="B965" s="157" t="s">
        <v>2043</v>
      </c>
      <c r="C965" s="157">
        <v>-24.065556000000001</v>
      </c>
      <c r="D965" s="157">
        <v>151.394722</v>
      </c>
      <c r="E965" s="157" t="str">
        <f>RIGHT(Airports[[#This Row],[ICAO]],3)</f>
        <v>IVG</v>
      </c>
      <c r="F9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5" s="215" t="str" cm="1">
        <f t="array" ref="G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5" s="215" t="str" cm="1">
        <f t="array" ref="H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5" s="157" t="str" cm="1">
        <f t="array" ref="I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5" s="157" t="str" cm="1">
        <f t="array" ref="J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6" spans="1:11" x14ac:dyDescent="0.25">
      <c r="A966" s="157" t="s">
        <v>2044</v>
      </c>
      <c r="B966" s="157" t="s">
        <v>2045</v>
      </c>
      <c r="C966" s="157">
        <v>-29.888332999999999</v>
      </c>
      <c r="D966" s="157">
        <v>151.14416700000001</v>
      </c>
      <c r="E966" s="157" t="str">
        <f>RIGHT(Airports[[#This Row],[ICAO]],3)</f>
        <v>IVL</v>
      </c>
      <c r="F9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6" s="215" t="str" cm="1">
        <f t="array" ref="G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6" s="215" t="str" cm="1">
        <f t="array" ref="H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6" s="157" t="str" cm="1">
        <f t="array" ref="I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6" s="157" t="str" cm="1">
        <f t="array" ref="J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7" spans="1:11" x14ac:dyDescent="0.25">
      <c r="A967" s="157" t="s">
        <v>2046</v>
      </c>
      <c r="B967" s="157" t="s">
        <v>2047</v>
      </c>
      <c r="C967" s="157">
        <v>-32.884721999999996</v>
      </c>
      <c r="D967" s="157">
        <v>144.311667</v>
      </c>
      <c r="E967" s="157" t="str">
        <f>RIGHT(Airports[[#This Row],[ICAO]],3)</f>
        <v>IVO</v>
      </c>
      <c r="F9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7" s="215" t="str" cm="1">
        <f t="array" ref="G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7" s="215" t="str" cm="1">
        <f t="array" ref="H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7" s="157" t="str" cm="1">
        <f t="array" ref="I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7" s="157" t="str" cm="1">
        <f t="array" ref="J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8" spans="1:11" x14ac:dyDescent="0.25">
      <c r="A968" s="157" t="s">
        <v>2048</v>
      </c>
      <c r="B968" s="157" t="s">
        <v>2049</v>
      </c>
      <c r="C968" s="157">
        <v>-12.658333000000001</v>
      </c>
      <c r="D968" s="157">
        <v>132.893056</v>
      </c>
      <c r="E968" s="157" t="str">
        <f>RIGHT(Airports[[#This Row],[ICAO]],3)</f>
        <v>JAB</v>
      </c>
      <c r="F9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8" s="215" t="str" cm="1">
        <f t="array" ref="G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8" s="215" t="str" cm="1">
        <f t="array" ref="H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8" s="157" t="str" cm="1">
        <f t="array" ref="I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8" s="157" t="str" cm="1">
        <f t="array" ref="J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9" spans="1:11" x14ac:dyDescent="0.25">
      <c r="A969" s="157" t="s">
        <v>2050</v>
      </c>
      <c r="B969" s="157" t="s">
        <v>2051</v>
      </c>
      <c r="C969" s="157">
        <v>-30.901111</v>
      </c>
      <c r="D969" s="157">
        <v>132.18361100000001</v>
      </c>
      <c r="E969" s="157" t="str">
        <f>RIGHT(Airports[[#This Row],[ICAO]],3)</f>
        <v>JAC</v>
      </c>
      <c r="F9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9" s="215" t="str" cm="1">
        <f t="array" ref="G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9" s="215" t="str" cm="1">
        <f t="array" ref="H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9" s="157" t="str" cm="1">
        <f t="array" ref="I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9" s="157" t="str" cm="1">
        <f t="array" ref="J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0" spans="1:11" x14ac:dyDescent="0.25">
      <c r="A970" s="157" t="s">
        <v>2052</v>
      </c>
      <c r="B970" s="157" t="s">
        <v>2053</v>
      </c>
      <c r="C970" s="157">
        <v>-16.850000000000001</v>
      </c>
      <c r="D970" s="157">
        <v>145.583056</v>
      </c>
      <c r="E970" s="157" t="str">
        <f>RIGHT(Airports[[#This Row],[ICAO]],3)</f>
        <v>JAF</v>
      </c>
      <c r="F9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0" s="215" t="str" cm="1">
        <f t="array" ref="G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0" s="215" t="str" cm="1">
        <f t="array" ref="H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0" s="157" t="str" cm="1">
        <f t="array" ref="I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0" s="157" t="str" cm="1">
        <f t="array" ref="J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1" spans="1:11" x14ac:dyDescent="0.25">
      <c r="A971" s="157" t="s">
        <v>2054</v>
      </c>
      <c r="B971" s="157" t="s">
        <v>2055</v>
      </c>
      <c r="C971" s="157">
        <v>-25.863056</v>
      </c>
      <c r="D971" s="157">
        <v>127.67833299999999</v>
      </c>
      <c r="E971" s="157" t="str">
        <f>RIGHT(Airports[[#This Row],[ICAO]],3)</f>
        <v>JAM</v>
      </c>
      <c r="F9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1" s="215" t="str" cm="1">
        <f t="array" ref="G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1" s="215" t="str" cm="1">
        <f t="array" ref="H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1" s="157" t="str" cm="1">
        <f t="array" ref="I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1" s="157" t="str" cm="1">
        <f t="array" ref="J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2" spans="1:11" x14ac:dyDescent="0.25">
      <c r="A972" s="157" t="s">
        <v>2056</v>
      </c>
      <c r="B972" s="157" t="s">
        <v>2057</v>
      </c>
      <c r="C972" s="157">
        <v>-37.858333000000002</v>
      </c>
      <c r="D972" s="157">
        <v>146.91666699999999</v>
      </c>
      <c r="E972" s="157" t="str">
        <f>RIGHT(Airports[[#This Row],[ICAO]],3)</f>
        <v>JBO</v>
      </c>
      <c r="F9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2" s="215" t="str" cm="1">
        <f t="array" ref="G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2" s="215" t="str" cm="1">
        <f t="array" ref="H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2" s="157" t="str" cm="1">
        <f t="array" ref="I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2" s="157" t="str" cm="1">
        <f t="array" ref="J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3" spans="1:11" x14ac:dyDescent="0.25">
      <c r="A973" s="157" t="s">
        <v>2058</v>
      </c>
      <c r="B973" s="157" t="s">
        <v>2059</v>
      </c>
      <c r="C973" s="157">
        <v>-26.956666999999999</v>
      </c>
      <c r="D973" s="157">
        <v>151.22972200000001</v>
      </c>
      <c r="E973" s="157" t="str">
        <f>RIGHT(Airports[[#This Row],[ICAO]],3)</f>
        <v>JBR</v>
      </c>
      <c r="F9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3" s="215" t="str" cm="1">
        <f t="array" ref="G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3" s="215" t="str" cm="1">
        <f t="array" ref="H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3" s="157" t="str" cm="1">
        <f t="array" ref="I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3" s="157" t="str" cm="1">
        <f t="array" ref="J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4" spans="1:11" x14ac:dyDescent="0.25">
      <c r="A974" s="157" t="s">
        <v>2060</v>
      </c>
      <c r="B974" s="157" t="s">
        <v>2061</v>
      </c>
      <c r="C974" s="157">
        <v>-35.147500000000001</v>
      </c>
      <c r="D974" s="157">
        <v>150.698611</v>
      </c>
      <c r="E974" s="157" t="str">
        <f>RIGHT(Airports[[#This Row],[ICAO]],3)</f>
        <v>JBY</v>
      </c>
      <c r="F9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4" s="215" t="str" cm="1">
        <f t="array" ref="G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4" s="215" t="str" cm="1">
        <f t="array" ref="H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4" s="157" t="str" cm="1">
        <f t="array" ref="I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4" s="157" t="str" cm="1">
        <f t="array" ref="J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5" spans="1:11" x14ac:dyDescent="0.25">
      <c r="A975" s="157" t="s">
        <v>2062</v>
      </c>
      <c r="B975" s="157" t="s">
        <v>2063</v>
      </c>
      <c r="C975" s="157">
        <v>-42.368056000000003</v>
      </c>
      <c r="D975" s="157">
        <v>147.336389</v>
      </c>
      <c r="E975" s="157" t="str">
        <f>RIGHT(Airports[[#This Row],[ICAO]],3)</f>
        <v>JCO</v>
      </c>
      <c r="F9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5" s="215" t="str" cm="1">
        <f t="array" ref="G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5" s="215" t="str" cm="1">
        <f t="array" ref="H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5" s="157" t="str" cm="1">
        <f t="array" ref="I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5" s="157" t="str" cm="1">
        <f t="array" ref="J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6" spans="1:11" x14ac:dyDescent="0.25">
      <c r="A976" s="157" t="s">
        <v>2064</v>
      </c>
      <c r="B976" s="157" t="s">
        <v>2065</v>
      </c>
      <c r="C976" s="157">
        <v>-24.831389000000001</v>
      </c>
      <c r="D976" s="157">
        <v>143.06555599999999</v>
      </c>
      <c r="E976" s="157" t="str">
        <f>RIGHT(Airports[[#This Row],[ICAO]],3)</f>
        <v>JDA</v>
      </c>
      <c r="F9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6" s="215" t="str" cm="1">
        <f t="array" ref="G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6" s="215" t="str" cm="1">
        <f t="array" ref="H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6" s="157" t="str" cm="1">
        <f t="array" ref="I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6" s="157" t="str" cm="1">
        <f t="array" ref="J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7" spans="1:11" x14ac:dyDescent="0.25">
      <c r="A977" s="157" t="s">
        <v>2066</v>
      </c>
      <c r="B977" s="157" t="s">
        <v>2067</v>
      </c>
      <c r="C977" s="157">
        <v>-34.826943999999997</v>
      </c>
      <c r="D977" s="157">
        <v>148.79138900000001</v>
      </c>
      <c r="E977" s="157" t="str">
        <f>RIGHT(Airports[[#This Row],[ICAO]],3)</f>
        <v>JDL</v>
      </c>
      <c r="F9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7" s="215" t="str" cm="1">
        <f t="array" ref="G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7" s="215" t="str" cm="1">
        <f t="array" ref="H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7" s="157" t="str" cm="1">
        <f t="array" ref="I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7" s="157" t="str" cm="1">
        <f t="array" ref="J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8" spans="1:11" x14ac:dyDescent="0.25">
      <c r="A978" s="157" t="s">
        <v>2068</v>
      </c>
      <c r="B978" s="157" t="s">
        <v>2069</v>
      </c>
      <c r="C978" s="157">
        <v>-25.09</v>
      </c>
      <c r="D978" s="157">
        <v>143.55000000000001</v>
      </c>
      <c r="E978" s="157" t="str">
        <f>RIGHT(Airports[[#This Row],[ICAO]],3)</f>
        <v>JED</v>
      </c>
      <c r="F9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8" s="215" t="str" cm="1">
        <f t="array" ref="G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8" s="215" t="str" cm="1">
        <f t="array" ref="H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8" s="157" t="str" cm="1">
        <f t="array" ref="I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8" s="157" t="str" cm="1">
        <f t="array" ref="J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9" spans="1:11" x14ac:dyDescent="0.25">
      <c r="A979" s="157" t="s">
        <v>2070</v>
      </c>
      <c r="B979" s="157" t="s">
        <v>2071</v>
      </c>
      <c r="C979" s="157">
        <v>-35.369999999999997</v>
      </c>
      <c r="D979" s="157">
        <v>145.72499999999999</v>
      </c>
      <c r="E979" s="157" t="str">
        <f>RIGHT(Airports[[#This Row],[ICAO]],3)</f>
        <v>JER</v>
      </c>
      <c r="F9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9" s="215" t="str" cm="1">
        <f t="array" ref="G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9" s="215" t="str" cm="1">
        <f t="array" ref="H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9" s="157" t="str" cm="1">
        <f t="array" ref="I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9" s="157" t="str" cm="1">
        <f t="array" ref="J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0" spans="1:11" x14ac:dyDescent="0.25">
      <c r="A980" s="157" t="s">
        <v>2072</v>
      </c>
      <c r="B980" s="157" t="s">
        <v>2073</v>
      </c>
      <c r="C980" s="157">
        <v>-29.399722000000001</v>
      </c>
      <c r="D980" s="157">
        <v>121.266667</v>
      </c>
      <c r="E980" s="157" t="str">
        <f>RIGHT(Airports[[#This Row],[ICAO]],3)</f>
        <v>JEY</v>
      </c>
      <c r="F9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0" s="215" t="str" cm="1">
        <f t="array" ref="G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0" s="215" t="str" cm="1">
        <f t="array" ref="H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0" s="157" t="str" cm="1">
        <f t="array" ref="I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0" s="157" t="str" cm="1">
        <f t="array" ref="J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1" spans="1:11" x14ac:dyDescent="0.25">
      <c r="A981" s="157" t="s">
        <v>2074</v>
      </c>
      <c r="B981" s="157" t="s">
        <v>2075</v>
      </c>
      <c r="C981" s="157">
        <v>-33.921944000000003</v>
      </c>
      <c r="D981" s="157">
        <v>118.91111100000001</v>
      </c>
      <c r="E981" s="157" t="str">
        <f>RIGHT(Airports[[#This Row],[ICAO]],3)</f>
        <v>JGP</v>
      </c>
      <c r="F9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1" s="215" t="str" cm="1">
        <f t="array" ref="G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1" s="215" t="str" cm="1">
        <f t="array" ref="H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1" s="157" t="str" cm="1">
        <f t="array" ref="I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1" s="157" t="str" cm="1">
        <f t="array" ref="J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2" spans="1:11" x14ac:dyDescent="0.25">
      <c r="A982" s="157" t="s">
        <v>2076</v>
      </c>
      <c r="B982" s="157" t="s">
        <v>2077</v>
      </c>
      <c r="C982" s="157">
        <v>-12.283333000000001</v>
      </c>
      <c r="D982" s="157">
        <v>134.61666700000001</v>
      </c>
      <c r="E982" s="157" t="str">
        <f>RIGHT(Airports[[#This Row],[ICAO]],3)</f>
        <v>JIB</v>
      </c>
      <c r="F9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2" s="215" t="str" cm="1">
        <f t="array" ref="G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2" s="215" t="str" cm="1">
        <f t="array" ref="H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2" s="157" t="str" cm="1">
        <f t="array" ref="I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2" s="157" t="str" cm="1">
        <f t="array" ref="J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3" spans="1:11" x14ac:dyDescent="0.25">
      <c r="A983" s="157" t="s">
        <v>2078</v>
      </c>
      <c r="B983" s="157" t="s">
        <v>2079</v>
      </c>
      <c r="C983" s="157">
        <v>-23.366667</v>
      </c>
      <c r="D983" s="157">
        <v>120.783056</v>
      </c>
      <c r="E983" s="157" t="str">
        <f>RIGHT(Airports[[#This Row],[ICAO]],3)</f>
        <v>JIG</v>
      </c>
      <c r="F9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3" s="215" t="str" cm="1">
        <f t="array" ref="G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3" s="215" t="str" cm="1">
        <f t="array" ref="H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3" s="157" t="str" cm="1">
        <f t="array" ref="I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3" s="157" t="str" cm="1">
        <f t="array" ref="J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4" spans="1:11" x14ac:dyDescent="0.25">
      <c r="A984" s="157" t="s">
        <v>2080</v>
      </c>
      <c r="B984" s="157" t="s">
        <v>2081</v>
      </c>
      <c r="C984" s="157">
        <v>-36.426667000000002</v>
      </c>
      <c r="D984" s="157">
        <v>148.60166699999999</v>
      </c>
      <c r="E984" s="157" t="str">
        <f>RIGHT(Airports[[#This Row],[ICAO]],3)</f>
        <v>JIN</v>
      </c>
      <c r="F9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4" s="215" t="str" cm="1">
        <f t="array" ref="G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4" s="215" t="str" cm="1">
        <f t="array" ref="H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4" s="157" t="str" cm="1">
        <f t="array" ref="I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4" s="157" t="str" cm="1">
        <f t="array" ref="J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5" spans="1:11" x14ac:dyDescent="0.25">
      <c r="A985" s="157" t="s">
        <v>2082</v>
      </c>
      <c r="B985" s="157" t="s">
        <v>2083</v>
      </c>
      <c r="C985" s="157">
        <v>-33.990833000000002</v>
      </c>
      <c r="D985" s="157">
        <v>116.99</v>
      </c>
      <c r="E985" s="157" t="str">
        <f>RIGHT(Airports[[#This Row],[ICAO]],3)</f>
        <v>JIP</v>
      </c>
      <c r="F9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5" s="215" t="str" cm="1">
        <f t="array" ref="G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5" s="215" t="str" cm="1">
        <f t="array" ref="H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5" s="157" t="str" cm="1">
        <f t="array" ref="I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5" s="157" t="str" cm="1">
        <f t="array" ref="J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6" spans="1:11" x14ac:dyDescent="0.25">
      <c r="A986" s="157" t="s">
        <v>2084</v>
      </c>
      <c r="B986" s="157" t="s">
        <v>2085</v>
      </c>
      <c r="C986" s="157">
        <v>-12.066388999999999</v>
      </c>
      <c r="D986" s="157">
        <v>134.61666700000001</v>
      </c>
      <c r="E986" s="157" t="str">
        <f>RIGHT(Airports[[#This Row],[ICAO]],3)</f>
        <v>JIR</v>
      </c>
      <c r="F9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6" s="215" t="str" cm="1">
        <f t="array" ref="G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6" s="215" t="str" cm="1">
        <f t="array" ref="H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6" s="157" t="str" cm="1">
        <f t="array" ref="I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6" s="157" t="str" cm="1">
        <f t="array" ref="J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7" spans="1:11" x14ac:dyDescent="0.25">
      <c r="A987" s="157" t="s">
        <v>2086</v>
      </c>
      <c r="B987" s="157" t="s">
        <v>2087</v>
      </c>
      <c r="C987" s="157">
        <v>-20.668333000000001</v>
      </c>
      <c r="D987" s="157">
        <v>141.7225</v>
      </c>
      <c r="E987" s="157" t="str">
        <f>RIGHT(Airports[[#This Row],[ICAO]],3)</f>
        <v>JLC</v>
      </c>
      <c r="F9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7" s="215" t="str" cm="1">
        <f t="array" ref="G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7" s="215" t="str" cm="1">
        <f t="array" ref="H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7" s="157" t="str" cm="1">
        <f t="array" ref="I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7" s="157" t="str" cm="1">
        <f t="array" ref="J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8" spans="1:11" x14ac:dyDescent="0.25">
      <c r="A988" s="157" t="s">
        <v>2088</v>
      </c>
      <c r="B988" s="157" t="s">
        <v>2089</v>
      </c>
      <c r="C988" s="157">
        <v>-31.868333</v>
      </c>
      <c r="D988" s="157">
        <v>116.013333</v>
      </c>
      <c r="E988" s="157" t="str">
        <f>RIGHT(Airports[[#This Row],[ICAO]],3)</f>
        <v>JMO</v>
      </c>
      <c r="F9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8" s="215" t="str" cm="1">
        <f t="array" ref="G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8" s="215" t="str" cm="1">
        <f t="array" ref="H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8" s="157" t="str" cm="1">
        <f t="array" ref="I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8" s="157" t="str" cm="1">
        <f t="array" ref="J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9" spans="1:11" x14ac:dyDescent="0.25">
      <c r="A989" s="157" t="s">
        <v>2090</v>
      </c>
      <c r="B989" s="157" t="s">
        <v>2091</v>
      </c>
      <c r="C989" s="157">
        <v>-24.149722000000001</v>
      </c>
      <c r="D989" s="157">
        <v>144.06638899999999</v>
      </c>
      <c r="E989" s="157" t="str">
        <f>RIGHT(Airports[[#This Row],[ICAO]],3)</f>
        <v>JNT</v>
      </c>
      <c r="F9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9" s="215" t="str" cm="1">
        <f t="array" ref="G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9" s="215" t="str" cm="1">
        <f t="array" ref="H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9" s="157" t="str" cm="1">
        <f t="array" ref="I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9" s="157" t="str" cm="1">
        <f t="array" ref="J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0" spans="1:11" x14ac:dyDescent="0.25">
      <c r="A990" s="157" t="s">
        <v>2092</v>
      </c>
      <c r="B990" s="157" t="s">
        <v>2093</v>
      </c>
      <c r="C990" s="157">
        <v>-16.511666999999999</v>
      </c>
      <c r="D990" s="157">
        <v>144.38833299999999</v>
      </c>
      <c r="E990" s="157" t="str">
        <f>RIGHT(Airports[[#This Row],[ICAO]],3)</f>
        <v>JNY</v>
      </c>
      <c r="F9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0" s="215" t="str" cm="1">
        <f t="array" ref="G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0" s="215" t="str" cm="1">
        <f t="array" ref="H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0" s="157" t="str" cm="1">
        <f t="array" ref="I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0" s="157" t="str" cm="1">
        <f t="array" ref="J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1" spans="1:11" x14ac:dyDescent="0.25">
      <c r="A991" s="157" t="s">
        <v>2094</v>
      </c>
      <c r="B991" s="157" t="s">
        <v>2095</v>
      </c>
      <c r="C991" s="157">
        <v>-35.81</v>
      </c>
      <c r="D991" s="157">
        <v>137.73333299999999</v>
      </c>
      <c r="E991" s="157" t="str">
        <f>RIGHT(Airports[[#This Row],[ICAO]],3)</f>
        <v>JOH</v>
      </c>
      <c r="F9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1" s="215" t="str" cm="1">
        <f t="array" ref="G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1" s="215" t="str" cm="1">
        <f t="array" ref="H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1" s="157" t="str" cm="1">
        <f t="array" ref="I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1" s="157" t="str" cm="1">
        <f t="array" ref="J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2" spans="1:11" x14ac:dyDescent="0.25">
      <c r="A992" s="157" t="s">
        <v>2096</v>
      </c>
      <c r="B992" s="157" t="s">
        <v>2097</v>
      </c>
      <c r="C992" s="157">
        <v>-17.889444000000001</v>
      </c>
      <c r="D992" s="157">
        <v>145.82583299999999</v>
      </c>
      <c r="E992" s="157" t="str">
        <f>RIGHT(Airports[[#This Row],[ICAO]],3)</f>
        <v>JRK</v>
      </c>
      <c r="F9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2" s="215" t="str" cm="1">
        <f t="array" ref="G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2" s="215" t="str" cm="1">
        <f t="array" ref="H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2" s="157" t="str" cm="1">
        <f t="array" ref="I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2" s="157" t="str" cm="1">
        <f t="array" ref="J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3" spans="1:11" x14ac:dyDescent="0.25">
      <c r="A993" s="157" t="s">
        <v>2098</v>
      </c>
      <c r="B993" s="157" t="s">
        <v>2099</v>
      </c>
      <c r="C993" s="157">
        <v>-23.583333</v>
      </c>
      <c r="D993" s="157">
        <v>146.13166699999999</v>
      </c>
      <c r="E993" s="157" t="str">
        <f>RIGHT(Airports[[#This Row],[ICAO]],3)</f>
        <v>JRO</v>
      </c>
      <c r="F9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3" s="215" t="str" cm="1">
        <f t="array" ref="G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3" s="215" t="str" cm="1">
        <f t="array" ref="H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3" s="157" t="str" cm="1">
        <f t="array" ref="I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3" s="157" t="str" cm="1">
        <f t="array" ref="J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4" spans="1:11" x14ac:dyDescent="0.25">
      <c r="A994" s="157" t="s">
        <v>2100</v>
      </c>
      <c r="B994" s="157" t="s">
        <v>2101</v>
      </c>
      <c r="C994" s="157">
        <v>-28.326388999999999</v>
      </c>
      <c r="D994" s="157">
        <v>122.00666699999999</v>
      </c>
      <c r="E994" s="157" t="str">
        <f>RIGHT(Airports[[#This Row],[ICAO]],3)</f>
        <v>JRX</v>
      </c>
      <c r="F9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4" s="215" t="str" cm="1">
        <f t="array" ref="G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4" s="215" t="str" cm="1">
        <f t="array" ref="H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4" s="157" t="str" cm="1">
        <f t="array" ref="I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4" s="157" t="str" cm="1">
        <f t="array" ref="J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5" spans="1:11" x14ac:dyDescent="0.25">
      <c r="A995" s="157" t="s">
        <v>2102</v>
      </c>
      <c r="B995" s="157" t="s">
        <v>2103</v>
      </c>
      <c r="C995" s="157">
        <v>-33.192222000000001</v>
      </c>
      <c r="D995" s="157">
        <v>138.61583300000001</v>
      </c>
      <c r="E995" s="157" t="str">
        <f>RIGHT(Airports[[#This Row],[ICAO]],3)</f>
        <v>JST</v>
      </c>
      <c r="F9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5" s="215" t="str" cm="1">
        <f t="array" ref="G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5" s="215" t="str" cm="1">
        <f t="array" ref="H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5" s="157" t="str" cm="1">
        <f t="array" ref="I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5" s="157" t="str" cm="1">
        <f t="array" ref="J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6" spans="1:11" x14ac:dyDescent="0.25">
      <c r="A996" s="157" t="s">
        <v>2104</v>
      </c>
      <c r="B996" s="157" t="s">
        <v>2105</v>
      </c>
      <c r="C996" s="157">
        <v>-28.318055999999999</v>
      </c>
      <c r="D996" s="157">
        <v>122.80500000000001</v>
      </c>
      <c r="E996" s="157" t="str">
        <f>RIGHT(Airports[[#This Row],[ICAO]],3)</f>
        <v>JTX</v>
      </c>
      <c r="F9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6" s="215" t="str" cm="1">
        <f t="array" ref="G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6" s="215" t="str" cm="1">
        <f t="array" ref="H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6" s="157" t="str" cm="1">
        <f t="array" ref="I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6" s="157" t="str" cm="1">
        <f t="array" ref="J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7" spans="1:11" x14ac:dyDescent="0.25">
      <c r="A997" s="157" t="s">
        <v>2106</v>
      </c>
      <c r="B997" s="157" t="s">
        <v>2107</v>
      </c>
      <c r="C997" s="157">
        <v>-24.366667</v>
      </c>
      <c r="D997" s="157">
        <v>128.73333299999999</v>
      </c>
      <c r="E997" s="157" t="str">
        <f>RIGHT(Airports[[#This Row],[ICAO]],3)</f>
        <v>JUK</v>
      </c>
      <c r="F9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7" s="215" t="str" cm="1">
        <f t="array" ref="G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7" s="215" t="str" cm="1">
        <f t="array" ref="H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7" s="157" t="str" cm="1">
        <f t="array" ref="I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7" s="157" t="str" cm="1">
        <f t="array" ref="J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8" spans="1:11" x14ac:dyDescent="0.25">
      <c r="A998" s="157" t="s">
        <v>2108</v>
      </c>
      <c r="B998" s="157" t="s">
        <v>2109</v>
      </c>
      <c r="C998" s="157">
        <v>-26.421111</v>
      </c>
      <c r="D998" s="157">
        <v>120.5775</v>
      </c>
      <c r="E998" s="157" t="str">
        <f>RIGHT(Airports[[#This Row],[ICAO]],3)</f>
        <v>JUN</v>
      </c>
      <c r="F9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8" s="215" t="str" cm="1">
        <f t="array" ref="G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8" s="215" t="str" cm="1">
        <f t="array" ref="H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8" s="157" t="str" cm="1">
        <f t="array" ref="I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8" s="157" t="str" cm="1">
        <f t="array" ref="J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9" spans="1:11" x14ac:dyDescent="0.25">
      <c r="A999" s="157" t="s">
        <v>2110</v>
      </c>
      <c r="B999" s="157" t="s">
        <v>2111</v>
      </c>
      <c r="C999" s="157">
        <v>-30.303332999999999</v>
      </c>
      <c r="D999" s="157">
        <v>115.055278</v>
      </c>
      <c r="E999" s="157" t="str">
        <f>RIGHT(Airports[[#This Row],[ICAO]],3)</f>
        <v>JUR</v>
      </c>
      <c r="F9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9" s="215" t="str" cm="1">
        <f t="array" ref="G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9" s="215" t="str" cm="1">
        <f t="array" ref="H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9" s="157" t="str" cm="1">
        <f t="array" ref="I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9" s="157" t="str" cm="1">
        <f t="array" ref="J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0" spans="1:11" x14ac:dyDescent="0.25">
      <c r="A1000" s="157" t="s">
        <v>2112</v>
      </c>
      <c r="B1000" s="157" t="s">
        <v>2113</v>
      </c>
      <c r="C1000" s="157">
        <v>-15.931111</v>
      </c>
      <c r="D1000" s="157">
        <v>136.481944</v>
      </c>
      <c r="E1000" s="157" t="str">
        <f>RIGHT(Airports[[#This Row],[ICAO]],3)</f>
        <v>KAB</v>
      </c>
      <c r="F10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0" s="215" t="str" cm="1">
        <f t="array" ref="G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0" s="215" t="str" cm="1">
        <f t="array" ref="H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0" s="157" t="str" cm="1">
        <f t="array" ref="I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0" s="157" t="str" cm="1">
        <f t="array" ref="J1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1" spans="1:11" x14ac:dyDescent="0.25">
      <c r="A1001" s="157" t="s">
        <v>2114</v>
      </c>
      <c r="B1001" s="157" t="s">
        <v>2115</v>
      </c>
      <c r="C1001" s="157">
        <v>-30.366667</v>
      </c>
      <c r="D1001" s="157">
        <v>117.133056</v>
      </c>
      <c r="E1001" s="157" t="str">
        <f>RIGHT(Airports[[#This Row],[ICAO]],3)</f>
        <v>KAE</v>
      </c>
      <c r="F10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1" s="215" t="str" cm="1">
        <f t="array" ref="G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1" s="215" t="str" cm="1">
        <f t="array" ref="H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1" s="157" t="str" cm="1">
        <f t="array" ref="I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1" s="157" t="str" cm="1">
        <f t="array" ref="J1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2" spans="1:11" x14ac:dyDescent="0.25">
      <c r="A1002" s="157" t="s">
        <v>2116</v>
      </c>
      <c r="B1002" s="157" t="s">
        <v>2117</v>
      </c>
      <c r="C1002" s="157">
        <v>-17.016389</v>
      </c>
      <c r="D1002" s="157">
        <v>145.63305600000001</v>
      </c>
      <c r="E1002" s="157" t="str">
        <f>RIGHT(Airports[[#This Row],[ICAO]],3)</f>
        <v>KAI</v>
      </c>
      <c r="F10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2" s="215" t="str" cm="1">
        <f t="array" ref="G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2" s="215" t="str" cm="1">
        <f t="array" ref="H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2" s="157" t="str" cm="1">
        <f t="array" ref="I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2" s="157" t="str" cm="1">
        <f t="array" ref="J1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3" spans="1:11" x14ac:dyDescent="0.25">
      <c r="A1003" s="157" t="s">
        <v>2118</v>
      </c>
      <c r="B1003" s="157" t="s">
        <v>2119</v>
      </c>
      <c r="C1003" s="157">
        <v>-20.033055999999998</v>
      </c>
      <c r="D1003" s="157">
        <v>140.033333</v>
      </c>
      <c r="E1003" s="157" t="str">
        <f>RIGHT(Airports[[#This Row],[ICAO]],3)</f>
        <v>KAJ</v>
      </c>
      <c r="F10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3" s="215" t="str" cm="1">
        <f t="array" ref="G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3" s="215" t="str" cm="1">
        <f t="array" ref="H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3" s="157" t="str" cm="1">
        <f t="array" ref="I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3" s="157" t="str" cm="1">
        <f t="array" ref="J1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4" spans="1:11" x14ac:dyDescent="0.25">
      <c r="A1004" s="157" t="s">
        <v>2120</v>
      </c>
      <c r="B1004" s="157" t="s">
        <v>2121</v>
      </c>
      <c r="C1004" s="157">
        <v>-14.288055999999999</v>
      </c>
      <c r="D1004" s="157">
        <v>126.631111</v>
      </c>
      <c r="E1004" s="157" t="str">
        <f>RIGHT(Airports[[#This Row],[ICAO]],3)</f>
        <v>KAL</v>
      </c>
      <c r="F10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4" s="215" t="str" cm="1">
        <f t="array" ref="G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4" s="215" t="str" cm="1">
        <f t="array" ref="H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4" s="157" t="str" cm="1">
        <f t="array" ref="I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4" s="157" t="str" cm="1">
        <f t="array" ref="J1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5" spans="1:11" x14ac:dyDescent="0.25">
      <c r="A1005" s="157" t="s">
        <v>2122</v>
      </c>
      <c r="B1005" s="157" t="s">
        <v>2123</v>
      </c>
      <c r="C1005" s="157">
        <v>-34.666666999999997</v>
      </c>
      <c r="D1005" s="157">
        <v>150.85</v>
      </c>
      <c r="E1005" s="157" t="str">
        <f>RIGHT(Airports[[#This Row],[ICAO]],3)</f>
        <v>KAM</v>
      </c>
      <c r="F10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5" s="215" t="str" cm="1">
        <f t="array" ref="G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5" s="215" t="str" cm="1">
        <f t="array" ref="H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5" s="157" t="str" cm="1">
        <f t="array" ref="I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5" s="157" t="str" cm="1">
        <f t="array" ref="J1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6" spans="1:11" x14ac:dyDescent="0.25">
      <c r="A1006" s="157" t="s">
        <v>2124</v>
      </c>
      <c r="B1006" s="157" t="s">
        <v>2125</v>
      </c>
      <c r="C1006" s="157">
        <v>-30.895</v>
      </c>
      <c r="D1006" s="157">
        <v>124.861389</v>
      </c>
      <c r="E1006" s="157" t="str">
        <f>RIGHT(Airports[[#This Row],[ICAO]],3)</f>
        <v>KAN</v>
      </c>
      <c r="F10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6" s="215" t="str" cm="1">
        <f t="array" ref="G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6" s="215" t="str" cm="1">
        <f t="array" ref="H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6" s="157" t="str" cm="1">
        <f t="array" ref="I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6" s="157" t="str" cm="1">
        <f t="array" ref="J1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7" spans="1:11" x14ac:dyDescent="0.25">
      <c r="A1007" s="157" t="s">
        <v>2126</v>
      </c>
      <c r="B1007" s="157" t="s">
        <v>2127</v>
      </c>
      <c r="C1007" s="157">
        <v>-34.25</v>
      </c>
      <c r="D1007" s="157">
        <v>138.91666699999999</v>
      </c>
      <c r="E1007" s="157" t="str">
        <f>RIGHT(Airports[[#This Row],[ICAO]],3)</f>
        <v>KAP</v>
      </c>
      <c r="F10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7" s="215" t="str" cm="1">
        <f t="array" ref="G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7" s="215" t="str" cm="1">
        <f t="array" ref="H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7" s="157" t="str" cm="1">
        <f t="array" ref="I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7" s="157" t="str" cm="1">
        <f t="array" ref="J1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8" spans="1:11" x14ac:dyDescent="0.25">
      <c r="A1008" s="157" t="s">
        <v>2128</v>
      </c>
      <c r="B1008" s="157" t="s">
        <v>2129</v>
      </c>
      <c r="C1008" s="157">
        <v>-29.216111000000001</v>
      </c>
      <c r="D1008" s="157">
        <v>116.686667</v>
      </c>
      <c r="E1008" s="157" t="str">
        <f>RIGHT(Airports[[#This Row],[ICAO]],3)</f>
        <v>KAR</v>
      </c>
      <c r="F10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8" s="215" t="str" cm="1">
        <f t="array" ref="G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8" s="215" t="str" cm="1">
        <f t="array" ref="H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8" s="157" t="str" cm="1">
        <f t="array" ref="I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8" s="157" t="str" cm="1">
        <f t="array" ref="J1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9" spans="1:11" x14ac:dyDescent="0.25">
      <c r="A1009" s="157" t="s">
        <v>2130</v>
      </c>
      <c r="B1009" s="157" t="s">
        <v>2131</v>
      </c>
      <c r="C1009" s="157">
        <v>-22.156943999999999</v>
      </c>
      <c r="D1009" s="157">
        <v>116.157222</v>
      </c>
      <c r="E1009" s="157" t="str">
        <f>RIGHT(Airports[[#This Row],[ICAO]],3)</f>
        <v>KBA</v>
      </c>
      <c r="F10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9" s="215" t="str" cm="1">
        <f t="array" ref="G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9" s="215" t="str" cm="1">
        <f t="array" ref="H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9" s="157" t="str" cm="1">
        <f t="array" ref="I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9" s="157" t="str" cm="1">
        <f t="array" ref="J1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0" spans="1:11" x14ac:dyDescent="0.25">
      <c r="A1010" s="157" t="s">
        <v>2132</v>
      </c>
      <c r="B1010" s="157" t="s">
        <v>2133</v>
      </c>
      <c r="C1010" s="157">
        <v>-30.840833</v>
      </c>
      <c r="D1010" s="157">
        <v>119.529167</v>
      </c>
      <c r="E1010" s="157" t="str">
        <f>RIGHT(Airports[[#This Row],[ICAO]],3)</f>
        <v>KBG</v>
      </c>
      <c r="F10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0" s="215" t="str" cm="1">
        <f t="array" ref="G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0" s="215" t="str" cm="1">
        <f t="array" ref="H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0" s="157" t="str" cm="1">
        <f t="array" ref="I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0" s="157" t="str" cm="1">
        <f t="array" ref="J1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1" spans="1:11" x14ac:dyDescent="0.25">
      <c r="A1011" s="157" t="s">
        <v>2134</v>
      </c>
      <c r="B1011" s="157" t="s">
        <v>2135</v>
      </c>
      <c r="C1011" s="157">
        <v>-31.190556000000001</v>
      </c>
      <c r="D1011" s="157">
        <v>121.598333</v>
      </c>
      <c r="E1011" s="157" t="str">
        <f>RIGHT(Airports[[#This Row],[ICAO]],3)</f>
        <v>KBL</v>
      </c>
      <c r="F10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1" s="215" t="str" cm="1">
        <f t="array" ref="G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1" s="215" t="str" cm="1">
        <f t="array" ref="H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1" s="157" t="str" cm="1">
        <f t="array" ref="I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1" s="157" t="str" cm="1">
        <f t="array" ref="J1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2" spans="1:11" x14ac:dyDescent="0.25">
      <c r="A1012" s="157" t="s">
        <v>2136</v>
      </c>
      <c r="B1012" s="157" t="s">
        <v>2137</v>
      </c>
      <c r="C1012" s="157">
        <v>-31.006388999999999</v>
      </c>
      <c r="D1012" s="157">
        <v>126.581389</v>
      </c>
      <c r="E1012" s="157" t="str">
        <f>RIGHT(Airports[[#This Row],[ICAO]],3)</f>
        <v>KBO</v>
      </c>
      <c r="F10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2" s="215" t="str" cm="1">
        <f t="array" ref="G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2" s="215" t="str" cm="1">
        <f t="array" ref="H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2" s="157" t="str" cm="1">
        <f t="array" ref="I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2" s="157" t="str" cm="1">
        <f t="array" ref="J1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3" spans="1:11" x14ac:dyDescent="0.25">
      <c r="A1013" s="157" t="s">
        <v>2138</v>
      </c>
      <c r="B1013" s="157" t="s">
        <v>2139</v>
      </c>
      <c r="C1013" s="157">
        <v>-27.691943999999999</v>
      </c>
      <c r="D1013" s="157">
        <v>114.259444</v>
      </c>
      <c r="E1013" s="157" t="str">
        <f>RIGHT(Airports[[#This Row],[ICAO]],3)</f>
        <v>KBR</v>
      </c>
      <c r="F10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3" s="215" t="str" cm="1">
        <f t="array" ref="G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3" s="215" t="str" cm="1">
        <f t="array" ref="H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3" s="157" t="str" cm="1">
        <f t="array" ref="I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3" s="157" t="str" cm="1">
        <f t="array" ref="J1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4" spans="1:11" x14ac:dyDescent="0.25">
      <c r="A1014" s="157" t="s">
        <v>2140</v>
      </c>
      <c r="B1014" s="157" t="s">
        <v>2141</v>
      </c>
      <c r="C1014" s="157">
        <v>-17.399722000000001</v>
      </c>
      <c r="D1014" s="157">
        <v>124.349722</v>
      </c>
      <c r="E1014" s="157" t="str">
        <f>RIGHT(Airports[[#This Row],[ICAO]],3)</f>
        <v>KBS</v>
      </c>
      <c r="F10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4" s="215" t="str" cm="1">
        <f t="array" ref="G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4" s="215" t="str" cm="1">
        <f t="array" ref="H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4" s="157" t="str" cm="1">
        <f t="array" ref="I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4" s="157" t="str" cm="1">
        <f t="array" ref="J1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5" spans="1:11" x14ac:dyDescent="0.25">
      <c r="A1015" s="157" t="s">
        <v>2142</v>
      </c>
      <c r="B1015" s="157" t="s">
        <v>2143</v>
      </c>
      <c r="C1015" s="157">
        <v>-31.891943999999999</v>
      </c>
      <c r="D1015" s="157">
        <v>140.32722200000001</v>
      </c>
      <c r="E1015" s="157" t="str">
        <f>RIGHT(Airports[[#This Row],[ICAO]],3)</f>
        <v>KBT</v>
      </c>
      <c r="F10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5" s="215" t="str" cm="1">
        <f t="array" ref="G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5" s="215" t="str" cm="1">
        <f t="array" ref="H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5" s="157" t="str" cm="1">
        <f t="array" ref="I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5" s="157" t="str" cm="1">
        <f t="array" ref="J1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6" spans="1:11" x14ac:dyDescent="0.25">
      <c r="A1016" s="157" t="s">
        <v>2144</v>
      </c>
      <c r="B1016" s="157" t="s">
        <v>2145</v>
      </c>
      <c r="C1016" s="157">
        <v>-32.835833000000001</v>
      </c>
      <c r="D1016" s="157">
        <v>134.292778</v>
      </c>
      <c r="E1016" s="157" t="str">
        <f>RIGHT(Airports[[#This Row],[ICAO]],3)</f>
        <v>KBY</v>
      </c>
      <c r="F10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6" s="215" t="str" cm="1">
        <f t="array" ref="G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6" s="215" t="str" cm="1">
        <f t="array" ref="H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6" s="157" t="str" cm="1">
        <f t="array" ref="I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6" s="157" t="str" cm="1">
        <f t="array" ref="J1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7" spans="1:11" x14ac:dyDescent="0.25">
      <c r="A1017" s="157" t="s">
        <v>2146</v>
      </c>
      <c r="B1017" s="157" t="s">
        <v>2147</v>
      </c>
      <c r="C1017" s="157">
        <v>-24.26</v>
      </c>
      <c r="D1017" s="157">
        <v>131.49</v>
      </c>
      <c r="E1017" s="157" t="str">
        <f>RIGHT(Airports[[#This Row],[ICAO]],3)</f>
        <v>KCA</v>
      </c>
      <c r="F10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7" s="215" t="str" cm="1">
        <f t="array" ref="G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7" s="215" t="str" cm="1">
        <f t="array" ref="H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7" s="157" t="str" cm="1">
        <f t="array" ref="I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7" s="157" t="str" cm="1">
        <f t="array" ref="J1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8" spans="1:11" x14ac:dyDescent="0.25">
      <c r="A1018" s="157" t="s">
        <v>2148</v>
      </c>
      <c r="B1018" s="157" t="s">
        <v>2149</v>
      </c>
      <c r="C1018" s="157">
        <v>-31.026667</v>
      </c>
      <c r="D1018" s="157">
        <v>124.183333</v>
      </c>
      <c r="E1018" s="157" t="str">
        <f>RIGHT(Airports[[#This Row],[ICAO]],3)</f>
        <v>KCH</v>
      </c>
      <c r="F10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8" s="215" t="str" cm="1">
        <f t="array" ref="G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8" s="215" t="str" cm="1">
        <f t="array" ref="H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8" s="157" t="str" cm="1">
        <f t="array" ref="I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8" s="157" t="str" cm="1">
        <f t="array" ref="J1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9" spans="1:11" x14ac:dyDescent="0.25">
      <c r="A1019" s="157" t="s">
        <v>2150</v>
      </c>
      <c r="B1019" s="157" t="s">
        <v>2151</v>
      </c>
      <c r="C1019" s="157">
        <v>-39.849443999999998</v>
      </c>
      <c r="D1019" s="157">
        <v>147.86027799999999</v>
      </c>
      <c r="E1019" s="157" t="str">
        <f>RIGHT(Airports[[#This Row],[ICAO]],3)</f>
        <v>KCK</v>
      </c>
      <c r="F10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9" s="215" t="str" cm="1">
        <f t="array" ref="G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9" s="215" t="str" cm="1">
        <f t="array" ref="H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9" s="157" t="str" cm="1">
        <f t="array" ref="I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9" s="157" t="str" cm="1">
        <f t="array" ref="J1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0" spans="1:11" x14ac:dyDescent="0.25">
      <c r="A1020" s="157" t="s">
        <v>2152</v>
      </c>
      <c r="B1020" s="157" t="s">
        <v>2153</v>
      </c>
      <c r="C1020" s="157">
        <v>-24.420278</v>
      </c>
      <c r="D1020" s="157">
        <v>131.81888900000001</v>
      </c>
      <c r="E1020" s="157" t="str">
        <f>RIGHT(Airports[[#This Row],[ICAO]],3)</f>
        <v>KCS</v>
      </c>
      <c r="F10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0" s="215" t="str" cm="1">
        <f t="array" ref="G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0" s="215" t="str" cm="1">
        <f t="array" ref="H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0" s="157" t="str" cm="1">
        <f t="array" ref="I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0" s="157" t="str" cm="1">
        <f t="array" ref="J1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1" spans="1:11" x14ac:dyDescent="0.25">
      <c r="A1021" s="157" t="s">
        <v>2154</v>
      </c>
      <c r="B1021" s="157" t="s">
        <v>2155</v>
      </c>
      <c r="C1021" s="157">
        <v>-26.971111000000001</v>
      </c>
      <c r="D1021" s="157">
        <v>152.56527800000001</v>
      </c>
      <c r="E1021" s="157" t="str">
        <f>RIGHT(Airports[[#This Row],[ICAO]],3)</f>
        <v>KCY</v>
      </c>
      <c r="F10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1" s="215" t="str" cm="1">
        <f t="array" ref="G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1" s="215" t="str" cm="1">
        <f t="array" ref="H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1" s="157" t="str" cm="1">
        <f t="array" ref="I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1" s="157" t="str" cm="1">
        <f t="array" ref="J1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2" spans="1:11" x14ac:dyDescent="0.25">
      <c r="A1022" s="157" t="s">
        <v>2156</v>
      </c>
      <c r="B1022" s="157" t="s">
        <v>2157</v>
      </c>
      <c r="C1022" s="157">
        <v>-27.50666</v>
      </c>
      <c r="D1022" s="157">
        <v>151.50470999999999</v>
      </c>
      <c r="E1022" s="157" t="str">
        <f>RIGHT(Airports[[#This Row],[ICAO]],3)</f>
        <v>KDA</v>
      </c>
      <c r="F10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2" s="215" t="str" cm="1">
        <f t="array" ref="G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2" s="215" t="str" cm="1">
        <f t="array" ref="H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2" s="157" t="str" cm="1">
        <f t="array" ref="I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2" s="157" t="str" cm="1">
        <f t="array" ref="J1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3" spans="1:11" x14ac:dyDescent="0.25">
      <c r="A1023" s="157" t="s">
        <v>2158</v>
      </c>
      <c r="B1023" s="157" t="s">
        <v>2159</v>
      </c>
      <c r="C1023" s="157">
        <v>-22.505278000000001</v>
      </c>
      <c r="D1023" s="157">
        <v>119.076111</v>
      </c>
      <c r="E1023" s="157" t="str">
        <f>RIGHT(Airports[[#This Row],[ICAO]],3)</f>
        <v>KDD</v>
      </c>
      <c r="F10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3" s="215" t="str" cm="1">
        <f t="array" ref="G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3" s="215" t="str" cm="1">
        <f t="array" ref="H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3" s="157" t="str" cm="1">
        <f t="array" ref="I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3" s="157" t="str" cm="1">
        <f t="array" ref="J1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4" spans="1:11" x14ac:dyDescent="0.25">
      <c r="A1024" s="157" t="s">
        <v>2160</v>
      </c>
      <c r="B1024" s="157" t="s">
        <v>2161</v>
      </c>
      <c r="C1024" s="157">
        <v>-33.97</v>
      </c>
      <c r="D1024" s="157">
        <v>137.66</v>
      </c>
      <c r="E1024" s="157" t="str">
        <f>RIGHT(Airports[[#This Row],[ICAO]],3)</f>
        <v>KDI</v>
      </c>
      <c r="F10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4" s="215" t="str" cm="1">
        <f t="array" ref="G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4" s="215" t="str" cm="1">
        <f t="array" ref="H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4" s="157" t="str" cm="1">
        <f t="array" ref="I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4" s="157" t="str" cm="1">
        <f t="array" ref="J1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5" spans="1:11" x14ac:dyDescent="0.25">
      <c r="A1025" s="157" t="s">
        <v>2162</v>
      </c>
      <c r="B1025" s="157" t="s">
        <v>2163</v>
      </c>
      <c r="C1025" s="157">
        <v>-16.115832999999999</v>
      </c>
      <c r="D1025" s="157">
        <v>130.95333299999999</v>
      </c>
      <c r="E1025" s="157" t="str">
        <f>RIGHT(Airports[[#This Row],[ICAO]],3)</f>
        <v>KDM</v>
      </c>
      <c r="F10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5" s="215" t="str" cm="1">
        <f t="array" ref="G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5" s="215" t="str" cm="1">
        <f t="array" ref="H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5" s="157" t="str" cm="1">
        <f t="array" ref="I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5" s="157" t="str" cm="1">
        <f t="array" ref="J1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6" spans="1:11" x14ac:dyDescent="0.25">
      <c r="A1026" s="157" t="s">
        <v>2164</v>
      </c>
      <c r="B1026" s="157" t="s">
        <v>2165</v>
      </c>
      <c r="C1026" s="157">
        <v>-32.467500000000001</v>
      </c>
      <c r="D1026" s="157">
        <v>118.269722</v>
      </c>
      <c r="E1026" s="157" t="str">
        <f>RIGHT(Airports[[#This Row],[ICAO]],3)</f>
        <v>KDN</v>
      </c>
      <c r="F10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6" s="215" t="str" cm="1">
        <f t="array" ref="G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6" s="215" t="str" cm="1">
        <f t="array" ref="H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6" s="157" t="str" cm="1">
        <f t="array" ref="I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6" s="157" t="str" cm="1">
        <f t="array" ref="J1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7" spans="1:11" x14ac:dyDescent="0.25">
      <c r="A1027" s="157" t="s">
        <v>2166</v>
      </c>
      <c r="B1027" s="157" t="s">
        <v>2167</v>
      </c>
      <c r="C1027" s="157">
        <v>-31.6175</v>
      </c>
      <c r="D1027" s="157">
        <v>117.723889</v>
      </c>
      <c r="E1027" s="157" t="str">
        <f>RIGHT(Airports[[#This Row],[ICAO]],3)</f>
        <v>KEB</v>
      </c>
      <c r="F10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7" s="215" t="str" cm="1">
        <f t="array" ref="G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7" s="215" t="str" cm="1">
        <f t="array" ref="H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7" s="157" t="str" cm="1">
        <f t="array" ref="I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7" s="157" t="str" cm="1">
        <f t="array" ref="J1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8" spans="1:11" x14ac:dyDescent="0.25">
      <c r="A1028" s="157" t="s">
        <v>2168</v>
      </c>
      <c r="B1028" s="157" t="s">
        <v>2169</v>
      </c>
      <c r="C1028" s="157">
        <v>-26.333333</v>
      </c>
      <c r="D1028" s="157">
        <v>132.466667</v>
      </c>
      <c r="E1028" s="157" t="str">
        <f>RIGHT(Airports[[#This Row],[ICAO]],3)</f>
        <v>KEN</v>
      </c>
      <c r="F10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8" s="215" t="str" cm="1">
        <f t="array" ref="G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8" s="215" t="str" cm="1">
        <f t="array" ref="H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8" s="157" t="str" cm="1">
        <f t="array" ref="I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8" s="157" t="str" cm="1">
        <f t="array" ref="J1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9" spans="1:11" x14ac:dyDescent="0.25">
      <c r="A1029" s="157" t="s">
        <v>2170</v>
      </c>
      <c r="B1029" s="157" t="s">
        <v>2171</v>
      </c>
      <c r="C1029" s="157">
        <v>-30.89</v>
      </c>
      <c r="D1029" s="157">
        <v>150.526667</v>
      </c>
      <c r="E1029" s="157" t="str">
        <f>RIGHT(Airports[[#This Row],[ICAO]],3)</f>
        <v>KEP</v>
      </c>
      <c r="F10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9" s="215" t="str" cm="1">
        <f t="array" ref="G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9" s="215" t="str" cm="1">
        <f t="array" ref="H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9" s="157" t="str" cm="1">
        <f t="array" ref="I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9" s="157" t="str" cm="1">
        <f t="array" ref="J1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0" spans="1:11" x14ac:dyDescent="0.25">
      <c r="A1030" s="157" t="s">
        <v>2172</v>
      </c>
      <c r="B1030" s="157" t="s">
        <v>2173</v>
      </c>
      <c r="C1030" s="157">
        <v>-35.751389000000003</v>
      </c>
      <c r="D1030" s="157">
        <v>143.93944400000001</v>
      </c>
      <c r="E1030" s="157" t="str">
        <f>RIGHT(Airports[[#This Row],[ICAO]],3)</f>
        <v>KER</v>
      </c>
      <c r="F10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0" s="215" t="str" cm="1">
        <f t="array" ref="G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0" s="215" t="str" cm="1">
        <f t="array" ref="H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0" s="157" t="str" cm="1">
        <f t="array" ref="I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0" s="157" t="str" cm="1">
        <f t="array" ref="J1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1" spans="1:11" x14ac:dyDescent="0.25">
      <c r="A1031" s="157" t="s">
        <v>2174</v>
      </c>
      <c r="B1031" s="157" t="s">
        <v>2175</v>
      </c>
      <c r="C1031" s="157">
        <v>-29.4925</v>
      </c>
      <c r="D1031" s="157">
        <v>149.50972200000001</v>
      </c>
      <c r="E1031" s="157" t="str">
        <f>RIGHT(Airports[[#This Row],[ICAO]],3)</f>
        <v>KEY</v>
      </c>
      <c r="F10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1" s="215" t="str" cm="1">
        <f t="array" ref="G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1" s="215" t="str" cm="1">
        <f t="array" ref="H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1" s="157" t="str" cm="1">
        <f t="array" ref="I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1" s="157" t="str" cm="1">
        <f t="array" ref="J1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2" spans="1:11" x14ac:dyDescent="0.25">
      <c r="A1032" s="157" t="s">
        <v>2176</v>
      </c>
      <c r="B1032" s="157" t="s">
        <v>2177</v>
      </c>
      <c r="C1032" s="157">
        <v>-34.724167000000001</v>
      </c>
      <c r="D1032" s="157">
        <v>147.14416700000001</v>
      </c>
      <c r="E1032" s="157" t="str">
        <f>RIGHT(Airports[[#This Row],[ICAO]],3)</f>
        <v>KFS</v>
      </c>
      <c r="F10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2" s="215" t="str" cm="1">
        <f t="array" ref="G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2" s="215" t="str" cm="1">
        <f t="array" ref="H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2" s="157" t="str" cm="1">
        <f t="array" ref="I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2" s="157" t="str" cm="1">
        <f t="array" ref="J1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3" spans="1:11" x14ac:dyDescent="0.25">
      <c r="A1033" s="157" t="s">
        <v>2178</v>
      </c>
      <c r="B1033" s="157" t="s">
        <v>2179</v>
      </c>
      <c r="C1033" s="157">
        <v>-30.914444</v>
      </c>
      <c r="D1033" s="157">
        <v>135.307222</v>
      </c>
      <c r="E1033" s="157" t="str">
        <f>RIGHT(Airports[[#This Row],[ICAO]],3)</f>
        <v>KGA</v>
      </c>
      <c r="F10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3" s="215" t="str" cm="1">
        <f t="array" ref="G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3" s="215" t="str" cm="1">
        <f t="array" ref="H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3" s="157" t="str" cm="1">
        <f t="array" ref="I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3" s="157" t="str" cm="1">
        <f t="array" ref="J1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4" spans="1:11" x14ac:dyDescent="0.25">
      <c r="A1034" s="157" t="s">
        <v>2180</v>
      </c>
      <c r="B1034" s="157" t="s">
        <v>2181</v>
      </c>
      <c r="C1034" s="157">
        <v>-27.866667</v>
      </c>
      <c r="D1034" s="157">
        <v>152.91666699999999</v>
      </c>
      <c r="E1034" s="157" t="str">
        <f>RIGHT(Airports[[#This Row],[ICAO]],3)</f>
        <v>KGU</v>
      </c>
      <c r="F10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4" s="215" t="str" cm="1">
        <f t="array" ref="G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4" s="215" t="str" cm="1">
        <f t="array" ref="H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4" s="157" t="str" cm="1">
        <f t="array" ref="I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4" s="157" t="str" cm="1">
        <f t="array" ref="J1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5" spans="1:11" x14ac:dyDescent="0.25">
      <c r="A1035" s="157" t="s">
        <v>2182</v>
      </c>
      <c r="B1035" s="157" t="s">
        <v>2183</v>
      </c>
      <c r="C1035" s="157">
        <v>-36.213611</v>
      </c>
      <c r="D1035" s="157">
        <v>148.109722</v>
      </c>
      <c r="E1035" s="157" t="str">
        <f>RIGHT(Airports[[#This Row],[ICAO]],3)</f>
        <v>KHA</v>
      </c>
      <c r="F10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5" s="215" t="str" cm="1">
        <f t="array" ref="G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5" s="215" t="str" cm="1">
        <f t="array" ref="H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5" s="157" t="str" cm="1">
        <f t="array" ref="I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5" s="157" t="str" cm="1">
        <f t="array" ref="J1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6" spans="1:11" x14ac:dyDescent="0.25">
      <c r="A1036" s="157" t="s">
        <v>2184</v>
      </c>
      <c r="B1036" s="157" t="s">
        <v>2185</v>
      </c>
      <c r="C1036" s="157">
        <v>-27.497778</v>
      </c>
      <c r="D1036" s="157">
        <v>152.77444399999999</v>
      </c>
      <c r="E1036" s="157" t="str">
        <f>RIGHT(Airports[[#This Row],[ICAO]],3)</f>
        <v>KHO</v>
      </c>
      <c r="F10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6" s="215" t="str" cm="1">
        <f t="array" ref="G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6" s="215" t="str" cm="1">
        <f t="array" ref="H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6" s="157" t="str" cm="1">
        <f t="array" ref="I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6" s="157" t="str" cm="1">
        <f t="array" ref="J1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7" spans="1:11" x14ac:dyDescent="0.25">
      <c r="A1037" s="157" t="s">
        <v>2186</v>
      </c>
      <c r="B1037" s="157" t="s">
        <v>2187</v>
      </c>
      <c r="C1037" s="157">
        <v>-17.241667</v>
      </c>
      <c r="D1037" s="157">
        <v>136.17500000000001</v>
      </c>
      <c r="E1037" s="157" t="str">
        <f>RIGHT(Airports[[#This Row],[ICAO]],3)</f>
        <v>KIA</v>
      </c>
      <c r="F10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7" s="215" t="str" cm="1">
        <f t="array" ref="G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7" s="215" t="str" cm="1">
        <f t="array" ref="H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7" s="157" t="str" cm="1">
        <f t="array" ref="I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7" s="157" t="str" cm="1">
        <f t="array" ref="J1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8" spans="1:11" x14ac:dyDescent="0.25">
      <c r="A1038" s="157" t="s">
        <v>2188</v>
      </c>
      <c r="B1038" s="157" t="s">
        <v>2189</v>
      </c>
      <c r="C1038" s="157">
        <v>-16.683056000000001</v>
      </c>
      <c r="D1038" s="157">
        <v>123.833333</v>
      </c>
      <c r="E1038" s="157" t="str">
        <f>RIGHT(Airports[[#This Row],[ICAO]],3)</f>
        <v>KIB</v>
      </c>
      <c r="F10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8" s="215" t="str" cm="1">
        <f t="array" ref="G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8" s="215" t="str" cm="1">
        <f t="array" ref="H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8" s="157" t="str" cm="1">
        <f t="array" ref="I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8" s="157" t="str" cm="1">
        <f t="array" ref="J1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9" spans="1:11" x14ac:dyDescent="0.25">
      <c r="A1039" s="157" t="s">
        <v>2190</v>
      </c>
      <c r="B1039" s="157" t="s">
        <v>2191</v>
      </c>
      <c r="C1039" s="157">
        <v>-22.816666999999999</v>
      </c>
      <c r="D1039" s="157">
        <v>127.75</v>
      </c>
      <c r="E1039" s="157" t="str">
        <f>RIGHT(Airports[[#This Row],[ICAO]],3)</f>
        <v>KIC</v>
      </c>
      <c r="F10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9" s="215" t="str" cm="1">
        <f t="array" ref="G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9" s="215" t="str" cm="1">
        <f t="array" ref="H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9" s="157" t="str" cm="1">
        <f t="array" ref="I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9" s="157" t="str" cm="1">
        <f t="array" ref="J1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0" spans="1:11" x14ac:dyDescent="0.25">
      <c r="A1040" s="157" t="s">
        <v>2192</v>
      </c>
      <c r="B1040" s="157" t="s">
        <v>2193</v>
      </c>
      <c r="C1040" s="157">
        <v>-18.870833000000001</v>
      </c>
      <c r="D1040" s="157">
        <v>144.17333300000001</v>
      </c>
      <c r="E1040" s="157" t="str">
        <f>RIGHT(Airports[[#This Row],[ICAO]],3)</f>
        <v>KID</v>
      </c>
      <c r="F10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0" s="215" t="str" cm="1">
        <f t="array" ref="G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0" s="215" t="str" cm="1">
        <f t="array" ref="H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0" s="157" t="str" cm="1">
        <f t="array" ref="I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0" s="157" t="str" cm="1">
        <f t="array" ref="J1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1" spans="1:11" x14ac:dyDescent="0.25">
      <c r="A1041" s="157" t="s">
        <v>2194</v>
      </c>
      <c r="B1041" s="157" t="s">
        <v>2195</v>
      </c>
      <c r="C1041" s="157">
        <v>-36.82</v>
      </c>
      <c r="D1041" s="157">
        <v>139.87</v>
      </c>
      <c r="E1041" s="157" t="str">
        <f>RIGHT(Airports[[#This Row],[ICAO]],3)</f>
        <v>KIG</v>
      </c>
      <c r="F10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1" s="215" t="str" cm="1">
        <f t="array" ref="G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1" s="215" t="str" cm="1">
        <f t="array" ref="H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1" s="157" t="str" cm="1">
        <f t="array" ref="I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1" s="157" t="str" cm="1">
        <f t="array" ref="J1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2" spans="1:11" x14ac:dyDescent="0.25">
      <c r="A1042" s="157" t="s">
        <v>2196</v>
      </c>
      <c r="B1042" s="157" t="s">
        <v>2197</v>
      </c>
      <c r="C1042" s="157">
        <v>-27.383056</v>
      </c>
      <c r="D1042" s="157">
        <v>142.44972200000001</v>
      </c>
      <c r="E1042" s="157" t="str">
        <f>RIGHT(Airports[[#This Row],[ICAO]],3)</f>
        <v>KIH</v>
      </c>
      <c r="F10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2" s="215" t="str" cm="1">
        <f t="array" ref="G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2" s="215" t="str" cm="1">
        <f t="array" ref="H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2" s="157" t="str" cm="1">
        <f t="array" ref="I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2" s="157" t="str" cm="1">
        <f t="array" ref="J1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3" spans="1:11" x14ac:dyDescent="0.25">
      <c r="A1043" s="157" t="s">
        <v>2198</v>
      </c>
      <c r="B1043" s="157" t="s">
        <v>2199</v>
      </c>
      <c r="C1043" s="157">
        <v>-39.877499999999998</v>
      </c>
      <c r="D1043" s="157">
        <v>143.878333</v>
      </c>
      <c r="E1043" s="157" t="str">
        <f>RIGHT(Airports[[#This Row],[ICAO]],3)</f>
        <v>KII</v>
      </c>
      <c r="F10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3" s="215" t="str" cm="1">
        <f t="array" ref="G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3" s="215" t="str" cm="1">
        <f t="array" ref="H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3" s="157" t="str" cm="1">
        <f t="array" ref="I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3" s="157" t="str" cm="1">
        <f t="array" ref="J1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4" spans="1:11" x14ac:dyDescent="0.25">
      <c r="A1044" s="157" t="s">
        <v>2200</v>
      </c>
      <c r="B1044" s="157" t="s">
        <v>2201</v>
      </c>
      <c r="C1044" s="157">
        <v>-16.431111000000001</v>
      </c>
      <c r="D1044" s="157">
        <v>129.613889</v>
      </c>
      <c r="E1044" s="157" t="str">
        <f>RIGHT(Airports[[#This Row],[ICAO]],3)</f>
        <v>KIL</v>
      </c>
      <c r="F10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4" s="215" t="str" cm="1">
        <f t="array" ref="G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4" s="215" t="str" cm="1">
        <f t="array" ref="H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4" s="157" t="str" cm="1">
        <f t="array" ref="I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4" s="157" t="str" cm="1">
        <f t="array" ref="J1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5" spans="1:11" x14ac:dyDescent="0.25">
      <c r="A1045" s="157" t="s">
        <v>2202</v>
      </c>
      <c r="B1045" s="157" t="s">
        <v>2203</v>
      </c>
      <c r="C1045" s="157">
        <v>-17.778333</v>
      </c>
      <c r="D1045" s="157">
        <v>129.20944399999999</v>
      </c>
      <c r="E1045" s="157" t="str">
        <f>RIGHT(Airports[[#This Row],[ICAO]],3)</f>
        <v>KIR</v>
      </c>
      <c r="F10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5" s="215" t="str" cm="1">
        <f t="array" ref="G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5" s="215" t="str" cm="1">
        <f t="array" ref="H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5" s="157" t="str" cm="1">
        <f t="array" ref="I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5" s="157" t="str" cm="1">
        <f t="array" ref="J1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6" spans="1:11" x14ac:dyDescent="0.25">
      <c r="A1046" s="157" t="s">
        <v>2204</v>
      </c>
      <c r="B1046" s="157" t="s">
        <v>2205</v>
      </c>
      <c r="C1046" s="157">
        <v>-35.985833999999997</v>
      </c>
      <c r="D1046" s="157">
        <v>136.83466200000001</v>
      </c>
      <c r="E1046" s="157" t="str">
        <f>RIGHT(Airports[[#This Row],[ICAO]],3)</f>
        <v>KIS</v>
      </c>
      <c r="F10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6" s="215" t="str" cm="1">
        <f t="array" ref="G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6" s="215" t="str" cm="1">
        <f t="array" ref="H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6" s="157" t="str" cm="1">
        <f t="array" ref="I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6" s="157" t="str" cm="1">
        <f t="array" ref="J1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7" spans="1:11" x14ac:dyDescent="0.25">
      <c r="A1047" s="157" t="s">
        <v>2206</v>
      </c>
      <c r="B1047" s="157" t="s">
        <v>2207</v>
      </c>
      <c r="C1047" s="157">
        <v>-23.116667</v>
      </c>
      <c r="D1047" s="157">
        <v>149.36666700000001</v>
      </c>
      <c r="E1047" s="157" t="str">
        <f>RIGHT(Airports[[#This Row],[ICAO]],3)</f>
        <v>KIU</v>
      </c>
      <c r="F10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7" s="215" t="str" cm="1">
        <f t="array" ref="G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7" s="215" t="str" cm="1">
        <f t="array" ref="H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7" s="157" t="str" cm="1">
        <f t="array" ref="I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7" s="157" t="str" cm="1">
        <f t="array" ref="J1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8" spans="1:11" x14ac:dyDescent="0.25">
      <c r="A1048" s="157" t="s">
        <v>2208</v>
      </c>
      <c r="B1048" s="157" t="s">
        <v>2209</v>
      </c>
      <c r="C1048" s="157">
        <v>-15.883056</v>
      </c>
      <c r="D1048" s="157">
        <v>143.516389</v>
      </c>
      <c r="E1048" s="157" t="str">
        <f>RIGHT(Airports[[#This Row],[ICAO]],3)</f>
        <v>KJN</v>
      </c>
      <c r="F10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8" s="215" t="str" cm="1">
        <f t="array" ref="G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8" s="215" t="str" cm="1">
        <f t="array" ref="H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8" s="157" t="str" cm="1">
        <f t="array" ref="I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8" s="157" t="str" cm="1">
        <f t="array" ref="J1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9" spans="1:11" x14ac:dyDescent="0.25">
      <c r="A1049" s="157" t="s">
        <v>2210</v>
      </c>
      <c r="B1049" s="157" t="s">
        <v>2211</v>
      </c>
      <c r="C1049" s="157">
        <v>-17.431944000000001</v>
      </c>
      <c r="D1049" s="157">
        <v>130.80805599999999</v>
      </c>
      <c r="E1049" s="157" t="str">
        <f>RIGHT(Airports[[#This Row],[ICAO]],3)</f>
        <v>KKG</v>
      </c>
      <c r="F10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9" s="215" t="str" cm="1">
        <f t="array" ref="G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9" s="215" t="str" cm="1">
        <f t="array" ref="H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9" s="157" t="str" cm="1">
        <f t="array" ref="I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9" s="157" t="str" cm="1">
        <f t="array" ref="J1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0" spans="1:11" x14ac:dyDescent="0.25">
      <c r="A1050" s="157" t="s">
        <v>2212</v>
      </c>
      <c r="B1050" s="157" t="s">
        <v>2213</v>
      </c>
      <c r="C1050" s="157">
        <v>-31.291388999999999</v>
      </c>
      <c r="D1050" s="157">
        <v>135.24166700000001</v>
      </c>
      <c r="E1050" s="157" t="str">
        <f>RIGHT(Airports[[#This Row],[ICAO]],3)</f>
        <v>KKH</v>
      </c>
      <c r="F10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0" s="215" t="str" cm="1">
        <f t="array" ref="G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0" s="215" t="str" cm="1">
        <f t="array" ref="H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0" s="157" t="str" cm="1">
        <f t="array" ref="I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0" s="157" t="str" cm="1">
        <f t="array" ref="J1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1" spans="1:11" x14ac:dyDescent="0.25">
      <c r="A1051" s="157" t="s">
        <v>2214</v>
      </c>
      <c r="B1051" s="157" t="s">
        <v>2215</v>
      </c>
      <c r="C1051" s="157">
        <v>-34.379167000000002</v>
      </c>
      <c r="D1051" s="157">
        <v>116.322222</v>
      </c>
      <c r="E1051" s="157" t="str">
        <f>RIGHT(Airports[[#This Row],[ICAO]],3)</f>
        <v>KKN</v>
      </c>
      <c r="F10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1" s="215" t="str" cm="1">
        <f t="array" ref="G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1" s="215" t="str" cm="1">
        <f t="array" ref="H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1" s="157" t="str" cm="1">
        <f t="array" ref="I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1" s="157" t="str" cm="1">
        <f t="array" ref="J1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2" spans="1:11" x14ac:dyDescent="0.25">
      <c r="A1052" s="157" t="s">
        <v>2216</v>
      </c>
      <c r="B1052" s="157" t="s">
        <v>2217</v>
      </c>
      <c r="C1052" s="157">
        <v>-15.916667</v>
      </c>
      <c r="D1052" s="157">
        <v>142.44972200000001</v>
      </c>
      <c r="E1052" s="157" t="str">
        <f>RIGHT(Airports[[#This Row],[ICAO]],3)</f>
        <v>KLA</v>
      </c>
      <c r="F10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2" s="215" t="str" cm="1">
        <f t="array" ref="G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2" s="215" t="str" cm="1">
        <f t="array" ref="H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2" s="157" t="str" cm="1">
        <f t="array" ref="I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2" s="157" t="str" cm="1">
        <f t="array" ref="J1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3" spans="1:11" x14ac:dyDescent="0.25">
      <c r="A1053" s="157" t="s">
        <v>2218</v>
      </c>
      <c r="B1053" s="157" t="s">
        <v>2219</v>
      </c>
      <c r="C1053" s="157">
        <v>-15.316388999999999</v>
      </c>
      <c r="D1053" s="157">
        <v>143.96638899999999</v>
      </c>
      <c r="E1053" s="157" t="str">
        <f>RIGHT(Airports[[#This Row],[ICAO]],3)</f>
        <v>KLB</v>
      </c>
      <c r="F10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3" s="215" t="str" cm="1">
        <f t="array" ref="G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3" s="215" t="str" cm="1">
        <f t="array" ref="H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3" s="157" t="str" cm="1">
        <f t="array" ref="I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3" s="157" t="str" cm="1">
        <f t="array" ref="J1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4" spans="1:11" x14ac:dyDescent="0.25">
      <c r="A1054" s="157" t="s">
        <v>2220</v>
      </c>
      <c r="B1054" s="157" t="s">
        <v>2221</v>
      </c>
      <c r="C1054" s="157">
        <v>-16.125833</v>
      </c>
      <c r="D1054" s="157">
        <v>123.734722</v>
      </c>
      <c r="E1054" s="157" t="str">
        <f>RIGHT(Airports[[#This Row],[ICAO]],3)</f>
        <v>KLC</v>
      </c>
      <c r="F10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4" s="215" t="str" cm="1">
        <f t="array" ref="G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4" s="215" t="str" cm="1">
        <f t="array" ref="H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4" s="157" t="str" cm="1">
        <f t="array" ref="I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4" s="157" t="str" cm="1">
        <f t="array" ref="J1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5" spans="1:11" x14ac:dyDescent="0.25">
      <c r="A1055" s="157" t="s">
        <v>2222</v>
      </c>
      <c r="B1055" s="157" t="s">
        <v>2223</v>
      </c>
      <c r="C1055" s="157">
        <v>-16.250278000000002</v>
      </c>
      <c r="D1055" s="157">
        <v>131.74694400000001</v>
      </c>
      <c r="E1055" s="157" t="str">
        <f>RIGHT(Airports[[#This Row],[ICAO]],3)</f>
        <v>KLE</v>
      </c>
      <c r="F10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5" s="215" t="str" cm="1">
        <f t="array" ref="G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5" s="215" t="str" cm="1">
        <f t="array" ref="H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5" s="157" t="str" cm="1">
        <f t="array" ref="I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5" s="157" t="str" cm="1">
        <f t="array" ref="J1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6" spans="1:11" x14ac:dyDescent="0.25">
      <c r="A1056" s="157" t="s">
        <v>2224</v>
      </c>
      <c r="B1056" s="157" t="s">
        <v>2225</v>
      </c>
      <c r="C1056" s="157">
        <v>-15.2</v>
      </c>
      <c r="D1056" s="157">
        <v>143.85</v>
      </c>
      <c r="E1056" s="157" t="str">
        <f>RIGHT(Airports[[#This Row],[ICAO]],3)</f>
        <v>KLG</v>
      </c>
      <c r="F10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6" s="215" t="str" cm="1">
        <f t="array" ref="G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6" s="215" t="str" cm="1">
        <f t="array" ref="H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6" s="157" t="str" cm="1">
        <f t="array" ref="I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6" s="157" t="str" cm="1">
        <f t="array" ref="J1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7" spans="1:11" x14ac:dyDescent="0.25">
      <c r="A1057" s="157" t="s">
        <v>2226</v>
      </c>
      <c r="B1057" s="157" t="s">
        <v>2227</v>
      </c>
      <c r="C1057" s="157">
        <v>-21.754722000000001</v>
      </c>
      <c r="D1057" s="157">
        <v>138.891389</v>
      </c>
      <c r="E1057" s="157" t="str">
        <f>RIGHT(Airports[[#This Row],[ICAO]],3)</f>
        <v>KLL</v>
      </c>
      <c r="F10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7" s="215" t="str" cm="1">
        <f t="array" ref="G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7" s="215" t="str" cm="1">
        <f t="array" ref="H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7" s="157" t="str" cm="1">
        <f t="array" ref="I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7" s="157" t="str" cm="1">
        <f t="array" ref="J1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8" spans="1:11" x14ac:dyDescent="0.25">
      <c r="A1058" s="157" t="s">
        <v>2228</v>
      </c>
      <c r="B1058" s="157" t="s">
        <v>2229</v>
      </c>
      <c r="C1058" s="157">
        <v>-15.425000000000001</v>
      </c>
      <c r="D1058" s="157">
        <v>143.494722</v>
      </c>
      <c r="E1058" s="157" t="str">
        <f>RIGHT(Airports[[#This Row],[ICAO]],3)</f>
        <v>KLN</v>
      </c>
      <c r="F10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8" s="215" t="str" cm="1">
        <f t="array" ref="G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8" s="215" t="str" cm="1">
        <f t="array" ref="H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8" s="157" t="str" cm="1">
        <f t="array" ref="I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8" s="157" t="str" cm="1">
        <f t="array" ref="J1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9" spans="1:11" x14ac:dyDescent="0.25">
      <c r="A1059" s="157" t="s">
        <v>2230</v>
      </c>
      <c r="B1059" s="157" t="s">
        <v>2231</v>
      </c>
      <c r="C1059" s="157">
        <v>-27.751944000000002</v>
      </c>
      <c r="D1059" s="157">
        <v>138.269722</v>
      </c>
      <c r="E1059" s="157" t="str">
        <f>RIGHT(Airports[[#This Row],[ICAO]],3)</f>
        <v>KLR</v>
      </c>
      <c r="F10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9" s="215" t="str" cm="1">
        <f t="array" ref="G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9" s="215" t="str" cm="1">
        <f t="array" ref="H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9" s="157" t="str" cm="1">
        <f t="array" ref="I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9" s="157" t="str" cm="1">
        <f t="array" ref="J1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0" spans="1:11" x14ac:dyDescent="0.25">
      <c r="A1060" s="157" t="s">
        <v>2232</v>
      </c>
      <c r="B1060" s="157" t="s">
        <v>2233</v>
      </c>
      <c r="C1060" s="157">
        <v>-33.763333000000003</v>
      </c>
      <c r="D1060" s="157">
        <v>115.043333</v>
      </c>
      <c r="E1060" s="157" t="str">
        <f>RIGHT(Airports[[#This Row],[ICAO]],3)</f>
        <v>KLS</v>
      </c>
      <c r="F10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0" s="215" t="str" cm="1">
        <f t="array" ref="G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0" s="215" t="str" cm="1">
        <f t="array" ref="H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0" s="157" t="str" cm="1">
        <f t="array" ref="I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0" s="157" t="str" cm="1">
        <f t="array" ref="J1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1" spans="1:11" x14ac:dyDescent="0.25">
      <c r="A1061" s="157" t="s">
        <v>2234</v>
      </c>
      <c r="B1061" s="157" t="s">
        <v>2235</v>
      </c>
      <c r="C1061" s="157">
        <v>-17.455556000000001</v>
      </c>
      <c r="D1061" s="157">
        <v>140.83166700000001</v>
      </c>
      <c r="E1061" s="157" t="str">
        <f>RIGHT(Airports[[#This Row],[ICAO]],3)</f>
        <v>KMB</v>
      </c>
      <c r="F10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1" s="215" t="str" cm="1">
        <f t="array" ref="G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1" s="215" t="str" cm="1">
        <f t="array" ref="H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1" s="157" t="str" cm="1">
        <f t="array" ref="I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1" s="157" t="str" cm="1">
        <f t="array" ref="J1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2" spans="1:11" x14ac:dyDescent="0.25">
      <c r="A1062" s="157" t="s">
        <v>2236</v>
      </c>
      <c r="B1062" s="157" t="s">
        <v>2237</v>
      </c>
      <c r="C1062" s="157">
        <v>-17.881111000000001</v>
      </c>
      <c r="D1062" s="157">
        <v>146.09222199999999</v>
      </c>
      <c r="E1062" s="157" t="str">
        <f>RIGHT(Airports[[#This Row],[ICAO]],3)</f>
        <v>KMH</v>
      </c>
      <c r="F10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2" s="215" t="str" cm="1">
        <f t="array" ref="G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2" s="215" t="str" cm="1">
        <f t="array" ref="H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2" s="157" t="str" cm="1">
        <f t="array" ref="I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2" s="157" t="str" cm="1">
        <f t="array" ref="J1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3" spans="1:11" x14ac:dyDescent="0.25">
      <c r="A1063" s="157" t="s">
        <v>2238</v>
      </c>
      <c r="B1063" s="157" t="s">
        <v>2239</v>
      </c>
      <c r="C1063" s="157">
        <v>-19.374721999999998</v>
      </c>
      <c r="D1063" s="157">
        <v>140.05611099999999</v>
      </c>
      <c r="E1063" s="157" t="str">
        <f>RIGHT(Airports[[#This Row],[ICAO]],3)</f>
        <v>KML</v>
      </c>
      <c r="F10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3" s="215" t="str" cm="1">
        <f t="array" ref="G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3" s="215" t="str" cm="1">
        <f t="array" ref="H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3" s="157" t="str" cm="1">
        <f t="array" ref="I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3" s="157" t="str" cm="1">
        <f t="array" ref="J1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4" spans="1:11" x14ac:dyDescent="0.25">
      <c r="A1064" s="157" t="s">
        <v>2240</v>
      </c>
      <c r="B1064" s="157" t="s">
        <v>2241</v>
      </c>
      <c r="C1064" s="157">
        <v>-31.074444</v>
      </c>
      <c r="D1064" s="157">
        <v>152.769722</v>
      </c>
      <c r="E1064" s="157" t="str">
        <f>RIGHT(Airports[[#This Row],[ICAO]],3)</f>
        <v>KMP</v>
      </c>
      <c r="F10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4" s="215" t="str" cm="1">
        <f t="array" ref="G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4" s="215" t="str" cm="1">
        <f t="array" ref="H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4" s="157" t="str" cm="1">
        <f t="array" ref="I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4" s="157" t="str" cm="1">
        <f t="array" ref="J1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5" spans="1:11" x14ac:dyDescent="0.25">
      <c r="A1065" s="157" t="s">
        <v>2242</v>
      </c>
      <c r="B1065" s="157" t="s">
        <v>2243</v>
      </c>
      <c r="C1065" s="157">
        <v>-29.625556</v>
      </c>
      <c r="D1065" s="157">
        <v>149.11361099999999</v>
      </c>
      <c r="E1065" s="157" t="str">
        <f>RIGHT(Airports[[#This Row],[ICAO]],3)</f>
        <v>KND</v>
      </c>
      <c r="F10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5" s="215" t="str" cm="1">
        <f t="array" ref="G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5" s="215" t="str" cm="1">
        <f t="array" ref="H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5" s="157" t="str" cm="1">
        <f t="array" ref="I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5" s="157" t="str" cm="1">
        <f t="array" ref="J1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6" spans="1:11" x14ac:dyDescent="0.25">
      <c r="A1066" s="157" t="s">
        <v>2244</v>
      </c>
      <c r="B1066" s="157" t="s">
        <v>2245</v>
      </c>
      <c r="C1066" s="157">
        <v>-33.700277999999997</v>
      </c>
      <c r="D1066" s="157">
        <v>117.653333</v>
      </c>
      <c r="E1066" s="157" t="str">
        <f>RIGHT(Airports[[#This Row],[ICAO]],3)</f>
        <v>KNG</v>
      </c>
      <c r="F10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6" s="215" t="str" cm="1">
        <f t="array" ref="G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6" s="215" t="str" cm="1">
        <f t="array" ref="H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6" s="157" t="str" cm="1">
        <f t="array" ref="I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6" s="157" t="str" cm="1">
        <f t="array" ref="J1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7" spans="1:11" x14ac:dyDescent="0.25">
      <c r="A1067" s="157" t="s">
        <v>2246</v>
      </c>
      <c r="B1067" s="157" t="s">
        <v>2247</v>
      </c>
      <c r="C1067" s="157">
        <v>-26.283055999999998</v>
      </c>
      <c r="D1067" s="157">
        <v>117.783056</v>
      </c>
      <c r="E1067" s="157" t="str">
        <f>RIGHT(Airports[[#This Row],[ICAO]],3)</f>
        <v>KNM</v>
      </c>
      <c r="F10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7" s="215" t="str" cm="1">
        <f t="array" ref="G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7" s="215" t="str" cm="1">
        <f t="array" ref="H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7" s="157" t="str" cm="1">
        <f t="array" ref="I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7" s="157" t="str" cm="1">
        <f t="array" ref="J1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8" spans="1:11" x14ac:dyDescent="0.25">
      <c r="A1068" s="157" t="s">
        <v>2248</v>
      </c>
      <c r="B1068" s="157" t="s">
        <v>2249</v>
      </c>
      <c r="C1068" s="157">
        <v>-31.126667000000001</v>
      </c>
      <c r="D1068" s="157">
        <v>117.911389</v>
      </c>
      <c r="E1068" s="157" t="str">
        <f>RIGHT(Airports[[#This Row],[ICAO]],3)</f>
        <v>KNP</v>
      </c>
      <c r="F10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8" s="215" t="str" cm="1">
        <f t="array" ref="G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8" s="215" t="str" cm="1">
        <f t="array" ref="H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8" s="157" t="str" cm="1">
        <f t="array" ref="I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8" s="157" t="str" cm="1">
        <f t="array" ref="J1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9" spans="1:11" x14ac:dyDescent="0.25">
      <c r="A1069" s="157" t="s">
        <v>2250</v>
      </c>
      <c r="B1069" s="157" t="s">
        <v>2251</v>
      </c>
      <c r="C1069" s="157">
        <v>-23.264721999999999</v>
      </c>
      <c r="D1069" s="157">
        <v>129.38472200000001</v>
      </c>
      <c r="E1069" s="157" t="str">
        <f>RIGHT(Airports[[#This Row],[ICAO]],3)</f>
        <v>KNT</v>
      </c>
      <c r="F10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9" s="215" t="str" cm="1">
        <f t="array" ref="G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9" s="215" t="str" cm="1">
        <f t="array" ref="H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9" s="157" t="str" cm="1">
        <f t="array" ref="I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9" s="157" t="str" cm="1">
        <f t="array" ref="J1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0" spans="1:11" x14ac:dyDescent="0.25">
      <c r="A1070" s="157" t="s">
        <v>2252</v>
      </c>
      <c r="B1070" s="157" t="s">
        <v>2253</v>
      </c>
      <c r="C1070" s="157">
        <v>-36.370277999999999</v>
      </c>
      <c r="D1070" s="157">
        <v>141.24361099999999</v>
      </c>
      <c r="E1070" s="157" t="str">
        <f>RIGHT(Airports[[#This Row],[ICAO]],3)</f>
        <v>KNV</v>
      </c>
      <c r="F10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0" s="215" t="str" cm="1">
        <f t="array" ref="G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0" s="215" t="str" cm="1">
        <f t="array" ref="H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0" s="157" t="str" cm="1">
        <f t="array" ref="I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0" s="157" t="str" cm="1">
        <f t="array" ref="J1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1" spans="1:11" x14ac:dyDescent="0.25">
      <c r="A1071" s="157" t="s">
        <v>2254</v>
      </c>
      <c r="B1071" s="157" t="s">
        <v>2255</v>
      </c>
      <c r="C1071" s="157">
        <v>-28.632777999999998</v>
      </c>
      <c r="D1071" s="157">
        <v>150.53388899999999</v>
      </c>
      <c r="E1071" s="157" t="str">
        <f>RIGHT(Airports[[#This Row],[ICAO]],3)</f>
        <v>KOA</v>
      </c>
      <c r="F10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1" s="215" t="str" cm="1">
        <f t="array" ref="G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1" s="215" t="str" cm="1">
        <f t="array" ref="H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1" s="157" t="str" cm="1">
        <f t="array" ref="I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1" s="157" t="str" cm="1">
        <f t="array" ref="J1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2" spans="1:11" x14ac:dyDescent="0.25">
      <c r="A1072" s="157" t="s">
        <v>2256</v>
      </c>
      <c r="B1072" s="157" t="s">
        <v>2257</v>
      </c>
      <c r="C1072" s="157">
        <v>-33.750278000000002</v>
      </c>
      <c r="D1072" s="157">
        <v>117.13583300000001</v>
      </c>
      <c r="E1072" s="157" t="str">
        <f>RIGHT(Airports[[#This Row],[ICAO]],3)</f>
        <v>KOJ</v>
      </c>
      <c r="F10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2" s="215" t="str" cm="1">
        <f t="array" ref="G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2" s="215" t="str" cm="1">
        <f t="array" ref="H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2" s="157" t="str" cm="1">
        <f t="array" ref="I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2" s="157" t="str" cm="1">
        <f t="array" ref="J1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3" spans="1:11" x14ac:dyDescent="0.25">
      <c r="A1073" s="157" t="s">
        <v>2258</v>
      </c>
      <c r="B1073" s="157" t="s">
        <v>2259</v>
      </c>
      <c r="C1073" s="157">
        <v>-29.35</v>
      </c>
      <c r="D1073" s="157">
        <v>121.483056</v>
      </c>
      <c r="E1073" s="157" t="str">
        <f>RIGHT(Airports[[#This Row],[ICAO]],3)</f>
        <v>KOK</v>
      </c>
      <c r="F10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3" s="215" t="str" cm="1">
        <f t="array" ref="G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3" s="215" t="str" cm="1">
        <f t="array" ref="H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3" s="157" t="str" cm="1">
        <f t="array" ref="I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3" s="157" t="str" cm="1">
        <f t="array" ref="J1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4" spans="1:11" x14ac:dyDescent="0.25">
      <c r="A1074" s="157" t="s">
        <v>2260</v>
      </c>
      <c r="B1074" s="157" t="s">
        <v>2261</v>
      </c>
      <c r="C1074" s="157">
        <v>-32.415556000000002</v>
      </c>
      <c r="D1074" s="157">
        <v>136.29750000000001</v>
      </c>
      <c r="E1074" s="157" t="str">
        <f>RIGHT(Airports[[#This Row],[ICAO]],3)</f>
        <v>KOL</v>
      </c>
      <c r="F10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4" s="215" t="str" cm="1">
        <f t="array" ref="G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4" s="215" t="str" cm="1">
        <f t="array" ref="H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4" s="157" t="str" cm="1">
        <f t="array" ref="I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4" s="157" t="str" cm="1">
        <f t="array" ref="J1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5" spans="1:11" x14ac:dyDescent="0.25">
      <c r="A1075" s="157" t="s">
        <v>2262</v>
      </c>
      <c r="B1075" s="157" t="s">
        <v>2263</v>
      </c>
      <c r="C1075" s="157">
        <v>-13.9375</v>
      </c>
      <c r="D1075" s="157">
        <v>127.325</v>
      </c>
      <c r="E1075" s="157" t="str">
        <f>RIGHT(Airports[[#This Row],[ICAO]],3)</f>
        <v>KOO</v>
      </c>
      <c r="F10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5" s="215" t="str" cm="1">
        <f t="array" ref="G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5" s="215" t="str" cm="1">
        <f t="array" ref="H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5" s="157" t="str" cm="1">
        <f t="array" ref="I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5" s="157" t="str" cm="1">
        <f t="array" ref="J1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6" spans="1:11" x14ac:dyDescent="0.25">
      <c r="A1076" s="157" t="s">
        <v>2264</v>
      </c>
      <c r="B1076" s="157" t="s">
        <v>2265</v>
      </c>
      <c r="C1076" s="157">
        <v>-15.485556000000001</v>
      </c>
      <c r="D1076" s="157">
        <v>141.75138899999999</v>
      </c>
      <c r="E1076" s="157" t="str">
        <f>RIGHT(Airports[[#This Row],[ICAO]],3)</f>
        <v>KOW</v>
      </c>
      <c r="F10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6" s="215" t="str" cm="1">
        <f t="array" ref="G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6" s="215" t="str" cm="1">
        <f t="array" ref="H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6" s="157" t="str" cm="1">
        <f t="array" ref="I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6" s="157" t="str" cm="1">
        <f t="array" ref="J1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7" spans="1:11" x14ac:dyDescent="0.25">
      <c r="A1077" s="157" t="s">
        <v>2266</v>
      </c>
      <c r="B1077" s="157" t="s">
        <v>2267</v>
      </c>
      <c r="C1077" s="157">
        <v>-14.899722000000001</v>
      </c>
      <c r="D1077" s="157">
        <v>144.19972200000001</v>
      </c>
      <c r="E1077" s="157" t="str">
        <f>RIGHT(Airports[[#This Row],[ICAO]],3)</f>
        <v>KPR</v>
      </c>
      <c r="F10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7" s="215" t="str" cm="1">
        <f t="array" ref="G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7" s="215" t="str" cm="1">
        <f t="array" ref="H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7" s="157" t="str" cm="1">
        <f t="array" ref="I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7" s="157" t="str" cm="1">
        <f t="array" ref="J1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8" spans="1:11" x14ac:dyDescent="0.25">
      <c r="A1078" s="157" t="s">
        <v>2268</v>
      </c>
      <c r="B1078" s="157" t="s">
        <v>2269</v>
      </c>
      <c r="C1078" s="157">
        <v>-30.966667000000001</v>
      </c>
      <c r="D1078" s="157">
        <v>122.533333</v>
      </c>
      <c r="E1078" s="157" t="str">
        <f>RIGHT(Airports[[#This Row],[ICAO]],3)</f>
        <v>KRE</v>
      </c>
      <c r="F10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8" s="215" t="str" cm="1">
        <f t="array" ref="G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8" s="215" t="str" cm="1">
        <f t="array" ref="H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8" s="157" t="str" cm="1">
        <f t="array" ref="I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8" s="157" t="str" cm="1">
        <f t="array" ref="J1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9" spans="1:11" x14ac:dyDescent="0.25">
      <c r="A1079" s="157" t="s">
        <v>2270</v>
      </c>
      <c r="B1079" s="157" t="s">
        <v>2271</v>
      </c>
      <c r="C1079" s="157">
        <v>-15.474444</v>
      </c>
      <c r="D1079" s="157">
        <v>124.524722</v>
      </c>
      <c r="E1079" s="157" t="str">
        <f>RIGHT(Airports[[#This Row],[ICAO]],3)</f>
        <v>KRI</v>
      </c>
      <c r="F10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9" s="215" t="str" cm="1">
        <f t="array" ref="G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9" s="215" t="str" cm="1">
        <f t="array" ref="H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9" s="157" t="str" cm="1">
        <f t="array" ref="I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9" s="157" t="str" cm="1">
        <f t="array" ref="J1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0" spans="1:11" x14ac:dyDescent="0.25">
      <c r="A1080" s="157" t="s">
        <v>2272</v>
      </c>
      <c r="B1080" s="157" t="s">
        <v>2273</v>
      </c>
      <c r="C1080" s="157">
        <v>-16.283055999999998</v>
      </c>
      <c r="D1080" s="157">
        <v>127.183333</v>
      </c>
      <c r="E1080" s="157" t="str">
        <f>RIGHT(Airports[[#This Row],[ICAO]],3)</f>
        <v>KRJ</v>
      </c>
      <c r="F10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0" s="215" t="str" cm="1">
        <f t="array" ref="G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0" s="215" t="str" cm="1">
        <f t="array" ref="H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0" s="157" t="str" cm="1">
        <f t="array" ref="I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0" s="157" t="str" cm="1">
        <f t="array" ref="J1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1" spans="1:11" x14ac:dyDescent="0.25">
      <c r="A1081" s="157" t="s">
        <v>2274</v>
      </c>
      <c r="B1081" s="157" t="s">
        <v>2275</v>
      </c>
      <c r="C1081" s="157">
        <v>-28.692222000000001</v>
      </c>
      <c r="D1081" s="157">
        <v>117.764444</v>
      </c>
      <c r="E1081" s="157" t="str">
        <f>RIGHT(Airports[[#This Row],[ICAO]],3)</f>
        <v>KRK</v>
      </c>
      <c r="F10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1" s="215" t="str" cm="1">
        <f t="array" ref="G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1" s="215" t="str" cm="1">
        <f t="array" ref="H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1" s="157" t="str" cm="1">
        <f t="array" ref="I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1" s="157" t="str" cm="1">
        <f t="array" ref="J1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2" spans="1:11" x14ac:dyDescent="0.25">
      <c r="A1082" s="157" t="s">
        <v>2276</v>
      </c>
      <c r="B1082" s="157" t="s">
        <v>2277</v>
      </c>
      <c r="C1082" s="157">
        <v>-25.906110999999999</v>
      </c>
      <c r="D1082" s="157">
        <v>142.80500000000001</v>
      </c>
      <c r="E1082" s="157" t="str">
        <f>RIGHT(Airports[[#This Row],[ICAO]],3)</f>
        <v>KRL</v>
      </c>
      <c r="F10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2" s="215" t="str" cm="1">
        <f t="array" ref="G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2" s="215" t="str" cm="1">
        <f t="array" ref="H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2" s="157" t="str" cm="1">
        <f t="array" ref="I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2" s="157" t="str" cm="1">
        <f t="array" ref="J1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3" spans="1:11" x14ac:dyDescent="0.25">
      <c r="A1083" s="157" t="s">
        <v>2278</v>
      </c>
      <c r="B1083" s="157" t="s">
        <v>2279</v>
      </c>
      <c r="C1083" s="157">
        <v>-29.672778000000001</v>
      </c>
      <c r="D1083" s="157">
        <v>149.454444</v>
      </c>
      <c r="E1083" s="157" t="str">
        <f>RIGHT(Airports[[#This Row],[ICAO]],3)</f>
        <v>KRU</v>
      </c>
      <c r="F10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3" s="215" t="str" cm="1">
        <f t="array" ref="G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3" s="215" t="str" cm="1">
        <f t="array" ref="H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3" s="157" t="str" cm="1">
        <f t="array" ref="I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3" s="157" t="str" cm="1">
        <f t="array" ref="J1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4" spans="1:11" x14ac:dyDescent="0.25">
      <c r="A1084" s="157" t="s">
        <v>2280</v>
      </c>
      <c r="B1084" s="157" t="s">
        <v>2281</v>
      </c>
      <c r="C1084" s="157">
        <v>-13.744721999999999</v>
      </c>
      <c r="D1084" s="157">
        <v>142.130833</v>
      </c>
      <c r="E1084" s="157" t="str">
        <f>RIGHT(Airports[[#This Row],[ICAO]],3)</f>
        <v>KRV</v>
      </c>
      <c r="F10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4" s="215" t="str" cm="1">
        <f t="array" ref="G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4" s="215" t="str" cm="1">
        <f t="array" ref="H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4" s="157" t="str" cm="1">
        <f t="array" ref="I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4" s="157" t="str" cm="1">
        <f t="array" ref="J1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5" spans="1:11" x14ac:dyDescent="0.25">
      <c r="A1085" s="157" t="s">
        <v>2282</v>
      </c>
      <c r="B1085" s="157" t="s">
        <v>2283</v>
      </c>
      <c r="C1085" s="157">
        <v>-22.5</v>
      </c>
      <c r="D1085" s="157">
        <v>149.149722</v>
      </c>
      <c r="E1085" s="157" t="str">
        <f>RIGHT(Airports[[#This Row],[ICAO]],3)</f>
        <v>KRW</v>
      </c>
      <c r="F10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5" s="215" t="str" cm="1">
        <f t="array" ref="G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5" s="215" t="str" cm="1">
        <f t="array" ref="H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5" s="157" t="str" cm="1">
        <f t="array" ref="I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5" s="157" t="str" cm="1">
        <f t="array" ref="J1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6" spans="1:11" x14ac:dyDescent="0.25">
      <c r="A1086" s="157" t="s">
        <v>2284</v>
      </c>
      <c r="B1086" s="157" t="s">
        <v>2285</v>
      </c>
      <c r="C1086" s="157">
        <v>-26.580832999999998</v>
      </c>
      <c r="D1086" s="157">
        <v>151.84111100000001</v>
      </c>
      <c r="E1086" s="157" t="str">
        <f>RIGHT(Airports[[#This Row],[ICAO]],3)</f>
        <v>KRY</v>
      </c>
      <c r="F10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6" s="215" t="str" cm="1">
        <f t="array" ref="G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6" s="215" t="str" cm="1">
        <f t="array" ref="H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6" s="157" t="str" cm="1">
        <f t="array" ref="I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6" s="157" t="str" cm="1">
        <f t="array" ref="J1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7" spans="1:11" x14ac:dyDescent="0.25">
      <c r="A1087" s="157" t="s">
        <v>2286</v>
      </c>
      <c r="B1087" s="157" t="s">
        <v>2287</v>
      </c>
      <c r="C1087" s="157">
        <v>-35.713889000000002</v>
      </c>
      <c r="D1087" s="157">
        <v>137.521389</v>
      </c>
      <c r="E1087" s="157" t="str">
        <f>RIGHT(Airports[[#This Row],[ICAO]],3)</f>
        <v>KSC</v>
      </c>
      <c r="F10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7" s="215" t="str" cm="1">
        <f t="array" ref="G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7" s="215" t="str" cm="1">
        <f t="array" ref="H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7" s="157" t="str" cm="1">
        <f t="array" ref="I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7" s="157" t="str" cm="1">
        <f t="array" ref="J1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8" spans="1:11" x14ac:dyDescent="0.25">
      <c r="A1088" s="157" t="s">
        <v>2288</v>
      </c>
      <c r="B1088" s="157" t="s">
        <v>2289</v>
      </c>
      <c r="C1088" s="157">
        <v>-20.916388999999999</v>
      </c>
      <c r="D1088" s="157">
        <v>149.41666699999999</v>
      </c>
      <c r="E1088" s="157" t="str">
        <f>RIGHT(Airports[[#This Row],[ICAO]],3)</f>
        <v>KSI</v>
      </c>
      <c r="F10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8" s="215" t="str" cm="1">
        <f t="array" ref="G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8" s="215" t="str" cm="1">
        <f t="array" ref="H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8" s="157" t="str" cm="1">
        <f t="array" ref="I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8" s="157" t="str" cm="1">
        <f t="array" ref="J1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9" spans="1:11" x14ac:dyDescent="0.25">
      <c r="A1089" s="157" t="s">
        <v>2290</v>
      </c>
      <c r="B1089" s="157" t="s">
        <v>2291</v>
      </c>
      <c r="C1089" s="157">
        <v>-33.831944</v>
      </c>
      <c r="D1089" s="157">
        <v>150.744722</v>
      </c>
      <c r="E1089" s="157" t="str">
        <f>RIGHT(Airports[[#This Row],[ICAO]],3)</f>
        <v>KST</v>
      </c>
      <c r="F10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9" s="215" t="str" cm="1">
        <f t="array" ref="G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9" s="215" t="str" cm="1">
        <f t="array" ref="H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9" s="157" t="str" cm="1">
        <f t="array" ref="I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9" s="157" t="str" cm="1">
        <f t="array" ref="J1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0" spans="1:11" x14ac:dyDescent="0.25">
      <c r="A1090" s="157" t="s">
        <v>2292</v>
      </c>
      <c r="B1090" s="157" t="s">
        <v>2293</v>
      </c>
      <c r="C1090" s="157">
        <v>-36.114167000000002</v>
      </c>
      <c r="D1090" s="157">
        <v>140.25222199999999</v>
      </c>
      <c r="E1090" s="157" t="str">
        <f>RIGHT(Airports[[#This Row],[ICAO]],3)</f>
        <v>KTH</v>
      </c>
      <c r="F10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0" s="215" t="str" cm="1">
        <f t="array" ref="G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0" s="215" t="str" cm="1">
        <f t="array" ref="H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0" s="157" t="str" cm="1">
        <f t="array" ref="I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0" s="157" t="str" cm="1">
        <f t="array" ref="J1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1" spans="1:11" x14ac:dyDescent="0.25">
      <c r="A1091" s="157" t="s">
        <v>2294</v>
      </c>
      <c r="B1091" s="157" t="s">
        <v>2295</v>
      </c>
      <c r="C1091" s="157">
        <v>-37.225555999999997</v>
      </c>
      <c r="D1091" s="157">
        <v>144.446944</v>
      </c>
      <c r="E1091" s="157" t="str">
        <f>RIGHT(Airports[[#This Row],[ICAO]],3)</f>
        <v>KTN</v>
      </c>
      <c r="F10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1" s="215" t="str" cm="1">
        <f t="array" ref="G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1" s="215" t="str" cm="1">
        <f t="array" ref="H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1" s="157" t="str" cm="1">
        <f t="array" ref="I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1" s="157" t="str" cm="1">
        <f t="array" ref="J1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2" spans="1:11" x14ac:dyDescent="0.25">
      <c r="A1092" s="157" t="s">
        <v>2296</v>
      </c>
      <c r="B1092" s="157" t="s">
        <v>2297</v>
      </c>
      <c r="C1092" s="157">
        <v>-28.672499999999999</v>
      </c>
      <c r="D1092" s="157">
        <v>149.19305600000001</v>
      </c>
      <c r="E1092" s="157" t="str">
        <f>RIGHT(Airports[[#This Row],[ICAO]],3)</f>
        <v>KUA</v>
      </c>
      <c r="F10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2" s="215" t="str" cm="1">
        <f t="array" ref="G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2" s="215" t="str" cm="1">
        <f t="array" ref="H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2" s="157" t="str" cm="1">
        <f t="array" ref="I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2" s="157" t="str" cm="1">
        <f t="array" ref="J1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3" spans="1:11" x14ac:dyDescent="0.25">
      <c r="A1093" s="157" t="s">
        <v>2298</v>
      </c>
      <c r="B1093" s="157" t="s">
        <v>2299</v>
      </c>
      <c r="C1093" s="157">
        <v>-10.226667000000001</v>
      </c>
      <c r="D1093" s="157">
        <v>142.22361100000001</v>
      </c>
      <c r="E1093" s="157" t="str">
        <f>RIGHT(Airports[[#This Row],[ICAO]],3)</f>
        <v>KUB</v>
      </c>
      <c r="F10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3" s="215" t="str" cm="1">
        <f t="array" ref="G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3" s="215" t="str" cm="1">
        <f t="array" ref="H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3" s="157" t="str" cm="1">
        <f t="array" ref="I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3" s="157" t="str" cm="1">
        <f t="array" ref="J1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4" spans="1:11" x14ac:dyDescent="0.25">
      <c r="A1094" s="157" t="s">
        <v>2300</v>
      </c>
      <c r="B1094" s="157" t="s">
        <v>2301</v>
      </c>
      <c r="C1094" s="157">
        <v>-33.174999999999997</v>
      </c>
      <c r="D1094" s="157">
        <v>118.081667</v>
      </c>
      <c r="E1094" s="157" t="str">
        <f>RIGHT(Airports[[#This Row],[ICAO]],3)</f>
        <v>KUK</v>
      </c>
      <c r="F10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4" s="215" t="str" cm="1">
        <f t="array" ref="G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4" s="215" t="str" cm="1">
        <f t="array" ref="H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4" s="157" t="str" cm="1">
        <f t="array" ref="I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4" s="157" t="str" cm="1">
        <f t="array" ref="J1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5" spans="1:11" x14ac:dyDescent="0.25">
      <c r="A1095" s="157" t="s">
        <v>2302</v>
      </c>
      <c r="B1095" s="157" t="s">
        <v>2303</v>
      </c>
      <c r="C1095" s="157">
        <v>-25.842500000000001</v>
      </c>
      <c r="D1095" s="157">
        <v>133.29333299999999</v>
      </c>
      <c r="E1095" s="157" t="str">
        <f>RIGHT(Airports[[#This Row],[ICAO]],3)</f>
        <v>KUL</v>
      </c>
      <c r="F10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5" s="215" t="str" cm="1">
        <f t="array" ref="G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5" s="215" t="str" cm="1">
        <f t="array" ref="H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5" s="157" t="str" cm="1">
        <f t="array" ref="I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5" s="157" t="str" cm="1">
        <f t="array" ref="J1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6" spans="1:11" x14ac:dyDescent="0.25">
      <c r="A1096" s="157" t="s">
        <v>2304</v>
      </c>
      <c r="B1096" s="157" t="s">
        <v>2305</v>
      </c>
      <c r="C1096" s="157">
        <v>-27.229444000000001</v>
      </c>
      <c r="D1096" s="157">
        <v>150.87194400000001</v>
      </c>
      <c r="E1096" s="157" t="str">
        <f>RIGHT(Airports[[#This Row],[ICAO]],3)</f>
        <v>KUM</v>
      </c>
      <c r="F10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6" s="215" t="str" cm="1">
        <f t="array" ref="G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6" s="215" t="str" cm="1">
        <f t="array" ref="H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6" s="157" t="str" cm="1">
        <f t="array" ref="I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6" s="157" t="str" cm="1">
        <f t="array" ref="J1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7" spans="1:11" x14ac:dyDescent="0.25">
      <c r="A1097" s="157" t="s">
        <v>2306</v>
      </c>
      <c r="B1097" s="157" t="s">
        <v>2307</v>
      </c>
      <c r="C1097" s="157">
        <v>-20.501667000000001</v>
      </c>
      <c r="D1097" s="157">
        <v>134.673889</v>
      </c>
      <c r="E1097" s="157" t="str">
        <f>RIGHT(Airports[[#This Row],[ICAO]],3)</f>
        <v>KUR</v>
      </c>
      <c r="F10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7" s="215" t="str" cm="1">
        <f t="array" ref="G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7" s="215" t="str" cm="1">
        <f t="array" ref="H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7" s="157" t="str" cm="1">
        <f t="array" ref="I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7" s="157" t="str" cm="1">
        <f t="array" ref="J1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8" spans="1:11" x14ac:dyDescent="0.25">
      <c r="A1098" s="157" t="s">
        <v>2308</v>
      </c>
      <c r="B1098" s="157" t="s">
        <v>2309</v>
      </c>
      <c r="C1098" s="157">
        <v>-15.711389</v>
      </c>
      <c r="D1098" s="157">
        <v>143.7475</v>
      </c>
      <c r="E1098" s="157" t="str">
        <f>RIGHT(Airports[[#This Row],[ICAO]],3)</f>
        <v>KVA</v>
      </c>
      <c r="F10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8" s="215" t="str" cm="1">
        <f t="array" ref="G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8" s="215" t="str" cm="1">
        <f t="array" ref="H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8" s="157" t="str" cm="1">
        <f t="array" ref="I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8" s="157" t="str" cm="1">
        <f t="array" ref="J1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9" spans="1:11" x14ac:dyDescent="0.25">
      <c r="A1099" s="157" t="s">
        <v>2310</v>
      </c>
      <c r="B1099" s="157" t="s">
        <v>2311</v>
      </c>
      <c r="C1099" s="157">
        <v>-23.781110999999999</v>
      </c>
      <c r="D1099" s="157">
        <v>120.13500000000001</v>
      </c>
      <c r="E1099" s="157" t="str">
        <f>RIGHT(Airports[[#This Row],[ICAO]],3)</f>
        <v>KWA</v>
      </c>
      <c r="F10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9" s="215" t="str" cm="1">
        <f t="array" ref="G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9" s="215" t="str" cm="1">
        <f t="array" ref="H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9" s="157" t="str" cm="1">
        <f t="array" ref="I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9" s="157" t="str" cm="1">
        <f t="array" ref="J1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0" spans="1:11" x14ac:dyDescent="0.25">
      <c r="A1100" s="157" t="s">
        <v>2312</v>
      </c>
      <c r="B1100" s="157" t="s">
        <v>2313</v>
      </c>
      <c r="C1100" s="157">
        <v>-31.785</v>
      </c>
      <c r="D1100" s="157">
        <v>135.63833299999999</v>
      </c>
      <c r="E1100" s="157" t="str">
        <f>RIGHT(Airports[[#This Row],[ICAO]],3)</f>
        <v>KWG</v>
      </c>
      <c r="F11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0" s="215" t="str" cm="1">
        <f t="array" ref="G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0" s="215" t="str" cm="1">
        <f t="array" ref="H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0" s="157" t="str" cm="1">
        <f t="array" ref="I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0" s="157" t="str" cm="1">
        <f t="array" ref="J1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1" spans="1:11" x14ac:dyDescent="0.25">
      <c r="A1101" s="157" t="s">
        <v>2314</v>
      </c>
      <c r="B1101" s="157" t="s">
        <v>2315</v>
      </c>
      <c r="C1101" s="157">
        <v>-23.818888999999999</v>
      </c>
      <c r="D1101" s="157">
        <v>145.40305599999999</v>
      </c>
      <c r="E1101" s="157" t="str">
        <f>RIGHT(Airports[[#This Row],[ICAO]],3)</f>
        <v>KYE</v>
      </c>
      <c r="F11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1" s="215" t="str" cm="1">
        <f t="array" ref="G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1" s="215" t="str" cm="1">
        <f t="array" ref="H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1" s="157" t="str" cm="1">
        <f t="array" ref="I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1" s="157" t="str" cm="1">
        <f t="array" ref="J1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2" spans="1:11" x14ac:dyDescent="0.25">
      <c r="A1102" s="157" t="s">
        <v>2316</v>
      </c>
      <c r="B1102" s="157" t="s">
        <v>2317</v>
      </c>
      <c r="C1102" s="157">
        <v>-21.6</v>
      </c>
      <c r="D1102" s="157">
        <v>141.91666699999999</v>
      </c>
      <c r="E1102" s="157" t="str">
        <f>RIGHT(Airports[[#This Row],[ICAO]],3)</f>
        <v>KYN</v>
      </c>
      <c r="F11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2" s="215" t="str" cm="1">
        <f t="array" ref="G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2" s="215" t="str" cm="1">
        <f t="array" ref="H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2" s="157" t="str" cm="1">
        <f t="array" ref="I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2" s="157" t="str" cm="1">
        <f t="array" ref="J1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3" spans="1:11" x14ac:dyDescent="0.25">
      <c r="A1103" s="157" t="s">
        <v>2318</v>
      </c>
      <c r="B1103" s="157" t="s">
        <v>2319</v>
      </c>
      <c r="C1103" s="157">
        <v>-26.299721999999999</v>
      </c>
      <c r="D1103" s="157">
        <v>143.183333</v>
      </c>
      <c r="E1103" s="157" t="str">
        <f>RIGHT(Airports[[#This Row],[ICAO]],3)</f>
        <v>KYR</v>
      </c>
      <c r="F11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3" s="215" t="str" cm="1">
        <f t="array" ref="G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3" s="215" t="str" cm="1">
        <f t="array" ref="H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3" s="157" t="str" cm="1">
        <f t="array" ref="I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3" s="157" t="str" cm="1">
        <f t="array" ref="J1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4" spans="1:11" x14ac:dyDescent="0.25">
      <c r="A1104" s="157" t="s">
        <v>2320</v>
      </c>
      <c r="B1104" s="157" t="s">
        <v>2321</v>
      </c>
      <c r="C1104" s="157">
        <v>-34.555</v>
      </c>
      <c r="D1104" s="157">
        <v>139.13166699999999</v>
      </c>
      <c r="E1104" s="157" t="str">
        <f>RIGHT(Airports[[#This Row],[ICAO]],3)</f>
        <v>KYT</v>
      </c>
      <c r="F11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4" s="215" t="str" cm="1">
        <f t="array" ref="G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4" s="215" t="str" cm="1">
        <f t="array" ref="H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4" s="157" t="str" cm="1">
        <f t="array" ref="I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4" s="157" t="str" cm="1">
        <f t="array" ref="J1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5" spans="1:11" x14ac:dyDescent="0.25">
      <c r="A1105" s="157" t="s">
        <v>2322</v>
      </c>
      <c r="B1105" s="157" t="s">
        <v>2323</v>
      </c>
      <c r="C1105" s="157">
        <v>-22.261666999999999</v>
      </c>
      <c r="D1105" s="157">
        <v>143.611389</v>
      </c>
      <c r="E1105" s="157" t="str">
        <f>RIGHT(Airports[[#This Row],[ICAO]],3)</f>
        <v>KYW</v>
      </c>
      <c r="F11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5" s="215" t="str" cm="1">
        <f t="array" ref="G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5" s="215" t="str" cm="1">
        <f t="array" ref="H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5" s="157" t="str" cm="1">
        <f t="array" ref="I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5" s="157" t="str" cm="1">
        <f t="array" ref="J1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6" spans="1:11" x14ac:dyDescent="0.25">
      <c r="A1106" s="157" t="s">
        <v>2324</v>
      </c>
      <c r="B1106" s="157" t="s">
        <v>2325</v>
      </c>
      <c r="C1106" s="157">
        <v>-26.799721999999999</v>
      </c>
      <c r="D1106" s="157">
        <v>152.96638899999999</v>
      </c>
      <c r="E1106" s="157" t="str">
        <f>RIGHT(Airports[[#This Row],[ICAO]],3)</f>
        <v>LAB</v>
      </c>
      <c r="F11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6" s="215" t="str" cm="1">
        <f t="array" ref="G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6" s="215" t="str" cm="1">
        <f t="array" ref="H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6" s="157" t="str" cm="1">
        <f t="array" ref="I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6" s="157" t="str" cm="1">
        <f t="array" ref="J1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7" spans="1:11" x14ac:dyDescent="0.25">
      <c r="A1107" s="157" t="s">
        <v>2326</v>
      </c>
      <c r="B1107" s="157" t="s">
        <v>2327</v>
      </c>
      <c r="C1107" s="157">
        <v>-13.114722</v>
      </c>
      <c r="D1107" s="157">
        <v>130.496667</v>
      </c>
      <c r="E1107" s="157" t="str">
        <f>RIGHT(Airports[[#This Row],[ICAO]],3)</f>
        <v>LAE</v>
      </c>
      <c r="F11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7" s="215" t="str" cm="1">
        <f t="array" ref="G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7" s="215" t="str" cm="1">
        <f t="array" ref="H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7" s="157" t="str" cm="1">
        <f t="array" ref="I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7" s="157" t="str" cm="1">
        <f t="array" ref="J1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8" spans="1:11" x14ac:dyDescent="0.25">
      <c r="A1108" s="157" t="s">
        <v>2328</v>
      </c>
      <c r="B1108" s="157" t="s">
        <v>2329</v>
      </c>
      <c r="C1108" s="157">
        <v>-42.886944</v>
      </c>
      <c r="D1108" s="157">
        <v>147.95527799999999</v>
      </c>
      <c r="E1108" s="157" t="str">
        <f>RIGHT(Airports[[#This Row],[ICAO]],3)</f>
        <v>LAG</v>
      </c>
      <c r="F11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8" s="215" t="str" cm="1">
        <f t="array" ref="G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8" s="215" t="str" cm="1">
        <f t="array" ref="H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8" s="157" t="str" cm="1">
        <f t="array" ref="I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8" s="157" t="str" cm="1">
        <f t="array" ref="J1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9" spans="1:11" x14ac:dyDescent="0.25">
      <c r="A1109" s="157" t="s">
        <v>2330</v>
      </c>
      <c r="B1109" s="157" t="s">
        <v>2331</v>
      </c>
      <c r="C1109" s="157">
        <v>-18.576388999999999</v>
      </c>
      <c r="D1109" s="157">
        <v>138.584722</v>
      </c>
      <c r="E1109" s="157" t="str">
        <f>RIGHT(Airports[[#This Row],[ICAO]],3)</f>
        <v>LAH</v>
      </c>
      <c r="F11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9" s="215" t="str" cm="1">
        <f t="array" ref="G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9" s="215" t="str" cm="1">
        <f t="array" ref="H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9" s="157" t="str" cm="1">
        <f t="array" ref="I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9" s="157" t="str" cm="1">
        <f t="array" ref="J1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0" spans="1:11" x14ac:dyDescent="0.25">
      <c r="A1110" s="157" t="s">
        <v>2332</v>
      </c>
      <c r="B1110" s="157" t="s">
        <v>2333</v>
      </c>
      <c r="C1110" s="157">
        <v>-20.684999999999999</v>
      </c>
      <c r="D1110" s="157">
        <v>148.625</v>
      </c>
      <c r="E1110" s="157" t="str">
        <f>RIGHT(Airports[[#This Row],[ICAO]],3)</f>
        <v>LAK</v>
      </c>
      <c r="F11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0" s="215" t="str" cm="1">
        <f t="array" ref="G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0" s="215" t="str" cm="1">
        <f t="array" ref="H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0" s="157" t="str" cm="1">
        <f t="array" ref="I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0" s="157" t="str" cm="1">
        <f t="array" ref="J1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1" spans="1:11" x14ac:dyDescent="0.25">
      <c r="A1111" s="157" t="s">
        <v>2334</v>
      </c>
      <c r="B1111" s="157" t="s">
        <v>2335</v>
      </c>
      <c r="C1111" s="157">
        <v>-26.913333000000002</v>
      </c>
      <c r="D1111" s="157">
        <v>134.058333</v>
      </c>
      <c r="E1111" s="157" t="str">
        <f>RIGHT(Airports[[#This Row],[ICAO]],3)</f>
        <v>LAM</v>
      </c>
      <c r="F11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1" s="215" t="str" cm="1">
        <f t="array" ref="G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1" s="215" t="str" cm="1">
        <f t="array" ref="H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1" s="157" t="str" cm="1">
        <f t="array" ref="I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1" s="157" t="str" cm="1">
        <f t="array" ref="J1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2" spans="1:11" x14ac:dyDescent="0.25">
      <c r="A1112" s="157" t="s">
        <v>2336</v>
      </c>
      <c r="B1112" s="157" t="s">
        <v>2337</v>
      </c>
      <c r="C1112" s="157">
        <v>-31.443332999999999</v>
      </c>
      <c r="D1112" s="157">
        <v>142.13666699999999</v>
      </c>
      <c r="E1112" s="157" t="str">
        <f>RIGHT(Airports[[#This Row],[ICAO]],3)</f>
        <v>LAN</v>
      </c>
      <c r="F11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2" s="215" t="str" cm="1">
        <f t="array" ref="G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2" s="215" t="str" cm="1">
        <f t="array" ref="H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2" s="157" t="str" cm="1">
        <f t="array" ref="I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2" s="157" t="str" cm="1">
        <f t="array" ref="J1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3" spans="1:11" x14ac:dyDescent="0.25">
      <c r="A1113" s="157" t="s">
        <v>2338</v>
      </c>
      <c r="B1113" s="157" t="s">
        <v>2339</v>
      </c>
      <c r="C1113" s="157">
        <v>-35.373333000000002</v>
      </c>
      <c r="D1113" s="157">
        <v>140.465</v>
      </c>
      <c r="E1113" s="157" t="str">
        <f>RIGHT(Airports[[#This Row],[ICAO]],3)</f>
        <v>LAO</v>
      </c>
      <c r="F11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3" s="215" t="str" cm="1">
        <f t="array" ref="G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3" s="215" t="str" cm="1">
        <f t="array" ref="H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3" s="157" t="str" cm="1">
        <f t="array" ref="I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3" s="157" t="str" cm="1">
        <f t="array" ref="J1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4" spans="1:11" x14ac:dyDescent="0.25">
      <c r="A1114" s="157" t="s">
        <v>2340</v>
      </c>
      <c r="B1114" s="157" t="s">
        <v>2341</v>
      </c>
      <c r="C1114" s="157">
        <v>-28.023889</v>
      </c>
      <c r="D1114" s="157">
        <v>150.03</v>
      </c>
      <c r="E1114" s="157" t="str">
        <f>RIGHT(Airports[[#This Row],[ICAO]],3)</f>
        <v>LAP</v>
      </c>
      <c r="F11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4" s="215" t="str" cm="1">
        <f t="array" ref="G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4" s="215" t="str" cm="1">
        <f t="array" ref="H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4" s="157" t="str" cm="1">
        <f t="array" ref="I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4" s="157" t="str" cm="1">
        <f t="array" ref="J1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5" spans="1:11" x14ac:dyDescent="0.25">
      <c r="A1115" s="157" t="s">
        <v>2342</v>
      </c>
      <c r="B1115" s="157" t="s">
        <v>2343</v>
      </c>
      <c r="C1115" s="157">
        <v>-28.089721999999998</v>
      </c>
      <c r="D1115" s="157">
        <v>120.54</v>
      </c>
      <c r="E1115" s="157" t="str">
        <f>RIGHT(Airports[[#This Row],[ICAO]],3)</f>
        <v>LAW</v>
      </c>
      <c r="F11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5" s="215" t="str" cm="1">
        <f t="array" ref="G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5" s="215" t="str" cm="1">
        <f t="array" ref="H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5" s="157" t="str" cm="1">
        <f t="array" ref="I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5" s="157" t="str" cm="1">
        <f t="array" ref="J1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6" spans="1:11" x14ac:dyDescent="0.25">
      <c r="A1116" s="157" t="s">
        <v>2344</v>
      </c>
      <c r="B1116" s="157" t="s">
        <v>2345</v>
      </c>
      <c r="C1116" s="157">
        <v>-22.004443999999999</v>
      </c>
      <c r="D1116" s="157">
        <v>146.363889</v>
      </c>
      <c r="E1116" s="157" t="str">
        <f>RIGHT(Airports[[#This Row],[ICAO]],3)</f>
        <v>LBA</v>
      </c>
      <c r="F11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6" s="215" t="str" cm="1">
        <f t="array" ref="G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6" s="215" t="str" cm="1">
        <f t="array" ref="H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6" s="157" t="str" cm="1">
        <f t="array" ref="I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6" s="157" t="str" cm="1">
        <f t="array" ref="J1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7" spans="1:11" x14ac:dyDescent="0.25">
      <c r="A1117" s="157" t="s">
        <v>2346</v>
      </c>
      <c r="B1117" s="157" t="s">
        <v>2347</v>
      </c>
      <c r="C1117" s="157">
        <v>-16.515277999999999</v>
      </c>
      <c r="D1117" s="157">
        <v>122.92361099999999</v>
      </c>
      <c r="E1117" s="157" t="str">
        <f>RIGHT(Airports[[#This Row],[ICAO]],3)</f>
        <v>LBD</v>
      </c>
      <c r="F11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7" s="215" t="str" cm="1">
        <f t="array" ref="G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7" s="215" t="str" cm="1">
        <f t="array" ref="H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7" s="157" t="str" cm="1">
        <f t="array" ref="I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7" s="157" t="str" cm="1">
        <f t="array" ref="J1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8" spans="1:11" x14ac:dyDescent="0.25">
      <c r="A1118" s="157" t="s">
        <v>2348</v>
      </c>
      <c r="B1118" s="157" t="s">
        <v>2349</v>
      </c>
      <c r="C1118" s="157">
        <v>-23.243333</v>
      </c>
      <c r="D1118" s="157">
        <v>131.26</v>
      </c>
      <c r="E1118" s="157" t="str">
        <f>RIGHT(Airports[[#This Row],[ICAO]],3)</f>
        <v>LBG</v>
      </c>
      <c r="F11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8" s="215" t="str" cm="1">
        <f t="array" ref="G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8" s="215" t="str" cm="1">
        <f t="array" ref="H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8" s="157" t="str" cm="1">
        <f t="array" ref="I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8" s="157" t="str" cm="1">
        <f t="array" ref="J1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9" spans="1:11" x14ac:dyDescent="0.25">
      <c r="A1119" s="157" t="s">
        <v>2350</v>
      </c>
      <c r="B1119" s="157" t="s">
        <v>2351</v>
      </c>
      <c r="C1119" s="157">
        <v>-33.278333000000003</v>
      </c>
      <c r="D1119" s="157">
        <v>146.369167</v>
      </c>
      <c r="E1119" s="157" t="str">
        <f>RIGHT(Airports[[#This Row],[ICAO]],3)</f>
        <v>LCG</v>
      </c>
      <c r="F11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9" s="215" t="str" cm="1">
        <f t="array" ref="G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9" s="215" t="str" cm="1">
        <f t="array" ref="H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9" s="157" t="str" cm="1">
        <f t="array" ref="I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9" s="157" t="str" cm="1">
        <f t="array" ref="J1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0" spans="1:11" x14ac:dyDescent="0.25">
      <c r="A1120" s="157" t="s">
        <v>2352</v>
      </c>
      <c r="B1120" s="157" t="s">
        <v>2353</v>
      </c>
      <c r="C1120" s="157">
        <v>-36.814999999999998</v>
      </c>
      <c r="D1120" s="157">
        <v>145.348333</v>
      </c>
      <c r="E1120" s="157" t="str">
        <f>RIGHT(Airports[[#This Row],[ICAO]],3)</f>
        <v>LCS</v>
      </c>
      <c r="F11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0" s="215" t="str" cm="1">
        <f t="array" ref="G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0" s="215" t="str" cm="1">
        <f t="array" ref="H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0" s="157" t="str" cm="1">
        <f t="array" ref="I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0" s="157" t="str" cm="1">
        <f t="array" ref="J1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1" spans="1:11" x14ac:dyDescent="0.25">
      <c r="A1121" s="157" t="s">
        <v>2354</v>
      </c>
      <c r="B1121" s="157" t="s">
        <v>2355</v>
      </c>
      <c r="C1121" s="157">
        <v>-40.195833</v>
      </c>
      <c r="D1121" s="157">
        <v>148.24444399999999</v>
      </c>
      <c r="E1121" s="157" t="str">
        <f>RIGHT(Airports[[#This Row],[ICAO]],3)</f>
        <v>LDB</v>
      </c>
      <c r="F11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1" s="215" t="str" cm="1">
        <f t="array" ref="G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1" s="215" t="str" cm="1">
        <f t="array" ref="H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1" s="157" t="str" cm="1">
        <f t="array" ref="I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1" s="157" t="str" cm="1">
        <f t="array" ref="J1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2" spans="1:11" x14ac:dyDescent="0.25">
      <c r="A1122" s="157" t="s">
        <v>2356</v>
      </c>
      <c r="B1122" s="157" t="s">
        <v>2357</v>
      </c>
      <c r="C1122" s="157">
        <v>-19.966667000000001</v>
      </c>
      <c r="D1122" s="157">
        <v>147.21638899999999</v>
      </c>
      <c r="E1122" s="157" t="str">
        <f>RIGHT(Airports[[#This Row],[ICAO]],3)</f>
        <v>LDC</v>
      </c>
      <c r="F11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2" s="215" t="str" cm="1">
        <f t="array" ref="G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2" s="215" t="str" cm="1">
        <f t="array" ref="H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2" s="157" t="str" cm="1">
        <f t="array" ref="I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2" s="157" t="str" cm="1">
        <f t="array" ref="J1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3" spans="1:11" x14ac:dyDescent="0.25">
      <c r="A1123" s="157" t="s">
        <v>2358</v>
      </c>
      <c r="B1123" s="157" t="s">
        <v>2359</v>
      </c>
      <c r="C1123" s="157">
        <v>-16.683056000000001</v>
      </c>
      <c r="D1123" s="157">
        <v>128.56638899999999</v>
      </c>
      <c r="E1123" s="157" t="str">
        <f>RIGHT(Airports[[#This Row],[ICAO]],3)</f>
        <v>LDL</v>
      </c>
      <c r="F11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3" s="215" t="str" cm="1">
        <f t="array" ref="G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3" s="215" t="str" cm="1">
        <f t="array" ref="H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3" s="157" t="str" cm="1">
        <f t="array" ref="I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3" s="157" t="str" cm="1">
        <f t="array" ref="J1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4" spans="1:11" x14ac:dyDescent="0.25">
      <c r="A1124" s="157" t="s">
        <v>2360</v>
      </c>
      <c r="B1124" s="157" t="s">
        <v>2361</v>
      </c>
      <c r="C1124" s="157">
        <v>-25.1</v>
      </c>
      <c r="D1124" s="157">
        <v>116.9</v>
      </c>
      <c r="E1124" s="157" t="str">
        <f>RIGHT(Airports[[#This Row],[ICAO]],3)</f>
        <v>LDO</v>
      </c>
      <c r="F11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4" s="215" t="str" cm="1">
        <f t="array" ref="G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4" s="215" t="str" cm="1">
        <f t="array" ref="H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4" s="157" t="str" cm="1">
        <f t="array" ref="I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4" s="157" t="str" cm="1">
        <f t="array" ref="J1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5" spans="1:11" x14ac:dyDescent="0.25">
      <c r="A1125" s="157" t="s">
        <v>2362</v>
      </c>
      <c r="B1125" s="157" t="s">
        <v>2363</v>
      </c>
      <c r="C1125" s="157">
        <v>-22.200832999999999</v>
      </c>
      <c r="D1125" s="157">
        <v>138.702778</v>
      </c>
      <c r="E1125" s="157" t="str">
        <f>RIGHT(Airports[[#This Row],[ICAO]],3)</f>
        <v>LDS</v>
      </c>
      <c r="F11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5" s="215" t="str" cm="1">
        <f t="array" ref="G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5" s="215" t="str" cm="1">
        <f t="array" ref="H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5" s="157" t="str" cm="1">
        <f t="array" ref="I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5" s="157" t="str" cm="1">
        <f t="array" ref="J1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6" spans="1:11" x14ac:dyDescent="0.25">
      <c r="A1126" s="157" t="s">
        <v>2364</v>
      </c>
      <c r="B1126" s="157" t="s">
        <v>2365</v>
      </c>
      <c r="C1126" s="157">
        <v>-29.983332999999998</v>
      </c>
      <c r="D1126" s="157">
        <v>114.983056</v>
      </c>
      <c r="E1126" s="157" t="str">
        <f>RIGHT(Airports[[#This Row],[ICAO]],3)</f>
        <v>LEA</v>
      </c>
      <c r="F11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6" s="215" t="str" cm="1">
        <f t="array" ref="G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6" s="215" t="str" cm="1">
        <f t="array" ref="H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6" s="157" t="str" cm="1">
        <f t="array" ref="I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6" s="157" t="str" cm="1">
        <f t="array" ref="J1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7" spans="1:11" x14ac:dyDescent="0.25">
      <c r="A1127" s="157" t="s">
        <v>2366</v>
      </c>
      <c r="B1127" s="157" t="s">
        <v>2367</v>
      </c>
      <c r="C1127" s="157">
        <v>-30.598333</v>
      </c>
      <c r="D1127" s="157">
        <v>138.42583300000001</v>
      </c>
      <c r="E1127" s="157" t="str">
        <f>RIGHT(Airports[[#This Row],[ICAO]],3)</f>
        <v>LEC</v>
      </c>
      <c r="F11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7" s="215" t="str" cm="1">
        <f t="array" ref="G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7" s="215" t="str" cm="1">
        <f t="array" ref="H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7" s="157" t="str" cm="1">
        <f t="array" ref="I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7" s="157" t="str" cm="1">
        <f t="array" ref="J1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8" spans="1:11" x14ac:dyDescent="0.25">
      <c r="A1128" s="157" t="s">
        <v>2368</v>
      </c>
      <c r="B1128" s="157" t="s">
        <v>2369</v>
      </c>
      <c r="C1128" s="157">
        <v>-37.918889</v>
      </c>
      <c r="D1128" s="157">
        <v>144.101111</v>
      </c>
      <c r="E1128" s="157" t="str">
        <f>RIGHT(Airports[[#This Row],[ICAO]],3)</f>
        <v>LED</v>
      </c>
      <c r="F11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8" s="215" t="str" cm="1">
        <f t="array" ref="G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8" s="215" t="str" cm="1">
        <f t="array" ref="H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8" s="157" t="str" cm="1">
        <f t="array" ref="I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8" s="157" t="str" cm="1">
        <f t="array" ref="J1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9" spans="1:11" x14ac:dyDescent="0.25">
      <c r="A1129" s="157" t="s">
        <v>2370</v>
      </c>
      <c r="B1129" s="157" t="s">
        <v>2371</v>
      </c>
      <c r="C1129" s="157">
        <v>-34.499721999999998</v>
      </c>
      <c r="D1129" s="157">
        <v>146.442778</v>
      </c>
      <c r="E1129" s="157" t="str">
        <f>RIGHT(Airports[[#This Row],[ICAO]],3)</f>
        <v>LEE</v>
      </c>
      <c r="F11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9" s="215" t="str" cm="1">
        <f t="array" ref="G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9" s="215" t="str" cm="1">
        <f t="array" ref="H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9" s="157" t="str" cm="1">
        <f t="array" ref="I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9" s="157" t="str" cm="1">
        <f t="array" ref="J1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0" spans="1:11" x14ac:dyDescent="0.25">
      <c r="A1130" s="157" t="s">
        <v>2372</v>
      </c>
      <c r="B1130" s="157" t="s">
        <v>2373</v>
      </c>
      <c r="C1130" s="157">
        <v>-38.495556000000001</v>
      </c>
      <c r="D1130" s="157">
        <v>145.859722</v>
      </c>
      <c r="E1130" s="157" t="str">
        <f>RIGHT(Airports[[#This Row],[ICAO]],3)</f>
        <v>LEG</v>
      </c>
      <c r="F11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0" s="215" t="str" cm="1">
        <f t="array" ref="G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0" s="215" t="str" cm="1">
        <f t="array" ref="H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0" s="157" t="str" cm="1">
        <f t="array" ref="I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0" s="157" t="str" cm="1">
        <f t="array" ref="J1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1" spans="1:11" x14ac:dyDescent="0.25">
      <c r="A1131" s="157" t="s">
        <v>2374</v>
      </c>
      <c r="B1131" s="157" t="s">
        <v>2375</v>
      </c>
      <c r="C1131" s="157">
        <v>-42.318333000000003</v>
      </c>
      <c r="D1131" s="157">
        <v>147.618056</v>
      </c>
      <c r="E1131" s="157" t="str">
        <f>RIGHT(Airports[[#This Row],[ICAO]],3)</f>
        <v>LEM</v>
      </c>
      <c r="F11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1" s="215" t="str" cm="1">
        <f t="array" ref="G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1" s="215" t="str" cm="1">
        <f t="array" ref="H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1" s="157" t="str" cm="1">
        <f t="array" ref="I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1" s="157" t="str" cm="1">
        <f t="array" ref="J1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2" spans="1:11" x14ac:dyDescent="0.25">
      <c r="A1132" s="157" t="s">
        <v>2376</v>
      </c>
      <c r="B1132" s="157" t="s">
        <v>2377</v>
      </c>
      <c r="C1132" s="157">
        <v>-28.878056000000001</v>
      </c>
      <c r="D1132" s="157">
        <v>121.314722</v>
      </c>
      <c r="E1132" s="157" t="str">
        <f>RIGHT(Airports[[#This Row],[ICAO]],3)</f>
        <v>LEO</v>
      </c>
      <c r="F11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2" s="215" t="str" cm="1">
        <f t="array" ref="G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2" s="215" t="str" cm="1">
        <f t="array" ref="H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2" s="157" t="str" cm="1">
        <f t="array" ref="I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2" s="157" t="str" cm="1">
        <f t="array" ref="J1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3" spans="1:11" x14ac:dyDescent="0.25">
      <c r="A1133" s="157" t="s">
        <v>2378</v>
      </c>
      <c r="B1133" s="157" t="s">
        <v>2379</v>
      </c>
      <c r="C1133" s="157">
        <v>-37.878889000000001</v>
      </c>
      <c r="D1133" s="157">
        <v>147.98666700000001</v>
      </c>
      <c r="E1133" s="157" t="str">
        <f>RIGHT(Airports[[#This Row],[ICAO]],3)</f>
        <v>LET</v>
      </c>
      <c r="F11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3" s="215" t="str" cm="1">
        <f t="array" ref="G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3" s="215" t="str" cm="1">
        <f t="array" ref="H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3" s="157" t="str" cm="1">
        <f t="array" ref="I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3" s="157" t="str" cm="1">
        <f t="array" ref="J1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4" spans="1:11" x14ac:dyDescent="0.25">
      <c r="A1134" s="157" t="s">
        <v>2380</v>
      </c>
      <c r="B1134" s="157" t="s">
        <v>2381</v>
      </c>
      <c r="C1134" s="157">
        <v>-12.498889</v>
      </c>
      <c r="D1134" s="157">
        <v>135.80583300000001</v>
      </c>
      <c r="E1134" s="157" t="str">
        <f>RIGHT(Airports[[#This Row],[ICAO]],3)</f>
        <v>LEV</v>
      </c>
      <c r="F11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4" s="215" t="str" cm="1">
        <f t="array" ref="G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4" s="215" t="str" cm="1">
        <f t="array" ref="H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4" s="157" t="str" cm="1">
        <f t="array" ref="I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4" s="157" t="str" cm="1">
        <f t="array" ref="J1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5" spans="1:11" x14ac:dyDescent="0.25">
      <c r="A1135" s="157" t="s">
        <v>2382</v>
      </c>
      <c r="B1135" s="157" t="s">
        <v>2383</v>
      </c>
      <c r="C1135" s="157">
        <v>-14.920555999999999</v>
      </c>
      <c r="D1135" s="157">
        <v>144.203611</v>
      </c>
      <c r="E1135" s="157" t="str">
        <f>RIGHT(Airports[[#This Row],[ICAO]],3)</f>
        <v>LFD</v>
      </c>
      <c r="F11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5" s="215" t="str" cm="1">
        <f t="array" ref="G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5" s="215" t="str" cm="1">
        <f t="array" ref="H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5" s="157" t="str" cm="1">
        <f t="array" ref="I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5" s="157" t="str" cm="1">
        <f t="array" ref="J1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6" spans="1:11" x14ac:dyDescent="0.25">
      <c r="A1136" s="157" t="s">
        <v>2384</v>
      </c>
      <c r="B1136" s="157" t="s">
        <v>2385</v>
      </c>
      <c r="C1136" s="157">
        <v>-18.683056000000001</v>
      </c>
      <c r="D1136" s="157">
        <v>121.808333</v>
      </c>
      <c r="E1136" s="157" t="str">
        <f>RIGHT(Airports[[#This Row],[ICAO]],3)</f>
        <v>LGB</v>
      </c>
      <c r="F11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6" s="215" t="str" cm="1">
        <f t="array" ref="G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6" s="215" t="str" cm="1">
        <f t="array" ref="H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6" s="157" t="str" cm="1">
        <f t="array" ref="I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6" s="157" t="str" cm="1">
        <f t="array" ref="J1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7" spans="1:11" x14ac:dyDescent="0.25">
      <c r="A1137" s="157" t="s">
        <v>2386</v>
      </c>
      <c r="B1137" s="157" t="s">
        <v>2387</v>
      </c>
      <c r="C1137" s="157">
        <v>-33.106943999999999</v>
      </c>
      <c r="D1137" s="157">
        <v>118.389167</v>
      </c>
      <c r="E1137" s="157" t="str">
        <f>RIGHT(Airports[[#This Row],[ICAO]],3)</f>
        <v>LGC</v>
      </c>
      <c r="F11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7" s="215" t="str" cm="1">
        <f t="array" ref="G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7" s="215" t="str" cm="1">
        <f t="array" ref="H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7" s="157" t="str" cm="1">
        <f t="array" ref="I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7" s="157" t="str" cm="1">
        <f t="array" ref="J1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8" spans="1:11" x14ac:dyDescent="0.25">
      <c r="A1138" s="157" t="s">
        <v>2388</v>
      </c>
      <c r="B1138" s="157" t="s">
        <v>2389</v>
      </c>
      <c r="C1138" s="157">
        <v>-41.691110999999999</v>
      </c>
      <c r="D1138" s="157">
        <v>147.14333300000001</v>
      </c>
      <c r="E1138" s="157" t="str">
        <f>RIGHT(Airports[[#This Row],[ICAO]],3)</f>
        <v>LGD</v>
      </c>
      <c r="F11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8" s="215" t="str" cm="1">
        <f t="array" ref="G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8" s="215" t="str" cm="1">
        <f t="array" ref="H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8" s="157" t="str" cm="1">
        <f t="array" ref="I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8" s="157" t="str" cm="1">
        <f t="array" ref="J1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9" spans="1:11" x14ac:dyDescent="0.25">
      <c r="A1139" s="157" t="s">
        <v>2390</v>
      </c>
      <c r="B1139" s="157" t="s">
        <v>2391</v>
      </c>
      <c r="C1139" s="157">
        <v>-35.303610999999997</v>
      </c>
      <c r="D1139" s="157">
        <v>139.267222</v>
      </c>
      <c r="E1139" s="157" t="str">
        <f>RIGHT(Airports[[#This Row],[ICAO]],3)</f>
        <v>LGH</v>
      </c>
      <c r="F11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9" s="215" t="str" cm="1">
        <f t="array" ref="G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9" s="215" t="str" cm="1">
        <f t="array" ref="H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9" s="157" t="str" cm="1">
        <f t="array" ref="I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9" s="157" t="str" cm="1">
        <f t="array" ref="J1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0" spans="1:11" x14ac:dyDescent="0.25">
      <c r="A1140" s="157" t="s">
        <v>2392</v>
      </c>
      <c r="B1140" s="157" t="s">
        <v>2393</v>
      </c>
      <c r="C1140" s="157">
        <v>-22.491667</v>
      </c>
      <c r="D1140" s="157">
        <v>146.66305600000001</v>
      </c>
      <c r="E1140" s="157" t="str">
        <f>RIGHT(Airports[[#This Row],[ICAO]],3)</f>
        <v>LGL</v>
      </c>
      <c r="F11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0" s="215" t="str" cm="1">
        <f t="array" ref="G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0" s="215" t="str" cm="1">
        <f t="array" ref="H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0" s="157" t="str" cm="1">
        <f t="array" ref="I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0" s="157" t="str" cm="1">
        <f t="array" ref="J1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1" spans="1:11" x14ac:dyDescent="0.25">
      <c r="A1141" s="157" t="s">
        <v>2394</v>
      </c>
      <c r="B1141" s="157" t="s">
        <v>2395</v>
      </c>
      <c r="C1141" s="157">
        <v>-30.941666999999999</v>
      </c>
      <c r="D1141" s="157">
        <v>127.03</v>
      </c>
      <c r="E1141" s="157" t="str">
        <f>RIGHT(Airports[[#This Row],[ICAO]],3)</f>
        <v>LGN</v>
      </c>
      <c r="F11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1" s="215" t="str" cm="1">
        <f t="array" ref="G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1" s="215" t="str" cm="1">
        <f t="array" ref="H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1" s="157" t="str" cm="1">
        <f t="array" ref="I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1" s="157" t="str" cm="1">
        <f t="array" ref="J1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2" spans="1:11" x14ac:dyDescent="0.25">
      <c r="A1142" s="157" t="s">
        <v>2396</v>
      </c>
      <c r="B1142" s="157" t="s">
        <v>2397</v>
      </c>
      <c r="C1142" s="157">
        <v>-15.215278</v>
      </c>
      <c r="D1142" s="157">
        <v>129.44499999999999</v>
      </c>
      <c r="E1142" s="157" t="str">
        <f>RIGHT(Airports[[#This Row],[ICAO]],3)</f>
        <v>LGU</v>
      </c>
      <c r="F11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2" s="215" t="str" cm="1">
        <f t="array" ref="G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2" s="215" t="str" cm="1">
        <f t="array" ref="H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2" s="157" t="str" cm="1">
        <f t="array" ref="I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2" s="157" t="str" cm="1">
        <f t="array" ref="J1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3" spans="1:11" x14ac:dyDescent="0.25">
      <c r="A1143" s="157" t="s">
        <v>2398</v>
      </c>
      <c r="B1143" s="157" t="s">
        <v>2399</v>
      </c>
      <c r="C1143" s="157">
        <v>-31.538333000000002</v>
      </c>
      <c r="D1143" s="157">
        <v>159.07722200000001</v>
      </c>
      <c r="E1143" s="157" t="str">
        <f>RIGHT(Airports[[#This Row],[ICAO]],3)</f>
        <v>LHI</v>
      </c>
      <c r="F11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3" s="215" t="str" cm="1">
        <f t="array" ref="G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3" s="215" t="str" cm="1">
        <f t="array" ref="H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3" s="157" t="str" cm="1">
        <f t="array" ref="I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3" s="157" t="str" cm="1">
        <f t="array" ref="J1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4" spans="1:11" x14ac:dyDescent="0.25">
      <c r="A1144" s="157" t="s">
        <v>2400</v>
      </c>
      <c r="B1144" s="157" t="s">
        <v>2401</v>
      </c>
      <c r="C1144" s="157">
        <v>-32.468055999999997</v>
      </c>
      <c r="D1144" s="157">
        <v>150.983056</v>
      </c>
      <c r="E1144" s="157" t="str">
        <f>RIGHT(Airports[[#This Row],[ICAO]],3)</f>
        <v>LHO</v>
      </c>
      <c r="F11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4" s="215" t="str" cm="1">
        <f t="array" ref="G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4" s="215" t="str" cm="1">
        <f t="array" ref="H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4" s="157" t="str" cm="1">
        <f t="array" ref="I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4" s="157" t="str" cm="1">
        <f t="array" ref="J1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5" spans="1:11" x14ac:dyDescent="0.25">
      <c r="A1145" s="157" t="s">
        <v>2402</v>
      </c>
      <c r="B1145" s="157" t="s">
        <v>2403</v>
      </c>
      <c r="C1145" s="157">
        <v>-12.786944</v>
      </c>
      <c r="D1145" s="157">
        <v>143.304722</v>
      </c>
      <c r="E1145" s="157" t="str">
        <f>RIGHT(Airports[[#This Row],[ICAO]],3)</f>
        <v>LHR</v>
      </c>
      <c r="F11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5" s="215" t="str" cm="1">
        <f t="array" ref="G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5" s="215" t="str" cm="1">
        <f t="array" ref="H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5" s="157" t="str" cm="1">
        <f t="array" ref="I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5" s="157" t="str" cm="1">
        <f t="array" ref="J1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6" spans="1:11" x14ac:dyDescent="0.25">
      <c r="A1146" s="157" t="s">
        <v>2404</v>
      </c>
      <c r="B1146" s="157" t="s">
        <v>2405</v>
      </c>
      <c r="C1146" s="157">
        <v>-19.2</v>
      </c>
      <c r="D1146" s="157">
        <v>144.373333</v>
      </c>
      <c r="E1146" s="157" t="str">
        <f>RIGHT(Airports[[#This Row],[ICAO]],3)</f>
        <v>LHS</v>
      </c>
      <c r="F11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6" s="215" t="str" cm="1">
        <f t="array" ref="G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6" s="215" t="str" cm="1">
        <f t="array" ref="H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6" s="157" t="str" cm="1">
        <f t="array" ref="I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6" s="157" t="str" cm="1">
        <f t="array" ref="J1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7" spans="1:11" x14ac:dyDescent="0.25">
      <c r="A1147" s="157" t="s">
        <v>2406</v>
      </c>
      <c r="B1147" s="157" t="s">
        <v>2407</v>
      </c>
      <c r="C1147" s="157">
        <v>-11.049443999999999</v>
      </c>
      <c r="D1147" s="157">
        <v>126.61833300000001</v>
      </c>
      <c r="E1147" s="157" t="str">
        <f>RIGHT(Airports[[#This Row],[ICAO]],3)</f>
        <v>LIB</v>
      </c>
      <c r="F11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7" s="215" t="str" cm="1">
        <f t="array" ref="G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7" s="215" t="str" cm="1">
        <f t="array" ref="H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7" s="157" t="str" cm="1">
        <f t="array" ref="I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7" s="157" t="str" cm="1">
        <f t="array" ref="J1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8" spans="1:11" x14ac:dyDescent="0.25">
      <c r="A1148" s="157" t="s">
        <v>2408</v>
      </c>
      <c r="B1148" s="157" t="s">
        <v>2409</v>
      </c>
      <c r="C1148" s="157">
        <v>-28.809166999999999</v>
      </c>
      <c r="D1148" s="157">
        <v>153.29222200000001</v>
      </c>
      <c r="E1148" s="157" t="str">
        <f>RIGHT(Airports[[#This Row],[ICAO]],3)</f>
        <v>LIH</v>
      </c>
      <c r="F11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8" s="215" t="str" cm="1">
        <f t="array" ref="G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8" s="215" t="str" cm="1">
        <f t="array" ref="H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8" s="157" t="str" cm="1">
        <f t="array" ref="I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8" s="157" t="str" cm="1">
        <f t="array" ref="J1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9" spans="1:11" x14ac:dyDescent="0.25">
      <c r="A1149" s="157" t="s">
        <v>2410</v>
      </c>
      <c r="B1149" s="157" t="s">
        <v>2411</v>
      </c>
      <c r="C1149" s="157">
        <v>-37.691943999999999</v>
      </c>
      <c r="D1149" s="157">
        <v>145.366389</v>
      </c>
      <c r="E1149" s="157" t="str">
        <f>RIGHT(Airports[[#This Row],[ICAO]],3)</f>
        <v>LIL</v>
      </c>
      <c r="F11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9" s="215" t="str" cm="1">
        <f t="array" ref="G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9" s="215" t="str" cm="1">
        <f t="array" ref="H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9" s="157" t="str" cm="1">
        <f t="array" ref="I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9" s="157" t="str" cm="1">
        <f t="array" ref="J1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0" spans="1:11" x14ac:dyDescent="0.25">
      <c r="A1150" s="157" t="s">
        <v>2412</v>
      </c>
      <c r="B1150" s="157" t="s">
        <v>2413</v>
      </c>
      <c r="C1150" s="157">
        <v>-17.233889000000001</v>
      </c>
      <c r="D1150" s="157">
        <v>129.87861100000001</v>
      </c>
      <c r="E1150" s="157" t="str">
        <f>RIGHT(Airports[[#This Row],[ICAO]],3)</f>
        <v>LIM</v>
      </c>
      <c r="F11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0" s="215" t="str" cm="1">
        <f t="array" ref="G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0" s="215" t="str" cm="1">
        <f t="array" ref="H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0" s="157" t="str" cm="1">
        <f t="array" ref="I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0" s="157" t="str" cm="1">
        <f t="array" ref="J1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1" spans="1:11" x14ac:dyDescent="0.25">
      <c r="A1151" s="157" t="s">
        <v>2414</v>
      </c>
      <c r="B1151" s="157" t="s">
        <v>2415</v>
      </c>
      <c r="C1151" s="157">
        <v>-20.454722</v>
      </c>
      <c r="D1151" s="157">
        <v>149.03805600000001</v>
      </c>
      <c r="E1151" s="157" t="str">
        <f>RIGHT(Airports[[#This Row],[ICAO]],3)</f>
        <v>LIN</v>
      </c>
      <c r="F11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1" s="215" t="str" cm="1">
        <f t="array" ref="G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1" s="215" t="str" cm="1">
        <f t="array" ref="H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1" s="157" t="str" cm="1">
        <f t="array" ref="I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1" s="157" t="str" cm="1">
        <f t="array" ref="J1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2" spans="1:11" x14ac:dyDescent="0.25">
      <c r="A1152" s="157" t="s">
        <v>2416</v>
      </c>
      <c r="B1152" s="157" t="s">
        <v>2417</v>
      </c>
      <c r="C1152" s="157">
        <v>-28.826667</v>
      </c>
      <c r="D1152" s="157">
        <v>153.25749999999999</v>
      </c>
      <c r="E1152" s="157" t="str">
        <f>RIGHT(Airports[[#This Row],[ICAO]],3)</f>
        <v>LIS</v>
      </c>
      <c r="F11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2" s="215" t="str" cm="1">
        <f t="array" ref="G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2" s="215" t="str" cm="1">
        <f t="array" ref="H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2" s="157" t="str" cm="1">
        <f t="array" ref="I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2" s="157" t="str" cm="1">
        <f t="array" ref="J1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3" spans="1:11" x14ac:dyDescent="0.25">
      <c r="A1153" s="157" t="s">
        <v>2418</v>
      </c>
      <c r="B1153" s="157" t="s">
        <v>2419</v>
      </c>
      <c r="C1153" s="157">
        <v>-13.43</v>
      </c>
      <c r="D1153" s="157">
        <v>130.495</v>
      </c>
      <c r="E1153" s="157" t="str">
        <f>RIGHT(Airports[[#This Row],[ICAO]],3)</f>
        <v>LIT</v>
      </c>
      <c r="F11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3" s="215" t="str" cm="1">
        <f t="array" ref="G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3" s="215" t="str" cm="1">
        <f t="array" ref="H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3" s="157" t="str" cm="1">
        <f t="array" ref="I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3" s="157" t="str" cm="1">
        <f t="array" ref="J1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4" spans="1:11" x14ac:dyDescent="0.25">
      <c r="A1154" s="157" t="s">
        <v>2420</v>
      </c>
      <c r="B1154" s="157" t="s">
        <v>2421</v>
      </c>
      <c r="C1154" s="157">
        <v>-17.944167</v>
      </c>
      <c r="D1154" s="157">
        <v>124.254722</v>
      </c>
      <c r="E1154" s="157" t="str">
        <f>RIGHT(Airports[[#This Row],[ICAO]],3)</f>
        <v>LIV</v>
      </c>
      <c r="F11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4" s="215" t="str" cm="1">
        <f t="array" ref="G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4" s="215" t="str" cm="1">
        <f t="array" ref="H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4" s="157" t="str" cm="1">
        <f t="array" ref="I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4" s="157" t="str" cm="1">
        <f t="array" ref="J1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5" spans="1:11" x14ac:dyDescent="0.25">
      <c r="A1155" s="157" t="s">
        <v>2422</v>
      </c>
      <c r="B1155" s="157" t="s">
        <v>2423</v>
      </c>
      <c r="C1155" s="157">
        <v>-32.317777999999997</v>
      </c>
      <c r="D1155" s="157">
        <v>120.554722</v>
      </c>
      <c r="E1155" s="157" t="str">
        <f>RIGHT(Airports[[#This Row],[ICAO]],3)</f>
        <v>LJN</v>
      </c>
      <c r="F11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5" s="215" t="str" cm="1">
        <f t="array" ref="G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5" s="215" t="str" cm="1">
        <f t="array" ref="H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5" s="157" t="str" cm="1">
        <f t="array" ref="I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5" s="157" t="str" cm="1">
        <f t="array" ref="J1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6" spans="1:11" x14ac:dyDescent="0.25">
      <c r="A1156" s="157" t="s">
        <v>2424</v>
      </c>
      <c r="B1156" s="157" t="s">
        <v>2425</v>
      </c>
      <c r="C1156" s="157">
        <v>-18.913333000000002</v>
      </c>
      <c r="D1156" s="157">
        <v>144.996667</v>
      </c>
      <c r="E1156" s="157" t="str">
        <f>RIGHT(Airports[[#This Row],[ICAO]],3)</f>
        <v>LKD</v>
      </c>
      <c r="F11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6" s="215" t="str" cm="1">
        <f t="array" ref="G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6" s="215" t="str" cm="1">
        <f t="array" ref="H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6" s="157" t="str" cm="1">
        <f t="array" ref="I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6" s="157" t="str" cm="1">
        <f t="array" ref="J1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7" spans="1:11" x14ac:dyDescent="0.25">
      <c r="A1157" s="157" t="s">
        <v>2426</v>
      </c>
      <c r="B1157" s="157" t="s">
        <v>2379</v>
      </c>
      <c r="C1157" s="157">
        <v>-37.852221999999998</v>
      </c>
      <c r="D1157" s="157">
        <v>147.948611</v>
      </c>
      <c r="E1157" s="157" t="str">
        <f>RIGHT(Airports[[#This Row],[ICAO]],3)</f>
        <v>LKE</v>
      </c>
      <c r="F11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7" s="215" t="str" cm="1">
        <f t="array" ref="G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7" s="215" t="str" cm="1">
        <f t="array" ref="H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7" s="157" t="str" cm="1">
        <f t="array" ref="I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7" s="157" t="str" cm="1">
        <f t="array" ref="J1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8" spans="1:11" x14ac:dyDescent="0.25">
      <c r="A1158" s="157" t="s">
        <v>2427</v>
      </c>
      <c r="B1158" s="157" t="s">
        <v>2428</v>
      </c>
      <c r="C1158" s="157">
        <v>-34.391666999999998</v>
      </c>
      <c r="D1158" s="157">
        <v>143.66749999999999</v>
      </c>
      <c r="E1158" s="157" t="str">
        <f>RIGHT(Airports[[#This Row],[ICAO]],3)</f>
        <v>LKM</v>
      </c>
      <c r="F11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8" s="215" t="str" cm="1">
        <f t="array" ref="G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8" s="215" t="str" cm="1">
        <f t="array" ref="H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8" s="157" t="str" cm="1">
        <f t="array" ref="I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8" s="157" t="str" cm="1">
        <f t="array" ref="J1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9" spans="1:11" x14ac:dyDescent="0.25">
      <c r="A1159" s="157" t="s">
        <v>2429</v>
      </c>
      <c r="B1159" s="157" t="s">
        <v>2430</v>
      </c>
      <c r="C1159" s="157">
        <v>-20.98</v>
      </c>
      <c r="D1159" s="157">
        <v>137.91749999999999</v>
      </c>
      <c r="E1159" s="157" t="str">
        <f>RIGHT(Airports[[#This Row],[ICAO]],3)</f>
        <v>LKN</v>
      </c>
      <c r="F11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9" s="215" t="str" cm="1">
        <f t="array" ref="G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9" s="215" t="str" cm="1">
        <f t="array" ref="H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9" s="157" t="str" cm="1">
        <f t="array" ref="I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9" s="157" t="str" cm="1">
        <f t="array" ref="J1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0" spans="1:11" x14ac:dyDescent="0.25">
      <c r="A1160" s="157" t="s">
        <v>2431</v>
      </c>
      <c r="B1160" s="157" t="s">
        <v>2432</v>
      </c>
      <c r="C1160" s="157">
        <v>-31.714721999999998</v>
      </c>
      <c r="D1160" s="157">
        <v>152.72472200000001</v>
      </c>
      <c r="E1160" s="157" t="str">
        <f>RIGHT(Airports[[#This Row],[ICAO]],3)</f>
        <v>LKS</v>
      </c>
      <c r="F11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0" s="215" t="str" cm="1">
        <f t="array" ref="G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0" s="215" t="str" cm="1">
        <f t="array" ref="H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0" s="157" t="str" cm="1">
        <f t="array" ref="I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0" s="157" t="str" cm="1">
        <f t="array" ref="J1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1" spans="1:11" x14ac:dyDescent="0.25">
      <c r="A1161" s="157" t="s">
        <v>2433</v>
      </c>
      <c r="B1161" s="157" t="s">
        <v>2434</v>
      </c>
      <c r="C1161" s="157">
        <v>-29.798333</v>
      </c>
      <c r="D1161" s="157">
        <v>133.345</v>
      </c>
      <c r="E1161" s="157" t="str">
        <f>RIGHT(Airports[[#This Row],[ICAO]],3)</f>
        <v>LLA</v>
      </c>
      <c r="F11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1" s="215" t="str" cm="1">
        <f t="array" ref="G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1" s="215" t="str" cm="1">
        <f t="array" ref="H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1" s="157" t="str" cm="1">
        <f t="array" ref="I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1" s="157" t="str" cm="1">
        <f t="array" ref="J1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2" spans="1:11" x14ac:dyDescent="0.25">
      <c r="A1162" s="157" t="s">
        <v>2435</v>
      </c>
      <c r="B1162" s="157" t="s">
        <v>2436</v>
      </c>
      <c r="C1162" s="157">
        <v>-25.516389</v>
      </c>
      <c r="D1162" s="157">
        <v>134.016389</v>
      </c>
      <c r="E1162" s="157" t="str">
        <f>RIGHT(Airports[[#This Row],[ICAO]],3)</f>
        <v>LLC</v>
      </c>
      <c r="F11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2" s="215" t="str" cm="1">
        <f t="array" ref="G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2" s="215" t="str" cm="1">
        <f t="array" ref="H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2" s="157" t="str" cm="1">
        <f t="array" ref="I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2" s="157" t="str" cm="1">
        <f t="array" ref="J1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3" spans="1:11" x14ac:dyDescent="0.25">
      <c r="A1163" s="157" t="s">
        <v>2437</v>
      </c>
      <c r="B1163" s="157" t="s">
        <v>2438</v>
      </c>
      <c r="C1163" s="157">
        <v>-27.408332999999999</v>
      </c>
      <c r="D1163" s="157">
        <v>141.808333</v>
      </c>
      <c r="E1163" s="157" t="str">
        <f>RIGHT(Airports[[#This Row],[ICAO]],3)</f>
        <v>LLE</v>
      </c>
      <c r="F11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3" s="215" t="str" cm="1">
        <f t="array" ref="G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3" s="215" t="str" cm="1">
        <f t="array" ref="H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3" s="157" t="str" cm="1">
        <f t="array" ref="I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3" s="157" t="str" cm="1">
        <f t="array" ref="J1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4" spans="1:11" x14ac:dyDescent="0.25">
      <c r="A1164" s="157" t="s">
        <v>2439</v>
      </c>
      <c r="B1164" s="157" t="s">
        <v>2440</v>
      </c>
      <c r="C1164" s="157">
        <v>-34.516666999999998</v>
      </c>
      <c r="D1164" s="157">
        <v>138.42361099999999</v>
      </c>
      <c r="E1164" s="157" t="str">
        <f>RIGHT(Airports[[#This Row],[ICAO]],3)</f>
        <v>LLT</v>
      </c>
      <c r="F11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4" s="215" t="str" cm="1">
        <f t="array" ref="G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4" s="215" t="str" cm="1">
        <f t="array" ref="H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4" s="157" t="str" cm="1">
        <f t="array" ref="I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4" s="157" t="str" cm="1">
        <f t="array" ref="J1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5" spans="1:11" x14ac:dyDescent="0.25">
      <c r="A1165" s="157" t="s">
        <v>2441</v>
      </c>
      <c r="B1165" s="157" t="s">
        <v>2442</v>
      </c>
      <c r="C1165" s="157">
        <v>-13.249167</v>
      </c>
      <c r="D1165" s="157">
        <v>135.84805600000001</v>
      </c>
      <c r="E1165" s="157" t="str">
        <f>RIGHT(Airports[[#This Row],[ICAO]],3)</f>
        <v>LMA</v>
      </c>
      <c r="F11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5" s="215" t="str" cm="1">
        <f t="array" ref="G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5" s="215" t="str" cm="1">
        <f t="array" ref="H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5" s="157" t="str" cm="1">
        <f t="array" ref="I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5" s="157" t="str" cm="1">
        <f t="array" ref="J1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6" spans="1:11" x14ac:dyDescent="0.25">
      <c r="A1166" s="157" t="s">
        <v>2443</v>
      </c>
      <c r="B1166" s="157" t="s">
        <v>2444</v>
      </c>
      <c r="C1166" s="157">
        <v>-23.899722000000001</v>
      </c>
      <c r="D1166" s="157">
        <v>152.399722</v>
      </c>
      <c r="E1166" s="157" t="str">
        <f>RIGHT(Airports[[#This Row],[ICAO]],3)</f>
        <v>LMI</v>
      </c>
      <c r="F11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6" s="215" t="str" cm="1">
        <f t="array" ref="G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6" s="215" t="str" cm="1">
        <f t="array" ref="H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6" s="157" t="str" cm="1">
        <f t="array" ref="I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6" s="157" t="str" cm="1">
        <f t="array" ref="J1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7" spans="1:11" x14ac:dyDescent="0.25">
      <c r="A1167" s="157" t="s">
        <v>2445</v>
      </c>
      <c r="B1167" s="157" t="s">
        <v>2446</v>
      </c>
      <c r="C1167" s="157">
        <v>-33.066110999999999</v>
      </c>
      <c r="D1167" s="157">
        <v>151.648056</v>
      </c>
      <c r="E1167" s="157" t="str">
        <f>RIGHT(Airports[[#This Row],[ICAO]],3)</f>
        <v>LMQ</v>
      </c>
      <c r="F11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7" s="215" t="str" cm="1">
        <f t="array" ref="G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7" s="215" t="str" cm="1">
        <f t="array" ref="H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7" s="157" t="str" cm="1">
        <f t="array" ref="I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7" s="157" t="str" cm="1">
        <f t="array" ref="J1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8" spans="1:11" x14ac:dyDescent="0.25">
      <c r="A1168" s="157" t="s">
        <v>2447</v>
      </c>
      <c r="B1168" s="157" t="s">
        <v>2448</v>
      </c>
      <c r="C1168" s="157">
        <v>-33.744999999999997</v>
      </c>
      <c r="D1168" s="157">
        <v>143.001667</v>
      </c>
      <c r="E1168" s="157" t="str">
        <f>RIGHT(Airports[[#This Row],[ICAO]],3)</f>
        <v>LMU</v>
      </c>
      <c r="F11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8" s="215" t="str" cm="1">
        <f t="array" ref="G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8" s="215" t="str" cm="1">
        <f t="array" ref="H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8" s="157" t="str" cm="1">
        <f t="array" ref="I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8" s="157" t="str" cm="1">
        <f t="array" ref="J1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9" spans="1:11" x14ac:dyDescent="0.25">
      <c r="A1169" s="157" t="s">
        <v>2449</v>
      </c>
      <c r="B1169" s="157" t="s">
        <v>2450</v>
      </c>
      <c r="C1169" s="157">
        <v>-15.835832999999999</v>
      </c>
      <c r="D1169" s="157">
        <v>144.8475</v>
      </c>
      <c r="E1169" s="157" t="str">
        <f>RIGHT(Airports[[#This Row],[ICAO]],3)</f>
        <v>LND</v>
      </c>
      <c r="F11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9" s="215" t="str" cm="1">
        <f t="array" ref="G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9" s="215" t="str" cm="1">
        <f t="array" ref="H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9" s="157" t="str" cm="1">
        <f t="array" ref="I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9" s="157" t="str" cm="1">
        <f t="array" ref="J1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0" spans="1:11" x14ac:dyDescent="0.25">
      <c r="A1170" s="157" t="s">
        <v>2451</v>
      </c>
      <c r="B1170" s="157" t="s">
        <v>2452</v>
      </c>
      <c r="C1170" s="157">
        <v>-13.786111</v>
      </c>
      <c r="D1170" s="157">
        <v>123.313889</v>
      </c>
      <c r="E1170" s="157" t="str">
        <f>RIGHT(Airports[[#This Row],[ICAO]],3)</f>
        <v>LNG</v>
      </c>
      <c r="F11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0" s="215" t="str" cm="1">
        <f t="array" ref="G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0" s="215" t="str" cm="1">
        <f t="array" ref="H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0" s="157" t="str" cm="1">
        <f t="array" ref="I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0" s="157" t="str" cm="1">
        <f t="array" ref="J1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1" spans="1:11" x14ac:dyDescent="0.25">
      <c r="A1171" s="157" t="s">
        <v>2453</v>
      </c>
      <c r="B1171" s="157" t="s">
        <v>2454</v>
      </c>
      <c r="C1171" s="157">
        <v>-24.95</v>
      </c>
      <c r="D1171" s="157">
        <v>116.966667</v>
      </c>
      <c r="E1171" s="157" t="str">
        <f>RIGHT(Airports[[#This Row],[ICAO]],3)</f>
        <v>LNR</v>
      </c>
      <c r="F11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1" s="215" t="str" cm="1">
        <f t="array" ref="G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1" s="215" t="str" cm="1">
        <f t="array" ref="H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1" s="157" t="str" cm="1">
        <f t="array" ref="I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1" s="157" t="str" cm="1">
        <f t="array" ref="J1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2" spans="1:11" x14ac:dyDescent="0.25">
      <c r="A1172" s="157" t="s">
        <v>2455</v>
      </c>
      <c r="B1172" s="157" t="s">
        <v>2456</v>
      </c>
      <c r="C1172" s="157">
        <v>-20.758056</v>
      </c>
      <c r="D1172" s="157">
        <v>121.016667</v>
      </c>
      <c r="F11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2" s="215" t="str" cm="1">
        <f t="array" ref="G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2" s="215" t="str" cm="1">
        <f t="array" ref="H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2" s="157" t="str" cm="1">
        <f t="array" ref="I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2" s="157" t="str" cm="1">
        <f t="array" ref="J1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3" spans="1:11" x14ac:dyDescent="0.25">
      <c r="A1173" s="157" t="s">
        <v>2457</v>
      </c>
      <c r="B1173" s="157" t="s">
        <v>2458</v>
      </c>
      <c r="C1173" s="157">
        <v>-36.808056000000001</v>
      </c>
      <c r="D1173" s="157">
        <v>145.45666700000001</v>
      </c>
      <c r="E1173" s="157" t="str">
        <f>RIGHT(Airports[[#This Row],[ICAO]],3)</f>
        <v>LOD</v>
      </c>
      <c r="F11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3" s="215" t="str" cm="1">
        <f t="array" ref="G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3" s="215" t="str" cm="1">
        <f t="array" ref="H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3" s="157" t="str" cm="1">
        <f t="array" ref="I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3" s="157" t="str" cm="1">
        <f t="array" ref="J1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4" spans="1:11" x14ac:dyDescent="0.25">
      <c r="A1174" s="157" t="s">
        <v>2459</v>
      </c>
      <c r="B1174" s="157" t="s">
        <v>2460</v>
      </c>
      <c r="C1174" s="157">
        <v>-30.531389000000001</v>
      </c>
      <c r="D1174" s="157">
        <v>145.12861100000001</v>
      </c>
      <c r="E1174" s="157" t="str">
        <f>RIGHT(Airports[[#This Row],[ICAO]],3)</f>
        <v>LOH</v>
      </c>
      <c r="F11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4" s="215" t="str" cm="1">
        <f t="array" ref="G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4" s="215" t="str" cm="1">
        <f t="array" ref="H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4" s="157" t="str" cm="1">
        <f t="array" ref="I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4" s="157" t="str" cm="1">
        <f t="array" ref="J1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5" spans="1:11" x14ac:dyDescent="0.25">
      <c r="A1175" s="157" t="s">
        <v>2461</v>
      </c>
      <c r="B1175" s="157" t="s">
        <v>2462</v>
      </c>
      <c r="C1175" s="157">
        <v>-33.543332999999997</v>
      </c>
      <c r="D1175" s="157">
        <v>135.691667</v>
      </c>
      <c r="E1175" s="157" t="str">
        <f>RIGHT(Airports[[#This Row],[ICAO]],3)</f>
        <v>LOK</v>
      </c>
      <c r="F11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5" s="215" t="str" cm="1">
        <f t="array" ref="G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5" s="215" t="str" cm="1">
        <f t="array" ref="H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5" s="157" t="str" cm="1">
        <f t="array" ref="I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5" s="157" t="str" cm="1">
        <f t="array" ref="J1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6" spans="1:11" x14ac:dyDescent="0.25">
      <c r="A1176" s="157" t="s">
        <v>2463</v>
      </c>
      <c r="B1176" s="157" t="s">
        <v>2464</v>
      </c>
      <c r="C1176" s="157">
        <v>-22.697904000000001</v>
      </c>
      <c r="D1176" s="157">
        <v>116.236328</v>
      </c>
      <c r="E1176" s="157" t="str">
        <f>RIGHT(Airports[[#This Row],[ICAO]],3)</f>
        <v>LOO</v>
      </c>
      <c r="F11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6" s="215" t="str" cm="1">
        <f t="array" ref="G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6" s="215" t="str" cm="1">
        <f t="array" ref="H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6" s="157" t="str" cm="1">
        <f t="array" ref="I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6" s="157" t="str" cm="1">
        <f t="array" ref="J1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7" spans="1:11" x14ac:dyDescent="0.25">
      <c r="A1177" s="157" t="s">
        <v>2465</v>
      </c>
      <c r="B1177" s="157" t="s">
        <v>2466</v>
      </c>
      <c r="C1177" s="157">
        <v>-19.006388999999999</v>
      </c>
      <c r="D1177" s="157">
        <v>139.89944399999999</v>
      </c>
      <c r="E1177" s="157" t="str">
        <f>RIGHT(Airports[[#This Row],[ICAO]],3)</f>
        <v>LOR</v>
      </c>
      <c r="F11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7" s="215" t="str" cm="1">
        <f t="array" ref="G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7" s="215" t="str" cm="1">
        <f t="array" ref="H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7" s="157" t="str" cm="1">
        <f t="array" ref="I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7" s="157" t="str" cm="1">
        <f t="array" ref="J1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8" spans="1:11" x14ac:dyDescent="0.25">
      <c r="A1178" s="157" t="s">
        <v>2467</v>
      </c>
      <c r="B1178" s="157" t="s">
        <v>2468</v>
      </c>
      <c r="C1178" s="157">
        <v>-18.716667000000001</v>
      </c>
      <c r="D1178" s="157">
        <v>126.716667</v>
      </c>
      <c r="E1178" s="157" t="str">
        <f>RIGHT(Airports[[#This Row],[ICAO]],3)</f>
        <v>LOU</v>
      </c>
      <c r="F11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8" s="215" t="str" cm="1">
        <f t="array" ref="G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8" s="215" t="str" cm="1">
        <f t="array" ref="H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8" s="157" t="str" cm="1">
        <f t="array" ref="I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8" s="157" t="str" cm="1">
        <f t="array" ref="J1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9" spans="1:11" x14ac:dyDescent="0.25">
      <c r="A1179" s="157" t="s">
        <v>2469</v>
      </c>
      <c r="B1179" s="157" t="s">
        <v>2470</v>
      </c>
      <c r="C1179" s="157">
        <v>-17.048333</v>
      </c>
      <c r="D1179" s="157">
        <v>141.37638899999999</v>
      </c>
      <c r="E1179" s="157" t="str">
        <f>RIGHT(Airports[[#This Row],[ICAO]],3)</f>
        <v>LOV</v>
      </c>
      <c r="F11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9" s="215" t="str" cm="1">
        <f t="array" ref="G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9" s="215" t="str" cm="1">
        <f t="array" ref="H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9" s="157" t="str" cm="1">
        <f t="array" ref="I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9" s="157" t="str" cm="1">
        <f t="array" ref="J1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0" spans="1:11" x14ac:dyDescent="0.25">
      <c r="A1180" s="157" t="s">
        <v>2471</v>
      </c>
      <c r="B1180" s="157" t="s">
        <v>2472</v>
      </c>
      <c r="C1180" s="157">
        <v>-20.654444000000002</v>
      </c>
      <c r="D1180" s="157">
        <v>115.576944</v>
      </c>
      <c r="E1180" s="157" t="str">
        <f>RIGHT(Airports[[#This Row],[ICAO]],3)</f>
        <v>LOW</v>
      </c>
      <c r="F11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0" s="215" t="str" cm="1">
        <f t="array" ref="G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0" s="215" t="str" cm="1">
        <f t="array" ref="H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0" s="157" t="str" cm="1">
        <f t="array" ref="I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0" s="157" t="str" cm="1">
        <f t="array" ref="J1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1" spans="1:11" x14ac:dyDescent="0.25">
      <c r="A1181" s="157" t="s">
        <v>2473</v>
      </c>
      <c r="B1181" s="157" t="s">
        <v>2474</v>
      </c>
      <c r="C1181" s="157">
        <v>-34.475833000000002</v>
      </c>
      <c r="D1181" s="157">
        <v>140.66388900000001</v>
      </c>
      <c r="E1181" s="157" t="str">
        <f>RIGHT(Airports[[#This Row],[ICAO]],3)</f>
        <v>LOX</v>
      </c>
      <c r="F11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1" s="215" t="str" cm="1">
        <f t="array" ref="G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1" s="215" t="str" cm="1">
        <f t="array" ref="H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1" s="157" t="str" cm="1">
        <f t="array" ref="I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1" s="157" t="str" cm="1">
        <f t="array" ref="J1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2" spans="1:11" x14ac:dyDescent="0.25">
      <c r="A1182" s="157" t="s">
        <v>2475</v>
      </c>
      <c r="B1182" s="157" t="s">
        <v>2476</v>
      </c>
      <c r="C1182" s="157">
        <v>-17.866667</v>
      </c>
      <c r="D1182" s="157">
        <v>125.416389</v>
      </c>
      <c r="E1182" s="157" t="str">
        <f>RIGHT(Airports[[#This Row],[ICAO]],3)</f>
        <v>LPD</v>
      </c>
      <c r="F11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2" s="215" t="str" cm="1">
        <f t="array" ref="G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2" s="215" t="str" cm="1">
        <f t="array" ref="H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2" s="157" t="str" cm="1">
        <f t="array" ref="I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2" s="157" t="str" cm="1">
        <f t="array" ref="J1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3" spans="1:11" x14ac:dyDescent="0.25">
      <c r="A1183" s="157" t="s">
        <v>2477</v>
      </c>
      <c r="B1183" s="157" t="s">
        <v>2478</v>
      </c>
      <c r="C1183" s="157">
        <v>-33.918332999999997</v>
      </c>
      <c r="D1183" s="157">
        <v>150.69916699999999</v>
      </c>
      <c r="E1183" s="157" t="str">
        <f>RIGHT(Airports[[#This Row],[ICAO]],3)</f>
        <v>LPE</v>
      </c>
      <c r="F11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3" s="215" t="str" cm="1">
        <f t="array" ref="G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3" s="215" t="str" cm="1">
        <f t="array" ref="H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3" s="157" t="str" cm="1">
        <f t="array" ref="I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3" s="157" t="str" cm="1">
        <f t="array" ref="J1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4" spans="1:11" x14ac:dyDescent="0.25">
      <c r="A1184" s="157" t="s">
        <v>2479</v>
      </c>
      <c r="B1184" s="157" t="s">
        <v>2480</v>
      </c>
      <c r="C1184" s="157">
        <v>-33.924166999999997</v>
      </c>
      <c r="D1184" s="157">
        <v>150.68305599999999</v>
      </c>
      <c r="E1184" s="157" t="str">
        <f>RIGHT(Airports[[#This Row],[ICAO]],3)</f>
        <v>LPW</v>
      </c>
      <c r="F11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4" s="215" t="str" cm="1">
        <f t="array" ref="G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4" s="215" t="str" cm="1">
        <f t="array" ref="H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4" s="157" t="str" cm="1">
        <f t="array" ref="I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4" s="157" t="str" cm="1">
        <f t="array" ref="J1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5" spans="1:11" x14ac:dyDescent="0.25">
      <c r="A1185" s="157" t="s">
        <v>2481</v>
      </c>
      <c r="B1185" s="157" t="s">
        <v>2482</v>
      </c>
      <c r="C1185" s="157">
        <v>-15.55</v>
      </c>
      <c r="D1185" s="157">
        <v>144.44972200000001</v>
      </c>
      <c r="E1185" s="157" t="str">
        <f>RIGHT(Airports[[#This Row],[ICAO]],3)</f>
        <v>LRA</v>
      </c>
      <c r="F11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5" s="215" t="str" cm="1">
        <f t="array" ref="G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5" s="215" t="str" cm="1">
        <f t="array" ref="H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5" s="157" t="str" cm="1">
        <f t="array" ref="I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5" s="157" t="str" cm="1">
        <f t="array" ref="J1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6" spans="1:11" x14ac:dyDescent="0.25">
      <c r="A1186" s="157" t="s">
        <v>2483</v>
      </c>
      <c r="B1186" s="157" t="s">
        <v>2484</v>
      </c>
      <c r="C1186" s="157">
        <v>-29.456666999999999</v>
      </c>
      <c r="D1186" s="157">
        <v>147.984444</v>
      </c>
      <c r="E1186" s="157" t="str">
        <f>RIGHT(Airports[[#This Row],[ICAO]],3)</f>
        <v>LRD</v>
      </c>
      <c r="F11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6" s="215" t="str" cm="1">
        <f t="array" ref="G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6" s="215" t="str" cm="1">
        <f t="array" ref="H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6" s="157" t="str" cm="1">
        <f t="array" ref="I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6" s="157" t="str" cm="1">
        <f t="array" ref="J1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7" spans="1:11" x14ac:dyDescent="0.25">
      <c r="A1187" s="157" t="s">
        <v>2485</v>
      </c>
      <c r="B1187" s="157" t="s">
        <v>2486</v>
      </c>
      <c r="C1187" s="157">
        <v>-23.434166999999999</v>
      </c>
      <c r="D1187" s="157">
        <v>144.28027800000001</v>
      </c>
      <c r="E1187" s="157" t="str">
        <f>RIGHT(Airports[[#This Row],[ICAO]],3)</f>
        <v>LRE</v>
      </c>
      <c r="F11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7" s="215" t="str" cm="1">
        <f t="array" ref="G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7" s="215" t="str" cm="1">
        <f t="array" ref="H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7" s="157" t="str" cm="1">
        <f t="array" ref="I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7" s="157" t="str" cm="1">
        <f t="array" ref="J1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8" spans="1:11" x14ac:dyDescent="0.25">
      <c r="A1188" s="157" t="s">
        <v>2487</v>
      </c>
      <c r="B1188" s="157" t="s">
        <v>2488</v>
      </c>
      <c r="C1188" s="157">
        <v>-26.216667000000001</v>
      </c>
      <c r="D1188" s="157">
        <v>121.55</v>
      </c>
      <c r="E1188" s="157" t="str">
        <f>RIGHT(Airports[[#This Row],[ICAO]],3)</f>
        <v>LRG</v>
      </c>
      <c r="F11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8" s="215" t="str" cm="1">
        <f t="array" ref="G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8" s="215" t="str" cm="1">
        <f t="array" ref="H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8" s="157" t="str" cm="1">
        <f t="array" ref="I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8" s="157" t="str" cm="1">
        <f t="array" ref="J1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9" spans="1:11" x14ac:dyDescent="0.25">
      <c r="A1189" s="157" t="s">
        <v>2489</v>
      </c>
      <c r="B1189" s="157" t="s">
        <v>2490</v>
      </c>
      <c r="C1189" s="157">
        <v>-15.182778000000001</v>
      </c>
      <c r="D1189" s="157">
        <v>144.345833</v>
      </c>
      <c r="E1189" s="157" t="str">
        <f>RIGHT(Airports[[#This Row],[ICAO]],3)</f>
        <v>LRS</v>
      </c>
      <c r="F11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9" s="215" t="str" cm="1">
        <f t="array" ref="G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9" s="215" t="str" cm="1">
        <f t="array" ref="H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9" s="157" t="str" cm="1">
        <f t="array" ref="I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9" s="157" t="str" cm="1">
        <f t="array" ref="J1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0" spans="1:11" x14ac:dyDescent="0.25">
      <c r="A1190" s="157" t="s">
        <v>2491</v>
      </c>
      <c r="B1190" s="157" t="s">
        <v>2492</v>
      </c>
      <c r="C1190" s="157">
        <v>-37.917971999999999</v>
      </c>
      <c r="D1190" s="157">
        <v>144.482361</v>
      </c>
      <c r="E1190" s="157" t="str">
        <f>RIGHT(Airports[[#This Row],[ICAO]],3)</f>
        <v>LRV</v>
      </c>
      <c r="F11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0" s="215" t="str" cm="1">
        <f t="array" ref="G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0" s="215" t="str" cm="1">
        <f t="array" ref="H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0" s="157" t="str" cm="1">
        <f t="array" ref="I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0" s="157" t="str" cm="1">
        <f t="array" ref="J1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1" spans="1:11" x14ac:dyDescent="0.25">
      <c r="A1191" s="157" t="s">
        <v>2493</v>
      </c>
      <c r="B1191" s="157" t="s">
        <v>2494</v>
      </c>
      <c r="C1191" s="157">
        <v>-33.994444000000001</v>
      </c>
      <c r="D1191" s="157">
        <v>151.24944400000001</v>
      </c>
      <c r="E1191" s="157" t="str">
        <f>RIGHT(Airports[[#This Row],[ICAO]],3)</f>
        <v>LSB</v>
      </c>
      <c r="F11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1" s="215" t="str" cm="1">
        <f t="array" ref="G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1" s="215" t="str" cm="1">
        <f t="array" ref="H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1" s="157" t="str" cm="1">
        <f t="array" ref="I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1" s="157" t="str" cm="1">
        <f t="array" ref="J1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2" spans="1:11" x14ac:dyDescent="0.25">
      <c r="A1192" s="157" t="s">
        <v>2495</v>
      </c>
      <c r="B1192" s="157" t="s">
        <v>2496</v>
      </c>
      <c r="C1192" s="157">
        <v>-32.666389000000002</v>
      </c>
      <c r="D1192" s="157">
        <v>151.41916699999999</v>
      </c>
      <c r="E1192" s="157" t="str">
        <f>RIGHT(Airports[[#This Row],[ICAO]],3)</f>
        <v>LSK</v>
      </c>
      <c r="F11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2" s="215" t="str" cm="1">
        <f t="array" ref="G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2" s="215" t="str" cm="1">
        <f t="array" ref="H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2" s="157" t="str" cm="1">
        <f t="array" ref="I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2" s="157" t="str" cm="1">
        <f t="array" ref="J1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3" spans="1:11" x14ac:dyDescent="0.25">
      <c r="A1193" s="157" t="s">
        <v>2497</v>
      </c>
      <c r="B1193" s="157" t="s">
        <v>2498</v>
      </c>
      <c r="C1193" s="157">
        <v>-27.843333000000001</v>
      </c>
      <c r="D1193" s="157">
        <v>120.703333</v>
      </c>
      <c r="E1193" s="157" t="str">
        <f>RIGHT(Airports[[#This Row],[ICAO]],3)</f>
        <v>LST</v>
      </c>
      <c r="F11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3" s="215" t="str" cm="1">
        <f t="array" ref="G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3" s="215" t="str" cm="1">
        <f t="array" ref="H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3" s="157" t="str" cm="1">
        <f t="array" ref="I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3" s="157" t="str" cm="1">
        <f t="array" ref="J1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4" spans="1:11" x14ac:dyDescent="0.25">
      <c r="A1194" s="157" t="s">
        <v>2499</v>
      </c>
      <c r="B1194" s="157" t="s">
        <v>2500</v>
      </c>
      <c r="C1194" s="157">
        <v>-27.018332999999998</v>
      </c>
      <c r="D1194" s="157">
        <v>129.88499999999999</v>
      </c>
      <c r="E1194" s="157" t="str">
        <f>RIGHT(Airports[[#This Row],[ICAO]],3)</f>
        <v>LSY</v>
      </c>
      <c r="F11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4" s="215" t="str" cm="1">
        <f t="array" ref="G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4" s="215" t="str" cm="1">
        <f t="array" ref="H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4" s="157" t="str" cm="1">
        <f t="array" ref="I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4" s="157" t="str" cm="1">
        <f t="array" ref="J1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5" spans="1:11" x14ac:dyDescent="0.25">
      <c r="A1195" s="157" t="s">
        <v>2501</v>
      </c>
      <c r="B1195" s="157" t="s">
        <v>2502</v>
      </c>
      <c r="C1195" s="157">
        <v>-28.613610999999999</v>
      </c>
      <c r="D1195" s="157">
        <v>122.423889</v>
      </c>
      <c r="E1195" s="157" t="str">
        <f>RIGHT(Airports[[#This Row],[ICAO]],3)</f>
        <v>LTN</v>
      </c>
      <c r="F11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5" s="215" t="str" cm="1">
        <f t="array" ref="G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5" s="215" t="str" cm="1">
        <f t="array" ref="H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5" s="157" t="str" cm="1">
        <f t="array" ref="I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5" s="157" t="str" cm="1">
        <f t="array" ref="J1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6" spans="1:11" x14ac:dyDescent="0.25">
      <c r="A1196" s="157" t="s">
        <v>2503</v>
      </c>
      <c r="B1196" s="157" t="s">
        <v>2504</v>
      </c>
      <c r="C1196" s="157">
        <v>-24.113333000000001</v>
      </c>
      <c r="D1196" s="157">
        <v>152.71555599999999</v>
      </c>
      <c r="E1196" s="157" t="str">
        <f>RIGHT(Airports[[#This Row],[ICAO]],3)</f>
        <v>LTT</v>
      </c>
      <c r="F11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6" s="215" t="str" cm="1">
        <f t="array" ref="G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6" s="215" t="str" cm="1">
        <f t="array" ref="H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6" s="157" t="str" cm="1">
        <f t="array" ref="I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6" s="157" t="str" cm="1">
        <f t="array" ref="J1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7" spans="1:11" x14ac:dyDescent="0.25">
      <c r="A1197" s="157" t="s">
        <v>2505</v>
      </c>
      <c r="B1197" s="157" t="s">
        <v>2506</v>
      </c>
      <c r="C1197" s="157">
        <v>-38.207222000000002</v>
      </c>
      <c r="D1197" s="157">
        <v>146.47027800000001</v>
      </c>
      <c r="E1197" s="157" t="str">
        <f>RIGHT(Airports[[#This Row],[ICAO]],3)</f>
        <v>LTV</v>
      </c>
      <c r="F11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7" s="215" t="str" cm="1">
        <f t="array" ref="G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7" s="215" t="str" cm="1">
        <f t="array" ref="H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7" s="157" t="str" cm="1">
        <f t="array" ref="I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7" s="157" t="str" cm="1">
        <f t="array" ref="J1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8" spans="1:11" x14ac:dyDescent="0.25">
      <c r="A1198" s="157" t="s">
        <v>2507</v>
      </c>
      <c r="B1198" s="157" t="s">
        <v>2508</v>
      </c>
      <c r="C1198" s="157">
        <v>-22.476666999999999</v>
      </c>
      <c r="D1198" s="157">
        <v>136.273056</v>
      </c>
      <c r="E1198" s="157" t="str">
        <f>RIGHT(Airports[[#This Row],[ICAO]],3)</f>
        <v>LUC</v>
      </c>
      <c r="F11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8" s="215" t="str" cm="1">
        <f t="array" ref="G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8" s="215" t="str" cm="1">
        <f t="array" ref="H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8" s="157" t="str" cm="1">
        <f t="array" ref="I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8" s="157" t="str" cm="1">
        <f t="array" ref="J1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9" spans="1:11" x14ac:dyDescent="0.25">
      <c r="A1199" s="157" t="s">
        <v>2509</v>
      </c>
      <c r="B1199" s="157" t="s">
        <v>2510</v>
      </c>
      <c r="C1199" s="157">
        <v>-36.971666999999997</v>
      </c>
      <c r="D1199" s="157">
        <v>140.35166699999999</v>
      </c>
      <c r="E1199" s="157" t="str">
        <f>RIGHT(Airports[[#This Row],[ICAO]],3)</f>
        <v>LUI</v>
      </c>
      <c r="F11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9" s="215" t="str" cm="1">
        <f t="array" ref="G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9" s="215" t="str" cm="1">
        <f t="array" ref="H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9" s="157" t="str" cm="1">
        <f t="array" ref="I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9" s="157" t="str" cm="1">
        <f t="array" ref="J1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0" spans="1:11" x14ac:dyDescent="0.25">
      <c r="A1200" s="157" t="s">
        <v>2511</v>
      </c>
      <c r="B1200" s="157" t="s">
        <v>2512</v>
      </c>
      <c r="C1200" s="157">
        <v>-31.639167</v>
      </c>
      <c r="D1200" s="157">
        <v>140.511944</v>
      </c>
      <c r="E1200" s="157" t="str">
        <f>RIGHT(Airports[[#This Row],[ICAO]],3)</f>
        <v>LUL</v>
      </c>
      <c r="F12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0" s="215" t="str" cm="1">
        <f t="array" ref="G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0" s="215" t="str" cm="1">
        <f t="array" ref="H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0" s="157" t="str" cm="1">
        <f t="array" ref="I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0" s="157" t="str" cm="1">
        <f t="array" ref="J1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1" spans="1:11" x14ac:dyDescent="0.25">
      <c r="A1201" s="157" t="s">
        <v>2513</v>
      </c>
      <c r="B1201" s="157" t="s">
        <v>2514</v>
      </c>
      <c r="C1201" s="157">
        <v>-16.891389</v>
      </c>
      <c r="D1201" s="157">
        <v>145.74166700000001</v>
      </c>
      <c r="E1201" s="157" t="str">
        <f>RIGHT(Airports[[#This Row],[ICAO]],3)</f>
        <v>LUM</v>
      </c>
      <c r="F12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1" s="215" t="str" cm="1">
        <f t="array" ref="G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1" s="215" t="str" cm="1">
        <f t="array" ref="H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1" s="157" t="str" cm="1">
        <f t="array" ref="I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1" s="157" t="str" cm="1">
        <f t="array" ref="J1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2" spans="1:11" x14ac:dyDescent="0.25">
      <c r="A1202" s="157" t="s">
        <v>2515</v>
      </c>
      <c r="B1202" s="157" t="s">
        <v>2516</v>
      </c>
      <c r="C1202" s="157">
        <v>-23.254722000000001</v>
      </c>
      <c r="D1202" s="157">
        <v>149.57166699999999</v>
      </c>
      <c r="E1202" s="157" t="str">
        <f>RIGHT(Airports[[#This Row],[ICAO]],3)</f>
        <v>LUN</v>
      </c>
      <c r="F12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2" s="215" t="str" cm="1">
        <f t="array" ref="G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2" s="215" t="str" cm="1">
        <f t="array" ref="H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2" s="157" t="str" cm="1">
        <f t="array" ref="I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2" s="157" t="str" cm="1">
        <f t="array" ref="J1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3" spans="1:11" x14ac:dyDescent="0.25">
      <c r="A1203" s="157" t="s">
        <v>2517</v>
      </c>
      <c r="B1203" s="157" t="s">
        <v>2518</v>
      </c>
      <c r="C1203" s="157">
        <v>-34.016388999999997</v>
      </c>
      <c r="D1203" s="157">
        <v>115.05</v>
      </c>
      <c r="E1203" s="157" t="str">
        <f>RIGHT(Airports[[#This Row],[ICAO]],3)</f>
        <v>LUW</v>
      </c>
      <c r="F12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3" s="215" t="str" cm="1">
        <f t="array" ref="G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3" s="215" t="str" cm="1">
        <f t="array" ref="H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3" s="157" t="str" cm="1">
        <f t="array" ref="I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3" s="157" t="str" cm="1">
        <f t="array" ref="J1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4" spans="1:11" x14ac:dyDescent="0.25">
      <c r="A1204" s="157" t="s">
        <v>2519</v>
      </c>
      <c r="B1204" s="157" t="s">
        <v>2520</v>
      </c>
      <c r="C1204" s="157">
        <v>-14.489722</v>
      </c>
      <c r="D1204" s="157">
        <v>143.676389</v>
      </c>
      <c r="E1204" s="157" t="str">
        <f>RIGHT(Airports[[#This Row],[ICAO]],3)</f>
        <v>LVA</v>
      </c>
      <c r="F12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4" s="215" t="str" cm="1">
        <f t="array" ref="G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4" s="215" t="str" cm="1">
        <f t="array" ref="H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4" s="157" t="str" cm="1">
        <f t="array" ref="I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4" s="157" t="str" cm="1">
        <f t="array" ref="J1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5" spans="1:11" x14ac:dyDescent="0.25">
      <c r="A1205" s="157" t="s">
        <v>2521</v>
      </c>
      <c r="B1205" s="157" t="s">
        <v>2522</v>
      </c>
      <c r="C1205" s="157">
        <v>-31.733332999999998</v>
      </c>
      <c r="D1205" s="157">
        <v>135.026667</v>
      </c>
      <c r="E1205" s="157" t="str">
        <f>RIGHT(Airports[[#This Row],[ICAO]],3)</f>
        <v>LVD</v>
      </c>
      <c r="F12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5" s="215" t="str" cm="1">
        <f t="array" ref="G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5" s="215" t="str" cm="1">
        <f t="array" ref="H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5" s="157" t="str" cm="1">
        <f t="array" ref="I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5" s="157" t="str" cm="1">
        <f t="array" ref="J1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6" spans="1:11" x14ac:dyDescent="0.25">
      <c r="A1206" s="157" t="s">
        <v>2523</v>
      </c>
      <c r="B1206" s="157" t="s">
        <v>2524</v>
      </c>
      <c r="C1206" s="157">
        <v>-19.320556</v>
      </c>
      <c r="D1206" s="157">
        <v>146.80166700000001</v>
      </c>
      <c r="E1206" s="157" t="str">
        <f>RIGHT(Airports[[#This Row],[ICAO]],3)</f>
        <v>LVK</v>
      </c>
      <c r="F12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6" s="215" t="str" cm="1">
        <f t="array" ref="G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6" s="215" t="str" cm="1">
        <f t="array" ref="H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6" s="157" t="str" cm="1">
        <f t="array" ref="I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6" s="157" t="str" cm="1">
        <f t="array" ref="J1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7" spans="1:11" x14ac:dyDescent="0.25">
      <c r="A1207" s="157" t="s">
        <v>2525</v>
      </c>
      <c r="B1207" s="157" t="s">
        <v>2526</v>
      </c>
      <c r="C1207" s="157">
        <v>-27.470555999999998</v>
      </c>
      <c r="D1207" s="157">
        <v>152.38805600000001</v>
      </c>
      <c r="E1207" s="157" t="str">
        <f>RIGHT(Airports[[#This Row],[ICAO]],3)</f>
        <v>LWB</v>
      </c>
      <c r="F12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7" s="215" t="str" cm="1">
        <f t="array" ref="G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7" s="215" t="str" cm="1">
        <f t="array" ref="H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7" s="157" t="str" cm="1">
        <f t="array" ref="I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7" s="157" t="str" cm="1">
        <f t="array" ref="J1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8" spans="1:11" x14ac:dyDescent="0.25">
      <c r="A1208" s="157" t="s">
        <v>2527</v>
      </c>
      <c r="B1208" s="157" t="s">
        <v>2528</v>
      </c>
      <c r="C1208" s="157">
        <v>-26.944721999999999</v>
      </c>
      <c r="D1208" s="157">
        <v>120.47</v>
      </c>
      <c r="E1208" s="157" t="str">
        <f>RIGHT(Airports[[#This Row],[ICAO]],3)</f>
        <v>LWY</v>
      </c>
      <c r="F12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8" s="215" t="str" cm="1">
        <f t="array" ref="G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8" s="215" t="str" cm="1">
        <f t="array" ref="H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8" s="157" t="str" cm="1">
        <f t="array" ref="I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8" s="157" t="str" cm="1">
        <f t="array" ref="J1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9" spans="1:11" x14ac:dyDescent="0.25">
      <c r="A1209" s="157" t="s">
        <v>2529</v>
      </c>
      <c r="B1209" s="157" t="s">
        <v>2530</v>
      </c>
      <c r="C1209" s="157">
        <v>-26.833333</v>
      </c>
      <c r="D1209" s="157">
        <v>151.23333299999999</v>
      </c>
      <c r="E1209" s="157" t="str">
        <f>RIGHT(Airports[[#This Row],[ICAO]],3)</f>
        <v>LYD</v>
      </c>
      <c r="F12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9" s="215" t="str" cm="1">
        <f t="array" ref="G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9" s="215" t="str" cm="1">
        <f t="array" ref="H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9" s="157" t="str" cm="1">
        <f t="array" ref="I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9" s="157" t="str" cm="1">
        <f t="array" ref="J1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0" spans="1:11" x14ac:dyDescent="0.25">
      <c r="A1210" s="157" t="s">
        <v>2531</v>
      </c>
      <c r="B1210" s="157" t="s">
        <v>2532</v>
      </c>
      <c r="C1210" s="157">
        <v>-34.621667000000002</v>
      </c>
      <c r="D1210" s="157">
        <v>138.91416699999999</v>
      </c>
      <c r="E1210" s="157" t="str">
        <f>RIGHT(Airports[[#This Row],[ICAO]],3)</f>
        <v>LYK</v>
      </c>
      <c r="F12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0" s="215" t="str" cm="1">
        <f t="array" ref="G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0" s="215" t="str" cm="1">
        <f t="array" ref="H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0" s="157" t="str" cm="1">
        <f t="array" ref="I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0" s="157" t="str" cm="1">
        <f t="array" ref="J1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1" spans="1:11" x14ac:dyDescent="0.25">
      <c r="A1211" s="157" t="s">
        <v>2533</v>
      </c>
      <c r="B1211" s="157" t="s">
        <v>2534</v>
      </c>
      <c r="C1211" s="157">
        <v>-14.672777999999999</v>
      </c>
      <c r="D1211" s="157">
        <v>145.45416700000001</v>
      </c>
      <c r="E1211" s="157" t="str">
        <f>RIGHT(Airports[[#This Row],[ICAO]],3)</f>
        <v>LZI</v>
      </c>
      <c r="F12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1" s="215" t="str" cm="1">
        <f t="array" ref="G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1" s="215" t="str" cm="1">
        <f t="array" ref="H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1" s="157" t="str" cm="1">
        <f t="array" ref="I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1" s="157" t="str" cm="1">
        <f t="array" ref="J1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2" spans="1:11" x14ac:dyDescent="0.25">
      <c r="A1212" s="157" t="s">
        <v>2535</v>
      </c>
      <c r="B1212" s="157" t="s">
        <v>2536</v>
      </c>
      <c r="C1212" s="157">
        <v>-9.9516670000000005</v>
      </c>
      <c r="D1212" s="157">
        <v>142.19638900000001</v>
      </c>
      <c r="E1212" s="157" t="str">
        <f>RIGHT(Airports[[#This Row],[ICAO]],3)</f>
        <v>MAA</v>
      </c>
      <c r="G1212" s="215" t="str" cm="1">
        <f t="array" ref="G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2" s="215" t="str" cm="1">
        <f t="array" ref="H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2" s="157" t="str" cm="1">
        <f t="array" ref="I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2" s="157" t="str" cm="1">
        <f t="array" ref="J1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3" spans="1:11" x14ac:dyDescent="0.25">
      <c r="A1213" s="157" t="s">
        <v>2537</v>
      </c>
      <c r="B1213" s="157" t="s">
        <v>2538</v>
      </c>
      <c r="C1213" s="157">
        <v>-27.261666999999999</v>
      </c>
      <c r="D1213" s="157">
        <v>135.63833299999999</v>
      </c>
      <c r="E1213" s="157" t="str">
        <f>RIGHT(Airports[[#This Row],[ICAO]],3)</f>
        <v>MAC</v>
      </c>
      <c r="G1213" s="215" t="str" cm="1">
        <f t="array" ref="G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3" s="215" t="str" cm="1">
        <f t="array" ref="H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3" s="157" t="str" cm="1">
        <f t="array" ref="I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3" s="157" t="str" cm="1">
        <f t="array" ref="J1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4" spans="1:11" x14ac:dyDescent="0.25">
      <c r="A1214" s="157" t="s">
        <v>2539</v>
      </c>
      <c r="B1214" s="157" t="s">
        <v>2540</v>
      </c>
      <c r="C1214" s="157">
        <v>-31.883056</v>
      </c>
      <c r="D1214" s="157">
        <v>127.02500000000001</v>
      </c>
      <c r="E1214" s="157" t="str">
        <f>RIGHT(Airports[[#This Row],[ICAO]],3)</f>
        <v>MAD</v>
      </c>
      <c r="G1214" s="215" t="str" cm="1">
        <f t="array" ref="G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4" s="215" t="str" cm="1">
        <f t="array" ref="H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4" s="157" t="str" cm="1">
        <f t="array" ref="I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4" s="157" t="str" cm="1">
        <f t="array" ref="J1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5" spans="1:11" x14ac:dyDescent="0.25">
      <c r="A1215" s="157" t="s">
        <v>2541</v>
      </c>
      <c r="B1215" s="157" t="s">
        <v>2542</v>
      </c>
      <c r="C1215" s="157">
        <v>-9.9155560000000005</v>
      </c>
      <c r="D1215" s="157">
        <v>144.05527799999999</v>
      </c>
      <c r="E1215" s="157" t="str">
        <f>RIGHT(Airports[[#This Row],[ICAO]],3)</f>
        <v>MAE</v>
      </c>
      <c r="G1215" s="215" t="str" cm="1">
        <f t="array" ref="G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5" s="215" t="str" cm="1">
        <f t="array" ref="H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5" s="157" t="str" cm="1">
        <f t="array" ref="I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5" s="157" t="str" cm="1">
        <f t="array" ref="J1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6" spans="1:11" x14ac:dyDescent="0.25">
      <c r="A1216" s="157" t="s">
        <v>2543</v>
      </c>
      <c r="B1216" s="157" t="s">
        <v>2544</v>
      </c>
      <c r="C1216" s="157">
        <v>-28.979721999999999</v>
      </c>
      <c r="D1216" s="157">
        <v>134.371667</v>
      </c>
      <c r="E1216" s="157" t="str">
        <f>RIGHT(Airports[[#This Row],[ICAO]],3)</f>
        <v>MAI</v>
      </c>
      <c r="G1216" s="215" t="str" cm="1">
        <f t="array" ref="G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6" s="215" t="str" cm="1">
        <f t="array" ref="H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6" s="157" t="str" cm="1">
        <f t="array" ref="I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6" s="157" t="str" cm="1">
        <f t="array" ref="J1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7" spans="1:11" x14ac:dyDescent="0.25">
      <c r="A1217" s="157" t="s">
        <v>2545</v>
      </c>
      <c r="B1217" s="157" t="s">
        <v>2546</v>
      </c>
      <c r="C1217" s="157">
        <v>-12.266389</v>
      </c>
      <c r="D1217" s="157">
        <v>134.05000000000001</v>
      </c>
      <c r="E1217" s="157" t="str">
        <f>RIGHT(Airports[[#This Row],[ICAO]],3)</f>
        <v>MAJ</v>
      </c>
      <c r="G1217" s="215" t="str" cm="1">
        <f t="array" ref="G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7" s="215" t="str" cm="1">
        <f t="array" ref="H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7" s="157" t="str" cm="1">
        <f t="array" ref="I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7" s="157" t="str" cm="1">
        <f t="array" ref="J1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8" spans="1:11" x14ac:dyDescent="0.25">
      <c r="A1218" s="157" t="s">
        <v>2547</v>
      </c>
      <c r="B1218" s="157" t="s">
        <v>2548</v>
      </c>
      <c r="C1218" s="157">
        <v>-28.941666999999999</v>
      </c>
      <c r="D1218" s="157">
        <v>134.333056</v>
      </c>
      <c r="E1218" s="157" t="str">
        <f>RIGHT(Airports[[#This Row],[ICAO]],3)</f>
        <v>MAK</v>
      </c>
      <c r="G1218" s="215" t="str" cm="1">
        <f t="array" ref="G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8" s="215" t="str" cm="1">
        <f t="array" ref="H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8" s="157" t="str" cm="1">
        <f t="array" ref="I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8" s="157" t="str" cm="1">
        <f t="array" ref="J1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9" spans="1:11" x14ac:dyDescent="0.25">
      <c r="A1219" s="157" t="s">
        <v>2549</v>
      </c>
      <c r="B1219" s="157" t="s">
        <v>2550</v>
      </c>
      <c r="C1219" s="157">
        <v>-67.602500000000006</v>
      </c>
      <c r="D1219" s="157">
        <v>62.873610999999997</v>
      </c>
      <c r="E1219" s="157" t="str">
        <f>RIGHT(Airports[[#This Row],[ICAO]],3)</f>
        <v>MAO</v>
      </c>
      <c r="G1219" s="215" t="str" cm="1">
        <f t="array" ref="G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9" s="215" t="str" cm="1">
        <f t="array" ref="H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9" s="157" t="str" cm="1">
        <f t="array" ref="I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9" s="157" t="str" cm="1">
        <f t="array" ref="J1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0" spans="1:11" x14ac:dyDescent="0.25">
      <c r="A1220" s="157" t="s">
        <v>2551</v>
      </c>
      <c r="B1220" s="157" t="s">
        <v>2552</v>
      </c>
      <c r="C1220" s="157">
        <v>-12.254721999999999</v>
      </c>
      <c r="D1220" s="157">
        <v>135.44</v>
      </c>
      <c r="E1220" s="157" t="str">
        <f>RIGHT(Airports[[#This Row],[ICAO]],3)</f>
        <v>MAP</v>
      </c>
      <c r="G1220" s="215" t="str" cm="1">
        <f t="array" ref="G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0" s="215" t="str" cm="1">
        <f t="array" ref="H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0" s="157" t="str" cm="1">
        <f t="array" ref="I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0" s="157" t="str" cm="1">
        <f t="array" ref="J1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1" spans="1:11" x14ac:dyDescent="0.25">
      <c r="A1221" s="157" t="s">
        <v>2553</v>
      </c>
      <c r="B1221" s="157" t="s">
        <v>2554</v>
      </c>
      <c r="C1221" s="157">
        <v>-14.926111000000001</v>
      </c>
      <c r="D1221" s="157">
        <v>133.06444400000001</v>
      </c>
      <c r="E1221" s="157" t="str">
        <f>RIGHT(Airports[[#This Row],[ICAO]],3)</f>
        <v>MAR</v>
      </c>
      <c r="G1221" s="215" t="str" cm="1">
        <f t="array" ref="G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1" s="215" t="str" cm="1">
        <f t="array" ref="H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1" s="157" t="str" cm="1">
        <f t="array" ref="I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1" s="157" t="str" cm="1">
        <f t="array" ref="J1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2" spans="1:11" x14ac:dyDescent="0.25">
      <c r="A1222" s="157" t="s">
        <v>2555</v>
      </c>
      <c r="B1222" s="157" t="s">
        <v>2556</v>
      </c>
      <c r="C1222" s="157">
        <v>-33.380555999999999</v>
      </c>
      <c r="D1222" s="157">
        <v>142.140556</v>
      </c>
      <c r="E1222" s="157" t="str">
        <f>RIGHT(Airports[[#This Row],[ICAO]],3)</f>
        <v>MAS</v>
      </c>
      <c r="G1222" s="215" t="str" cm="1">
        <f t="array" ref="G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2" s="215" t="str" cm="1">
        <f t="array" ref="H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2" s="157" t="str" cm="1">
        <f t="array" ref="I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2" s="157" t="str" cm="1">
        <f t="array" ref="J1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3" spans="1:11" x14ac:dyDescent="0.25">
      <c r="A1223" s="157" t="s">
        <v>2557</v>
      </c>
      <c r="B1223" s="157" t="s">
        <v>2558</v>
      </c>
      <c r="C1223" s="157">
        <v>-27.483332999999998</v>
      </c>
      <c r="D1223" s="157">
        <v>153.02694399999999</v>
      </c>
      <c r="E1223" s="157" t="str">
        <f>RIGHT(Airports[[#This Row],[ICAO]],3)</f>
        <v>MAT</v>
      </c>
      <c r="G1223" s="215" t="str" cm="1">
        <f t="array" ref="G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3" s="215" t="str" cm="1">
        <f t="array" ref="H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3" s="157" t="str" cm="1">
        <f t="array" ref="I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3" s="157" t="str" cm="1">
        <f t="array" ref="J1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4" spans="1:11" x14ac:dyDescent="0.25">
      <c r="A1224" s="157" t="s">
        <v>2559</v>
      </c>
      <c r="B1224" s="157" t="s">
        <v>2560</v>
      </c>
      <c r="C1224" s="157">
        <v>-24.316666999999999</v>
      </c>
      <c r="D1224" s="157">
        <v>116.916389</v>
      </c>
      <c r="E1224" s="157" t="str">
        <f>RIGHT(Airports[[#This Row],[ICAO]],3)</f>
        <v>MAU</v>
      </c>
      <c r="G1224" s="215" t="str" cm="1">
        <f t="array" ref="G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4" s="215" t="str" cm="1">
        <f t="array" ref="H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4" s="157" t="str" cm="1">
        <f t="array" ref="I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4" s="157" t="str" cm="1">
        <f t="array" ref="J1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5" spans="1:11" x14ac:dyDescent="0.25">
      <c r="A1225" s="157" t="s">
        <v>2561</v>
      </c>
      <c r="B1225" s="157" t="s">
        <v>2562</v>
      </c>
      <c r="C1225" s="157">
        <v>-38.039444000000003</v>
      </c>
      <c r="D1225" s="157">
        <v>144.46944400000001</v>
      </c>
      <c r="F1225" s="157" t="str">
        <f>IF(OR(LEFT(Airports[[#This Row],[ICAO]],2)="YM",LEFT(Airports[[#This Row],[ICAO]],2)="YP",LEFT(Airports[[#This Row],[ICAO]],2)="YB",LEFT(Airports[[#This Row],[ICAO]],2)="YS"),RIGHT(Airports[[#This Row],[ICAO]],2),"")</f>
        <v>AV</v>
      </c>
      <c r="G1225" s="215" t="str" cm="1">
        <f t="array" ref="G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5" s="215" t="str" cm="1">
        <f t="array" ref="H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5" s="157" t="str" cm="1">
        <f t="array" ref="I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5" s="157" t="str" cm="1">
        <f t="array" ref="J1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6" spans="1:11" x14ac:dyDescent="0.25">
      <c r="A1226" s="157" t="s">
        <v>2563</v>
      </c>
      <c r="B1226" s="157" t="s">
        <v>2564</v>
      </c>
      <c r="C1226" s="157">
        <v>-14.6</v>
      </c>
      <c r="D1226" s="157">
        <v>132.183333</v>
      </c>
      <c r="E1226" s="157" t="str">
        <f>RIGHT(Airports[[#This Row],[ICAO]],3)</f>
        <v>MAX</v>
      </c>
      <c r="G1226" s="215" t="str" cm="1">
        <f t="array" ref="G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6" s="215" t="str" cm="1">
        <f t="array" ref="H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6" s="157" t="str" cm="1">
        <f t="array" ref="I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6" s="157" t="str" cm="1">
        <f t="array" ref="J1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7" spans="1:11" x14ac:dyDescent="0.25">
      <c r="A1227" s="157" t="s">
        <v>2565</v>
      </c>
      <c r="B1227" s="157" t="s">
        <v>2566</v>
      </c>
      <c r="C1227" s="157">
        <v>-36.067777999999997</v>
      </c>
      <c r="D1227" s="157">
        <v>146.958056</v>
      </c>
      <c r="F1227" s="157" t="str">
        <f>IF(OR(LEFT(Airports[[#This Row],[ICAO]],2)="YM",LEFT(Airports[[#This Row],[ICAO]],2)="YP",LEFT(Airports[[#This Row],[ICAO]],2)="YB",LEFT(Airports[[#This Row],[ICAO]],2)="YS"),RIGHT(Airports[[#This Row],[ICAO]],2),"")</f>
        <v>AY</v>
      </c>
      <c r="G1227" s="215" t="str" cm="1">
        <f t="array" ref="G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7" s="215" t="str" cm="1">
        <f t="array" ref="H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7" s="157" t="str" cm="1">
        <f t="array" ref="I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7" s="157" t="str" cm="1">
        <f t="array" ref="J1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8" spans="1:11" x14ac:dyDescent="0.25">
      <c r="A1228" s="157" t="s">
        <v>2567</v>
      </c>
      <c r="B1228" s="157" t="s">
        <v>2568</v>
      </c>
      <c r="C1228" s="157">
        <v>-17.070556</v>
      </c>
      <c r="D1228" s="157">
        <v>145.423889</v>
      </c>
      <c r="E1228" s="157" t="str">
        <f>RIGHT(Airports[[#This Row],[ICAO]],3)</f>
        <v>MBA</v>
      </c>
      <c r="G1228" s="215" t="str" cm="1">
        <f t="array" ref="G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8" s="215" t="str" cm="1">
        <f t="array" ref="H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8" s="157" t="str" cm="1">
        <f t="array" ref="I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8" s="157" t="str" cm="1">
        <f t="array" ref="J1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9" spans="1:11" x14ac:dyDescent="0.25">
      <c r="A1229" s="157" t="s">
        <v>2569</v>
      </c>
      <c r="B1229" s="157" t="s">
        <v>2570</v>
      </c>
      <c r="C1229" s="157">
        <v>-35.064444000000002</v>
      </c>
      <c r="D1229" s="157">
        <v>139.22666699999999</v>
      </c>
      <c r="E1229" s="157" t="str">
        <f>RIGHT(Airports[[#This Row],[ICAO]],3)</f>
        <v>MBD</v>
      </c>
      <c r="G1229" s="215" t="str" cm="1">
        <f t="array" ref="G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9" s="215" t="str" cm="1">
        <f t="array" ref="H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9" s="157" t="str" cm="1">
        <f t="array" ref="I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9" s="157" t="str" cm="1">
        <f t="array" ref="J1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0" spans="1:11" x14ac:dyDescent="0.25">
      <c r="A1230" s="157" t="s">
        <v>2571</v>
      </c>
      <c r="B1230" s="157" t="s">
        <v>2572</v>
      </c>
      <c r="C1230" s="157">
        <v>-41.918332999999997</v>
      </c>
      <c r="D1230" s="157">
        <v>147.16333299999999</v>
      </c>
      <c r="E1230" s="157" t="str">
        <f>RIGHT(Airports[[#This Row],[ICAO]],3)</f>
        <v>MBF</v>
      </c>
      <c r="G1230" s="215" t="str" cm="1">
        <f t="array" ref="G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0" s="215" t="str" cm="1">
        <f t="array" ref="H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0" s="157" t="str" cm="1">
        <f t="array" ref="I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0" s="157" t="str" cm="1">
        <f t="array" ref="J1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1" spans="1:11" x14ac:dyDescent="0.25">
      <c r="A1231" s="157" t="s">
        <v>2573</v>
      </c>
      <c r="B1231" s="157" t="s">
        <v>2574</v>
      </c>
      <c r="C1231" s="157">
        <v>-22.814722</v>
      </c>
      <c r="D1231" s="157">
        <v>149.88805600000001</v>
      </c>
      <c r="E1231" s="157" t="str">
        <f>RIGHT(Airports[[#This Row],[ICAO]],3)</f>
        <v>MBG</v>
      </c>
      <c r="G1231" s="215" t="str" cm="1">
        <f t="array" ref="G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1" s="215" t="str" cm="1">
        <f t="array" ref="H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1" s="157" t="str" cm="1">
        <f t="array" ref="I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1" s="157" t="str" cm="1">
        <f t="array" ref="J1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2" spans="1:11" x14ac:dyDescent="0.25">
      <c r="A1232" s="157" t="s">
        <v>2575</v>
      </c>
      <c r="B1232" s="157" t="s">
        <v>2576</v>
      </c>
      <c r="C1232" s="157">
        <v>-21.162500000000001</v>
      </c>
      <c r="D1232" s="157">
        <v>119.83972199999999</v>
      </c>
      <c r="E1232" s="157" t="str">
        <f>RIGHT(Airports[[#This Row],[ICAO]],3)</f>
        <v>MBL</v>
      </c>
      <c r="G1232" s="215" t="str" cm="1">
        <f t="array" ref="G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2" s="215" t="str" cm="1">
        <f t="array" ref="H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2" s="157" t="str" cm="1">
        <f t="array" ref="I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2" s="157" t="str" cm="1">
        <f t="array" ref="J1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3" spans="1:11" x14ac:dyDescent="0.25">
      <c r="A1233" s="157" t="s">
        <v>2577</v>
      </c>
      <c r="B1233" s="157" t="s">
        <v>2578</v>
      </c>
      <c r="C1233" s="157">
        <v>-12.866667</v>
      </c>
      <c r="D1233" s="157">
        <v>131.583056</v>
      </c>
      <c r="E1233" s="157" t="str">
        <f>RIGHT(Airports[[#This Row],[ICAO]],3)</f>
        <v>MBN</v>
      </c>
      <c r="G1233" s="215" t="str" cm="1">
        <f t="array" ref="G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3" s="215" t="str" cm="1">
        <f t="array" ref="H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3" s="157" t="str" cm="1">
        <f t="array" ref="I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3" s="157" t="str" cm="1">
        <f t="array" ref="J1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4" spans="1:11" x14ac:dyDescent="0.25">
      <c r="A1234" s="157" t="s">
        <v>2579</v>
      </c>
      <c r="B1234" s="157" t="s">
        <v>2580</v>
      </c>
      <c r="C1234" s="157">
        <v>-23.3</v>
      </c>
      <c r="D1234" s="157">
        <v>143.44999999999999</v>
      </c>
      <c r="E1234" s="157" t="str">
        <f>RIGHT(Airports[[#This Row],[ICAO]],3)</f>
        <v>MBO</v>
      </c>
      <c r="G1234" s="215" t="str" cm="1">
        <f t="array" ref="G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4" s="215" t="str" cm="1">
        <f t="array" ref="H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4" s="157" t="str" cm="1">
        <f t="array" ref="I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4" s="157" t="str" cm="1">
        <f t="array" ref="J1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5" spans="1:11" x14ac:dyDescent="0.25">
      <c r="A1235" s="157" t="s">
        <v>2581</v>
      </c>
      <c r="B1235" s="157" t="s">
        <v>2582</v>
      </c>
      <c r="C1235" s="157">
        <v>-33.880555999999999</v>
      </c>
      <c r="D1235" s="157">
        <v>122.61111099999999</v>
      </c>
      <c r="E1235" s="157" t="str">
        <f>RIGHT(Airports[[#This Row],[ICAO]],3)</f>
        <v>MBP</v>
      </c>
      <c r="G1235" s="215" t="str" cm="1">
        <f t="array" ref="G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5" s="215" t="str" cm="1">
        <f t="array" ref="H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5" s="157" t="str" cm="1">
        <f t="array" ref="I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5" s="157" t="str" cm="1">
        <f t="array" ref="J1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6" spans="1:11" x14ac:dyDescent="0.25">
      <c r="A1236" s="157" t="s">
        <v>2583</v>
      </c>
      <c r="B1236" s="157" t="s">
        <v>2584</v>
      </c>
      <c r="C1236" s="157">
        <v>-28.266389</v>
      </c>
      <c r="D1236" s="157">
        <v>134.13305600000001</v>
      </c>
      <c r="E1236" s="157" t="str">
        <f>RIGHT(Airports[[#This Row],[ICAO]],3)</f>
        <v>MBR</v>
      </c>
      <c r="G1236" s="215" t="str" cm="1">
        <f t="array" ref="G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6" s="215" t="str" cm="1">
        <f t="array" ref="H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6" s="157" t="str" cm="1">
        <f t="array" ref="I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6" s="157" t="str" cm="1">
        <f t="array" ref="J1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7" spans="1:11" x14ac:dyDescent="0.25">
      <c r="A1237" s="157" t="s">
        <v>2585</v>
      </c>
      <c r="B1237" s="157" t="s">
        <v>2586</v>
      </c>
      <c r="C1237" s="157">
        <v>-36.728611000000001</v>
      </c>
      <c r="D1237" s="157">
        <v>147.166944</v>
      </c>
      <c r="E1237" s="157" t="str">
        <f>RIGHT(Airports[[#This Row],[ICAO]],3)</f>
        <v>MBT</v>
      </c>
      <c r="G1237" s="215" t="str" cm="1">
        <f t="array" ref="G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7" s="215" t="str" cm="1">
        <f t="array" ref="H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7" s="157" t="str" cm="1">
        <f t="array" ref="I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7" s="157" t="str" cm="1">
        <f t="array" ref="J1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8" spans="1:11" x14ac:dyDescent="0.25">
      <c r="A1238" s="157" t="s">
        <v>2587</v>
      </c>
      <c r="B1238" s="157" t="s">
        <v>2588</v>
      </c>
      <c r="C1238" s="157">
        <v>-37.033056000000002</v>
      </c>
      <c r="D1238" s="157">
        <v>143.708889</v>
      </c>
      <c r="E1238" s="157" t="str">
        <f>RIGHT(Airports[[#This Row],[ICAO]],3)</f>
        <v>MBU</v>
      </c>
      <c r="G1238" s="215" t="str" cm="1">
        <f t="array" ref="G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8" s="215" t="str" cm="1">
        <f t="array" ref="H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8" s="157" t="str" cm="1">
        <f t="array" ref="I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8" s="157" t="str" cm="1">
        <f t="array" ref="J1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9" spans="1:11" x14ac:dyDescent="0.25">
      <c r="A1239" s="157" t="s">
        <v>2589</v>
      </c>
      <c r="B1239" s="157" t="s">
        <v>2590</v>
      </c>
      <c r="C1239" s="157">
        <v>-31.861388999999999</v>
      </c>
      <c r="D1239" s="157">
        <v>127.863889</v>
      </c>
      <c r="E1239" s="157" t="str">
        <f>RIGHT(Airports[[#This Row],[ICAO]],3)</f>
        <v>MBX</v>
      </c>
      <c r="G1239" s="215" t="str" cm="1">
        <f t="array" ref="G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9" s="215" t="str" cm="1">
        <f t="array" ref="H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9" s="157" t="str" cm="1">
        <f t="array" ref="I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9" s="157" t="str" cm="1">
        <f t="array" ref="J1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0" spans="1:11" x14ac:dyDescent="0.25">
      <c r="A1240" s="157" t="s">
        <v>2591</v>
      </c>
      <c r="B1240" s="157" t="s">
        <v>2592</v>
      </c>
      <c r="C1240" s="157">
        <v>-25.166388999999999</v>
      </c>
      <c r="D1240" s="157">
        <v>132.63305600000001</v>
      </c>
      <c r="E1240" s="157" t="str">
        <f>RIGHT(Airports[[#This Row],[ICAO]],3)</f>
        <v>MBZ</v>
      </c>
      <c r="G1240" s="215" t="str" cm="1">
        <f t="array" ref="G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0" s="215" t="str" cm="1">
        <f t="array" ref="H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0" s="157" t="str" cm="1">
        <f t="array" ref="I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0" s="157" t="str" cm="1">
        <f t="array" ref="J1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1" spans="1:11" x14ac:dyDescent="0.25">
      <c r="A1241" s="157" t="s">
        <v>2593</v>
      </c>
      <c r="B1241" s="157" t="s">
        <v>2594</v>
      </c>
      <c r="C1241" s="157">
        <v>-25.1</v>
      </c>
      <c r="D1241" s="157">
        <v>117.583333</v>
      </c>
      <c r="E1241" s="157" t="str">
        <f>RIGHT(Airports[[#This Row],[ICAO]],3)</f>
        <v>MCE</v>
      </c>
      <c r="G1241" s="215" t="str" cm="1">
        <f t="array" ref="G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1" s="215" t="str" cm="1">
        <f t="array" ref="H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1" s="157" t="str" cm="1">
        <f t="array" ref="I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1" s="157" t="str" cm="1">
        <f t="array" ref="J1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2" spans="1:11" x14ac:dyDescent="0.25">
      <c r="A1242" s="157" t="s">
        <v>2595</v>
      </c>
      <c r="B1242" s="157" t="s">
        <v>2596</v>
      </c>
      <c r="C1242" s="157">
        <v>-27.349167000000001</v>
      </c>
      <c r="D1242" s="157">
        <v>151.51388900000001</v>
      </c>
      <c r="E1242" s="157" t="str">
        <f>RIGHT(Airports[[#This Row],[ICAO]],3)</f>
        <v>MCF</v>
      </c>
      <c r="G1242" s="215" t="str" cm="1">
        <f t="array" ref="G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2" s="215" t="str" cm="1">
        <f t="array" ref="H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2" s="157" t="str" cm="1">
        <f t="array" ref="I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2" s="157" t="str" cm="1">
        <f t="array" ref="J1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3" spans="1:11" x14ac:dyDescent="0.25">
      <c r="A1243" s="157" t="s">
        <v>2597</v>
      </c>
      <c r="B1243" s="157" t="s">
        <v>2598</v>
      </c>
      <c r="C1243" s="157">
        <v>-19.141389</v>
      </c>
      <c r="D1243" s="157">
        <v>146.82749999999999</v>
      </c>
      <c r="E1243" s="157" t="str">
        <f>RIGHT(Airports[[#This Row],[ICAO]],3)</f>
        <v>MCI</v>
      </c>
      <c r="G1243" s="215" t="str" cm="1">
        <f t="array" ref="G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3" s="215" t="str" cm="1">
        <f t="array" ref="H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3" s="157" t="str" cm="1">
        <f t="array" ref="I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3" s="157" t="str" cm="1">
        <f t="array" ref="J1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4" spans="1:11" x14ac:dyDescent="0.25">
      <c r="A1244" s="157" t="s">
        <v>2599</v>
      </c>
      <c r="B1244" s="157" t="s">
        <v>2600</v>
      </c>
      <c r="C1244" s="157">
        <v>-21.266667000000002</v>
      </c>
      <c r="D1244" s="157">
        <v>141.30000000000001</v>
      </c>
      <c r="E1244" s="157" t="str">
        <f>RIGHT(Airports[[#This Row],[ICAO]],3)</f>
        <v>MCK</v>
      </c>
      <c r="G1244" s="215" t="str" cm="1">
        <f t="array" ref="G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4" s="215" t="str" cm="1">
        <f t="array" ref="H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4" s="157" t="str" cm="1">
        <f t="array" ref="I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4" s="157" t="str" cm="1">
        <f t="array" ref="J1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5" spans="1:11" x14ac:dyDescent="0.25">
      <c r="A1245" s="157" t="s">
        <v>2601</v>
      </c>
      <c r="B1245" s="157" t="s">
        <v>2602</v>
      </c>
      <c r="C1245" s="157">
        <v>-21.386944</v>
      </c>
      <c r="D1245" s="157">
        <v>147.332222</v>
      </c>
      <c r="E1245" s="157" t="str">
        <f>RIGHT(Airports[[#This Row],[ICAO]],3)</f>
        <v>MCL</v>
      </c>
      <c r="G1245" s="215" t="str" cm="1">
        <f t="array" ref="G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5" s="215" t="str" cm="1">
        <f t="array" ref="H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5" s="157" t="str" cm="1">
        <f t="array" ref="I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5" s="157" t="str" cm="1">
        <f t="array" ref="J1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6" spans="1:11" x14ac:dyDescent="0.25">
      <c r="A1246" s="157" t="s">
        <v>2603</v>
      </c>
      <c r="B1246" s="157" t="s">
        <v>2604</v>
      </c>
      <c r="C1246" s="157">
        <v>-32.295278000000003</v>
      </c>
      <c r="D1246" s="157">
        <v>150.708056</v>
      </c>
      <c r="E1246" s="157" t="str">
        <f>RIGHT(Airports[[#This Row],[ICAO]],3)</f>
        <v>MCM</v>
      </c>
      <c r="G1246" s="215" t="str" cm="1">
        <f t="array" ref="G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6" s="215" t="str" cm="1">
        <f t="array" ref="H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6" s="157" t="str" cm="1">
        <f t="array" ref="I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6" s="157" t="str" cm="1">
        <f t="array" ref="J1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7" spans="1:11" x14ac:dyDescent="0.25">
      <c r="A1247" s="157" t="s">
        <v>2605</v>
      </c>
      <c r="B1247" s="157" t="s">
        <v>2606</v>
      </c>
      <c r="C1247" s="157">
        <v>-37.598889</v>
      </c>
      <c r="D1247" s="157">
        <v>149.720833</v>
      </c>
      <c r="E1247" s="157" t="str">
        <f>RIGHT(Airports[[#This Row],[ICAO]],3)</f>
        <v>MCO</v>
      </c>
      <c r="G1247" s="215" t="str" cm="1">
        <f t="array" ref="G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7" s="215" t="str" cm="1">
        <f t="array" ref="H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7" s="157" t="str" cm="1">
        <f t="array" ref="I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7" s="157" t="str" cm="1">
        <f t="array" ref="J1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8" spans="1:11" x14ac:dyDescent="0.25">
      <c r="A1248" s="157" t="s">
        <v>2607</v>
      </c>
      <c r="B1248" s="157" t="s">
        <v>2608</v>
      </c>
      <c r="C1248" s="157">
        <v>-22.1</v>
      </c>
      <c r="D1248" s="157">
        <v>137.98333299999999</v>
      </c>
      <c r="E1248" s="157" t="str">
        <f>RIGHT(Airports[[#This Row],[ICAO]],3)</f>
        <v>MCR</v>
      </c>
      <c r="G1248" s="215" t="str" cm="1">
        <f t="array" ref="G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8" s="215" t="str" cm="1">
        <f t="array" ref="H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8" s="157" t="str" cm="1">
        <f t="array" ref="I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8" s="157" t="str" cm="1">
        <f t="array" ref="J1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9" spans="1:11" x14ac:dyDescent="0.25">
      <c r="A1249" s="157" t="s">
        <v>2609</v>
      </c>
      <c r="B1249" s="157" t="s">
        <v>2610</v>
      </c>
      <c r="C1249" s="157">
        <v>-20.016389</v>
      </c>
      <c r="D1249" s="157">
        <v>146.48333299999999</v>
      </c>
      <c r="E1249" s="157" t="str">
        <f>RIGHT(Airports[[#This Row],[ICAO]],3)</f>
        <v>MCS</v>
      </c>
      <c r="G1249" s="215" t="str" cm="1">
        <f t="array" ref="G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9" s="215" t="str" cm="1">
        <f t="array" ref="H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9" s="157" t="str" cm="1">
        <f t="array" ref="I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9" s="157" t="str" cm="1">
        <f t="array" ref="J1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0" spans="1:11" x14ac:dyDescent="0.25">
      <c r="A1250" s="157" t="s">
        <v>2611</v>
      </c>
      <c r="B1250" s="157" t="s">
        <v>2612</v>
      </c>
      <c r="C1250" s="157">
        <v>-37.583610999999998</v>
      </c>
      <c r="D1250" s="157">
        <v>140.36611099999999</v>
      </c>
      <c r="E1250" s="157" t="str">
        <f>RIGHT(Airports[[#This Row],[ICAO]],3)</f>
        <v>MCT</v>
      </c>
      <c r="G1250" s="215" t="str" cm="1">
        <f t="array" ref="G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0" s="215" t="str" cm="1">
        <f t="array" ref="H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0" s="157" t="str" cm="1">
        <f t="array" ref="I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0" s="157" t="str" cm="1">
        <f t="array" ref="J1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1" spans="1:11" x14ac:dyDescent="0.25">
      <c r="A1251" s="157" t="s">
        <v>2613</v>
      </c>
      <c r="B1251" s="157" t="s">
        <v>2614</v>
      </c>
      <c r="C1251" s="157">
        <v>-18.2</v>
      </c>
      <c r="D1251" s="157">
        <v>127.5</v>
      </c>
      <c r="E1251" s="157" t="str">
        <f>RIGHT(Airports[[#This Row],[ICAO]],3)</f>
        <v>MCW</v>
      </c>
      <c r="G1251" s="215" t="str" cm="1">
        <f t="array" ref="G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1" s="215" t="str" cm="1">
        <f t="array" ref="H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1" s="157" t="str" cm="1">
        <f t="array" ref="I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1" s="157" t="str" cm="1">
        <f t="array" ref="J1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2" spans="1:11" x14ac:dyDescent="0.25">
      <c r="A1252" s="157" t="s">
        <v>2615</v>
      </c>
      <c r="B1252" s="157" t="s">
        <v>2616</v>
      </c>
      <c r="C1252" s="157">
        <v>-25.598889</v>
      </c>
      <c r="D1252" s="157">
        <v>151.31888900000001</v>
      </c>
      <c r="E1252" s="157" t="str">
        <f>RIGHT(Airports[[#This Row],[ICAO]],3)</f>
        <v>MDA</v>
      </c>
      <c r="G1252" s="215" t="str" cm="1">
        <f t="array" ref="G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2" s="215" t="str" cm="1">
        <f t="array" ref="H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2" s="157" t="str" cm="1">
        <f t="array" ref="I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2" s="157" t="str" cm="1">
        <f t="array" ref="J1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3" spans="1:11" x14ac:dyDescent="0.25">
      <c r="A1253" s="157" t="s">
        <v>2617</v>
      </c>
      <c r="B1253" s="157" t="s">
        <v>2618</v>
      </c>
      <c r="C1253" s="157">
        <v>-20.516389</v>
      </c>
      <c r="D1253" s="157">
        <v>118.066389</v>
      </c>
      <c r="E1253" s="157" t="str">
        <f>RIGHT(Airports[[#This Row],[ICAO]],3)</f>
        <v>MDB</v>
      </c>
      <c r="G1253" s="215" t="str" cm="1">
        <f t="array" ref="G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3" s="215" t="str" cm="1">
        <f t="array" ref="H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3" s="157" t="str" cm="1">
        <f t="array" ref="I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3" s="157" t="str" cm="1">
        <f t="array" ref="J1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4" spans="1:11" x14ac:dyDescent="0.25">
      <c r="A1254" s="157" t="s">
        <v>2619</v>
      </c>
      <c r="B1254" s="157" t="s">
        <v>2620</v>
      </c>
      <c r="C1254" s="157">
        <v>-29.713056000000002</v>
      </c>
      <c r="D1254" s="157">
        <v>138.22666699999999</v>
      </c>
      <c r="E1254" s="157" t="str">
        <f>RIGHT(Airports[[#This Row],[ICAO]],3)</f>
        <v>MDD</v>
      </c>
      <c r="G1254" s="215" t="str" cm="1">
        <f t="array" ref="G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4" s="215" t="str" cm="1">
        <f t="array" ref="H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4" s="157" t="str" cm="1">
        <f t="array" ref="I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4" s="157" t="str" cm="1">
        <f t="array" ref="J1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5" spans="1:11" x14ac:dyDescent="0.25">
      <c r="A1255" s="157" t="s">
        <v>2621</v>
      </c>
      <c r="B1255" s="157" t="s">
        <v>2622</v>
      </c>
      <c r="C1255" s="157">
        <v>-21.666388999999999</v>
      </c>
      <c r="D1255" s="157">
        <v>140.533333</v>
      </c>
      <c r="E1255" s="157" t="str">
        <f>RIGHT(Airports[[#This Row],[ICAO]],3)</f>
        <v>MDE</v>
      </c>
      <c r="G1255" s="215" t="str" cm="1">
        <f t="array" ref="G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5" s="215" t="str" cm="1">
        <f t="array" ref="H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5" s="157" t="str" cm="1">
        <f t="array" ref="I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5" s="157" t="str" cm="1">
        <f t="array" ref="J1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6" spans="1:11" x14ac:dyDescent="0.25">
      <c r="A1256" s="157" t="s">
        <v>2623</v>
      </c>
      <c r="B1256" s="157" t="s">
        <v>2624</v>
      </c>
      <c r="C1256" s="157">
        <v>-32.5625</v>
      </c>
      <c r="D1256" s="157">
        <v>149.61111099999999</v>
      </c>
      <c r="E1256" s="157" t="str">
        <f>RIGHT(Airports[[#This Row],[ICAO]],3)</f>
        <v>MDG</v>
      </c>
      <c r="G1256" s="215" t="str" cm="1">
        <f t="array" ref="G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6" s="215" t="str" cm="1">
        <f t="array" ref="H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6" s="157" t="str" cm="1">
        <f t="array" ref="I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6" s="157" t="str" cm="1">
        <f t="array" ref="J1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7" spans="1:11" x14ac:dyDescent="0.25">
      <c r="A1257" s="157" t="s">
        <v>2625</v>
      </c>
      <c r="B1257" s="157" t="s">
        <v>2626</v>
      </c>
      <c r="C1257" s="157">
        <v>-23.036667000000001</v>
      </c>
      <c r="D1257" s="157">
        <v>134.69111100000001</v>
      </c>
      <c r="E1257" s="157" t="str">
        <f>RIGHT(Airports[[#This Row],[ICAO]],3)</f>
        <v>MDK</v>
      </c>
      <c r="G1257" s="215" t="str" cm="1">
        <f t="array" ref="G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7" s="215" t="str" cm="1">
        <f t="array" ref="H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7" s="157" t="str" cm="1">
        <f t="array" ref="I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7" s="157" t="str" cm="1">
        <f t="array" ref="J1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8" spans="1:11" x14ac:dyDescent="0.25">
      <c r="A1258" s="157" t="s">
        <v>2627</v>
      </c>
      <c r="B1258" s="157" t="s">
        <v>2628</v>
      </c>
      <c r="C1258" s="157">
        <v>-31.523333000000001</v>
      </c>
      <c r="D1258" s="157">
        <v>118.32</v>
      </c>
      <c r="E1258" s="157" t="str">
        <f>RIGHT(Airports[[#This Row],[ICAO]],3)</f>
        <v>MDN</v>
      </c>
      <c r="G1258" s="215" t="str" cm="1">
        <f t="array" ref="G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8" s="215" t="str" cm="1">
        <f t="array" ref="H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8" s="157" t="str" cm="1">
        <f t="array" ref="I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8" s="157" t="str" cm="1">
        <f t="array" ref="J1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9" spans="1:11" x14ac:dyDescent="0.25">
      <c r="A1259" s="157" t="s">
        <v>2629</v>
      </c>
      <c r="B1259" s="157" t="s">
        <v>2630</v>
      </c>
      <c r="C1259" s="157">
        <v>-24.283055999999998</v>
      </c>
      <c r="D1259" s="157">
        <v>143</v>
      </c>
      <c r="E1259" s="157" t="str">
        <f>RIGHT(Airports[[#This Row],[ICAO]],3)</f>
        <v>MDP</v>
      </c>
      <c r="G1259" s="215" t="str" cm="1">
        <f t="array" ref="G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9" s="215" t="str" cm="1">
        <f t="array" ref="H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9" s="157" t="str" cm="1">
        <f t="array" ref="I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9" s="157" t="str" cm="1">
        <f t="array" ref="J1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0" spans="1:11" x14ac:dyDescent="0.25">
      <c r="A1260" s="157" t="s">
        <v>2631</v>
      </c>
      <c r="B1260" s="157" t="s">
        <v>2632</v>
      </c>
      <c r="C1260" s="157">
        <v>-21.993333</v>
      </c>
      <c r="D1260" s="157">
        <v>115.045</v>
      </c>
      <c r="E1260" s="157" t="str">
        <f>RIGHT(Airports[[#This Row],[ICAO]],3)</f>
        <v>MDR</v>
      </c>
      <c r="G1260" s="215" t="str" cm="1">
        <f t="array" ref="G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0" s="215" t="str" cm="1">
        <f t="array" ref="H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0" s="157" t="str" cm="1">
        <f t="array" ref="I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0" s="157" t="str" cm="1">
        <f t="array" ref="J1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1" spans="1:11" x14ac:dyDescent="0.25">
      <c r="A1261" s="157" t="s">
        <v>2633</v>
      </c>
      <c r="B1261" s="157" t="s">
        <v>2634</v>
      </c>
      <c r="C1261" s="157">
        <v>-22.466667000000001</v>
      </c>
      <c r="D1261" s="157">
        <v>135.23333299999999</v>
      </c>
      <c r="E1261" s="157" t="str">
        <f>RIGHT(Airports[[#This Row],[ICAO]],3)</f>
        <v>MDS</v>
      </c>
      <c r="G1261" s="215" t="str" cm="1">
        <f t="array" ref="G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1" s="215" t="str" cm="1">
        <f t="array" ref="H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1" s="157" t="str" cm="1">
        <f t="array" ref="I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1" s="157" t="str" cm="1">
        <f t="array" ref="J1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2" spans="1:11" x14ac:dyDescent="0.25">
      <c r="A1262" s="157" t="s">
        <v>2635</v>
      </c>
      <c r="B1262" s="157" t="s">
        <v>2636</v>
      </c>
      <c r="C1262" s="157">
        <v>-31.826388999999999</v>
      </c>
      <c r="D1262" s="157">
        <v>128.22972200000001</v>
      </c>
      <c r="E1262" s="157" t="str">
        <f>RIGHT(Airports[[#This Row],[ICAO]],3)</f>
        <v>MDT</v>
      </c>
      <c r="G1262" s="215" t="str" cm="1">
        <f t="array" ref="G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2" s="215" t="str" cm="1">
        <f t="array" ref="H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2" s="157" t="str" cm="1">
        <f t="array" ref="I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2" s="157" t="str" cm="1">
        <f t="array" ref="J1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3" spans="1:11" x14ac:dyDescent="0.25">
      <c r="A1263" s="157" t="s">
        <v>2637</v>
      </c>
      <c r="B1263" s="157" t="s">
        <v>2638</v>
      </c>
      <c r="C1263" s="157">
        <v>-26.173333</v>
      </c>
      <c r="D1263" s="157">
        <v>129.13</v>
      </c>
      <c r="E1263" s="157" t="str">
        <f>RIGHT(Airports[[#This Row],[ICAO]],3)</f>
        <v>MDV</v>
      </c>
      <c r="G1263" s="215" t="str" cm="1">
        <f t="array" ref="G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3" s="215" t="str" cm="1">
        <f t="array" ref="H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3" s="157" t="str" cm="1">
        <f t="array" ref="I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3" s="157" t="str" cm="1">
        <f t="array" ref="J1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4" spans="1:11" x14ac:dyDescent="0.25">
      <c r="A1264" s="157" t="s">
        <v>2639</v>
      </c>
      <c r="B1264" s="157" t="s">
        <v>2640</v>
      </c>
      <c r="C1264" s="157">
        <v>-16.223333</v>
      </c>
      <c r="D1264" s="157">
        <v>144.70333299999999</v>
      </c>
      <c r="E1264" s="157" t="str">
        <f>RIGHT(Airports[[#This Row],[ICAO]],3)</f>
        <v>MDW</v>
      </c>
      <c r="G1264" s="215" t="str" cm="1">
        <f t="array" ref="G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4" s="215" t="str" cm="1">
        <f t="array" ref="H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4" s="157" t="str" cm="1">
        <f t="array" ref="I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4" s="157" t="str" cm="1">
        <f t="array" ref="J1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5" spans="1:11" x14ac:dyDescent="0.25">
      <c r="A1265" s="157" t="s">
        <v>2641</v>
      </c>
      <c r="B1265" s="157" t="s">
        <v>2642</v>
      </c>
      <c r="C1265" s="157">
        <v>-19.766389</v>
      </c>
      <c r="D1265" s="157">
        <v>140.38305600000001</v>
      </c>
      <c r="E1265" s="157" t="str">
        <f>RIGHT(Airports[[#This Row],[ICAO]],3)</f>
        <v>MDX</v>
      </c>
      <c r="G1265" s="215" t="str" cm="1">
        <f t="array" ref="G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5" s="215" t="str" cm="1">
        <f t="array" ref="H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5" s="157" t="str" cm="1">
        <f t="array" ref="I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5" s="157" t="str" cm="1">
        <f t="array" ref="J1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6" spans="1:11" x14ac:dyDescent="0.25">
      <c r="A1266" s="157" t="s">
        <v>2643</v>
      </c>
      <c r="B1266" s="157" t="s">
        <v>2644</v>
      </c>
      <c r="C1266" s="157">
        <v>-12.89</v>
      </c>
      <c r="D1266" s="157">
        <v>131.90722199999999</v>
      </c>
      <c r="E1266" s="157" t="str">
        <f>RIGHT(Airports[[#This Row],[ICAO]],3)</f>
        <v>MDY</v>
      </c>
      <c r="G1266" s="215" t="str" cm="1">
        <f t="array" ref="G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6" s="215" t="str" cm="1">
        <f t="array" ref="H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6" s="157" t="str" cm="1">
        <f t="array" ref="I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6" s="157" t="str" cm="1">
        <f t="array" ref="J1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7" spans="1:11" x14ac:dyDescent="0.25">
      <c r="A1267" s="157" t="s">
        <v>2645</v>
      </c>
      <c r="B1267" s="157" t="s">
        <v>2646</v>
      </c>
      <c r="C1267" s="157">
        <v>-21.2</v>
      </c>
      <c r="D1267" s="157">
        <v>115.983056</v>
      </c>
      <c r="E1267" s="157" t="str">
        <f>RIGHT(Airports[[#This Row],[ICAO]],3)</f>
        <v>MDZ</v>
      </c>
      <c r="G1267" s="215" t="str" cm="1">
        <f t="array" ref="G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7" s="215" t="str" cm="1">
        <f t="array" ref="H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7" s="157" t="str" cm="1">
        <f t="array" ref="I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7" s="157" t="str" cm="1">
        <f t="array" ref="J1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8" spans="1:11" x14ac:dyDescent="0.25">
      <c r="A1268" s="157" t="s">
        <v>2647</v>
      </c>
      <c r="B1268" s="157" t="s">
        <v>2648</v>
      </c>
      <c r="C1268" s="157">
        <v>-41.497500000000002</v>
      </c>
      <c r="D1268" s="157">
        <v>147.02583300000001</v>
      </c>
      <c r="G1268" s="215" t="str" cm="1">
        <f t="array" ref="G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8" s="215" t="str" cm="1">
        <f t="array" ref="H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8" s="157" t="str" cm="1">
        <f t="array" ref="I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8" s="157" t="str" cm="1">
        <f t="array" ref="J1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9" spans="1:11" x14ac:dyDescent="0.25">
      <c r="A1269" s="157" t="s">
        <v>2649</v>
      </c>
      <c r="B1269" s="157" t="s">
        <v>2650</v>
      </c>
      <c r="C1269" s="157">
        <v>-30.178332999999999</v>
      </c>
      <c r="D1269" s="157">
        <v>135.67333300000001</v>
      </c>
      <c r="E1269" s="157" t="str">
        <f>RIGHT(Airports[[#This Row],[ICAO]],3)</f>
        <v>MEB</v>
      </c>
      <c r="G1269" s="215" t="str" cm="1">
        <f t="array" ref="G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9" s="215" t="str" cm="1">
        <f t="array" ref="H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9" s="157" t="str" cm="1">
        <f t="array" ref="I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9" s="157" t="str" cm="1">
        <f t="array" ref="J1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0" spans="1:11" x14ac:dyDescent="0.25">
      <c r="A1270" s="157" t="s">
        <v>2651</v>
      </c>
      <c r="B1270" s="157" t="s">
        <v>2652</v>
      </c>
      <c r="C1270" s="157">
        <v>-32.366667</v>
      </c>
      <c r="D1270" s="157">
        <v>142.405</v>
      </c>
      <c r="E1270" s="157" t="str">
        <f>RIGHT(Airports[[#This Row],[ICAO]],3)</f>
        <v>MED</v>
      </c>
      <c r="G1270" s="215" t="str" cm="1">
        <f t="array" ref="G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0" s="215" t="str" cm="1">
        <f t="array" ref="H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0" s="157" t="str" cm="1">
        <f t="array" ref="I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0" s="157" t="str" cm="1">
        <f t="array" ref="J1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1" spans="1:11" x14ac:dyDescent="0.25">
      <c r="A1271" s="157" t="s">
        <v>2653</v>
      </c>
      <c r="B1271" s="157" t="s">
        <v>2654</v>
      </c>
      <c r="C1271" s="157">
        <v>-16.824999999999999</v>
      </c>
      <c r="D1271" s="157">
        <v>136.333056</v>
      </c>
      <c r="E1271" s="157" t="str">
        <f>RIGHT(Airports[[#This Row],[ICAO]],3)</f>
        <v>MEE</v>
      </c>
      <c r="G1271" s="215" t="str" cm="1">
        <f t="array" ref="G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1" s="215" t="str" cm="1">
        <f t="array" ref="H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1" s="157" t="str" cm="1">
        <f t="array" ref="I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1" s="157" t="str" cm="1">
        <f t="array" ref="J1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2" spans="1:11" x14ac:dyDescent="0.25">
      <c r="A1272" s="157" t="s">
        <v>2655</v>
      </c>
      <c r="B1272" s="157" t="s">
        <v>2656</v>
      </c>
      <c r="C1272" s="157">
        <v>-35.702500000000001</v>
      </c>
      <c r="D1272" s="157">
        <v>139.344167</v>
      </c>
      <c r="E1272" s="157" t="str">
        <f>RIGHT(Airports[[#This Row],[ICAO]],3)</f>
        <v>MEG</v>
      </c>
      <c r="G1272" s="215" t="str" cm="1">
        <f t="array" ref="G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2" s="215" t="str" cm="1">
        <f t="array" ref="H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2" s="157" t="str" cm="1">
        <f t="array" ref="I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2" s="157" t="str" cm="1">
        <f t="array" ref="J1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3" spans="1:11" x14ac:dyDescent="0.25">
      <c r="A1273" s="157" t="s">
        <v>2657</v>
      </c>
      <c r="B1273" s="157" t="s">
        <v>2658</v>
      </c>
      <c r="C1273" s="157">
        <v>-23.976666999999999</v>
      </c>
      <c r="D1273" s="157">
        <v>131.561667</v>
      </c>
      <c r="E1273" s="157" t="str">
        <f>RIGHT(Airports[[#This Row],[ICAO]],3)</f>
        <v>MEI</v>
      </c>
      <c r="G1273" s="215" t="str" cm="1">
        <f t="array" ref="G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3" s="215" t="str" cm="1">
        <f t="array" ref="H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3" s="157" t="str" cm="1">
        <f t="array" ref="I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3" s="157" t="str" cm="1">
        <f t="array" ref="J1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4" spans="1:11" x14ac:dyDescent="0.25">
      <c r="A1274" s="157" t="s">
        <v>2659</v>
      </c>
      <c r="B1274" s="157" t="s">
        <v>2660</v>
      </c>
      <c r="C1274" s="157">
        <v>-26.611667000000001</v>
      </c>
      <c r="D1274" s="157">
        <v>118.54777799999999</v>
      </c>
      <c r="E1274" s="157" t="str">
        <f>RIGHT(Airports[[#This Row],[ICAO]],3)</f>
        <v>MEK</v>
      </c>
      <c r="G1274" s="215" t="str" cm="1">
        <f t="array" ref="G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4" s="215" t="str" cm="1">
        <f t="array" ref="H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4" s="157" t="str" cm="1">
        <f t="array" ref="I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4" s="157" t="str" cm="1">
        <f t="array" ref="J1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5" spans="1:11" x14ac:dyDescent="0.25">
      <c r="A1275" s="157" t="s">
        <v>2661</v>
      </c>
      <c r="B1275" s="157" t="s">
        <v>2662</v>
      </c>
      <c r="C1275" s="157">
        <v>-37.621667000000002</v>
      </c>
      <c r="D1275" s="157">
        <v>144.56555599999999</v>
      </c>
      <c r="E1275" s="157" t="str">
        <f>RIGHT(Airports[[#This Row],[ICAO]],3)</f>
        <v>MEL</v>
      </c>
      <c r="G1275" s="215" t="str" cm="1">
        <f t="array" ref="G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5" s="215" t="str" cm="1">
        <f t="array" ref="H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5" s="157" t="str" cm="1">
        <f t="array" ref="I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5" s="157" t="str" cm="1">
        <f t="array" ref="J1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6" spans="1:11" x14ac:dyDescent="0.25">
      <c r="A1276" s="157" t="s">
        <v>2663</v>
      </c>
      <c r="B1276" s="157" t="s">
        <v>2664</v>
      </c>
      <c r="C1276" s="157">
        <v>-24</v>
      </c>
      <c r="D1276" s="157">
        <v>148.71638899999999</v>
      </c>
      <c r="E1276" s="157" t="str">
        <f>RIGHT(Airports[[#This Row],[ICAO]],3)</f>
        <v>MEM</v>
      </c>
      <c r="G1276" s="215" t="str" cm="1">
        <f t="array" ref="G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6" s="215" t="str" cm="1">
        <f t="array" ref="H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6" s="157" t="str" cm="1">
        <f t="array" ref="I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6" s="157" t="str" cm="1">
        <f t="array" ref="J1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7" spans="1:11" x14ac:dyDescent="0.25">
      <c r="A1277" s="157" t="s">
        <v>2665</v>
      </c>
      <c r="B1277" s="157" t="s">
        <v>5288</v>
      </c>
      <c r="C1277" s="157">
        <v>-37.728056000000002</v>
      </c>
      <c r="D1277" s="157">
        <v>144.90194399999999</v>
      </c>
      <c r="F1277" s="157" t="str">
        <f>IF(OR(LEFT(Airports[[#This Row],[ICAO]],2)="YM",LEFT(Airports[[#This Row],[ICAO]],2)="YP",LEFT(Airports[[#This Row],[ICAO]],2)="YB",LEFT(Airports[[#This Row],[ICAO]],2)="YS"),RIGHT(Airports[[#This Row],[ICAO]],2),"")</f>
        <v>EN</v>
      </c>
      <c r="G1277" s="215" t="str" cm="1">
        <f t="array" ref="G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7" s="215" t="str" cm="1">
        <f t="array" ref="H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7" s="157" t="str" cm="1">
        <f t="array" ref="I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7" s="157" t="str" cm="1">
        <f t="array" ref="J1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8" spans="1:11" x14ac:dyDescent="0.25">
      <c r="A1278" s="157" t="s">
        <v>2666</v>
      </c>
      <c r="B1278" s="157" t="s">
        <v>2667</v>
      </c>
      <c r="C1278" s="157">
        <v>-36.908611000000001</v>
      </c>
      <c r="D1278" s="157">
        <v>149.90138899999999</v>
      </c>
      <c r="E1278" s="157" t="str">
        <f>RIGHT(Airports[[#This Row],[ICAO]],3)</f>
        <v>MER</v>
      </c>
      <c r="G1278" s="215" t="str" cm="1">
        <f t="array" ref="G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8" s="215" t="str" cm="1">
        <f t="array" ref="H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8" s="157" t="str" cm="1">
        <f t="array" ref="I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8" s="157" t="str" cm="1">
        <f t="array" ref="J1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9" spans="1:11" x14ac:dyDescent="0.25">
      <c r="A1279" s="157" t="s">
        <v>2668</v>
      </c>
      <c r="B1279" s="157" t="s">
        <v>2669</v>
      </c>
      <c r="C1279" s="157">
        <v>-38.098889</v>
      </c>
      <c r="D1279" s="157">
        <v>147.14944399999999</v>
      </c>
      <c r="F1279" s="157" t="str">
        <f>IF(OR(LEFT(Airports[[#This Row],[ICAO]],2)="YM",LEFT(Airports[[#This Row],[ICAO]],2)="YP",LEFT(Airports[[#This Row],[ICAO]],2)="YB",LEFT(Airports[[#This Row],[ICAO]],2)="YS"),RIGHT(Airports[[#This Row],[ICAO]],2),"")</f>
        <v>ES</v>
      </c>
      <c r="G1279" s="215" t="str" cm="1">
        <f t="array" ref="G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9" s="215" t="str" cm="1">
        <f t="array" ref="H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9" s="157" t="str" cm="1">
        <f t="array" ref="I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9" s="157" t="str" cm="1">
        <f t="array" ref="J1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0" spans="1:11" x14ac:dyDescent="0.25">
      <c r="A1280" s="157" t="s">
        <v>2670</v>
      </c>
      <c r="B1280" s="157" t="s">
        <v>2671</v>
      </c>
      <c r="C1280" s="157">
        <v>-31.977499999999999</v>
      </c>
      <c r="D1280" s="157">
        <v>115.84138900000001</v>
      </c>
      <c r="E1280" s="157" t="str">
        <f>RIGHT(Airports[[#This Row],[ICAO]],3)</f>
        <v>MET</v>
      </c>
      <c r="G1280" s="215" t="str" cm="1">
        <f t="array" ref="G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0" s="215" t="str" cm="1">
        <f t="array" ref="H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0" s="157" t="str" cm="1">
        <f t="array" ref="I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0" s="157" t="str" cm="1">
        <f t="array" ref="J1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1" spans="1:11" x14ac:dyDescent="0.25">
      <c r="A1281" s="157" t="s">
        <v>2672</v>
      </c>
      <c r="B1281" s="157" t="s">
        <v>2673</v>
      </c>
      <c r="C1281" s="157">
        <v>-13.05</v>
      </c>
      <c r="D1281" s="157">
        <v>142.48333299999999</v>
      </c>
      <c r="E1281" s="157" t="str">
        <f>RIGHT(Airports[[#This Row],[ICAO]],3)</f>
        <v>MEU</v>
      </c>
      <c r="G1281" s="215" t="str" cm="1">
        <f t="array" ref="G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1" s="215" t="str" cm="1">
        <f t="array" ref="H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1" s="157" t="str" cm="1">
        <f t="array" ref="I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1" s="157" t="str" cm="1">
        <f t="array" ref="J1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2" spans="1:11" x14ac:dyDescent="0.25">
      <c r="A1282" s="157" t="s">
        <v>2674</v>
      </c>
      <c r="B1282" s="157" t="s">
        <v>2675</v>
      </c>
      <c r="C1282" s="157">
        <v>-29.269444</v>
      </c>
      <c r="D1282" s="157">
        <v>115.443056</v>
      </c>
      <c r="E1282" s="157" t="str">
        <f>RIGHT(Airports[[#This Row],[ICAO]],3)</f>
        <v>MEW</v>
      </c>
      <c r="G1282" s="215" t="str" cm="1">
        <f t="array" ref="G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2" s="215" t="str" cm="1">
        <f t="array" ref="H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2" s="157" t="str" cm="1">
        <f t="array" ref="I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2" s="157" t="str" cm="1">
        <f t="array" ref="J1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3" spans="1:11" x14ac:dyDescent="0.25">
      <c r="A1283" s="157" t="s">
        <v>2676</v>
      </c>
      <c r="B1283" s="157" t="s">
        <v>2677</v>
      </c>
      <c r="C1283" s="157">
        <v>-27.913056000000001</v>
      </c>
      <c r="D1283" s="157">
        <v>151.95333299999999</v>
      </c>
      <c r="E1283" s="157" t="str">
        <f>RIGHT(Airports[[#This Row],[ICAO]],3)</f>
        <v>MFA</v>
      </c>
      <c r="G1283" s="215" t="str" cm="1">
        <f t="array" ref="G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3" s="215" t="str" cm="1">
        <f t="array" ref="H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3" s="157" t="str" cm="1">
        <f t="array" ref="I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3" s="157" t="str" cm="1">
        <f t="array" ref="J1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4" spans="1:11" x14ac:dyDescent="0.25">
      <c r="A1284" s="157" t="s">
        <v>2678</v>
      </c>
      <c r="B1284" s="157" t="s">
        <v>2679</v>
      </c>
      <c r="C1284" s="157">
        <v>-37.066667000000002</v>
      </c>
      <c r="D1284" s="157">
        <v>146.11666700000001</v>
      </c>
      <c r="E1284" s="157" t="str">
        <f>RIGHT(Airports[[#This Row],[ICAO]],3)</f>
        <v>MFD</v>
      </c>
      <c r="G1284" s="215" t="str" cm="1">
        <f t="array" ref="G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4" s="215" t="str" cm="1">
        <f t="array" ref="H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4" s="157" t="str" cm="1">
        <f t="array" ref="I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4" s="157" t="str" cm="1">
        <f t="array" ref="J1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5" spans="1:11" x14ac:dyDescent="0.25">
      <c r="A1285" s="157" t="s">
        <v>2680</v>
      </c>
      <c r="B1285" s="157" t="s">
        <v>2681</v>
      </c>
      <c r="C1285" s="157">
        <v>-12.094443999999999</v>
      </c>
      <c r="D1285" s="157">
        <v>134.89361099999999</v>
      </c>
      <c r="E1285" s="157" t="str">
        <f>RIGHT(Airports[[#This Row],[ICAO]],3)</f>
        <v>MGB</v>
      </c>
      <c r="G1285" s="215" t="str" cm="1">
        <f t="array" ref="G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5" s="215" t="str" cm="1">
        <f t="array" ref="H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5" s="157" t="str" cm="1">
        <f t="array" ref="I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5" s="157" t="str" cm="1">
        <f t="array" ref="J1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6" spans="1:11" x14ac:dyDescent="0.25">
      <c r="A1286" s="157" t="s">
        <v>2682</v>
      </c>
      <c r="B1286" s="157" t="s">
        <v>2683</v>
      </c>
      <c r="C1286" s="157">
        <v>-12.056111</v>
      </c>
      <c r="D1286" s="157">
        <v>134.23416700000001</v>
      </c>
      <c r="E1286" s="157" t="str">
        <f>RIGHT(Airports[[#This Row],[ICAO]],3)</f>
        <v>MGD</v>
      </c>
      <c r="G1286" s="215" t="str" cm="1">
        <f t="array" ref="G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6" s="215" t="str" cm="1">
        <f t="array" ref="H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6" s="157" t="str" cm="1">
        <f t="array" ref="I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6" s="157" t="str" cm="1">
        <f t="array" ref="J1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7" spans="1:11" x14ac:dyDescent="0.25">
      <c r="A1287" s="157" t="s">
        <v>2684</v>
      </c>
      <c r="B1287" s="157" t="s">
        <v>2685</v>
      </c>
      <c r="C1287" s="157">
        <v>-11.966388999999999</v>
      </c>
      <c r="D1287" s="157">
        <v>132.85</v>
      </c>
      <c r="E1287" s="157" t="str">
        <f>RIGHT(Airports[[#This Row],[ICAO]],3)</f>
        <v>MGE</v>
      </c>
      <c r="G1287" s="215" t="str" cm="1">
        <f t="array" ref="G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7" s="215" t="str" cm="1">
        <f t="array" ref="H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7" s="157" t="str" cm="1">
        <f t="array" ref="I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7" s="157" t="str" cm="1">
        <f t="array" ref="J1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8" spans="1:11" x14ac:dyDescent="0.25">
      <c r="A1288" s="157" t="s">
        <v>2686</v>
      </c>
      <c r="B1288" s="157" t="s">
        <v>2687</v>
      </c>
      <c r="C1288" s="157">
        <v>-30.229167</v>
      </c>
      <c r="D1288" s="157">
        <v>133.98611099999999</v>
      </c>
      <c r="E1288" s="157" t="str">
        <f>RIGHT(Airports[[#This Row],[ICAO]],3)</f>
        <v>MGG</v>
      </c>
      <c r="G1288" s="215" t="str" cm="1">
        <f t="array" ref="G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8" s="215" t="str" cm="1">
        <f t="array" ref="H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8" s="157" t="str" cm="1">
        <f t="array" ref="I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8" s="157" t="str" cm="1">
        <f t="array" ref="J1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9" spans="1:11" x14ac:dyDescent="0.25">
      <c r="A1289" s="157" t="s">
        <v>2688</v>
      </c>
      <c r="B1289" s="157" t="s">
        <v>2689</v>
      </c>
      <c r="C1289" s="157">
        <v>-28.967222</v>
      </c>
      <c r="D1289" s="157">
        <v>149.05361099999999</v>
      </c>
      <c r="E1289" s="157" t="str">
        <f>RIGHT(Airports[[#This Row],[ICAO]],3)</f>
        <v>MGI</v>
      </c>
      <c r="G1289" s="215" t="str" cm="1">
        <f t="array" ref="G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9" s="215" t="str" cm="1">
        <f t="array" ref="H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9" s="157" t="str" cm="1">
        <f t="array" ref="I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9" s="157" t="str" cm="1">
        <f t="array" ref="J1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0" spans="1:11" x14ac:dyDescent="0.25">
      <c r="A1290" s="157" t="s">
        <v>2690</v>
      </c>
      <c r="B1290" s="157" t="s">
        <v>2691</v>
      </c>
      <c r="C1290" s="157">
        <v>-12.633056</v>
      </c>
      <c r="D1290" s="157">
        <v>135.19972200000001</v>
      </c>
      <c r="E1290" s="157" t="str">
        <f>RIGHT(Airports[[#This Row],[ICAO]],3)</f>
        <v>MGJ</v>
      </c>
      <c r="G1290" s="215" t="str" cm="1">
        <f t="array" ref="G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0" s="215" t="str" cm="1">
        <f t="array" ref="H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0" s="157" t="str" cm="1">
        <f t="array" ref="I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0" s="157" t="str" cm="1">
        <f t="array" ref="J1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1" spans="1:11" x14ac:dyDescent="0.25">
      <c r="A1291" s="157" t="s">
        <v>2692</v>
      </c>
      <c r="B1291" s="157" t="s">
        <v>2693</v>
      </c>
      <c r="C1291" s="157">
        <v>-17.45</v>
      </c>
      <c r="D1291" s="157">
        <v>141.16666699999999</v>
      </c>
      <c r="E1291" s="157" t="str">
        <f>RIGHT(Airports[[#This Row],[ICAO]],3)</f>
        <v>MGL</v>
      </c>
      <c r="G1291" s="215" t="str" cm="1">
        <f t="array" ref="G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1" s="215" t="str" cm="1">
        <f t="array" ref="H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1" s="157" t="str" cm="1">
        <f t="array" ref="I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1" s="157" t="str" cm="1">
        <f t="array" ref="J1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2" spans="1:11" x14ac:dyDescent="0.25">
      <c r="A1292" s="157" t="s">
        <v>2694</v>
      </c>
      <c r="B1292" s="157" t="s">
        <v>2695</v>
      </c>
      <c r="C1292" s="157">
        <v>-31.463056000000002</v>
      </c>
      <c r="D1292" s="157">
        <v>137.16972200000001</v>
      </c>
      <c r="E1292" s="157" t="str">
        <f>RIGHT(Airports[[#This Row],[ICAO]],3)</f>
        <v>MGN</v>
      </c>
      <c r="G1292" s="215" t="str" cm="1">
        <f t="array" ref="G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2" s="215" t="str" cm="1">
        <f t="array" ref="H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2" s="157" t="str" cm="1">
        <f t="array" ref="I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2" s="157" t="str" cm="1">
        <f t="array" ref="J1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3" spans="1:11" x14ac:dyDescent="0.25">
      <c r="A1293" s="157" t="s">
        <v>2696</v>
      </c>
      <c r="B1293" s="157" t="s">
        <v>2697</v>
      </c>
      <c r="C1293" s="157">
        <v>-27.366667</v>
      </c>
      <c r="D1293" s="157">
        <v>116.416389</v>
      </c>
      <c r="E1293" s="157" t="str">
        <f>RIGHT(Airports[[#This Row],[ICAO]],3)</f>
        <v>MGO</v>
      </c>
      <c r="G1293" s="215" t="str" cm="1">
        <f t="array" ref="G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3" s="215" t="str" cm="1">
        <f t="array" ref="H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3" s="157" t="str" cm="1">
        <f t="array" ref="I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3" s="157" t="str" cm="1">
        <f t="array" ref="J1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4" spans="1:11" x14ac:dyDescent="0.25">
      <c r="A1294" s="157" t="s">
        <v>2698</v>
      </c>
      <c r="B1294" s="157" t="s">
        <v>2699</v>
      </c>
      <c r="C1294" s="157">
        <v>-33.930556000000003</v>
      </c>
      <c r="D1294" s="157">
        <v>115.1</v>
      </c>
      <c r="E1294" s="157" t="str">
        <f>RIGHT(Airports[[#This Row],[ICAO]],3)</f>
        <v>MGT</v>
      </c>
      <c r="G1294" s="215" t="str" cm="1">
        <f t="array" ref="G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4" s="215" t="str" cm="1">
        <f t="array" ref="H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4" s="157" t="str" cm="1">
        <f t="array" ref="I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4" s="157" t="str" cm="1">
        <f t="array" ref="J1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5" spans="1:11" x14ac:dyDescent="0.25">
      <c r="A1295" s="157" t="s">
        <v>2700</v>
      </c>
      <c r="B1295" s="157" t="s">
        <v>2701</v>
      </c>
      <c r="C1295" s="157">
        <v>-14.781110999999999</v>
      </c>
      <c r="D1295" s="157">
        <v>143.503333</v>
      </c>
      <c r="E1295" s="157" t="str">
        <f>RIGHT(Airports[[#This Row],[ICAO]],3)</f>
        <v>MGV</v>
      </c>
      <c r="G1295" s="215" t="str" cm="1">
        <f t="array" ref="G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5" s="215" t="str" cm="1">
        <f t="array" ref="H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5" s="157" t="str" cm="1">
        <f t="array" ref="I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5" s="157" t="str" cm="1">
        <f t="array" ref="J1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6" spans="1:11" x14ac:dyDescent="0.25">
      <c r="A1296" s="157" t="s">
        <v>2702</v>
      </c>
      <c r="B1296" s="157" t="s">
        <v>2703</v>
      </c>
      <c r="C1296" s="157">
        <v>-42.836111000000002</v>
      </c>
      <c r="D1296" s="157">
        <v>147.510278</v>
      </c>
      <c r="F1296" s="157" t="str">
        <f>IF(OR(LEFT(Airports[[#This Row],[ICAO]],2)="YM",LEFT(Airports[[#This Row],[ICAO]],2)="YP",LEFT(Airports[[#This Row],[ICAO]],2)="YB",LEFT(Airports[[#This Row],[ICAO]],2)="YS"),RIGHT(Airports[[#This Row],[ICAO]],2),"")</f>
        <v>HB</v>
      </c>
      <c r="G1296" s="215" t="str" cm="1">
        <f t="array" ref="G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6" s="215" t="str" cm="1">
        <f t="array" ref="H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6" s="157" t="str" cm="1">
        <f t="array" ref="I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6" s="157" t="str" cm="1">
        <f t="array" ref="J1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7" spans="1:11" x14ac:dyDescent="0.25">
      <c r="A1297" s="157" t="s">
        <v>2704</v>
      </c>
      <c r="B1297" s="157" t="s">
        <v>2705</v>
      </c>
      <c r="C1297" s="157">
        <v>-26.018611</v>
      </c>
      <c r="D1297" s="157">
        <v>117.333611</v>
      </c>
      <c r="E1297" s="157" t="str">
        <f>RIGHT(Airports[[#This Row],[ICAO]],3)</f>
        <v>MHE</v>
      </c>
      <c r="G1297" s="215" t="str" cm="1">
        <f t="array" ref="G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7" s="215" t="str" cm="1">
        <f t="array" ref="H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7" s="157" t="str" cm="1">
        <f t="array" ref="I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7" s="157" t="str" cm="1">
        <f t="array" ref="J1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8" spans="1:11" x14ac:dyDescent="0.25">
      <c r="A1298" s="157" t="s">
        <v>2706</v>
      </c>
      <c r="B1298" s="157" t="s">
        <v>2707</v>
      </c>
      <c r="C1298" s="157">
        <v>-32.108333000000002</v>
      </c>
      <c r="D1298" s="157">
        <v>119.76</v>
      </c>
      <c r="E1298" s="157" t="str">
        <f>RIGHT(Airports[[#This Row],[ICAO]],3)</f>
        <v>MHL</v>
      </c>
      <c r="G1298" s="215" t="str" cm="1">
        <f t="array" ref="G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8" s="215" t="str" cm="1">
        <f t="array" ref="H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8" s="157" t="str" cm="1">
        <f t="array" ref="I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8" s="157" t="str" cm="1">
        <f t="array" ref="J1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9" spans="1:11" x14ac:dyDescent="0.25">
      <c r="A1299" s="157" t="s">
        <v>2708</v>
      </c>
      <c r="B1299" s="157" t="s">
        <v>2709</v>
      </c>
      <c r="C1299" s="157">
        <v>-17.051110999999999</v>
      </c>
      <c r="D1299" s="157">
        <v>125.71333300000001</v>
      </c>
      <c r="E1299" s="157" t="str">
        <f>RIGHT(Airports[[#This Row],[ICAO]],3)</f>
        <v>MHO</v>
      </c>
      <c r="G1299" s="215" t="str" cm="1">
        <f t="array" ref="G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9" s="215" t="str" cm="1">
        <f t="array" ref="H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9" s="157" t="str" cm="1">
        <f t="array" ref="I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9" s="157" t="str" cm="1">
        <f t="array" ref="J1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0" spans="1:11" x14ac:dyDescent="0.25">
      <c r="A1300" s="157" t="s">
        <v>2710</v>
      </c>
      <c r="B1300" s="157" t="s">
        <v>2711</v>
      </c>
      <c r="C1300" s="157">
        <v>-16.819721999999999</v>
      </c>
      <c r="D1300" s="157">
        <v>124.9075</v>
      </c>
      <c r="E1300" s="157" t="str">
        <f>RIGHT(Airports[[#This Row],[ICAO]],3)</f>
        <v>MHT</v>
      </c>
      <c r="G1300" s="215" t="str" cm="1">
        <f t="array" ref="G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0" s="215" t="str" cm="1">
        <f t="array" ref="H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0" s="157" t="str" cm="1">
        <f t="array" ref="I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0" s="157" t="str" cm="1">
        <f t="array" ref="J1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1" spans="1:11" x14ac:dyDescent="0.25">
      <c r="A1301" s="157" t="s">
        <v>2712</v>
      </c>
      <c r="B1301" s="157" t="s">
        <v>2713</v>
      </c>
      <c r="C1301" s="157">
        <v>-16.443332999999999</v>
      </c>
      <c r="D1301" s="157">
        <v>136.07666699999999</v>
      </c>
      <c r="E1301" s="157" t="str">
        <f>RIGHT(Airports[[#This Row],[ICAO]],3)</f>
        <v>MHU</v>
      </c>
      <c r="G1301" s="215" t="str" cm="1">
        <f t="array" ref="G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1" s="215" t="str" cm="1">
        <f t="array" ref="H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1" s="157" t="str" cm="1">
        <f t="array" ref="I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1" s="157" t="str" cm="1">
        <f t="array" ref="J1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2" spans="1:11" x14ac:dyDescent="0.25">
      <c r="A1302" s="157" t="s">
        <v>2714</v>
      </c>
      <c r="B1302" s="157" t="s">
        <v>2715</v>
      </c>
      <c r="C1302" s="157">
        <v>-26.511111</v>
      </c>
      <c r="D1302" s="157">
        <v>142.283333</v>
      </c>
      <c r="E1302" s="157" t="str">
        <f>RIGHT(Airports[[#This Row],[ICAO]],3)</f>
        <v>MHW</v>
      </c>
      <c r="G1302" s="215" t="str" cm="1">
        <f t="array" ref="G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2" s="215" t="str" cm="1">
        <f t="array" ref="H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2" s="157" t="str" cm="1">
        <f t="array" ref="I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2" s="157" t="str" cm="1">
        <f t="array" ref="J1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3" spans="1:11" x14ac:dyDescent="0.25">
      <c r="A1303" s="157" t="s">
        <v>2716</v>
      </c>
      <c r="B1303" s="157" t="s">
        <v>2717</v>
      </c>
      <c r="C1303" s="157">
        <v>-34.229166999999997</v>
      </c>
      <c r="D1303" s="157">
        <v>142.085556</v>
      </c>
      <c r="E1303" s="157" t="str">
        <f>RIGHT(Airports[[#This Row],[ICAO]],3)</f>
        <v>MIA</v>
      </c>
      <c r="G1303" s="215" t="str" cm="1">
        <f t="array" ref="G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3" s="215" t="str" cm="1">
        <f t="array" ref="H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3" s="157" t="str" cm="1">
        <f t="array" ref="I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3" s="157" t="str" cm="1">
        <f t="array" ref="J1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4" spans="1:11" x14ac:dyDescent="0.25">
      <c r="A1304" s="157" t="s">
        <v>2718</v>
      </c>
      <c r="B1304" s="157" t="s">
        <v>2719</v>
      </c>
      <c r="C1304" s="157">
        <v>-16.649722000000001</v>
      </c>
      <c r="D1304" s="157">
        <v>146</v>
      </c>
      <c r="E1304" s="157" t="str">
        <f>RIGHT(Airports[[#This Row],[ICAO]],3)</f>
        <v>MID</v>
      </c>
      <c r="G1304" s="215" t="str" cm="1">
        <f t="array" ref="G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4" s="215" t="str" cm="1">
        <f t="array" ref="H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4" s="157" t="str" cm="1">
        <f t="array" ref="I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4" s="157" t="str" cm="1">
        <f t="array" ref="J1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5" spans="1:11" x14ac:dyDescent="0.25">
      <c r="A1305" s="157" t="s">
        <v>2720</v>
      </c>
      <c r="B1305" s="157" t="s">
        <v>2721</v>
      </c>
      <c r="C1305" s="157">
        <v>-34.448332999999998</v>
      </c>
      <c r="D1305" s="157">
        <v>150.503333</v>
      </c>
      <c r="E1305" s="157" t="str">
        <f>RIGHT(Airports[[#This Row],[ICAO]],3)</f>
        <v>MIG</v>
      </c>
      <c r="G1305" s="215" t="str" cm="1">
        <f t="array" ref="G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5" s="215" t="str" cm="1">
        <f t="array" ref="H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5" s="157" t="str" cm="1">
        <f t="array" ref="I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5" s="157" t="str" cm="1">
        <f t="array" ref="J1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6" spans="1:11" x14ac:dyDescent="0.25">
      <c r="A1306" s="157" t="s">
        <v>2722</v>
      </c>
      <c r="B1306" s="157" t="s">
        <v>2723</v>
      </c>
      <c r="C1306" s="157">
        <v>-29.974722</v>
      </c>
      <c r="D1306" s="157">
        <v>136.074444</v>
      </c>
      <c r="E1306" s="157" t="str">
        <f>RIGHT(Airports[[#This Row],[ICAO]],3)</f>
        <v>MIK</v>
      </c>
      <c r="G1306" s="215" t="str" cm="1">
        <f t="array" ref="G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6" s="215" t="str" cm="1">
        <f t="array" ref="H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6" s="157" t="str" cm="1">
        <f t="array" ref="I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6" s="157" t="str" cm="1">
        <f t="array" ref="J1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7" spans="1:11" x14ac:dyDescent="0.25">
      <c r="A1307" s="157" t="s">
        <v>2724</v>
      </c>
      <c r="B1307" s="157" t="s">
        <v>2725</v>
      </c>
      <c r="C1307" s="157">
        <v>-34.743889000000003</v>
      </c>
      <c r="D1307" s="157">
        <v>137.52888899999999</v>
      </c>
      <c r="E1307" s="157" t="str">
        <f>RIGHT(Airports[[#This Row],[ICAO]],3)</f>
        <v>MIN</v>
      </c>
      <c r="G1307" s="215" t="str" cm="1">
        <f t="array" ref="G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7" s="215" t="str" cm="1">
        <f t="array" ref="H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7" s="157" t="str" cm="1">
        <f t="array" ref="I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7" s="157" t="str" cm="1">
        <f t="array" ref="J1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8" spans="1:11" x14ac:dyDescent="0.25">
      <c r="A1308" s="157" t="s">
        <v>2726</v>
      </c>
      <c r="B1308" s="157" t="s">
        <v>2727</v>
      </c>
      <c r="C1308" s="157">
        <v>-23.323889000000001</v>
      </c>
      <c r="D1308" s="157">
        <v>150.69583299999999</v>
      </c>
      <c r="E1308" s="157" t="str">
        <f>RIGHT(Airports[[#This Row],[ICAO]],3)</f>
        <v>MIO</v>
      </c>
      <c r="G1308" s="215" t="str" cm="1">
        <f t="array" ref="G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8" s="215" t="str" cm="1">
        <f t="array" ref="H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8" s="157" t="str" cm="1">
        <f t="array" ref="I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8" s="157" t="str" cm="1">
        <f t="array" ref="J1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9" spans="1:11" x14ac:dyDescent="0.25">
      <c r="A1309" s="157" t="s">
        <v>2728</v>
      </c>
      <c r="B1309" s="157" t="s">
        <v>2729</v>
      </c>
      <c r="C1309" s="157">
        <v>-14.791389000000001</v>
      </c>
      <c r="D1309" s="157">
        <v>125.825278</v>
      </c>
      <c r="E1309" s="157" t="str">
        <f>RIGHT(Airports[[#This Row],[ICAO]],3)</f>
        <v>MIP</v>
      </c>
      <c r="G1309" s="215" t="str" cm="1">
        <f t="array" ref="G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9" s="215" t="str" cm="1">
        <f t="array" ref="H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9" s="157" t="str" cm="1">
        <f t="array" ref="I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9" s="157" t="str" cm="1">
        <f t="array" ref="J1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0" spans="1:11" x14ac:dyDescent="0.25">
      <c r="A1310" s="157" t="s">
        <v>2730</v>
      </c>
      <c r="B1310" s="157" t="s">
        <v>2731</v>
      </c>
      <c r="C1310" s="157">
        <v>-17.333333</v>
      </c>
      <c r="D1310" s="157">
        <v>141.91666699999999</v>
      </c>
      <c r="E1310" s="157" t="str">
        <f>RIGHT(Airports[[#This Row],[ICAO]],3)</f>
        <v>MIR</v>
      </c>
      <c r="G1310" s="215" t="str" cm="1">
        <f t="array" ref="G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0" s="215" t="str" cm="1">
        <f t="array" ref="H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0" s="157" t="str" cm="1">
        <f t="array" ref="I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0" s="157" t="str" cm="1">
        <f t="array" ref="J1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1" spans="1:11" x14ac:dyDescent="0.25">
      <c r="A1311" s="157" t="s">
        <v>2732</v>
      </c>
      <c r="B1311" s="157" t="s">
        <v>2733</v>
      </c>
      <c r="C1311" s="157">
        <v>-26.399722000000001</v>
      </c>
      <c r="D1311" s="157">
        <v>120.94972199999999</v>
      </c>
      <c r="E1311" s="157" t="str">
        <f>RIGHT(Airports[[#This Row],[ICAO]],3)</f>
        <v>MIS</v>
      </c>
      <c r="G1311" s="215" t="str" cm="1">
        <f t="array" ref="G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1" s="215" t="str" cm="1">
        <f t="array" ref="H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1" s="157" t="str" cm="1">
        <f t="array" ref="I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1" s="157" t="str" cm="1">
        <f t="array" ref="J1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2" spans="1:11" x14ac:dyDescent="0.25">
      <c r="A1312" s="157" t="s">
        <v>2734</v>
      </c>
      <c r="B1312" s="157" t="s">
        <v>2735</v>
      </c>
      <c r="C1312" s="157">
        <v>-26.483332999999998</v>
      </c>
      <c r="D1312" s="157">
        <v>147.936667</v>
      </c>
      <c r="E1312" s="157" t="str">
        <f>RIGHT(Airports[[#This Row],[ICAO]],3)</f>
        <v>MIT</v>
      </c>
      <c r="G1312" s="215" t="str" cm="1">
        <f t="array" ref="G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2" s="215" t="str" cm="1">
        <f t="array" ref="H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2" s="157" t="str" cm="1">
        <f t="array" ref="I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2" s="157" t="str" cm="1">
        <f t="array" ref="J1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3" spans="1:11" x14ac:dyDescent="0.25">
      <c r="A1313" s="157" t="s">
        <v>2736</v>
      </c>
      <c r="B1313" s="157" t="s">
        <v>2737</v>
      </c>
      <c r="C1313" s="157">
        <v>-23.266389</v>
      </c>
      <c r="D1313" s="157">
        <v>145.266389</v>
      </c>
      <c r="E1313" s="157" t="str">
        <f>RIGHT(Airports[[#This Row],[ICAO]],3)</f>
        <v>MIU</v>
      </c>
      <c r="G1313" s="215" t="str" cm="1">
        <f t="array" ref="G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3" s="215" t="str" cm="1">
        <f t="array" ref="H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3" s="157" t="str" cm="1">
        <f t="array" ref="I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3" s="157" t="str" cm="1">
        <f t="array" ref="J1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4" spans="1:11" x14ac:dyDescent="0.25">
      <c r="A1314" s="157" t="s">
        <v>2738</v>
      </c>
      <c r="B1314" s="157" t="s">
        <v>2739</v>
      </c>
      <c r="C1314" s="157">
        <v>-32.444167</v>
      </c>
      <c r="D1314" s="157">
        <v>136.069444</v>
      </c>
      <c r="E1314" s="157" t="str">
        <f>RIGHT(Airports[[#This Row],[ICAO]],3)</f>
        <v>MIV</v>
      </c>
      <c r="G1314" s="215" t="str" cm="1">
        <f t="array" ref="G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4" s="215" t="str" cm="1">
        <f t="array" ref="H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4" s="157" t="str" cm="1">
        <f t="array" ref="I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4" s="157" t="str" cm="1">
        <f t="array" ref="J1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5" spans="1:11" x14ac:dyDescent="0.25">
      <c r="A1315" s="157" t="s">
        <v>2740</v>
      </c>
      <c r="B1315" s="157" t="s">
        <v>2741</v>
      </c>
      <c r="C1315" s="157">
        <v>-23.899722000000001</v>
      </c>
      <c r="D1315" s="157">
        <v>114.766667</v>
      </c>
      <c r="E1315" s="157" t="str">
        <f>RIGHT(Airports[[#This Row],[ICAO]],3)</f>
        <v>MIX</v>
      </c>
      <c r="G1315" s="215" t="str" cm="1">
        <f t="array" ref="G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5" s="215" t="str" cm="1">
        <f t="array" ref="H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5" s="157" t="str" cm="1">
        <f t="array" ref="I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5" s="157" t="str" cm="1">
        <f t="array" ref="J1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6" spans="1:11" x14ac:dyDescent="0.25">
      <c r="A1316" s="157" t="s">
        <v>2742</v>
      </c>
      <c r="B1316" s="157" t="s">
        <v>2743</v>
      </c>
      <c r="C1316" s="157">
        <v>-18.850000000000001</v>
      </c>
      <c r="D1316" s="157">
        <v>124.925</v>
      </c>
      <c r="E1316" s="157" t="str">
        <f>RIGHT(Airports[[#This Row],[ICAO]],3)</f>
        <v>MJD</v>
      </c>
      <c r="G1316" s="215" t="str" cm="1">
        <f t="array" ref="G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6" s="215" t="str" cm="1">
        <f t="array" ref="H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6" s="157" t="str" cm="1">
        <f t="array" ref="I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6" s="157" t="str" cm="1">
        <f t="array" ref="J1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7" spans="1:11" x14ac:dyDescent="0.25">
      <c r="A1317" s="157" t="s">
        <v>2744</v>
      </c>
      <c r="B1317" s="157" t="s">
        <v>2745</v>
      </c>
      <c r="C1317" s="157">
        <v>-24.616667</v>
      </c>
      <c r="D1317" s="157">
        <v>116.933333</v>
      </c>
      <c r="E1317" s="157" t="str">
        <f>RIGHT(Airports[[#This Row],[ICAO]],3)</f>
        <v>MJE</v>
      </c>
      <c r="G1317" s="215" t="str" cm="1">
        <f t="array" ref="G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7" s="215" t="str" cm="1">
        <f t="array" ref="H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7" s="157" t="str" cm="1">
        <f t="array" ref="I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7" s="157" t="str" cm="1">
        <f t="array" ref="J1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8" spans="1:11" x14ac:dyDescent="0.25">
      <c r="A1318" s="157" t="s">
        <v>2746</v>
      </c>
      <c r="B1318" s="157" t="s">
        <v>2747</v>
      </c>
      <c r="C1318" s="157">
        <v>-16.850000000000001</v>
      </c>
      <c r="D1318" s="157">
        <v>132.80000000000001</v>
      </c>
      <c r="E1318" s="157" t="str">
        <f>RIGHT(Airports[[#This Row],[ICAO]],3)</f>
        <v>MJI</v>
      </c>
      <c r="G1318" s="215" t="str" cm="1">
        <f t="array" ref="G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8" s="215" t="str" cm="1">
        <f t="array" ref="H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8" s="157" t="str" cm="1">
        <f t="array" ref="I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8" s="157" t="str" cm="1">
        <f t="array" ref="J1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9" spans="1:11" x14ac:dyDescent="0.25">
      <c r="A1319" s="157" t="s">
        <v>2748</v>
      </c>
      <c r="B1319" s="157" t="s">
        <v>2749</v>
      </c>
      <c r="C1319" s="157">
        <v>-34.265278000000002</v>
      </c>
      <c r="D1319" s="157">
        <v>116.140278</v>
      </c>
      <c r="E1319" s="157" t="str">
        <f>RIGHT(Airports[[#This Row],[ICAO]],3)</f>
        <v>MJM</v>
      </c>
      <c r="G1319" s="215" t="str" cm="1">
        <f t="array" ref="G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9" s="215" t="str" cm="1">
        <f t="array" ref="H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9" s="157" t="str" cm="1">
        <f t="array" ref="I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9" s="157" t="str" cm="1">
        <f t="array" ref="J1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0" spans="1:11" x14ac:dyDescent="0.25">
      <c r="A1320" s="157" t="s">
        <v>2750</v>
      </c>
      <c r="B1320" s="157" t="s">
        <v>2751</v>
      </c>
      <c r="C1320" s="157">
        <v>-35.244999999999997</v>
      </c>
      <c r="D1320" s="157">
        <v>149.19666699999999</v>
      </c>
      <c r="E1320" s="157" t="str">
        <f>RIGHT(Airports[[#This Row],[ICAO]],3)</f>
        <v>MJR</v>
      </c>
      <c r="G1320" s="215" t="str" cm="1">
        <f t="array" ref="G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0" s="215" t="str" cm="1">
        <f t="array" ref="H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0" s="157" t="str" cm="1">
        <f t="array" ref="I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0" s="157" t="str" cm="1">
        <f t="array" ref="J1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1" spans="1:11" x14ac:dyDescent="0.25">
      <c r="A1321" s="157" t="s">
        <v>2752</v>
      </c>
      <c r="B1321" s="157" t="s">
        <v>2753</v>
      </c>
      <c r="C1321" s="157">
        <v>-30.922499999999999</v>
      </c>
      <c r="D1321" s="157">
        <v>118.255</v>
      </c>
      <c r="E1321" s="157" t="str">
        <f>RIGHT(Airports[[#This Row],[ICAO]],3)</f>
        <v>MKB</v>
      </c>
      <c r="G1321" s="215" t="str" cm="1">
        <f t="array" ref="G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1" s="215" t="str" cm="1">
        <f t="array" ref="H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1" s="157" t="str" cm="1">
        <f t="array" ref="I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1" s="157" t="str" cm="1">
        <f t="array" ref="J1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2" spans="1:11" x14ac:dyDescent="0.25">
      <c r="A1322" s="157" t="s">
        <v>2754</v>
      </c>
      <c r="B1322" s="157" t="s">
        <v>2755</v>
      </c>
      <c r="C1322" s="157">
        <v>-17.083333</v>
      </c>
      <c r="D1322" s="157">
        <v>129.05000000000001</v>
      </c>
      <c r="E1322" s="157" t="str">
        <f>RIGHT(Airports[[#This Row],[ICAO]],3)</f>
        <v>MKC</v>
      </c>
      <c r="G1322" s="215" t="str" cm="1">
        <f t="array" ref="G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2" s="215" t="str" cm="1">
        <f t="array" ref="H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2" s="157" t="str" cm="1">
        <f t="array" ref="I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2" s="157" t="str" cm="1">
        <f t="array" ref="J1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3" spans="1:11" x14ac:dyDescent="0.25">
      <c r="A1323" s="157" t="s">
        <v>2756</v>
      </c>
      <c r="B1323" s="157" t="s">
        <v>2757</v>
      </c>
      <c r="C1323" s="157">
        <v>-21.149722000000001</v>
      </c>
      <c r="D1323" s="157">
        <v>149.19972200000001</v>
      </c>
      <c r="E1323" s="157" t="str">
        <f>RIGHT(Airports[[#This Row],[ICAO]],3)</f>
        <v>MKH</v>
      </c>
      <c r="G1323" s="215" t="str" cm="1">
        <f t="array" ref="G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3" s="215" t="str" cm="1">
        <f t="array" ref="H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3" s="157" t="str" cm="1">
        <f t="array" ref="I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3" s="157" t="str" cm="1">
        <f t="array" ref="J1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4" spans="1:11" x14ac:dyDescent="0.25">
      <c r="A1324" s="157" t="s">
        <v>2758</v>
      </c>
      <c r="B1324" s="157" t="s">
        <v>2759</v>
      </c>
      <c r="C1324" s="157">
        <v>-12.61</v>
      </c>
      <c r="D1324" s="157">
        <v>131.05277799999999</v>
      </c>
      <c r="E1324" s="157" t="str">
        <f>RIGHT(Airports[[#This Row],[ICAO]],3)</f>
        <v>MKT</v>
      </c>
      <c r="G1324" s="215" t="str" cm="1">
        <f t="array" ref="G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4" s="215" t="str" cm="1">
        <f t="array" ref="H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4" s="157" t="str" cm="1">
        <f t="array" ref="I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4" s="157" t="str" cm="1">
        <f t="array" ref="J1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5" spans="1:11" x14ac:dyDescent="0.25">
      <c r="A1325" s="157" t="s">
        <v>2760</v>
      </c>
      <c r="B1325" s="157" t="s">
        <v>2761</v>
      </c>
      <c r="C1325" s="157">
        <v>-12.480278</v>
      </c>
      <c r="D1325" s="157">
        <v>133.071944</v>
      </c>
      <c r="E1325" s="157" t="str">
        <f>RIGHT(Airports[[#This Row],[ICAO]],3)</f>
        <v>MKV</v>
      </c>
      <c r="G1325" s="215" t="str" cm="1">
        <f t="array" ref="G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5" s="215" t="str" cm="1">
        <f t="array" ref="H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5" s="157" t="str" cm="1">
        <f t="array" ref="I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5" s="157" t="str" cm="1">
        <f t="array" ref="J1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6" spans="1:11" x14ac:dyDescent="0.25">
      <c r="A1326" s="157" t="s">
        <v>2762</v>
      </c>
      <c r="B1326" s="157" t="s">
        <v>2763</v>
      </c>
      <c r="C1326" s="157">
        <v>-17.946943999999998</v>
      </c>
      <c r="D1326" s="157">
        <v>145.97388900000001</v>
      </c>
      <c r="E1326" s="157" t="str">
        <f>RIGHT(Airports[[#This Row],[ICAO]],3)</f>
        <v>MKY</v>
      </c>
      <c r="G1326" s="215" t="str" cm="1">
        <f t="array" ref="G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6" s="215" t="str" cm="1">
        <f t="array" ref="H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6" s="157" t="str" cm="1">
        <f t="array" ref="I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6" s="157" t="str" cm="1">
        <f t="array" ref="J1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7" spans="1:11" x14ac:dyDescent="0.25">
      <c r="A1327" s="157" t="s">
        <v>2764</v>
      </c>
      <c r="B1327" s="157" t="s">
        <v>2765</v>
      </c>
      <c r="C1327" s="157">
        <v>-20.883056</v>
      </c>
      <c r="D1327" s="157">
        <v>118.033056</v>
      </c>
      <c r="E1327" s="157" t="str">
        <f>RIGHT(Airports[[#This Row],[ICAO]],3)</f>
        <v>MLA</v>
      </c>
      <c r="G1327" s="215" t="str" cm="1">
        <f t="array" ref="G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7" s="215" t="str" cm="1">
        <f t="array" ref="H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7" s="157" t="str" cm="1">
        <f t="array" ref="I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7" s="157" t="str" cm="1">
        <f t="array" ref="J1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8" spans="1:11" x14ac:dyDescent="0.25">
      <c r="A1328" s="157" t="s">
        <v>2766</v>
      </c>
      <c r="B1328" s="157" t="s">
        <v>2767</v>
      </c>
      <c r="C1328" s="157">
        <v>-34.392778</v>
      </c>
      <c r="D1328" s="157">
        <v>137.707222</v>
      </c>
      <c r="E1328" s="157" t="str">
        <f>RIGHT(Airports[[#This Row],[ICAO]],3)</f>
        <v>MLD</v>
      </c>
      <c r="G1328" s="215" t="str" cm="1">
        <f t="array" ref="G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8" s="215" t="str" cm="1">
        <f t="array" ref="H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8" s="157" t="str" cm="1">
        <f t="array" ref="I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8" s="157" t="str" cm="1">
        <f t="array" ref="J1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9" spans="1:11" x14ac:dyDescent="0.25">
      <c r="A1329" s="157" t="s">
        <v>2768</v>
      </c>
      <c r="B1329" s="157" t="s">
        <v>2769</v>
      </c>
      <c r="C1329" s="157">
        <v>-19.581666999999999</v>
      </c>
      <c r="D1329" s="157">
        <v>145.25805600000001</v>
      </c>
      <c r="E1329" s="157" t="str">
        <f>RIGHT(Airports[[#This Row],[ICAO]],3)</f>
        <v>MLE</v>
      </c>
      <c r="G1329" s="215" t="str" cm="1">
        <f t="array" ref="G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9" s="215" t="str" cm="1">
        <f t="array" ref="H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9" s="157" t="str" cm="1">
        <f t="array" ref="I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9" s="157" t="str" cm="1">
        <f t="array" ref="J1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0" spans="1:11" x14ac:dyDescent="0.25">
      <c r="A1330" s="157" t="s">
        <v>2770</v>
      </c>
      <c r="B1330" s="157" t="s">
        <v>2771</v>
      </c>
      <c r="C1330" s="157">
        <v>-24.899722000000001</v>
      </c>
      <c r="D1330" s="157">
        <v>114.216667</v>
      </c>
      <c r="E1330" s="157" t="str">
        <f>RIGHT(Airports[[#This Row],[ICAO]],3)</f>
        <v>MLI</v>
      </c>
      <c r="G1330" s="215" t="str" cm="1">
        <f t="array" ref="G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0" s="215" t="str" cm="1">
        <f t="array" ref="H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0" s="157" t="str" cm="1">
        <f t="array" ref="I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0" s="157" t="str" cm="1">
        <f t="array" ref="J1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1" spans="1:11" x14ac:dyDescent="0.25">
      <c r="A1331" s="157" t="s">
        <v>2772</v>
      </c>
      <c r="B1331" s="157" t="s">
        <v>2773</v>
      </c>
      <c r="C1331" s="157">
        <v>-18.190000000000001</v>
      </c>
      <c r="D1331" s="157">
        <v>145.095</v>
      </c>
      <c r="E1331" s="157" t="str">
        <f>RIGHT(Airports[[#This Row],[ICAO]],3)</f>
        <v>MLK</v>
      </c>
      <c r="G1331" s="215" t="str" cm="1">
        <f t="array" ref="G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1" s="215" t="str" cm="1">
        <f t="array" ref="H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1" s="157" t="str" cm="1">
        <f t="array" ref="I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1" s="157" t="str" cm="1">
        <f t="array" ref="J1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2" spans="1:11" x14ac:dyDescent="0.25">
      <c r="A1332" s="157" t="s">
        <v>2774</v>
      </c>
      <c r="B1332" s="157" t="s">
        <v>2775</v>
      </c>
      <c r="C1332" s="157">
        <v>-19.857222</v>
      </c>
      <c r="D1332" s="157">
        <v>141.561667</v>
      </c>
      <c r="E1332" s="157" t="str">
        <f>RIGHT(Airports[[#This Row],[ICAO]],3)</f>
        <v>MLL</v>
      </c>
      <c r="G1332" s="215" t="str" cm="1">
        <f t="array" ref="G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2" s="215" t="str" cm="1">
        <f t="array" ref="H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2" s="157" t="str" cm="1">
        <f t="array" ref="I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2" s="157" t="str" cm="1">
        <f t="array" ref="J1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3" spans="1:11" x14ac:dyDescent="0.25">
      <c r="A1333" s="157" t="s">
        <v>2776</v>
      </c>
      <c r="B1333" s="157" t="s">
        <v>2777</v>
      </c>
      <c r="C1333" s="157">
        <v>-30.219166999999999</v>
      </c>
      <c r="D1333" s="157">
        <v>143.24861100000001</v>
      </c>
      <c r="E1333" s="157" t="str">
        <f>RIGHT(Airports[[#This Row],[ICAO]],3)</f>
        <v>MLN</v>
      </c>
      <c r="G1333" s="215" t="str" cm="1">
        <f t="array" ref="G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3" s="215" t="str" cm="1">
        <f t="array" ref="H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3" s="157" t="str" cm="1">
        <f t="array" ref="I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3" s="157" t="str" cm="1">
        <f t="array" ref="J1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4" spans="1:11" x14ac:dyDescent="0.25">
      <c r="A1334" s="157" t="s">
        <v>2778</v>
      </c>
      <c r="B1334" s="157" t="s">
        <v>2779</v>
      </c>
      <c r="C1334" s="157">
        <v>-20.033055999999998</v>
      </c>
      <c r="D1334" s="157">
        <v>147.25</v>
      </c>
      <c r="E1334" s="157" t="str">
        <f>RIGHT(Airports[[#This Row],[ICAO]],3)</f>
        <v>MLO</v>
      </c>
      <c r="G1334" s="215" t="str" cm="1">
        <f t="array" ref="G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4" s="215" t="str" cm="1">
        <f t="array" ref="H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4" s="157" t="str" cm="1">
        <f t="array" ref="I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4" s="157" t="str" cm="1">
        <f t="array" ref="J1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5" spans="1:11" x14ac:dyDescent="0.25">
      <c r="A1335" s="157" t="s">
        <v>2780</v>
      </c>
      <c r="B1335" s="157" t="s">
        <v>2781</v>
      </c>
      <c r="C1335" s="157">
        <v>-29.246389000000001</v>
      </c>
      <c r="D1335" s="157">
        <v>137.91</v>
      </c>
      <c r="E1335" s="157" t="str">
        <f>RIGHT(Airports[[#This Row],[ICAO]],3)</f>
        <v>MLR</v>
      </c>
      <c r="G1335" s="215" t="str" cm="1">
        <f t="array" ref="G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5" s="215" t="str" cm="1">
        <f t="array" ref="H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5" s="157" t="str" cm="1">
        <f t="array" ref="I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5" s="157" t="str" cm="1">
        <f t="array" ref="J1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6" spans="1:11" x14ac:dyDescent="0.25">
      <c r="A1336" s="157" t="s">
        <v>2782</v>
      </c>
      <c r="B1336" s="157" t="s">
        <v>2783</v>
      </c>
      <c r="C1336" s="157">
        <v>-26.806111000000001</v>
      </c>
      <c r="D1336" s="157">
        <v>150.16972200000001</v>
      </c>
      <c r="E1336" s="157" t="str">
        <f>RIGHT(Airports[[#This Row],[ICAO]],3)</f>
        <v>MLS</v>
      </c>
      <c r="G1336" s="215" t="str" cm="1">
        <f t="array" ref="G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6" s="215" t="str" cm="1">
        <f t="array" ref="H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6" s="157" t="str" cm="1">
        <f t="array" ref="I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6" s="157" t="str" cm="1">
        <f t="array" ref="J1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7" spans="1:11" x14ac:dyDescent="0.25">
      <c r="A1337" s="157" t="s">
        <v>2784</v>
      </c>
      <c r="B1337" s="157" t="s">
        <v>2785</v>
      </c>
      <c r="C1337" s="157">
        <v>-41.545278000000003</v>
      </c>
      <c r="D1337" s="157">
        <v>147.214167</v>
      </c>
      <c r="F1337" s="157" t="str">
        <f>IF(OR(LEFT(Airports[[#This Row],[ICAO]],2)="YM",LEFT(Airports[[#This Row],[ICAO]],2)="YP",LEFT(Airports[[#This Row],[ICAO]],2)="YB",LEFT(Airports[[#This Row],[ICAO]],2)="YS"),RIGHT(Airports[[#This Row],[ICAO]],2),"")</f>
        <v>LT</v>
      </c>
      <c r="G1337" s="215" t="str" cm="1">
        <f t="array" ref="G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7" s="215" t="str" cm="1">
        <f t="array" ref="H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7" s="157" t="str" cm="1">
        <f t="array" ref="I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7" s="157" t="str" cm="1">
        <f t="array" ref="J1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8" spans="1:11" x14ac:dyDescent="0.25">
      <c r="A1338" s="157" t="s">
        <v>2786</v>
      </c>
      <c r="B1338" s="157" t="s">
        <v>2787</v>
      </c>
      <c r="C1338" s="157">
        <v>-14.083055999999999</v>
      </c>
      <c r="D1338" s="157">
        <v>129.899722</v>
      </c>
      <c r="E1338" s="157" t="str">
        <f>RIGHT(Airports[[#This Row],[ICAO]],3)</f>
        <v>MLV</v>
      </c>
      <c r="G1338" s="215" t="str" cm="1">
        <f t="array" ref="G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8" s="215" t="str" cm="1">
        <f t="array" ref="H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8" s="157" t="str" cm="1">
        <f t="array" ref="I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8" s="157" t="str" cm="1">
        <f t="array" ref="J1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9" spans="1:11" x14ac:dyDescent="0.25">
      <c r="A1339" s="157" t="s">
        <v>2788</v>
      </c>
      <c r="B1339" s="157" t="s">
        <v>2789</v>
      </c>
      <c r="C1339" s="157">
        <v>-27.583333</v>
      </c>
      <c r="D1339" s="157">
        <v>121.783056</v>
      </c>
      <c r="E1339" s="157" t="str">
        <f>RIGHT(Airports[[#This Row],[ICAO]],3)</f>
        <v>MLX</v>
      </c>
      <c r="G1339" s="215" t="str" cm="1">
        <f t="array" ref="G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9" s="215" t="str" cm="1">
        <f t="array" ref="H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9" s="157" t="str" cm="1">
        <f t="array" ref="I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9" s="157" t="str" cm="1">
        <f t="array" ref="J1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0" spans="1:11" x14ac:dyDescent="0.25">
      <c r="A1340" s="157" t="s">
        <v>2790</v>
      </c>
      <c r="B1340" s="157" t="s">
        <v>2791</v>
      </c>
      <c r="C1340" s="157">
        <v>-12.266389</v>
      </c>
      <c r="D1340" s="157">
        <v>133.61666700000001</v>
      </c>
      <c r="E1340" s="157" t="str">
        <f>RIGHT(Airports[[#This Row],[ICAO]],3)</f>
        <v>MMA</v>
      </c>
      <c r="G1340" s="215" t="str" cm="1">
        <f t="array" ref="G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0" s="215" t="str" cm="1">
        <f t="array" ref="H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0" s="157" t="str" cm="1">
        <f t="array" ref="I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0" s="157" t="str" cm="1">
        <f t="array" ref="J1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1" spans="1:11" x14ac:dyDescent="0.25">
      <c r="A1341" s="157" t="s">
        <v>2792</v>
      </c>
      <c r="B1341" s="157" t="s">
        <v>5289</v>
      </c>
      <c r="C1341" s="157">
        <v>-37.975833000000002</v>
      </c>
      <c r="D1341" s="157">
        <v>145.10222200000001</v>
      </c>
      <c r="F1341" s="157" t="str">
        <f>IF(OR(LEFT(Airports[[#This Row],[ICAO]],2)="YM",LEFT(Airports[[#This Row],[ICAO]],2)="YP",LEFT(Airports[[#This Row],[ICAO]],2)="YB",LEFT(Airports[[#This Row],[ICAO]],2)="YS"),RIGHT(Airports[[#This Row],[ICAO]],2),"")</f>
        <v>MB</v>
      </c>
      <c r="G1341" s="215" t="str" cm="1">
        <f t="array" ref="G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1" s="215" t="str" cm="1">
        <f t="array" ref="H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1" s="157" t="str" cm="1">
        <f t="array" ref="I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1" s="157" t="str" cm="1">
        <f t="array" ref="J1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2" spans="1:11" x14ac:dyDescent="0.25">
      <c r="A1342" s="157" t="s">
        <v>2793</v>
      </c>
      <c r="B1342" s="157" t="s">
        <v>2794</v>
      </c>
      <c r="C1342" s="157">
        <v>-23.953610999999999</v>
      </c>
      <c r="D1342" s="157">
        <v>150.27194399999999</v>
      </c>
      <c r="E1342" s="157" t="str">
        <f>RIGHT(Airports[[#This Row],[ICAO]],3)</f>
        <v>MMD</v>
      </c>
      <c r="G1342" s="215" t="str" cm="1">
        <f t="array" ref="G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2" s="215" t="str" cm="1">
        <f t="array" ref="H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2" s="157" t="str" cm="1">
        <f t="array" ref="I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2" s="157" t="str" cm="1">
        <f t="array" ref="J1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3" spans="1:11" x14ac:dyDescent="0.25">
      <c r="A1343" s="157" t="s">
        <v>2795</v>
      </c>
      <c r="B1343" s="157" t="s">
        <v>2796</v>
      </c>
      <c r="C1343" s="157">
        <v>-29.023610999999999</v>
      </c>
      <c r="D1343" s="157">
        <v>147.09611100000001</v>
      </c>
      <c r="E1343" s="157" t="str">
        <f>RIGHT(Airports[[#This Row],[ICAO]],3)</f>
        <v>MMG</v>
      </c>
      <c r="G1343" s="215" t="str" cm="1">
        <f t="array" ref="G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3" s="215" t="str" cm="1">
        <f t="array" ref="H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3" s="157" t="str" cm="1">
        <f t="array" ref="I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3" s="157" t="str" cm="1">
        <f t="array" ref="J1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4" spans="1:11" x14ac:dyDescent="0.25">
      <c r="A1344" s="157" t="s">
        <v>2797</v>
      </c>
      <c r="B1344" s="157" t="s">
        <v>2798</v>
      </c>
      <c r="C1344" s="157">
        <v>-16.383333</v>
      </c>
      <c r="D1344" s="157">
        <v>143.98333299999999</v>
      </c>
      <c r="E1344" s="157" t="str">
        <f>RIGHT(Airports[[#This Row],[ICAO]],3)</f>
        <v>MMH</v>
      </c>
      <c r="G1344" s="215" t="str" cm="1">
        <f t="array" ref="G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4" s="215" t="str" cm="1">
        <f t="array" ref="H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4" s="157" t="str" cm="1">
        <f t="array" ref="I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4" s="157" t="str" cm="1">
        <f t="array" ref="J1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5" spans="1:11" x14ac:dyDescent="0.25">
      <c r="A1345" s="157" t="s">
        <v>2799</v>
      </c>
      <c r="B1345" s="157" t="s">
        <v>2800</v>
      </c>
      <c r="C1345" s="157">
        <v>-28.705278</v>
      </c>
      <c r="D1345" s="157">
        <v>121.890556</v>
      </c>
      <c r="E1345" s="157" t="str">
        <f>RIGHT(Airports[[#This Row],[ICAO]],3)</f>
        <v>MMI</v>
      </c>
      <c r="G1345" s="215" t="str" cm="1">
        <f t="array" ref="G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5" s="215" t="str" cm="1">
        <f t="array" ref="H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5" s="157" t="str" cm="1">
        <f t="array" ref="I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5" s="157" t="str" cm="1">
        <f t="array" ref="J1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6" spans="1:11" x14ac:dyDescent="0.25">
      <c r="A1346" s="157" t="s">
        <v>2801</v>
      </c>
      <c r="B1346" s="157" t="s">
        <v>2802</v>
      </c>
      <c r="C1346" s="157">
        <v>-37.673333</v>
      </c>
      <c r="D1346" s="157">
        <v>144.843333</v>
      </c>
      <c r="F1346" s="157" t="str">
        <f>IF(OR(LEFT(Airports[[#This Row],[ICAO]],2)="YM",LEFT(Airports[[#This Row],[ICAO]],2)="YP",LEFT(Airports[[#This Row],[ICAO]],2)="YB",LEFT(Airports[[#This Row],[ICAO]],2)="YS"),RIGHT(Airports[[#This Row],[ICAO]],2),"")</f>
        <v>ML</v>
      </c>
      <c r="G1346" s="215" t="str" cm="1">
        <f t="array" ref="G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6" s="215" t="str" cm="1">
        <f t="array" ref="H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6" s="157" t="str" cm="1">
        <f t="array" ref="I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6" s="157" t="str" cm="1">
        <f t="array" ref="J1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7" spans="1:11" x14ac:dyDescent="0.25">
      <c r="A1347" s="157" t="s">
        <v>2803</v>
      </c>
      <c r="B1347" s="157" t="s">
        <v>2804</v>
      </c>
      <c r="C1347" s="157">
        <v>-27.863333000000001</v>
      </c>
      <c r="D1347" s="157">
        <v>151.27500000000001</v>
      </c>
      <c r="E1347" s="157" t="str">
        <f>RIGHT(Airports[[#This Row],[ICAO]],3)</f>
        <v>MMN</v>
      </c>
      <c r="G1347" s="215" t="str" cm="1">
        <f t="array" ref="G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7" s="215" t="str" cm="1">
        <f t="array" ref="H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7" s="157" t="str" cm="1">
        <f t="array" ref="I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7" s="157" t="str" cm="1">
        <f t="array" ref="J1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8" spans="1:11" x14ac:dyDescent="0.25">
      <c r="A1348" s="157" t="s">
        <v>2805</v>
      </c>
      <c r="B1348" s="157" t="s">
        <v>2806</v>
      </c>
      <c r="C1348" s="157">
        <v>-36.074444</v>
      </c>
      <c r="D1348" s="157">
        <v>144.764444</v>
      </c>
      <c r="E1348" s="157" t="str">
        <f>RIGHT(Airports[[#This Row],[ICAO]],3)</f>
        <v>MMO</v>
      </c>
      <c r="G1348" s="215" t="str" cm="1">
        <f t="array" ref="G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8" s="215" t="str" cm="1">
        <f t="array" ref="H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8" s="157" t="str" cm="1">
        <f t="array" ref="I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8" s="157" t="str" cm="1">
        <f t="array" ref="J1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9" spans="1:11" x14ac:dyDescent="0.25">
      <c r="A1349" s="157" t="s">
        <v>2807</v>
      </c>
      <c r="B1349" s="157" t="s">
        <v>2808</v>
      </c>
      <c r="C1349" s="157">
        <v>-34.444721999999999</v>
      </c>
      <c r="D1349" s="157">
        <v>150.28972200000001</v>
      </c>
      <c r="E1349" s="157" t="str">
        <f>RIGHT(Airports[[#This Row],[ICAO]],3)</f>
        <v>MMR</v>
      </c>
      <c r="G1349" s="215" t="str" cm="1">
        <f t="array" ref="G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9" s="215" t="str" cm="1">
        <f t="array" ref="H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9" s="157" t="str" cm="1">
        <f t="array" ref="I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9" s="157" t="str" cm="1">
        <f t="array" ref="J1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0" spans="1:11" x14ac:dyDescent="0.25">
      <c r="A1350" s="157" t="s">
        <v>2809</v>
      </c>
      <c r="B1350" s="157" t="s">
        <v>2810</v>
      </c>
      <c r="C1350" s="157">
        <v>-26.883056</v>
      </c>
      <c r="D1350" s="157">
        <v>143.31638899999999</v>
      </c>
      <c r="E1350" s="157" t="str">
        <f>RIGHT(Airports[[#This Row],[ICAO]],3)</f>
        <v>MMT</v>
      </c>
      <c r="G1350" s="215" t="str" cm="1">
        <f t="array" ref="G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0" s="215" t="str" cm="1">
        <f t="array" ref="H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0" s="157" t="str" cm="1">
        <f t="array" ref="I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0" s="157" t="str" cm="1">
        <f t="array" ref="J1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1" spans="1:11" x14ac:dyDescent="0.25">
      <c r="A1351" s="157" t="s">
        <v>2811</v>
      </c>
      <c r="B1351" s="157" t="s">
        <v>2812</v>
      </c>
      <c r="C1351" s="157">
        <v>-22.802499999999998</v>
      </c>
      <c r="D1351" s="157">
        <v>148.704722</v>
      </c>
      <c r="E1351" s="157" t="str">
        <f>RIGHT(Airports[[#This Row],[ICAO]],3)</f>
        <v>MMU</v>
      </c>
      <c r="G1351" s="215" t="str" cm="1">
        <f t="array" ref="G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1" s="215" t="str" cm="1">
        <f t="array" ref="H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1" s="157" t="str" cm="1">
        <f t="array" ref="I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1" s="157" t="str" cm="1">
        <f t="array" ref="J1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2" spans="1:11" x14ac:dyDescent="0.25">
      <c r="A1352" s="157" t="s">
        <v>2813</v>
      </c>
      <c r="B1352" s="157" t="s">
        <v>2814</v>
      </c>
      <c r="C1352" s="157">
        <v>-12.539721999999999</v>
      </c>
      <c r="D1352" s="157">
        <v>134.111389</v>
      </c>
      <c r="E1352" s="157" t="str">
        <f>RIGHT(Airports[[#This Row],[ICAO]],3)</f>
        <v>MMY</v>
      </c>
      <c r="G1352" s="215" t="str" cm="1">
        <f t="array" ref="G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2" s="215" t="str" cm="1">
        <f t="array" ref="H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2" s="157" t="str" cm="1">
        <f t="array" ref="I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2" s="157" t="str" cm="1">
        <f t="array" ref="J1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3" spans="1:11" x14ac:dyDescent="0.25">
      <c r="A1353" s="157" t="s">
        <v>2815</v>
      </c>
      <c r="B1353" s="157" t="s">
        <v>2816</v>
      </c>
      <c r="C1353" s="157">
        <v>-22.274722000000001</v>
      </c>
      <c r="D1353" s="157">
        <v>132.21638899999999</v>
      </c>
      <c r="E1353" s="157" t="str">
        <f>RIGHT(Airports[[#This Row],[ICAO]],3)</f>
        <v>MNA</v>
      </c>
      <c r="G1353" s="215" t="str" cm="1">
        <f t="array" ref="G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3" s="215" t="str" cm="1">
        <f t="array" ref="H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3" s="157" t="str" cm="1">
        <f t="array" ref="I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3" s="157" t="str" cm="1">
        <f t="array" ref="J1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4" spans="1:11" x14ac:dyDescent="0.25">
      <c r="A1354" s="157" t="s">
        <v>2817</v>
      </c>
      <c r="B1354" s="157" t="s">
        <v>2818</v>
      </c>
      <c r="C1354" s="157">
        <v>-32.704166999999998</v>
      </c>
      <c r="D1354" s="157">
        <v>151.488889</v>
      </c>
      <c r="E1354" s="157" t="str">
        <f>RIGHT(Airports[[#This Row],[ICAO]],3)</f>
        <v>MND</v>
      </c>
      <c r="G1354" s="215" t="str" cm="1">
        <f t="array" ref="G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4" s="215" t="str" cm="1">
        <f t="array" ref="H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4" s="157" t="str" cm="1">
        <f t="array" ref="I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4" s="157" t="str" cm="1">
        <f t="array" ref="J1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5" spans="1:11" x14ac:dyDescent="0.25">
      <c r="A1355" s="157" t="s">
        <v>2819</v>
      </c>
      <c r="B1355" s="157" t="s">
        <v>2820</v>
      </c>
      <c r="C1355" s="157">
        <v>-27.286389</v>
      </c>
      <c r="D1355" s="157">
        <v>120.554722</v>
      </c>
      <c r="E1355" s="157" t="str">
        <f>RIGHT(Airports[[#This Row],[ICAO]],3)</f>
        <v>MNE</v>
      </c>
      <c r="G1355" s="215" t="str" cm="1">
        <f t="array" ref="G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5" s="215" t="str" cm="1">
        <f t="array" ref="H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5" s="157" t="str" cm="1">
        <f t="array" ref="I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5" s="157" t="str" cm="1">
        <f t="array" ref="J1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6" spans="1:11" x14ac:dyDescent="0.25">
      <c r="A1356" s="157" t="s">
        <v>2821</v>
      </c>
      <c r="B1356" s="157" t="s">
        <v>2822</v>
      </c>
      <c r="C1356" s="157">
        <v>-26.45</v>
      </c>
      <c r="D1356" s="157">
        <v>116.55</v>
      </c>
      <c r="E1356" s="157" t="str">
        <f>RIGHT(Airports[[#This Row],[ICAO]],3)</f>
        <v>MNF</v>
      </c>
      <c r="G1356" s="215" t="str" cm="1">
        <f t="array" ref="G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6" s="215" t="str" cm="1">
        <f t="array" ref="H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6" s="157" t="str" cm="1">
        <f t="array" ref="I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6" s="157" t="str" cm="1">
        <f t="array" ref="J1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7" spans="1:11" x14ac:dyDescent="0.25">
      <c r="A1357" s="157" t="s">
        <v>2823</v>
      </c>
      <c r="B1357" s="157" t="s">
        <v>2824</v>
      </c>
      <c r="C1357" s="157">
        <v>-36.888333000000003</v>
      </c>
      <c r="D1357" s="157">
        <v>145.184167</v>
      </c>
      <c r="E1357" s="157" t="str">
        <f>RIGHT(Airports[[#This Row],[ICAO]],3)</f>
        <v>MNG</v>
      </c>
      <c r="G1357" s="215" t="str" cm="1">
        <f t="array" ref="G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7" s="215" t="str" cm="1">
        <f t="array" ref="H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7" s="157" t="str" cm="1">
        <f t="array" ref="I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7" s="157" t="str" cm="1">
        <f t="array" ref="J1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8" spans="1:11" x14ac:dyDescent="0.25">
      <c r="A1358" s="157" t="s">
        <v>2825</v>
      </c>
      <c r="B1358" s="157" t="s">
        <v>2826</v>
      </c>
      <c r="C1358" s="157">
        <v>-24.818611000000001</v>
      </c>
      <c r="D1358" s="157">
        <v>140.55333300000001</v>
      </c>
      <c r="E1358" s="157" t="str">
        <f>RIGHT(Airports[[#This Row],[ICAO]],3)</f>
        <v>MNK</v>
      </c>
      <c r="G1358" s="215" t="str" cm="1">
        <f t="array" ref="G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8" s="215" t="str" cm="1">
        <f t="array" ref="H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8" s="157" t="str" cm="1">
        <f t="array" ref="I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8" s="157" t="str" cm="1">
        <f t="array" ref="J1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9" spans="1:11" x14ac:dyDescent="0.25">
      <c r="A1359" s="157" t="s">
        <v>2827</v>
      </c>
      <c r="B1359" s="157" t="s">
        <v>2828</v>
      </c>
      <c r="C1359" s="157">
        <v>-11.549167000000001</v>
      </c>
      <c r="D1359" s="157">
        <v>132.92611099999999</v>
      </c>
      <c r="E1359" s="157" t="str">
        <f>RIGHT(Airports[[#This Row],[ICAO]],3)</f>
        <v>MNL</v>
      </c>
      <c r="G1359" s="215" t="str" cm="1">
        <f t="array" ref="G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9" s="215" t="str" cm="1">
        <f t="array" ref="H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9" s="157" t="str" cm="1">
        <f t="array" ref="I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9" s="157" t="str" cm="1">
        <f t="array" ref="J1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0" spans="1:11" x14ac:dyDescent="0.25">
      <c r="A1360" s="157" t="s">
        <v>2829</v>
      </c>
      <c r="B1360" s="157" t="s">
        <v>2830</v>
      </c>
      <c r="C1360" s="157">
        <v>-22.140833000000001</v>
      </c>
      <c r="D1360" s="157">
        <v>132.06916699999999</v>
      </c>
      <c r="E1360" s="157" t="str">
        <f>RIGHT(Airports[[#This Row],[ICAO]],3)</f>
        <v>MNN</v>
      </c>
      <c r="G1360" s="215" t="str" cm="1">
        <f t="array" ref="G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0" s="215" t="str" cm="1">
        <f t="array" ref="H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0" s="157" t="str" cm="1">
        <f t="array" ref="I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0" s="157" t="str" cm="1">
        <f t="array" ref="J1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1" spans="1:11" x14ac:dyDescent="0.25">
      <c r="A1361" s="157" t="s">
        <v>2831</v>
      </c>
      <c r="B1361" s="157" t="s">
        <v>2832</v>
      </c>
      <c r="C1361" s="157">
        <v>-23.366667</v>
      </c>
      <c r="D1361" s="157">
        <v>143.88305600000001</v>
      </c>
      <c r="E1361" s="157" t="str">
        <f>RIGHT(Airports[[#This Row],[ICAO]],3)</f>
        <v>MNO</v>
      </c>
      <c r="G1361" s="215" t="str" cm="1">
        <f t="array" ref="G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1" s="215" t="str" cm="1">
        <f t="array" ref="H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1" s="157" t="str" cm="1">
        <f t="array" ref="I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1" s="157" t="str" cm="1">
        <f t="array" ref="J1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2" spans="1:11" x14ac:dyDescent="0.25">
      <c r="A1362" s="157" t="s">
        <v>2833</v>
      </c>
      <c r="B1362" s="157" t="s">
        <v>2834</v>
      </c>
      <c r="C1362" s="157">
        <v>-29.593056000000001</v>
      </c>
      <c r="D1362" s="157">
        <v>139.05027799999999</v>
      </c>
      <c r="E1362" s="157" t="str">
        <f>RIGHT(Airports[[#This Row],[ICAO]],3)</f>
        <v>MNP</v>
      </c>
      <c r="G1362" s="215" t="str" cm="1">
        <f t="array" ref="G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2" s="215" t="str" cm="1">
        <f t="array" ref="H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2" s="157" t="str" cm="1">
        <f t="array" ref="I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2" s="157" t="str" cm="1">
        <f t="array" ref="J1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3" spans="1:11" x14ac:dyDescent="0.25">
      <c r="A1363" s="157" t="s">
        <v>2835</v>
      </c>
      <c r="B1363" s="157" t="s">
        <v>2836</v>
      </c>
      <c r="C1363" s="157">
        <v>-22.6</v>
      </c>
      <c r="D1363" s="157">
        <v>135.016389</v>
      </c>
      <c r="E1363" s="157" t="str">
        <f>RIGHT(Airports[[#This Row],[ICAO]],3)</f>
        <v>MNS</v>
      </c>
      <c r="G1363" s="215" t="str" cm="1">
        <f t="array" ref="G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3" s="215" t="str" cm="1">
        <f t="array" ref="H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3" s="157" t="str" cm="1">
        <f t="array" ref="I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3" s="157" t="str" cm="1">
        <f t="array" ref="J1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4" spans="1:11" x14ac:dyDescent="0.25">
      <c r="A1364" s="157" t="s">
        <v>2837</v>
      </c>
      <c r="B1364" s="157" t="s">
        <v>2838</v>
      </c>
      <c r="C1364" s="157">
        <v>-17.522221999999999</v>
      </c>
      <c r="D1364" s="157">
        <v>126.123333</v>
      </c>
      <c r="E1364" s="157" t="str">
        <f>RIGHT(Airports[[#This Row],[ICAO]],3)</f>
        <v>MNT</v>
      </c>
      <c r="G1364" s="215" t="str" cm="1">
        <f t="array" ref="G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4" s="215" t="str" cm="1">
        <f t="array" ref="H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4" s="157" t="str" cm="1">
        <f t="array" ref="I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4" s="157" t="str" cm="1">
        <f t="array" ref="J1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5" spans="1:11" x14ac:dyDescent="0.25">
      <c r="A1365" s="157" t="s">
        <v>2839</v>
      </c>
      <c r="B1365" s="157" t="s">
        <v>2840</v>
      </c>
      <c r="C1365" s="157">
        <v>-14.050278</v>
      </c>
      <c r="D1365" s="157">
        <v>134.09722199999999</v>
      </c>
      <c r="E1365" s="157" t="str">
        <f>RIGHT(Airports[[#This Row],[ICAO]],3)</f>
        <v>MNU</v>
      </c>
      <c r="G1365" s="215" t="str" cm="1">
        <f t="array" ref="G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5" s="215" t="str" cm="1">
        <f t="array" ref="H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5" s="157" t="str" cm="1">
        <f t="array" ref="I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5" s="157" t="str" cm="1">
        <f t="array" ref="J1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6" spans="1:11" x14ac:dyDescent="0.25">
      <c r="A1366" s="157" t="s">
        <v>2841</v>
      </c>
      <c r="B1366" s="157" t="s">
        <v>2842</v>
      </c>
      <c r="C1366" s="157">
        <v>-28.933056000000001</v>
      </c>
      <c r="D1366" s="157">
        <v>121.8</v>
      </c>
      <c r="E1366" s="157" t="str">
        <f>RIGHT(Airports[[#This Row],[ICAO]],3)</f>
        <v>MNX</v>
      </c>
      <c r="G1366" s="215" t="str" cm="1">
        <f t="array" ref="G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6" s="215" t="str" cm="1">
        <f t="array" ref="H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6" s="157" t="str" cm="1">
        <f t="array" ref="I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6" s="157" t="str" cm="1">
        <f t="array" ref="J1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7" spans="1:11" x14ac:dyDescent="0.25">
      <c r="A1367" s="157" t="s">
        <v>2843</v>
      </c>
      <c r="B1367" s="157" t="s">
        <v>2844</v>
      </c>
      <c r="C1367" s="157">
        <v>-25.358332999999998</v>
      </c>
      <c r="D1367" s="157">
        <v>141.433333</v>
      </c>
      <c r="E1367" s="157" t="str">
        <f>RIGHT(Airports[[#This Row],[ICAO]],3)</f>
        <v>MNY</v>
      </c>
      <c r="G1367" s="215" t="str" cm="1">
        <f t="array" ref="G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7" s="215" t="str" cm="1">
        <f t="array" ref="H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7" s="157" t="str" cm="1">
        <f t="array" ref="I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7" s="157" t="str" cm="1">
        <f t="array" ref="J1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8" spans="1:11" x14ac:dyDescent="0.25">
      <c r="A1368" s="157" t="s">
        <v>2845</v>
      </c>
      <c r="B1368" s="157" t="s">
        <v>2846</v>
      </c>
      <c r="C1368" s="157">
        <v>-17.784721999999999</v>
      </c>
      <c r="D1368" s="157">
        <v>140.87638899999999</v>
      </c>
      <c r="E1368" s="157" t="str">
        <f>RIGHT(Airports[[#This Row],[ICAO]],3)</f>
        <v>MOA</v>
      </c>
      <c r="G1368" s="215" t="str" cm="1">
        <f t="array" ref="G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8" s="215" t="str" cm="1">
        <f t="array" ref="H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8" s="157" t="str" cm="1">
        <f t="array" ref="I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8" s="157" t="str" cm="1">
        <f t="array" ref="J1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9" spans="1:11" x14ac:dyDescent="0.25">
      <c r="A1369" s="157" t="s">
        <v>2847</v>
      </c>
      <c r="B1369" s="157" t="s">
        <v>2848</v>
      </c>
      <c r="C1369" s="157">
        <v>-38.260556000000001</v>
      </c>
      <c r="D1369" s="157">
        <v>144.09194400000001</v>
      </c>
      <c r="E1369" s="157" t="str">
        <f>RIGHT(Airports[[#This Row],[ICAO]],3)</f>
        <v>MOD</v>
      </c>
      <c r="G1369" s="215" t="str" cm="1">
        <f t="array" ref="G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9" s="215" t="str" cm="1">
        <f t="array" ref="H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9" s="157" t="str" cm="1">
        <f t="array" ref="I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9" s="157" t="str" cm="1">
        <f t="array" ref="J1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0" spans="1:11" x14ac:dyDescent="0.25">
      <c r="A1370" s="157" t="s">
        <v>2849</v>
      </c>
      <c r="B1370" s="157" t="s">
        <v>2850</v>
      </c>
      <c r="C1370" s="157">
        <v>-31.966388999999999</v>
      </c>
      <c r="D1370" s="157">
        <v>135.87527800000001</v>
      </c>
      <c r="E1370" s="157" t="str">
        <f>RIGHT(Airports[[#This Row],[ICAO]],3)</f>
        <v>MOE</v>
      </c>
      <c r="G1370" s="215" t="str" cm="1">
        <f t="array" ref="G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0" s="215" t="str" cm="1">
        <f t="array" ref="H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0" s="157" t="str" cm="1">
        <f t="array" ref="I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0" s="157" t="str" cm="1">
        <f t="array" ref="J1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1" spans="1:11" x14ac:dyDescent="0.25">
      <c r="A1371" s="157" t="s">
        <v>2851</v>
      </c>
      <c r="B1371" s="157" t="s">
        <v>2852</v>
      </c>
      <c r="C1371" s="157">
        <v>-21.2075</v>
      </c>
      <c r="D1371" s="157">
        <v>143.797222</v>
      </c>
      <c r="E1371" s="157" t="str">
        <f>RIGHT(Airports[[#This Row],[ICAO]],3)</f>
        <v>MOF</v>
      </c>
      <c r="G1371" s="215" t="str" cm="1">
        <f t="array" ref="G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1" s="215" t="str" cm="1">
        <f t="array" ref="H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1" s="157" t="str" cm="1">
        <f t="array" ref="I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1" s="157" t="str" cm="1">
        <f t="array" ref="J1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2" spans="1:11" x14ac:dyDescent="0.25">
      <c r="A1372" s="157" t="s">
        <v>2853</v>
      </c>
      <c r="B1372" s="157" t="s">
        <v>2854</v>
      </c>
      <c r="C1372" s="157">
        <v>-28.116111</v>
      </c>
      <c r="D1372" s="157">
        <v>117.841667</v>
      </c>
      <c r="E1372" s="157" t="str">
        <f>RIGHT(Airports[[#This Row],[ICAO]],3)</f>
        <v>MOG</v>
      </c>
      <c r="G1372" s="215" t="str" cm="1">
        <f t="array" ref="G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2" s="215" t="str" cm="1">
        <f t="array" ref="H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2" s="157" t="str" cm="1">
        <f t="array" ref="I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2" s="157" t="str" cm="1">
        <f t="array" ref="J1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3" spans="1:11" x14ac:dyDescent="0.25">
      <c r="A1373" s="157" t="s">
        <v>2855</v>
      </c>
      <c r="B1373" s="157" t="s">
        <v>2856</v>
      </c>
      <c r="C1373" s="157">
        <v>-27.467500000000001</v>
      </c>
      <c r="D1373" s="157">
        <v>152.943333</v>
      </c>
      <c r="E1373" s="157" t="str">
        <f>RIGHT(Airports[[#This Row],[ICAO]],3)</f>
        <v>MOH</v>
      </c>
      <c r="G1373" s="215" t="str" cm="1">
        <f t="array" ref="G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3" s="215" t="str" cm="1">
        <f t="array" ref="H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3" s="157" t="str" cm="1">
        <f t="array" ref="I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3" s="157" t="str" cm="1">
        <f t="array" ref="J1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4" spans="1:11" x14ac:dyDescent="0.25">
      <c r="A1374" s="157" t="s">
        <v>2857</v>
      </c>
      <c r="B1374" s="157" t="s">
        <v>2858</v>
      </c>
      <c r="C1374" s="157">
        <v>-25.243888999999999</v>
      </c>
      <c r="D1374" s="157">
        <v>140.97722200000001</v>
      </c>
      <c r="E1374" s="157" t="str">
        <f>RIGHT(Airports[[#This Row],[ICAO]],3)</f>
        <v>MOO</v>
      </c>
      <c r="G1374" s="215" t="str" cm="1">
        <f t="array" ref="G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4" s="215" t="str" cm="1">
        <f t="array" ref="H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4" s="157" t="str" cm="1">
        <f t="array" ref="I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4" s="157" t="str" cm="1">
        <f t="array" ref="J1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5" spans="1:11" x14ac:dyDescent="0.25">
      <c r="A1375" s="157" t="s">
        <v>2859</v>
      </c>
      <c r="B1375" s="157" t="s">
        <v>2860</v>
      </c>
      <c r="C1375" s="157">
        <v>-29.498888999999998</v>
      </c>
      <c r="D1375" s="157">
        <v>149.84472199999999</v>
      </c>
      <c r="E1375" s="157" t="str">
        <f>RIGHT(Airports[[#This Row],[ICAO]],3)</f>
        <v>MOR</v>
      </c>
      <c r="G1375" s="215" t="str" cm="1">
        <f t="array" ref="G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5" s="215" t="str" cm="1">
        <f t="array" ref="H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5" s="157" t="str" cm="1">
        <f t="array" ref="I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5" s="157" t="str" cm="1">
        <f t="array" ref="J1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6" spans="1:11" x14ac:dyDescent="0.25">
      <c r="A1376" s="157" t="s">
        <v>2861</v>
      </c>
      <c r="B1376" s="157" t="s">
        <v>2862</v>
      </c>
      <c r="C1376" s="157">
        <v>-12.442778000000001</v>
      </c>
      <c r="D1376" s="157">
        <v>142.63888900000001</v>
      </c>
      <c r="E1376" s="157" t="str">
        <f>RIGHT(Airports[[#This Row],[ICAO]],3)</f>
        <v>MOT</v>
      </c>
      <c r="G1376" s="215" t="str" cm="1">
        <f t="array" ref="G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6" s="215" t="str" cm="1">
        <f t="array" ref="H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6" s="157" t="str" cm="1">
        <f t="array" ref="I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6" s="157" t="str" cm="1">
        <f t="array" ref="J1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7" spans="1:11" x14ac:dyDescent="0.25">
      <c r="A1377" s="157" t="s">
        <v>2863</v>
      </c>
      <c r="B1377" s="157" t="s">
        <v>2864</v>
      </c>
      <c r="C1377" s="157">
        <v>-24.611667000000001</v>
      </c>
      <c r="D1377" s="157">
        <v>149.99638899999999</v>
      </c>
      <c r="E1377" s="157" t="str">
        <f>RIGHT(Airports[[#This Row],[ICAO]],3)</f>
        <v>MOU</v>
      </c>
      <c r="G1377" s="215" t="str" cm="1">
        <f t="array" ref="G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7" s="215" t="str" cm="1">
        <f t="array" ref="H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7" s="157" t="str" cm="1">
        <f t="array" ref="I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7" s="157" t="str" cm="1">
        <f t="array" ref="J1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8" spans="1:11" x14ac:dyDescent="0.25">
      <c r="A1378" s="157" t="s">
        <v>2865</v>
      </c>
      <c r="B1378" s="157" t="s">
        <v>2866</v>
      </c>
      <c r="C1378" s="157">
        <v>-33.516944000000002</v>
      </c>
      <c r="D1378" s="157">
        <v>148.35305600000001</v>
      </c>
      <c r="E1378" s="157" t="str">
        <f>RIGHT(Airports[[#This Row],[ICAO]],3)</f>
        <v>MOX</v>
      </c>
      <c r="G1378" s="215" t="str" cm="1">
        <f t="array" ref="G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8" s="215" t="str" cm="1">
        <f t="array" ref="H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8" s="157" t="str" cm="1">
        <f t="array" ref="I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8" s="157" t="str" cm="1">
        <f t="array" ref="J1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9" spans="1:11" x14ac:dyDescent="0.25">
      <c r="A1379" s="157" t="s">
        <v>2867</v>
      </c>
      <c r="B1379" s="157" t="s">
        <v>2868</v>
      </c>
      <c r="C1379" s="157">
        <v>-25.083333</v>
      </c>
      <c r="D1379" s="157">
        <v>142.899722</v>
      </c>
      <c r="E1379" s="157" t="str">
        <f>RIGHT(Airports[[#This Row],[ICAO]],3)</f>
        <v>MOY</v>
      </c>
      <c r="G1379" s="215" t="str" cm="1">
        <f t="array" ref="G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9" s="215" t="str" cm="1">
        <f t="array" ref="H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9" s="157" t="str" cm="1">
        <f t="array" ref="I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9" s="157" t="str" cm="1">
        <f t="array" ref="J1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0" spans="1:11" x14ac:dyDescent="0.25">
      <c r="A1380" s="157" t="s">
        <v>2869</v>
      </c>
      <c r="B1380" s="157" t="s">
        <v>2870</v>
      </c>
      <c r="C1380" s="157">
        <v>-32.843055999999997</v>
      </c>
      <c r="D1380" s="157">
        <v>135.14444399999999</v>
      </c>
      <c r="E1380" s="157" t="str">
        <f>RIGHT(Airports[[#This Row],[ICAO]],3)</f>
        <v>MPA</v>
      </c>
      <c r="G1380" s="215" t="str" cm="1">
        <f t="array" ref="G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0" s="215" t="str" cm="1">
        <f t="array" ref="H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0" s="157" t="str" cm="1">
        <f t="array" ref="I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0" s="157" t="str" cm="1">
        <f t="array" ref="J1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1" spans="1:11" x14ac:dyDescent="0.25">
      <c r="A1381" s="157" t="s">
        <v>2871</v>
      </c>
      <c r="B1381" s="157" t="s">
        <v>2872</v>
      </c>
      <c r="C1381" s="157">
        <v>-37.932222000000003</v>
      </c>
      <c r="D1381" s="157">
        <v>144.753333</v>
      </c>
      <c r="E1381" s="157" t="s">
        <v>5285</v>
      </c>
      <c r="F1381" s="157" t="str">
        <f>IF(OR(LEFT(Airports[[#This Row],[ICAO]],2)="YM",LEFT(Airports[[#This Row],[ICAO]],2)="YP",LEFT(Airports[[#This Row],[ICAO]],2)="YB",LEFT(Airports[[#This Row],[ICAO]],2)="YS"),RIGHT(Airports[[#This Row],[ICAO]],2),"")</f>
        <v>PC</v>
      </c>
      <c r="G1381" s="215" t="str" cm="1">
        <f t="array" ref="G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1" s="215" t="str" cm="1">
        <f t="array" ref="H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1" s="157" t="str" cm="1">
        <f t="array" ref="I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1" s="157" t="str" cm="1">
        <f t="array" ref="J1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2" spans="1:11" x14ac:dyDescent="0.25">
      <c r="A1382" s="157" t="s">
        <v>2873</v>
      </c>
      <c r="B1382" s="157" t="s">
        <v>2874</v>
      </c>
      <c r="C1382" s="157">
        <v>-20.516389</v>
      </c>
      <c r="D1382" s="157">
        <v>146.766389</v>
      </c>
      <c r="E1382" s="157" t="str">
        <f>RIGHT(Airports[[#This Row],[ICAO]],3)</f>
        <v>MPE</v>
      </c>
      <c r="G1382" s="215" t="str" cm="1">
        <f t="array" ref="G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2" s="215" t="str" cm="1">
        <f t="array" ref="H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2" s="157" t="str" cm="1">
        <f t="array" ref="I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2" s="157" t="str" cm="1">
        <f t="array" ref="J1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3" spans="1:11" x14ac:dyDescent="0.25">
      <c r="A1383" s="157" t="s">
        <v>2875</v>
      </c>
      <c r="B1383" s="157" t="s">
        <v>2876</v>
      </c>
      <c r="C1383" s="157">
        <v>-13.788895999999999</v>
      </c>
      <c r="D1383" s="157">
        <v>142.55114499999999</v>
      </c>
      <c r="E1383" s="157" t="str">
        <f>RIGHT(Airports[[#This Row],[ICAO]],3)</f>
        <v>MPH</v>
      </c>
      <c r="G1383" s="215" t="str" cm="1">
        <f t="array" ref="G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3" s="215" t="str" cm="1">
        <f t="array" ref="H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3" s="157" t="str" cm="1">
        <f t="array" ref="I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3" s="157" t="str" cm="1">
        <f t="array" ref="J1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4" spans="1:11" x14ac:dyDescent="0.25">
      <c r="A1384" s="157" t="s">
        <v>2877</v>
      </c>
      <c r="B1384" s="157" t="s">
        <v>2878</v>
      </c>
      <c r="C1384" s="157">
        <v>-67.719166999999999</v>
      </c>
      <c r="D1384" s="157">
        <v>62.823889000000001</v>
      </c>
      <c r="E1384" s="157" t="str">
        <f>RIGHT(Airports[[#This Row],[ICAO]],3)</f>
        <v>MPL</v>
      </c>
      <c r="G1384" s="215" t="str" cm="1">
        <f t="array" ref="G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4" s="215" t="str" cm="1">
        <f t="array" ref="H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4" s="157" t="str" cm="1">
        <f t="array" ref="I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4" s="157" t="str" cm="1">
        <f t="array" ref="J1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5" spans="1:11" x14ac:dyDescent="0.25">
      <c r="A1385" s="157" t="s">
        <v>2879</v>
      </c>
      <c r="B1385" s="157" t="s">
        <v>2880</v>
      </c>
      <c r="C1385" s="157">
        <v>-12.051111000000001</v>
      </c>
      <c r="D1385" s="157">
        <v>141.90694400000001</v>
      </c>
      <c r="E1385" s="157" t="str">
        <f>RIGHT(Airports[[#This Row],[ICAO]],3)</f>
        <v>MPN</v>
      </c>
      <c r="G1385" s="215" t="str" cm="1">
        <f t="array" ref="G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5" s="215" t="str" cm="1">
        <f t="array" ref="H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5" s="157" t="str" cm="1">
        <f t="array" ref="I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5" s="157" t="str" cm="1">
        <f t="array" ref="J1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6" spans="1:11" x14ac:dyDescent="0.25">
      <c r="A1386" s="157" t="s">
        <v>2881</v>
      </c>
      <c r="B1386" s="157" t="s">
        <v>2882</v>
      </c>
      <c r="C1386" s="157">
        <v>-25.208888999999999</v>
      </c>
      <c r="D1386" s="157">
        <v>151.669444</v>
      </c>
      <c r="E1386" s="157" t="str">
        <f>RIGHT(Airports[[#This Row],[ICAO]],3)</f>
        <v>MPY</v>
      </c>
      <c r="G1386" s="215" t="str" cm="1">
        <f t="array" ref="G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6" s="215" t="str" cm="1">
        <f t="array" ref="H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6" s="157" t="str" cm="1">
        <f t="array" ref="I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6" s="157" t="str" cm="1">
        <f t="array" ref="J1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7" spans="1:11" x14ac:dyDescent="0.25">
      <c r="A1387" s="157" t="s">
        <v>2883</v>
      </c>
      <c r="B1387" s="157" t="s">
        <v>2884</v>
      </c>
      <c r="C1387" s="157">
        <v>-22.85</v>
      </c>
      <c r="D1387" s="157">
        <v>137.333056</v>
      </c>
      <c r="E1387" s="157" t="str">
        <f>RIGHT(Airports[[#This Row],[ICAO]],3)</f>
        <v>MQA</v>
      </c>
      <c r="G1387" s="215" t="str" cm="1">
        <f t="array" ref="G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7" s="215" t="str" cm="1">
        <f t="array" ref="H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7" s="157" t="str" cm="1">
        <f t="array" ref="I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7" s="157" t="str" cm="1">
        <f t="array" ref="J1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8" spans="1:11" x14ac:dyDescent="0.25">
      <c r="A1388" s="157" t="s">
        <v>2885</v>
      </c>
      <c r="B1388" s="157" t="s">
        <v>2886</v>
      </c>
      <c r="C1388" s="157">
        <v>-54.499443999999997</v>
      </c>
      <c r="D1388" s="157">
        <v>158.936667</v>
      </c>
      <c r="E1388" s="157" t="str">
        <f>RIGHT(Airports[[#This Row],[ICAO]],3)</f>
        <v>MQI</v>
      </c>
      <c r="G1388" s="215" t="str" cm="1">
        <f t="array" ref="G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8" s="215" t="str" cm="1">
        <f t="array" ref="H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8" s="157" t="str" cm="1">
        <f t="array" ref="I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8" s="157" t="str" cm="1">
        <f t="array" ref="J1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9" spans="1:11" x14ac:dyDescent="0.25">
      <c r="A1389" s="157" t="s">
        <v>2887</v>
      </c>
      <c r="B1389" s="157" t="s">
        <v>2888</v>
      </c>
      <c r="C1389" s="157">
        <v>-30.163333000000002</v>
      </c>
      <c r="D1389" s="157">
        <v>131.625</v>
      </c>
      <c r="E1389" s="157" t="str">
        <f>RIGHT(Airports[[#This Row],[ICAO]],3)</f>
        <v>MRA</v>
      </c>
      <c r="G1389" s="215" t="str" cm="1">
        <f t="array" ref="G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9" s="215" t="str" cm="1">
        <f t="array" ref="H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9" s="157" t="str" cm="1">
        <f t="array" ref="I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9" s="157" t="str" cm="1">
        <f t="array" ref="J1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0" spans="1:11" x14ac:dyDescent="0.25">
      <c r="A1390" s="157" t="s">
        <v>2889</v>
      </c>
      <c r="B1390" s="157" t="s">
        <v>2890</v>
      </c>
      <c r="C1390" s="157">
        <v>-22.057777999999999</v>
      </c>
      <c r="D1390" s="157">
        <v>148.07749999999999</v>
      </c>
      <c r="E1390" s="157" t="str">
        <f>RIGHT(Airports[[#This Row],[ICAO]],3)</f>
        <v>MRB</v>
      </c>
      <c r="G1390" s="215" t="str" cm="1">
        <f t="array" ref="G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0" s="215" t="str" cm="1">
        <f t="array" ref="H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0" s="157" t="str" cm="1">
        <f t="array" ref="I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0" s="157" t="str" cm="1">
        <f t="array" ref="J1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1" spans="1:11" x14ac:dyDescent="0.25">
      <c r="A1391" s="157" t="s">
        <v>2891</v>
      </c>
      <c r="B1391" s="157" t="s">
        <v>2892</v>
      </c>
      <c r="C1391" s="157">
        <v>-30.18</v>
      </c>
      <c r="D1391" s="157">
        <v>119.302222</v>
      </c>
      <c r="E1391" s="157" t="str">
        <f>RIGHT(Airports[[#This Row],[ICAO]],3)</f>
        <v>MRD</v>
      </c>
      <c r="G1391" s="215" t="str" cm="1">
        <f t="array" ref="G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1" s="215" t="str" cm="1">
        <f t="array" ref="H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1" s="157" t="str" cm="1">
        <f t="array" ref="I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1" s="157" t="str" cm="1">
        <f t="array" ref="J1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2" spans="1:11" x14ac:dyDescent="0.25">
      <c r="A1392" s="157" t="s">
        <v>2893</v>
      </c>
      <c r="B1392" s="157" t="s">
        <v>2894</v>
      </c>
      <c r="C1392" s="157">
        <v>-29.662777999999999</v>
      </c>
      <c r="D1392" s="157">
        <v>138.065833</v>
      </c>
      <c r="E1392" s="157" t="str">
        <f>RIGHT(Airports[[#This Row],[ICAO]],3)</f>
        <v>MRE</v>
      </c>
      <c r="G1392" s="215" t="str" cm="1">
        <f t="array" ref="G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2" s="215" t="str" cm="1">
        <f t="array" ref="H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2" s="157" t="str" cm="1">
        <f t="array" ref="I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2" s="157" t="str" cm="1">
        <f t="array" ref="J1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3" spans="1:11" x14ac:dyDescent="0.25">
      <c r="A1393" s="157" t="s">
        <v>2895</v>
      </c>
      <c r="B1393" s="157" t="s">
        <v>2896</v>
      </c>
      <c r="C1393" s="157">
        <v>-26.252777999999999</v>
      </c>
      <c r="D1393" s="157">
        <v>151.93</v>
      </c>
      <c r="E1393" s="157" t="str">
        <f>RIGHT(Airports[[#This Row],[ICAO]],3)</f>
        <v>MRG</v>
      </c>
      <c r="G1393" s="215" t="str" cm="1">
        <f t="array" ref="G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3" s="215" t="str" cm="1">
        <f t="array" ref="H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3" s="157" t="str" cm="1">
        <f t="array" ref="I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3" s="157" t="str" cm="1">
        <f t="array" ref="J1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4" spans="1:11" x14ac:dyDescent="0.25">
      <c r="A1394" s="157" t="s">
        <v>2897</v>
      </c>
      <c r="B1394" s="157" t="s">
        <v>2898</v>
      </c>
      <c r="C1394" s="157">
        <v>-16.933056000000001</v>
      </c>
      <c r="D1394" s="157">
        <v>144.23333299999999</v>
      </c>
      <c r="E1394" s="157" t="str">
        <f>RIGHT(Airports[[#This Row],[ICAO]],3)</f>
        <v>MRK</v>
      </c>
      <c r="G1394" s="215" t="str" cm="1">
        <f t="array" ref="G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4" s="215" t="str" cm="1">
        <f t="array" ref="H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4" s="157" t="str" cm="1">
        <f t="array" ref="I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4" s="157" t="str" cm="1">
        <f t="array" ref="J1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5" spans="1:11" x14ac:dyDescent="0.25">
      <c r="A1395" s="157" t="s">
        <v>2899</v>
      </c>
      <c r="B1395" s="157" t="s">
        <v>2900</v>
      </c>
      <c r="C1395" s="157">
        <v>-12.838056</v>
      </c>
      <c r="D1395" s="157">
        <v>133.921389</v>
      </c>
      <c r="E1395" s="157" t="str">
        <f>RIGHT(Airports[[#This Row],[ICAO]],3)</f>
        <v>MRL</v>
      </c>
      <c r="G1395" s="215" t="str" cm="1">
        <f t="array" ref="G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5" s="215" t="str" cm="1">
        <f t="array" ref="H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5" s="157" t="str" cm="1">
        <f t="array" ref="I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5" s="157" t="str" cm="1">
        <f t="array" ref="J1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6" spans="1:11" x14ac:dyDescent="0.25">
      <c r="A1396" s="157" t="s">
        <v>2901</v>
      </c>
      <c r="B1396" s="157" t="s">
        <v>2902</v>
      </c>
      <c r="C1396" s="157">
        <v>-12.125833</v>
      </c>
      <c r="D1396" s="157">
        <v>133.859722</v>
      </c>
      <c r="E1396" s="157" t="str">
        <f>RIGHT(Airports[[#This Row],[ICAO]],3)</f>
        <v>MRN</v>
      </c>
      <c r="G1396" s="215" t="str" cm="1">
        <f t="array" ref="G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6" s="215" t="str" cm="1">
        <f t="array" ref="H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6" s="157" t="str" cm="1">
        <f t="array" ref="I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6" s="157" t="str" cm="1">
        <f t="array" ref="J1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7" spans="1:11" x14ac:dyDescent="0.25">
      <c r="A1397" s="157" t="s">
        <v>2903</v>
      </c>
      <c r="B1397" s="157" t="s">
        <v>2904</v>
      </c>
      <c r="C1397" s="157">
        <v>-30.683806000000001</v>
      </c>
      <c r="D1397" s="157">
        <v>115.979879</v>
      </c>
      <c r="E1397" s="157" t="str">
        <f>RIGHT(Airports[[#This Row],[ICAO]],3)</f>
        <v>MRO</v>
      </c>
      <c r="G1397" s="215" t="str" cm="1">
        <f t="array" ref="G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7" s="215" t="str" cm="1">
        <f t="array" ref="H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7" s="157" t="str" cm="1">
        <f t="array" ref="I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7" s="157" t="str" cm="1">
        <f t="array" ref="J1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8" spans="1:11" x14ac:dyDescent="0.25">
      <c r="A1398" s="157" t="s">
        <v>2905</v>
      </c>
      <c r="B1398" s="157" t="s">
        <v>2906</v>
      </c>
      <c r="C1398" s="157">
        <v>-16.886666999999999</v>
      </c>
      <c r="D1398" s="157">
        <v>146.19</v>
      </c>
      <c r="E1398" s="157" t="str">
        <f>RIGHT(Airports[[#This Row],[ICAO]],3)</f>
        <v>MRR</v>
      </c>
      <c r="G1398" s="215" t="str" cm="1">
        <f t="array" ref="G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8" s="215" t="str" cm="1">
        <f t="array" ref="H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8" s="157" t="str" cm="1">
        <f t="array" ref="I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8" s="157" t="str" cm="1">
        <f t="array" ref="J1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9" spans="1:11" x14ac:dyDescent="0.25">
      <c r="A1399" s="157" t="s">
        <v>2907</v>
      </c>
      <c r="B1399" s="157" t="s">
        <v>2908</v>
      </c>
      <c r="C1399" s="157">
        <v>-17.7</v>
      </c>
      <c r="D1399" s="157">
        <v>145.15</v>
      </c>
      <c r="E1399" s="157" t="str">
        <f>RIGHT(Airports[[#This Row],[ICAO]],3)</f>
        <v>MRT</v>
      </c>
      <c r="G1399" s="215" t="str" cm="1">
        <f t="array" ref="G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9" s="215" t="str" cm="1">
        <f t="array" ref="H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9" s="157" t="str" cm="1">
        <f t="array" ref="I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9" s="157" t="str" cm="1">
        <f t="array" ref="J1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0" spans="1:11" x14ac:dyDescent="0.25">
      <c r="A1400" s="157" t="s">
        <v>2909</v>
      </c>
      <c r="B1400" s="157" t="s">
        <v>2910</v>
      </c>
      <c r="C1400" s="157">
        <v>-29.201388999999999</v>
      </c>
      <c r="D1400" s="157">
        <v>116.021944</v>
      </c>
      <c r="E1400" s="157" t="str">
        <f>RIGHT(Airports[[#This Row],[ICAO]],3)</f>
        <v>MRW</v>
      </c>
      <c r="G1400" s="215" t="str" cm="1">
        <f t="array" ref="G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0" s="215" t="str" cm="1">
        <f t="array" ref="H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0" s="157" t="str" cm="1">
        <f t="array" ref="I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0" s="157" t="str" cm="1">
        <f t="array" ref="J1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1" spans="1:11" x14ac:dyDescent="0.25">
      <c r="A1401" s="157" t="s">
        <v>2911</v>
      </c>
      <c r="B1401" s="157" t="s">
        <v>2912</v>
      </c>
      <c r="C1401" s="157">
        <v>-23.483332999999998</v>
      </c>
      <c r="D1401" s="157">
        <v>115.533056</v>
      </c>
      <c r="E1401" s="157" t="str">
        <f>RIGHT(Airports[[#This Row],[ICAO]],3)</f>
        <v>MRX</v>
      </c>
      <c r="G1401" s="215" t="str" cm="1">
        <f t="array" ref="G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1" s="215" t="str" cm="1">
        <f t="array" ref="H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1" s="157" t="str" cm="1">
        <f t="array" ref="I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1" s="157" t="str" cm="1">
        <f t="array" ref="J1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2" spans="1:11" x14ac:dyDescent="0.25">
      <c r="A1402" s="157" t="s">
        <v>2913</v>
      </c>
      <c r="B1402" s="157" t="s">
        <v>2914</v>
      </c>
      <c r="C1402" s="157">
        <v>-35.897500000000001</v>
      </c>
      <c r="D1402" s="157">
        <v>150.145556</v>
      </c>
      <c r="E1402" s="157" t="str">
        <f>RIGHT(Airports[[#This Row],[ICAO]],3)</f>
        <v>MRY</v>
      </c>
      <c r="G1402" s="215" t="str" cm="1">
        <f t="array" ref="G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2" s="215" t="str" cm="1">
        <f t="array" ref="H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2" s="157" t="str" cm="1">
        <f t="array" ref="I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2" s="157" t="str" cm="1">
        <f t="array" ref="J1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3" spans="1:11" x14ac:dyDescent="0.25">
      <c r="A1403" s="157" t="s">
        <v>2915</v>
      </c>
      <c r="B1403" s="157" t="s">
        <v>2916</v>
      </c>
      <c r="C1403" s="157">
        <v>-19.508333</v>
      </c>
      <c r="D1403" s="157">
        <v>138.37</v>
      </c>
      <c r="E1403" s="157" t="str">
        <f>RIGHT(Airports[[#This Row],[ICAO]],3)</f>
        <v>MSE</v>
      </c>
      <c r="G1403" s="215" t="str" cm="1">
        <f t="array" ref="G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3" s="215" t="str" cm="1">
        <f t="array" ref="H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3" s="157" t="str" cm="1">
        <f t="array" ref="I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3" s="157" t="str" cm="1">
        <f t="array" ref="J1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4" spans="1:11" x14ac:dyDescent="0.25">
      <c r="A1404" s="157" t="s">
        <v>2917</v>
      </c>
      <c r="B1404" s="157" t="s">
        <v>2918</v>
      </c>
      <c r="C1404" s="157">
        <v>-16.978332999999999</v>
      </c>
      <c r="D1404" s="157">
        <v>130.55500000000001</v>
      </c>
      <c r="E1404" s="157" t="str">
        <f>RIGHT(Airports[[#This Row],[ICAO]],3)</f>
        <v>MSF</v>
      </c>
      <c r="G1404" s="215" t="str" cm="1">
        <f t="array" ref="G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4" s="215" t="str" cm="1">
        <f t="array" ref="H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4" s="157" t="str" cm="1">
        <f t="array" ref="I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4" s="157" t="str" cm="1">
        <f t="array" ref="J1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5" spans="1:11" x14ac:dyDescent="0.25">
      <c r="A1405" s="157" t="s">
        <v>2919</v>
      </c>
      <c r="B1405" s="157" t="s">
        <v>2920</v>
      </c>
      <c r="C1405" s="157">
        <v>-67.600832999999994</v>
      </c>
      <c r="D1405" s="157">
        <v>62.832777999999998</v>
      </c>
      <c r="E1405" s="157" t="str">
        <f>RIGHT(Airports[[#This Row],[ICAO]],3)</f>
        <v>MSI</v>
      </c>
      <c r="G1405" s="215" t="str" cm="1">
        <f t="array" ref="G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5" s="215" t="str" cm="1">
        <f t="array" ref="H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5" s="157" t="str" cm="1">
        <f t="array" ref="I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5" s="157" t="str" cm="1">
        <f t="array" ref="J1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6" spans="1:11" x14ac:dyDescent="0.25">
      <c r="A1406" s="157" t="s">
        <v>2921</v>
      </c>
      <c r="B1406" s="157" t="s">
        <v>2922</v>
      </c>
      <c r="C1406" s="157">
        <v>-29.801943999999999</v>
      </c>
      <c r="D1406" s="157">
        <v>117.708889</v>
      </c>
      <c r="E1406" s="157" t="str">
        <f>RIGHT(Airports[[#This Row],[ICAO]],3)</f>
        <v>MSN</v>
      </c>
      <c r="G1406" s="215" t="str" cm="1">
        <f t="array" ref="G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6" s="215" t="str" cm="1">
        <f t="array" ref="H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6" s="157" t="str" cm="1">
        <f t="array" ref="I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6" s="157" t="str" cm="1">
        <f t="array" ref="J1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7" spans="1:11" x14ac:dyDescent="0.25">
      <c r="A1407" s="157" t="s">
        <v>2923</v>
      </c>
      <c r="B1407" s="157" t="s">
        <v>2924</v>
      </c>
      <c r="C1407" s="157">
        <v>-18.116667</v>
      </c>
      <c r="D1407" s="157">
        <v>144.283333</v>
      </c>
      <c r="E1407" s="157" t="str">
        <f>RIGHT(Airports[[#This Row],[ICAO]],3)</f>
        <v>MSP</v>
      </c>
      <c r="G1407" s="215" t="str" cm="1">
        <f t="array" ref="G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7" s="215" t="str" cm="1">
        <f t="array" ref="H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7" s="157" t="str" cm="1">
        <f t="array" ref="I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7" s="157" t="str" cm="1">
        <f t="array" ref="J1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8" spans="1:11" x14ac:dyDescent="0.25">
      <c r="A1408" s="157" t="s">
        <v>2925</v>
      </c>
      <c r="B1408" s="157" t="s">
        <v>2926</v>
      </c>
      <c r="C1408" s="157">
        <v>-18.45</v>
      </c>
      <c r="D1408" s="157">
        <v>143.30000000000001</v>
      </c>
      <c r="E1408" s="157" t="str">
        <f>RIGHT(Airports[[#This Row],[ICAO]],3)</f>
        <v>MSR</v>
      </c>
      <c r="G1408" s="215" t="str" cm="1">
        <f t="array" ref="G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8" s="215" t="str" cm="1">
        <f t="array" ref="H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8" s="157" t="str" cm="1">
        <f t="array" ref="I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8" s="157" t="str" cm="1">
        <f t="array" ref="J1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9" spans="1:11" x14ac:dyDescent="0.25">
      <c r="A1409" s="157" t="s">
        <v>2927</v>
      </c>
      <c r="B1409" s="157" t="s">
        <v>2928</v>
      </c>
      <c r="C1409" s="157">
        <v>-26.89</v>
      </c>
      <c r="D1409" s="157">
        <v>115.96083299999999</v>
      </c>
      <c r="E1409" s="157" t="str">
        <f>RIGHT(Airports[[#This Row],[ICAO]],3)</f>
        <v>MSS</v>
      </c>
      <c r="G1409" s="215" t="str" cm="1">
        <f t="array" ref="G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9" s="215" t="str" cm="1">
        <f t="array" ref="H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9" s="157" t="str" cm="1">
        <f t="array" ref="I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9" s="157" t="str" cm="1">
        <f t="array" ref="J1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0" spans="1:11" x14ac:dyDescent="0.25">
      <c r="A1410" s="157" t="s">
        <v>2929</v>
      </c>
      <c r="B1410" s="157" t="s">
        <v>2930</v>
      </c>
      <c r="C1410" s="157">
        <v>-21.628333000000001</v>
      </c>
      <c r="D1410" s="157">
        <v>117.08</v>
      </c>
      <c r="E1410" s="157" t="str">
        <f>RIGHT(Airports[[#This Row],[ICAO]],3)</f>
        <v>MST</v>
      </c>
      <c r="G1410" s="215" t="str" cm="1">
        <f t="array" ref="G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0" s="215" t="str" cm="1">
        <f t="array" ref="H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0" s="157" t="str" cm="1">
        <f t="array" ref="I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0" s="157" t="str" cm="1">
        <f t="array" ref="J1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1" spans="1:11" x14ac:dyDescent="0.25">
      <c r="A1411" s="157" t="s">
        <v>2931</v>
      </c>
      <c r="B1411" s="157" t="s">
        <v>2932</v>
      </c>
      <c r="C1411" s="157">
        <v>-22.45</v>
      </c>
      <c r="D1411" s="157">
        <v>116.05</v>
      </c>
      <c r="E1411" s="157" t="str">
        <f>RIGHT(Airports[[#This Row],[ICAO]],3)</f>
        <v>MSW</v>
      </c>
      <c r="G1411" s="215" t="str" cm="1">
        <f t="array" ref="G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1" s="215" t="str" cm="1">
        <f t="array" ref="H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1" s="157" t="str" cm="1">
        <f t="array" ref="I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1" s="157" t="str" cm="1">
        <f t="array" ref="J1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2" spans="1:11" x14ac:dyDescent="0.25">
      <c r="A1412" s="157" t="s">
        <v>2933</v>
      </c>
      <c r="B1412" s="157" t="s">
        <v>2934</v>
      </c>
      <c r="C1412" s="157">
        <v>-11.933332999999999</v>
      </c>
      <c r="D1412" s="157">
        <v>135.083056</v>
      </c>
      <c r="E1412" s="157" t="str">
        <f>RIGHT(Airports[[#This Row],[ICAO]],3)</f>
        <v>MSX</v>
      </c>
      <c r="G1412" s="215" t="str" cm="1">
        <f t="array" ref="G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2" s="215" t="str" cm="1">
        <f t="array" ref="H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2" s="157" t="str" cm="1">
        <f t="array" ref="I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2" s="157" t="str" cm="1">
        <f t="array" ref="J1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3" spans="1:11" x14ac:dyDescent="0.25">
      <c r="A1413" s="157" t="s">
        <v>2935</v>
      </c>
      <c r="B1413" s="157" t="s">
        <v>2936</v>
      </c>
      <c r="C1413" s="157">
        <v>-18.806111000000001</v>
      </c>
      <c r="D1413" s="157">
        <v>137.07499999999999</v>
      </c>
      <c r="E1413" s="157" t="str">
        <f>RIGHT(Airports[[#This Row],[ICAO]],3)</f>
        <v>MTA</v>
      </c>
      <c r="G1413" s="215" t="str" cm="1">
        <f t="array" ref="G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3" s="215" t="str" cm="1">
        <f t="array" ref="H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3" s="157" t="str" cm="1">
        <f t="array" ref="I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3" s="157" t="str" cm="1">
        <f t="array" ref="J1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4" spans="1:11" x14ac:dyDescent="0.25">
      <c r="A1414" s="157" t="s">
        <v>2937</v>
      </c>
      <c r="B1414" s="157" t="s">
        <v>2938</v>
      </c>
      <c r="C1414" s="157">
        <v>-22.583333</v>
      </c>
      <c r="D1414" s="157">
        <v>144.533333</v>
      </c>
      <c r="E1414" s="157" t="str">
        <f>RIGHT(Airports[[#This Row],[ICAO]],3)</f>
        <v>MTB</v>
      </c>
      <c r="G1414" s="215" t="str" cm="1">
        <f t="array" ref="G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4" s="215" t="str" cm="1">
        <f t="array" ref="H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4" s="157" t="str" cm="1">
        <f t="array" ref="I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4" s="157" t="str" cm="1">
        <f t="array" ref="J1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5" spans="1:11" x14ac:dyDescent="0.25">
      <c r="A1415" s="157" t="s">
        <v>2939</v>
      </c>
      <c r="B1415" s="157" t="s">
        <v>2940</v>
      </c>
      <c r="C1415" s="157">
        <v>-28.833333</v>
      </c>
      <c r="D1415" s="157">
        <v>134.35833299999999</v>
      </c>
      <c r="E1415" s="157" t="str">
        <f>RIGHT(Airports[[#This Row],[ICAO]],3)</f>
        <v>MTC</v>
      </c>
      <c r="G1415" s="215" t="str" cm="1">
        <f t="array" ref="G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5" s="215" t="str" cm="1">
        <f t="array" ref="H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5" s="157" t="str" cm="1">
        <f t="array" ref="I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5" s="157" t="str" cm="1">
        <f t="array" ref="J1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6" spans="1:11" x14ac:dyDescent="0.25">
      <c r="A1416" s="157" t="s">
        <v>2941</v>
      </c>
      <c r="B1416" s="157" t="s">
        <v>2942</v>
      </c>
      <c r="C1416" s="157">
        <v>-33.831465000000001</v>
      </c>
      <c r="D1416" s="157">
        <v>115.114987</v>
      </c>
      <c r="E1416" s="157" t="str">
        <f>RIGHT(Airports[[#This Row],[ICAO]],3)</f>
        <v>MTF</v>
      </c>
      <c r="G1416" s="215" t="str" cm="1">
        <f t="array" ref="G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6" s="215" t="str" cm="1">
        <f t="array" ref="H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6" s="157" t="str" cm="1">
        <f t="array" ref="I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6" s="157" t="str" cm="1">
        <f t="array" ref="J1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7" spans="1:11" x14ac:dyDescent="0.25">
      <c r="A1417" s="157" t="s">
        <v>2943</v>
      </c>
      <c r="B1417" s="157" t="s">
        <v>2944</v>
      </c>
      <c r="C1417" s="157">
        <v>-37.745556000000001</v>
      </c>
      <c r="D1417" s="157">
        <v>140.78527800000001</v>
      </c>
      <c r="E1417" s="157" t="str">
        <f>RIGHT(Airports[[#This Row],[ICAO]],3)</f>
        <v>MTG</v>
      </c>
      <c r="G1417" s="215" t="str" cm="1">
        <f t="array" ref="G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7" s="215" t="str" cm="1">
        <f t="array" ref="H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7" s="157" t="str" cm="1">
        <f t="array" ref="I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7" s="157" t="str" cm="1">
        <f t="array" ref="J1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8" spans="1:11" x14ac:dyDescent="0.25">
      <c r="A1418" s="157" t="s">
        <v>2945</v>
      </c>
      <c r="B1418" s="157" t="s">
        <v>2946</v>
      </c>
      <c r="C1418" s="157">
        <v>-16.662500000000001</v>
      </c>
      <c r="D1418" s="157">
        <v>139.178056</v>
      </c>
      <c r="E1418" s="157" t="str">
        <f>RIGHT(Airports[[#This Row],[ICAO]],3)</f>
        <v>MTI</v>
      </c>
      <c r="G1418" s="215" t="str" cm="1">
        <f t="array" ref="G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8" s="215" t="str" cm="1">
        <f t="array" ref="H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8" s="157" t="str" cm="1">
        <f t="array" ref="I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8" s="157" t="str" cm="1">
        <f t="array" ref="J1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9" spans="1:11" x14ac:dyDescent="0.25">
      <c r="A1419" s="157" t="s">
        <v>2947</v>
      </c>
      <c r="B1419" s="157" t="s">
        <v>2948</v>
      </c>
      <c r="C1419" s="157">
        <v>-16.704722</v>
      </c>
      <c r="D1419" s="157">
        <v>131.73416700000001</v>
      </c>
      <c r="E1419" s="157" t="str">
        <f>RIGHT(Airports[[#This Row],[ICAO]],3)</f>
        <v>MTJ</v>
      </c>
      <c r="G1419" s="215" t="str" cm="1">
        <f t="array" ref="G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9" s="215" t="str" cm="1">
        <f t="array" ref="H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9" s="157" t="str" cm="1">
        <f t="array" ref="I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9" s="157" t="str" cm="1">
        <f t="array" ref="J1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0" spans="1:11" x14ac:dyDescent="0.25">
      <c r="A1420" s="157" t="s">
        <v>2949</v>
      </c>
      <c r="B1420" s="157" t="s">
        <v>2950</v>
      </c>
      <c r="C1420" s="157">
        <v>-12.078889</v>
      </c>
      <c r="D1420" s="157">
        <v>136.27027799999999</v>
      </c>
      <c r="E1420" s="157" t="str">
        <f>RIGHT(Airports[[#This Row],[ICAO]],3)</f>
        <v>MTM</v>
      </c>
      <c r="G1420" s="215" t="str" cm="1">
        <f t="array" ref="G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0" s="215" t="str" cm="1">
        <f t="array" ref="H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0" s="157" t="str" cm="1">
        <f t="array" ref="I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0" s="157" t="str" cm="1">
        <f t="array" ref="J1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1" spans="1:11" x14ac:dyDescent="0.25">
      <c r="A1421" s="157" t="s">
        <v>2951</v>
      </c>
      <c r="B1421" s="157" t="s">
        <v>2952</v>
      </c>
      <c r="C1421" s="157">
        <v>-24.516389</v>
      </c>
      <c r="D1421" s="157">
        <v>150</v>
      </c>
      <c r="E1421" s="157" t="str">
        <f>RIGHT(Airports[[#This Row],[ICAO]],3)</f>
        <v>MTN</v>
      </c>
      <c r="G1421" s="215" t="str" cm="1">
        <f t="array" ref="G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1" s="215" t="str" cm="1">
        <f t="array" ref="H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1" s="157" t="str" cm="1">
        <f t="array" ref="I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1" s="157" t="str" cm="1">
        <f t="array" ref="J1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2" spans="1:11" x14ac:dyDescent="0.25">
      <c r="A1422" s="157" t="s">
        <v>2953</v>
      </c>
      <c r="B1422" s="157" t="s">
        <v>2954</v>
      </c>
      <c r="C1422" s="157">
        <v>-24.892222</v>
      </c>
      <c r="D1422" s="157">
        <v>151.101944</v>
      </c>
      <c r="E1422" s="157" t="str">
        <f>RIGHT(Airports[[#This Row],[ICAO]],3)</f>
        <v>MTO</v>
      </c>
      <c r="G1422" s="215" t="str" cm="1">
        <f t="array" ref="G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2" s="215" t="str" cm="1">
        <f t="array" ref="H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2" s="157" t="str" cm="1">
        <f t="array" ref="I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2" s="157" t="str" cm="1">
        <f t="array" ref="J1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3" spans="1:11" x14ac:dyDescent="0.25">
      <c r="A1423" s="157" t="s">
        <v>2955</v>
      </c>
      <c r="B1423" s="157" t="s">
        <v>2956</v>
      </c>
      <c r="C1423" s="157">
        <v>-33.535556</v>
      </c>
      <c r="D1423" s="157">
        <v>119.950278</v>
      </c>
      <c r="E1423" s="157" t="str">
        <f>RIGHT(Airports[[#This Row],[ICAO]],3)</f>
        <v>MTS</v>
      </c>
      <c r="G1423" s="215" t="str" cm="1">
        <f t="array" ref="G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3" s="215" t="str" cm="1">
        <f t="array" ref="H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3" s="157" t="str" cm="1">
        <f t="array" ref="I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3" s="157" t="str" cm="1">
        <f t="array" ref="J1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4" spans="1:11" x14ac:dyDescent="0.25">
      <c r="A1424" s="157" t="s">
        <v>2957</v>
      </c>
      <c r="B1424" s="157" t="s">
        <v>2958</v>
      </c>
      <c r="C1424" s="157">
        <v>-27.628056000000001</v>
      </c>
      <c r="D1424" s="157">
        <v>150.492222</v>
      </c>
      <c r="E1424" s="157" t="str">
        <f>RIGHT(Airports[[#This Row],[ICAO]],3)</f>
        <v>MTU</v>
      </c>
      <c r="G1424" s="215" t="str" cm="1">
        <f t="array" ref="G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4" s="215" t="str" cm="1">
        <f t="array" ref="H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4" s="157" t="str" cm="1">
        <f t="array" ref="I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4" s="157" t="str" cm="1">
        <f t="array" ref="J1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5" spans="1:11" x14ac:dyDescent="0.25">
      <c r="A1425" s="157" t="s">
        <v>2959</v>
      </c>
      <c r="B1425" s="157" t="s">
        <v>2960</v>
      </c>
      <c r="C1425" s="157">
        <v>-31.473610999999998</v>
      </c>
      <c r="D1425" s="157">
        <v>139.111389</v>
      </c>
      <c r="E1425" s="157" t="str">
        <f>RIGHT(Airports[[#This Row],[ICAO]],3)</f>
        <v>MTW</v>
      </c>
      <c r="G1425" s="215" t="str" cm="1">
        <f t="array" ref="G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5" s="215" t="str" cm="1">
        <f t="array" ref="H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5" s="157" t="str" cm="1">
        <f t="array" ref="I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5" s="157" t="str" cm="1">
        <f t="array" ref="J1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6" spans="1:11" x14ac:dyDescent="0.25">
      <c r="A1426" s="157" t="s">
        <v>2961</v>
      </c>
      <c r="B1426" s="157" t="s">
        <v>2962</v>
      </c>
      <c r="C1426" s="157">
        <v>-26.061667</v>
      </c>
      <c r="D1426" s="157">
        <v>135.246667</v>
      </c>
      <c r="E1426" s="157" t="str">
        <f>RIGHT(Airports[[#This Row],[ICAO]],3)</f>
        <v>MTX</v>
      </c>
      <c r="G1426" s="215" t="str" cm="1">
        <f t="array" ref="G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6" s="215" t="str" cm="1">
        <f t="array" ref="H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6" s="157" t="str" cm="1">
        <f t="array" ref="I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6" s="157" t="str" cm="1">
        <f t="array" ref="J1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7" spans="1:11" x14ac:dyDescent="0.25">
      <c r="A1427" s="157" t="s">
        <v>2963</v>
      </c>
      <c r="B1427" s="157" t="s">
        <v>2964</v>
      </c>
      <c r="C1427" s="157">
        <v>-16.433056000000001</v>
      </c>
      <c r="D1427" s="157">
        <v>126.099722</v>
      </c>
      <c r="E1427" s="157" t="str">
        <f>RIGHT(Airports[[#This Row],[ICAO]],3)</f>
        <v>MTZ</v>
      </c>
      <c r="G1427" s="215" t="str" cm="1">
        <f t="array" ref="G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7" s="215" t="str" cm="1">
        <f t="array" ref="H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7" s="157" t="str" cm="1">
        <f t="array" ref="I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7" s="157" t="str" cm="1">
        <f t="array" ref="J1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8" spans="1:11" x14ac:dyDescent="0.25">
      <c r="A1428" s="157" t="s">
        <v>2965</v>
      </c>
      <c r="B1428" s="157" t="s">
        <v>2966</v>
      </c>
      <c r="C1428" s="157">
        <v>-24.875</v>
      </c>
      <c r="D1428" s="157">
        <v>151.91666699999999</v>
      </c>
      <c r="E1428" s="157" t="str">
        <f>RIGHT(Airports[[#This Row],[ICAO]],3)</f>
        <v>MUA</v>
      </c>
      <c r="G1428" s="215" t="str" cm="1">
        <f t="array" ref="G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8" s="215" t="str" cm="1">
        <f t="array" ref="H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8" s="157" t="str" cm="1">
        <f t="array" ref="I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8" s="157" t="str" cm="1">
        <f t="array" ref="J1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9" spans="1:11" x14ac:dyDescent="0.25">
      <c r="A1429" s="157" t="s">
        <v>2967</v>
      </c>
      <c r="B1429" s="157" t="s">
        <v>2968</v>
      </c>
      <c r="C1429" s="157">
        <v>-26.399722000000001</v>
      </c>
      <c r="D1429" s="157">
        <v>152.38305600000001</v>
      </c>
      <c r="E1429" s="157" t="str">
        <f>RIGHT(Airports[[#This Row],[ICAO]],3)</f>
        <v>MUB</v>
      </c>
      <c r="G1429" s="215" t="str" cm="1">
        <f t="array" ref="G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9" s="215" t="str" cm="1">
        <f t="array" ref="H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9" s="157" t="str" cm="1">
        <f t="array" ref="I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9" s="157" t="str" cm="1">
        <f t="array" ref="J1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0" spans="1:11" x14ac:dyDescent="0.25">
      <c r="A1430" s="157" t="s">
        <v>2969</v>
      </c>
      <c r="B1430" s="157" t="s">
        <v>2970</v>
      </c>
      <c r="C1430" s="157">
        <v>-20.658055999999998</v>
      </c>
      <c r="D1430" s="157">
        <v>120.07472199999999</v>
      </c>
      <c r="E1430" s="157" t="str">
        <f>RIGHT(Airports[[#This Row],[ICAO]],3)</f>
        <v>MUC</v>
      </c>
      <c r="G1430" s="215" t="str" cm="1">
        <f t="array" ref="G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0" s="215" t="str" cm="1">
        <f t="array" ref="H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0" s="157" t="str" cm="1">
        <f t="array" ref="I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0" s="157" t="str" cm="1">
        <f t="array" ref="J1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1" spans="1:11" x14ac:dyDescent="0.25">
      <c r="A1431" s="157" t="s">
        <v>2971</v>
      </c>
      <c r="B1431" s="157" t="s">
        <v>2972</v>
      </c>
      <c r="C1431" s="157">
        <v>-14.391667</v>
      </c>
      <c r="D1431" s="157">
        <v>132.39416700000001</v>
      </c>
      <c r="E1431" s="157" t="str">
        <f>RIGHT(Airports[[#This Row],[ICAO]],3)</f>
        <v>MUD</v>
      </c>
      <c r="G1431" s="215" t="str" cm="1">
        <f t="array" ref="G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1" s="215" t="str" cm="1">
        <f t="array" ref="H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1" s="157" t="str" cm="1">
        <f t="array" ref="I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1" s="157" t="str" cm="1">
        <f t="array" ref="J1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2" spans="1:11" x14ac:dyDescent="0.25">
      <c r="A1432" s="157" t="s">
        <v>2973</v>
      </c>
      <c r="B1432" s="157" t="s">
        <v>2974</v>
      </c>
      <c r="C1432" s="157">
        <v>-12.098333</v>
      </c>
      <c r="D1432" s="157">
        <v>132.88972200000001</v>
      </c>
      <c r="E1432" s="157" t="str">
        <f>RIGHT(Airports[[#This Row],[ICAO]],3)</f>
        <v>MUE</v>
      </c>
      <c r="G1432" s="215" t="str" cm="1">
        <f t="array" ref="G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2" s="215" t="str" cm="1">
        <f t="array" ref="H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2" s="157" t="str" cm="1">
        <f t="array" ref="I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2" s="157" t="str" cm="1">
        <f t="array" ref="J1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3" spans="1:11" x14ac:dyDescent="0.25">
      <c r="A1433" s="157" t="s">
        <v>2975</v>
      </c>
      <c r="B1433" s="157" t="s">
        <v>2976</v>
      </c>
      <c r="C1433" s="157">
        <v>-28.009167000000001</v>
      </c>
      <c r="D1433" s="157">
        <v>138.653333</v>
      </c>
      <c r="E1433" s="157" t="str">
        <f>RIGHT(Airports[[#This Row],[ICAO]],3)</f>
        <v>MUG</v>
      </c>
      <c r="G1433" s="215" t="str" cm="1">
        <f t="array" ref="G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3" s="215" t="str" cm="1">
        <f t="array" ref="H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3" s="157" t="str" cm="1">
        <f t="array" ref="I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3" s="157" t="str" cm="1">
        <f t="array" ref="J1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4" spans="1:11" x14ac:dyDescent="0.25">
      <c r="A1434" s="157" t="s">
        <v>2977</v>
      </c>
      <c r="B1434" s="157" t="s">
        <v>2978</v>
      </c>
      <c r="C1434" s="157">
        <v>-12.166667</v>
      </c>
      <c r="D1434" s="157">
        <v>136.16666699999999</v>
      </c>
      <c r="E1434" s="157" t="str">
        <f>RIGHT(Airports[[#This Row],[ICAO]],3)</f>
        <v>MUH</v>
      </c>
      <c r="G1434" s="215" t="str" cm="1">
        <f t="array" ref="G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4" s="215" t="str" cm="1">
        <f t="array" ref="H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4" s="157" t="str" cm="1">
        <f t="array" ref="I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4" s="157" t="str" cm="1">
        <f t="array" ref="J1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5" spans="1:11" x14ac:dyDescent="0.25">
      <c r="A1435" s="157" t="s">
        <v>2979</v>
      </c>
      <c r="B1435" s="157" t="s">
        <v>2980</v>
      </c>
      <c r="C1435" s="157">
        <v>-22.366111</v>
      </c>
      <c r="D1435" s="157">
        <v>118.680556</v>
      </c>
      <c r="E1435" s="157" t="str">
        <f>RIGHT(Airports[[#This Row],[ICAO]],3)</f>
        <v>MUJ</v>
      </c>
      <c r="G1435" s="215" t="str" cm="1">
        <f t="array" ref="G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5" s="215" t="str" cm="1">
        <f t="array" ref="H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5" s="157" t="str" cm="1">
        <f t="array" ref="I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5" s="157" t="str" cm="1">
        <f t="array" ref="J1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6" spans="1:11" x14ac:dyDescent="0.25">
      <c r="A1436" s="157" t="s">
        <v>2981</v>
      </c>
      <c r="B1436" s="157" t="s">
        <v>2982</v>
      </c>
      <c r="C1436" s="157">
        <v>-28.351389000000001</v>
      </c>
      <c r="D1436" s="157">
        <v>138.65111099999999</v>
      </c>
      <c r="E1436" s="157" t="str">
        <f>RIGHT(Airports[[#This Row],[ICAO]],3)</f>
        <v>MUK</v>
      </c>
      <c r="G1436" s="215" t="str" cm="1">
        <f t="array" ref="G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6" s="215" t="str" cm="1">
        <f t="array" ref="H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6" s="157" t="str" cm="1">
        <f t="array" ref="I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6" s="157" t="str" cm="1">
        <f t="array" ref="J1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7" spans="1:11" x14ac:dyDescent="0.25">
      <c r="A1437" s="157" t="s">
        <v>2983</v>
      </c>
      <c r="B1437" s="157" t="s">
        <v>2984</v>
      </c>
      <c r="C1437" s="157">
        <v>-32.510278</v>
      </c>
      <c r="D1437" s="157">
        <v>115.833333</v>
      </c>
      <c r="E1437" s="157" t="str">
        <f>RIGHT(Airports[[#This Row],[ICAO]],3)</f>
        <v>MUL</v>
      </c>
      <c r="G1437" s="215" t="str" cm="1">
        <f t="array" ref="G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7" s="215" t="str" cm="1">
        <f t="array" ref="H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7" s="157" t="str" cm="1">
        <f t="array" ref="I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7" s="157" t="str" cm="1">
        <f t="array" ref="J1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8" spans="1:11" x14ac:dyDescent="0.25">
      <c r="A1438" s="157" t="s">
        <v>2985</v>
      </c>
      <c r="B1438" s="157" t="s">
        <v>2986</v>
      </c>
      <c r="C1438" s="157">
        <v>-12.359722</v>
      </c>
      <c r="D1438" s="157">
        <v>134.13972200000001</v>
      </c>
      <c r="E1438" s="157" t="str">
        <f>RIGHT(Airports[[#This Row],[ICAO]],3)</f>
        <v>MUM</v>
      </c>
      <c r="G1438" s="215" t="str" cm="1">
        <f t="array" ref="G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8" s="215" t="str" cm="1">
        <f t="array" ref="H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8" s="157" t="str" cm="1">
        <f t="array" ref="I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8" s="157" t="str" cm="1">
        <f t="array" ref="J1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9" spans="1:11" x14ac:dyDescent="0.25">
      <c r="A1439" s="157" t="s">
        <v>2987</v>
      </c>
      <c r="B1439" s="157" t="s">
        <v>2988</v>
      </c>
      <c r="C1439" s="157">
        <v>-13.8</v>
      </c>
      <c r="D1439" s="157">
        <v>134.433333</v>
      </c>
      <c r="E1439" s="157" t="str">
        <f>RIGHT(Airports[[#This Row],[ICAO]],3)</f>
        <v>MUN</v>
      </c>
      <c r="G1439" s="215" t="str" cm="1">
        <f t="array" ref="G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9" s="215" t="str" cm="1">
        <f t="array" ref="H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9" s="157" t="str" cm="1">
        <f t="array" ref="I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9" s="157" t="str" cm="1">
        <f t="array" ref="J1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0" spans="1:11" x14ac:dyDescent="0.25">
      <c r="A1440" s="157" t="s">
        <v>2989</v>
      </c>
      <c r="B1440" s="157" t="s">
        <v>2990</v>
      </c>
      <c r="C1440" s="157">
        <v>-25.899722000000001</v>
      </c>
      <c r="D1440" s="157">
        <v>131.66666699999999</v>
      </c>
      <c r="E1440" s="157" t="str">
        <f>RIGHT(Airports[[#This Row],[ICAO]],3)</f>
        <v>MUP</v>
      </c>
      <c r="G1440" s="215" t="str" cm="1">
        <f t="array" ref="G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0" s="215" t="str" cm="1">
        <f t="array" ref="H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0" s="157" t="str" cm="1">
        <f t="array" ref="I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0" s="157" t="str" cm="1">
        <f t="array" ref="J1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1" spans="1:11" x14ac:dyDescent="0.25">
      <c r="A1441" s="157" t="s">
        <v>2991</v>
      </c>
      <c r="B1441" s="157" t="s">
        <v>2992</v>
      </c>
      <c r="C1441" s="157">
        <v>-28.331111</v>
      </c>
      <c r="D1441" s="157">
        <v>153.413611</v>
      </c>
      <c r="E1441" s="157" t="str">
        <f>RIGHT(Airports[[#This Row],[ICAO]],3)</f>
        <v>MUR</v>
      </c>
      <c r="G1441" s="215" t="str" cm="1">
        <f t="array" ref="G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1" s="215" t="str" cm="1">
        <f t="array" ref="H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1" s="157" t="str" cm="1">
        <f t="array" ref="I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1" s="157" t="str" cm="1">
        <f t="array" ref="J1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2" spans="1:11" x14ac:dyDescent="0.25">
      <c r="A1442" s="157" t="s">
        <v>2993</v>
      </c>
      <c r="B1442" s="157" t="s">
        <v>2994</v>
      </c>
      <c r="C1442" s="157">
        <v>-24.413333000000002</v>
      </c>
      <c r="D1442" s="157">
        <v>147.244722</v>
      </c>
      <c r="E1442" s="157" t="str">
        <f>RIGHT(Airports[[#This Row],[ICAO]],3)</f>
        <v>MUS</v>
      </c>
      <c r="G1442" s="215" t="str" cm="1">
        <f t="array" ref="G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2" s="215" t="str" cm="1">
        <f t="array" ref="H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2" s="157" t="str" cm="1">
        <f t="array" ref="I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2" s="157" t="str" cm="1">
        <f t="array" ref="J1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3" spans="1:11" x14ac:dyDescent="0.25">
      <c r="A1443" s="157" t="s">
        <v>2995</v>
      </c>
      <c r="B1443" s="157" t="s">
        <v>2996</v>
      </c>
      <c r="C1443" s="157">
        <v>-26.383056</v>
      </c>
      <c r="D1443" s="157">
        <v>117.333333</v>
      </c>
      <c r="E1443" s="157" t="str">
        <f>RIGHT(Airports[[#This Row],[ICAO]],3)</f>
        <v>MUX</v>
      </c>
      <c r="G1443" s="215" t="str" cm="1">
        <f t="array" ref="G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3" s="215" t="str" cm="1">
        <f t="array" ref="H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3" s="157" t="str" cm="1">
        <f t="array" ref="I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3" s="157" t="str" cm="1">
        <f t="array" ref="J1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4" spans="1:11" x14ac:dyDescent="0.25">
      <c r="A1444" s="157" t="s">
        <v>2997</v>
      </c>
      <c r="B1444" s="157" t="s">
        <v>2998</v>
      </c>
      <c r="C1444" s="157">
        <v>-16.865278</v>
      </c>
      <c r="D1444" s="157">
        <v>144.87944400000001</v>
      </c>
      <c r="E1444" s="157" t="str">
        <f>RIGHT(Airports[[#This Row],[ICAO]],3)</f>
        <v>MUZ</v>
      </c>
      <c r="G1444" s="215" t="str" cm="1">
        <f t="array" ref="G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4" s="215" t="str" cm="1">
        <f t="array" ref="H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4" s="157" t="str" cm="1">
        <f t="array" ref="I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4" s="157" t="str" cm="1">
        <f t="array" ref="J1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5" spans="1:11" x14ac:dyDescent="0.25">
      <c r="A1445" s="157" t="s">
        <v>2999</v>
      </c>
      <c r="B1445" s="157" t="s">
        <v>3000</v>
      </c>
      <c r="C1445" s="157">
        <v>-33.284999999999997</v>
      </c>
      <c r="D1445" s="157">
        <v>151.21277799999999</v>
      </c>
      <c r="E1445" s="157" t="str">
        <f>RIGHT(Airports[[#This Row],[ICAO]],3)</f>
        <v>MVM</v>
      </c>
      <c r="G1445" s="215" t="str" cm="1">
        <f t="array" ref="G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5" s="215" t="str" cm="1">
        <f t="array" ref="H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5" s="157" t="str" cm="1">
        <f t="array" ref="I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5" s="157" t="str" cm="1">
        <f t="array" ref="J1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6" spans="1:11" x14ac:dyDescent="0.25">
      <c r="A1446" s="157" t="s">
        <v>3001</v>
      </c>
      <c r="B1446" s="157" t="s">
        <v>3002</v>
      </c>
      <c r="C1446" s="157">
        <v>-26.4</v>
      </c>
      <c r="D1446" s="157">
        <v>147.123333</v>
      </c>
      <c r="E1446" s="157" t="str">
        <f>RIGHT(Airports[[#This Row],[ICAO]],3)</f>
        <v>MVN</v>
      </c>
      <c r="G1446" s="215" t="str" cm="1">
        <f t="array" ref="G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6" s="215" t="str" cm="1">
        <f t="array" ref="H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6" s="157" t="str" cm="1">
        <f t="array" ref="I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6" s="157" t="str" cm="1">
        <f t="array" ref="J1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7" spans="1:11" x14ac:dyDescent="0.25">
      <c r="A1447" s="157" t="s">
        <v>3003</v>
      </c>
      <c r="B1447" s="157" t="s">
        <v>3004</v>
      </c>
      <c r="C1447" s="157">
        <v>-12.659722</v>
      </c>
      <c r="D1447" s="157">
        <v>124.542778</v>
      </c>
      <c r="E1447" s="157" t="str">
        <f>RIGHT(Airports[[#This Row],[ICAO]],3)</f>
        <v>MVT</v>
      </c>
      <c r="G1447" s="215" t="str" cm="1">
        <f t="array" ref="G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7" s="215" t="str" cm="1">
        <f t="array" ref="H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7" s="157" t="str" cm="1">
        <f t="array" ref="I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7" s="157" t="str" cm="1">
        <f t="array" ref="J1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8" spans="1:11" x14ac:dyDescent="0.25">
      <c r="A1448" s="157" t="s">
        <v>3005</v>
      </c>
      <c r="B1448" s="157" t="s">
        <v>3006</v>
      </c>
      <c r="C1448" s="157">
        <v>-14.083055999999999</v>
      </c>
      <c r="D1448" s="157">
        <v>133.81638899999999</v>
      </c>
      <c r="E1448" s="157" t="str">
        <f>RIGHT(Airports[[#This Row],[ICAO]],3)</f>
        <v>MVY</v>
      </c>
      <c r="G1448" s="215" t="str" cm="1">
        <f t="array" ref="G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8" s="215" t="str" cm="1">
        <f t="array" ref="H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8" s="157" t="str" cm="1">
        <f t="array" ref="I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8" s="157" t="str" cm="1">
        <f t="array" ref="J1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9" spans="1:11" x14ac:dyDescent="0.25">
      <c r="A1449" s="157" t="s">
        <v>3007</v>
      </c>
      <c r="B1449" s="157" t="s">
        <v>3008</v>
      </c>
      <c r="C1449" s="157">
        <v>-28.475277999999999</v>
      </c>
      <c r="D1449" s="157">
        <v>115.5175</v>
      </c>
      <c r="E1449" s="157" t="str">
        <f>RIGHT(Airports[[#This Row],[ICAO]],3)</f>
        <v>MWA</v>
      </c>
      <c r="G1449" s="215" t="str" cm="1">
        <f t="array" ref="G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9" s="215" t="str" cm="1">
        <f t="array" ref="H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9" s="157" t="str" cm="1">
        <f t="array" ref="I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9" s="157" t="str" cm="1">
        <f t="array" ref="J1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0" spans="1:11" x14ac:dyDescent="0.25">
      <c r="A1450" s="157" t="s">
        <v>3009</v>
      </c>
      <c r="B1450" s="157" t="s">
        <v>3010</v>
      </c>
      <c r="C1450" s="157">
        <v>-36.9925</v>
      </c>
      <c r="D1450" s="157">
        <v>140.25111100000001</v>
      </c>
      <c r="E1450" s="157" t="str">
        <f>RIGHT(Airports[[#This Row],[ICAO]],3)</f>
        <v>MWD</v>
      </c>
      <c r="G1450" s="215" t="str" cm="1">
        <f t="array" ref="G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0" s="215" t="str" cm="1">
        <f t="array" ref="H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0" s="157" t="str" cm="1">
        <f t="array" ref="I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0" s="157" t="str" cm="1">
        <f t="array" ref="J1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1" spans="1:11" x14ac:dyDescent="0.25">
      <c r="A1451" s="157" t="s">
        <v>3011</v>
      </c>
      <c r="B1451" s="157" t="s">
        <v>3012</v>
      </c>
      <c r="C1451" s="157">
        <v>-12.672222</v>
      </c>
      <c r="D1451" s="157">
        <v>124.539444</v>
      </c>
      <c r="E1451" s="157" t="str">
        <f>RIGHT(Airports[[#This Row],[ICAO]],3)</f>
        <v>MWH</v>
      </c>
      <c r="G1451" s="215" t="str" cm="1">
        <f t="array" ref="G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1" s="215" t="str" cm="1">
        <f t="array" ref="H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1" s="157" t="str" cm="1">
        <f t="array" ref="I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1" s="157" t="str" cm="1">
        <f t="array" ref="J1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2" spans="1:11" x14ac:dyDescent="0.25">
      <c r="A1452" s="157" t="s">
        <v>3013</v>
      </c>
      <c r="B1452" s="157" t="s">
        <v>3014</v>
      </c>
      <c r="C1452" s="157">
        <v>-24.383056</v>
      </c>
      <c r="D1452" s="157">
        <v>148.333056</v>
      </c>
      <c r="E1452" s="157" t="str">
        <f>RIGHT(Airports[[#This Row],[ICAO]],3)</f>
        <v>MWN</v>
      </c>
      <c r="G1452" s="215" t="str" cm="1">
        <f t="array" ref="G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2" s="215" t="str" cm="1">
        <f t="array" ref="H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2" s="157" t="str" cm="1">
        <f t="array" ref="I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2" s="157" t="str" cm="1">
        <f t="array" ref="J1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3" spans="1:11" x14ac:dyDescent="0.25">
      <c r="A1453" s="157" t="s">
        <v>3015</v>
      </c>
      <c r="B1453" s="157" t="s">
        <v>3016</v>
      </c>
      <c r="C1453" s="157">
        <v>-31.717500000000001</v>
      </c>
      <c r="D1453" s="157">
        <v>136.42861099999999</v>
      </c>
      <c r="E1453" s="157" t="str">
        <f>RIGHT(Airports[[#This Row],[ICAO]],3)</f>
        <v>MWO</v>
      </c>
      <c r="G1453" s="215" t="str" cm="1">
        <f t="array" ref="G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3" s="215" t="str" cm="1">
        <f t="array" ref="H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3" s="157" t="str" cm="1">
        <f t="array" ref="I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3" s="157" t="str" cm="1">
        <f t="array" ref="J1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4" spans="1:11" x14ac:dyDescent="0.25">
      <c r="A1454" s="157" t="s">
        <v>3017</v>
      </c>
      <c r="B1454" s="157" t="s">
        <v>3018</v>
      </c>
      <c r="C1454" s="157">
        <v>-31.959167000000001</v>
      </c>
      <c r="D1454" s="157">
        <v>116.185278</v>
      </c>
      <c r="E1454" s="157" t="str">
        <f>RIGHT(Airports[[#This Row],[ICAO]],3)</f>
        <v>MWR</v>
      </c>
      <c r="G1454" s="215" t="str" cm="1">
        <f t="array" ref="G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4" s="215" t="str" cm="1">
        <f t="array" ref="H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4" s="157" t="str" cm="1">
        <f t="array" ref="I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4" s="157" t="str" cm="1">
        <f t="array" ref="J1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5" spans="1:11" x14ac:dyDescent="0.25">
      <c r="A1455" s="157" t="s">
        <v>3019</v>
      </c>
      <c r="B1455" s="157" t="s">
        <v>1362</v>
      </c>
      <c r="C1455" s="157">
        <v>-23.366667</v>
      </c>
      <c r="D1455" s="157">
        <v>139.649722</v>
      </c>
      <c r="E1455" s="157" t="str">
        <f>RIGHT(Airports[[#This Row],[ICAO]],3)</f>
        <v>MWX</v>
      </c>
      <c r="G1455" s="215" t="str" cm="1">
        <f t="array" ref="G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5" s="215" t="str" cm="1">
        <f t="array" ref="H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5" s="157" t="str" cm="1">
        <f t="array" ref="I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5" s="157" t="str" cm="1">
        <f t="array" ref="J1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6" spans="1:11" x14ac:dyDescent="0.25">
      <c r="A1456" s="157" t="s">
        <v>3020</v>
      </c>
      <c r="B1456" s="157" t="s">
        <v>3021</v>
      </c>
      <c r="C1456" s="157">
        <v>-11.55</v>
      </c>
      <c r="D1456" s="157">
        <v>130.583056</v>
      </c>
      <c r="E1456" s="157" t="str">
        <f>RIGHT(Airports[[#This Row],[ICAO]],3)</f>
        <v>MXC</v>
      </c>
      <c r="G1456" s="215" t="str" cm="1">
        <f t="array" ref="G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6" s="215" t="str" cm="1">
        <f t="array" ref="H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6" s="157" t="str" cm="1">
        <f t="array" ref="I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6" s="157" t="str" cm="1">
        <f t="array" ref="J1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7" spans="1:11" x14ac:dyDescent="0.25">
      <c r="A1457" s="157" t="s">
        <v>3022</v>
      </c>
      <c r="B1457" s="157" t="s">
        <v>3023</v>
      </c>
      <c r="C1457" s="157">
        <v>-12.654722</v>
      </c>
      <c r="D1457" s="157">
        <v>134.774722</v>
      </c>
      <c r="E1457" s="157" t="str">
        <f>RIGHT(Airports[[#This Row],[ICAO]],3)</f>
        <v>MYA</v>
      </c>
      <c r="G1457" s="215" t="str" cm="1">
        <f t="array" ref="G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7" s="215" t="str" cm="1">
        <f t="array" ref="H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7" s="157" t="str" cm="1">
        <f t="array" ref="I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7" s="157" t="str" cm="1">
        <f t="array" ref="J1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8" spans="1:11" x14ac:dyDescent="0.25">
      <c r="A1458" s="157" t="s">
        <v>3024</v>
      </c>
      <c r="B1458" s="157" t="s">
        <v>3025</v>
      </c>
      <c r="C1458" s="157">
        <v>-25.513332999999999</v>
      </c>
      <c r="D1458" s="157">
        <v>152.715</v>
      </c>
      <c r="E1458" s="157" t="str">
        <f>RIGHT(Airports[[#This Row],[ICAO]],3)</f>
        <v>MYB</v>
      </c>
      <c r="G1458" s="215" t="str" cm="1">
        <f t="array" ref="G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8" s="215" t="str" cm="1">
        <f t="array" ref="H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8" s="157" t="str" cm="1">
        <f t="array" ref="I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8" s="157" t="str" cm="1">
        <f t="array" ref="J1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9" spans="1:11" x14ac:dyDescent="0.25">
      <c r="A1459" s="157" t="s">
        <v>3026</v>
      </c>
      <c r="B1459" s="157" t="s">
        <v>3027</v>
      </c>
      <c r="C1459" s="157">
        <v>-16.966667000000001</v>
      </c>
      <c r="D1459" s="157">
        <v>135.776667</v>
      </c>
      <c r="E1459" s="157" t="str">
        <f>RIGHT(Airports[[#This Row],[ICAO]],3)</f>
        <v>MYH</v>
      </c>
      <c r="G1459" s="215" t="str" cm="1">
        <f t="array" ref="G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9" s="215" t="str" cm="1">
        <f t="array" ref="H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9" s="157" t="str" cm="1">
        <f t="array" ref="I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9" s="157" t="str" cm="1">
        <f t="array" ref="J1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0" spans="1:11" x14ac:dyDescent="0.25">
      <c r="A1460" s="157" t="s">
        <v>3028</v>
      </c>
      <c r="B1460" s="157" t="s">
        <v>3029</v>
      </c>
      <c r="C1460" s="157">
        <v>-25.093333000000001</v>
      </c>
      <c r="D1460" s="157">
        <v>119.754722</v>
      </c>
      <c r="E1460" s="157" t="str">
        <f>RIGHT(Airports[[#This Row],[ICAO]],3)</f>
        <v>MYI</v>
      </c>
      <c r="G1460" s="215" t="str" cm="1">
        <f t="array" ref="G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0" s="215" t="str" cm="1">
        <f t="array" ref="H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0" s="157" t="str" cm="1">
        <f t="array" ref="I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0" s="157" t="str" cm="1">
        <f t="array" ref="J1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1" spans="1:11" x14ac:dyDescent="0.25">
      <c r="A1461" s="157" t="s">
        <v>3030</v>
      </c>
      <c r="B1461" s="157" t="s">
        <v>3031</v>
      </c>
      <c r="C1461" s="157">
        <v>-18.116667</v>
      </c>
      <c r="D1461" s="157">
        <v>124.266667</v>
      </c>
      <c r="E1461" s="157" t="str">
        <f>RIGHT(Airports[[#This Row],[ICAO]],3)</f>
        <v>MYR</v>
      </c>
      <c r="G1461" s="215" t="str" cm="1">
        <f t="array" ref="G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1" s="215" t="str" cm="1">
        <f t="array" ref="H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1" s="157" t="str" cm="1">
        <f t="array" ref="I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1" s="157" t="str" cm="1">
        <f t="array" ref="J1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2" spans="1:11" x14ac:dyDescent="0.25">
      <c r="A1462" s="157" t="s">
        <v>3032</v>
      </c>
      <c r="B1462" s="157" t="s">
        <v>3033</v>
      </c>
      <c r="C1462" s="157">
        <v>-33.789444000000003</v>
      </c>
      <c r="D1462" s="157">
        <v>121.95694399999999</v>
      </c>
      <c r="E1462" s="157" t="str">
        <f>RIGHT(Airports[[#This Row],[ICAO]],3)</f>
        <v>MYU</v>
      </c>
      <c r="G1462" s="215" t="str" cm="1">
        <f t="array" ref="G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2" s="215" t="str" cm="1">
        <f t="array" ref="H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2" s="157" t="str" cm="1">
        <f t="array" ref="I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2" s="157" t="str" cm="1">
        <f t="array" ref="J1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3" spans="1:11" x14ac:dyDescent="0.25">
      <c r="A1463" s="157" t="s">
        <v>3034</v>
      </c>
      <c r="B1463" s="157" t="s">
        <v>2769</v>
      </c>
      <c r="C1463" s="157">
        <v>-24.659721999999999</v>
      </c>
      <c r="D1463" s="157">
        <v>134.03138899999999</v>
      </c>
      <c r="E1463" s="157" t="str">
        <f>RIGHT(Airports[[#This Row],[ICAO]],3)</f>
        <v>MYV</v>
      </c>
      <c r="G1463" s="215" t="str" cm="1">
        <f t="array" ref="G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3" s="215" t="str" cm="1">
        <f t="array" ref="H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3" s="157" t="str" cm="1">
        <f t="array" ref="I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3" s="157" t="str" cm="1">
        <f t="array" ref="J1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4" spans="1:11" x14ac:dyDescent="0.25">
      <c r="A1464" s="157" t="s">
        <v>3035</v>
      </c>
      <c r="B1464" s="157" t="s">
        <v>3036</v>
      </c>
      <c r="C1464" s="157">
        <v>-21.048333</v>
      </c>
      <c r="D1464" s="157">
        <v>134.683333</v>
      </c>
      <c r="E1464" s="157" t="str">
        <f>RIGHT(Airports[[#This Row],[ICAO]],3)</f>
        <v>MYW</v>
      </c>
      <c r="G1464" s="215" t="str" cm="1">
        <f t="array" ref="G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4" s="215" t="str" cm="1">
        <f t="array" ref="H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4" s="157" t="str" cm="1">
        <f t="array" ref="I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4" s="157" t="str" cm="1">
        <f t="array" ref="J1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5" spans="1:11" x14ac:dyDescent="0.25">
      <c r="A1465" s="157" t="s">
        <v>3037</v>
      </c>
      <c r="B1465" s="157" t="s">
        <v>3038</v>
      </c>
      <c r="C1465" s="157">
        <v>-15.045</v>
      </c>
      <c r="D1465" s="157">
        <v>143.76166699999999</v>
      </c>
      <c r="E1465" s="157" t="str">
        <f>RIGHT(Airports[[#This Row],[ICAO]],3)</f>
        <v>MYY</v>
      </c>
      <c r="G1465" s="215" t="str" cm="1">
        <f t="array" ref="G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5" s="215" t="str" cm="1">
        <f t="array" ref="H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5" s="157" t="str" cm="1">
        <f t="array" ref="I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5" s="157" t="str" cm="1">
        <f t="array" ref="J1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6" spans="1:11" x14ac:dyDescent="0.25">
      <c r="A1466" s="157" t="s">
        <v>3039</v>
      </c>
      <c r="B1466" s="157" t="s">
        <v>3040</v>
      </c>
      <c r="C1466" s="157">
        <v>-29.666388999999999</v>
      </c>
      <c r="D1466" s="157">
        <v>121.02500000000001</v>
      </c>
      <c r="E1466" s="157" t="str">
        <f>RIGHT(Airports[[#This Row],[ICAO]],3)</f>
        <v>MZI</v>
      </c>
      <c r="G1466" s="215" t="str" cm="1">
        <f t="array" ref="G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6" s="215" t="str" cm="1">
        <f t="array" ref="H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6" s="157" t="str" cm="1">
        <f t="array" ref="I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6" s="157" t="str" cm="1">
        <f t="array" ref="J1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7" spans="1:11" x14ac:dyDescent="0.25">
      <c r="A1467" s="157" t="s">
        <v>3041</v>
      </c>
      <c r="B1467" s="157" t="s">
        <v>3042</v>
      </c>
      <c r="C1467" s="157">
        <v>-30.673055999999999</v>
      </c>
      <c r="D1467" s="157">
        <v>152.984444</v>
      </c>
      <c r="E1467" s="157" t="str">
        <f>RIGHT(Airports[[#This Row],[ICAO]],3)</f>
        <v>NAA</v>
      </c>
      <c r="F14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7" s="215" t="str" cm="1">
        <f t="array" ref="G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7" s="215" t="str" cm="1">
        <f t="array" ref="H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7" s="157" t="str" cm="1">
        <f t="array" ref="I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7" s="157" t="str" cm="1">
        <f t="array" ref="J1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8" spans="1:11" x14ac:dyDescent="0.25">
      <c r="A1468" s="157" t="s">
        <v>3043</v>
      </c>
      <c r="B1468" s="157" t="s">
        <v>3044</v>
      </c>
      <c r="C1468" s="157">
        <v>-12.308332999999999</v>
      </c>
      <c r="D1468" s="157">
        <v>133.3125</v>
      </c>
      <c r="E1468" s="157" t="str">
        <f>RIGHT(Airports[[#This Row],[ICAO]],3)</f>
        <v>NAB</v>
      </c>
      <c r="F14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8" s="215" t="str" cm="1">
        <f t="array" ref="G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8" s="215" t="str" cm="1">
        <f t="array" ref="H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8" s="157" t="str" cm="1">
        <f t="array" ref="I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8" s="157" t="str" cm="1">
        <f t="array" ref="J1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9" spans="1:11" x14ac:dyDescent="0.25">
      <c r="A1469" s="157" t="s">
        <v>3045</v>
      </c>
      <c r="B1469" s="157" t="s">
        <v>3046</v>
      </c>
      <c r="C1469" s="157">
        <v>-12.533333000000001</v>
      </c>
      <c r="D1469" s="157">
        <v>135.19972200000001</v>
      </c>
      <c r="E1469" s="157" t="str">
        <f>RIGHT(Airports[[#This Row],[ICAO]],3)</f>
        <v>NAL</v>
      </c>
      <c r="F14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9" s="215" t="str" cm="1">
        <f t="array" ref="G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9" s="215" t="str" cm="1">
        <f t="array" ref="H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9" s="157" t="str" cm="1">
        <f t="array" ref="I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9" s="157" t="str" cm="1">
        <f t="array" ref="J1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0" spans="1:11" x14ac:dyDescent="0.25">
      <c r="A1470" s="157" t="s">
        <v>3047</v>
      </c>
      <c r="B1470" s="157" t="s">
        <v>3048</v>
      </c>
      <c r="C1470" s="157">
        <v>-26.691666999999999</v>
      </c>
      <c r="D1470" s="157">
        <v>151.98666700000001</v>
      </c>
      <c r="E1470" s="157" t="str">
        <f>RIGHT(Airports[[#This Row],[ICAO]],3)</f>
        <v>NAN</v>
      </c>
      <c r="F14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0" s="215" t="str" cm="1">
        <f t="array" ref="G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0" s="215" t="str" cm="1">
        <f t="array" ref="H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0" s="157" t="str" cm="1">
        <f t="array" ref="I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0" s="157" t="str" cm="1">
        <f t="array" ref="J1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1" spans="1:11" x14ac:dyDescent="0.25">
      <c r="A1471" s="157" t="s">
        <v>3049</v>
      </c>
      <c r="B1471" s="157" t="s">
        <v>3050</v>
      </c>
      <c r="C1471" s="157">
        <v>-27.558333000000001</v>
      </c>
      <c r="D1471" s="157">
        <v>141.13333299999999</v>
      </c>
      <c r="E1471" s="157" t="str">
        <f>RIGHT(Airports[[#This Row],[ICAO]],3)</f>
        <v>NAP</v>
      </c>
      <c r="F14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1" s="215" t="str" cm="1">
        <f t="array" ref="G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1" s="215" t="str" cm="1">
        <f t="array" ref="H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1" s="157" t="str" cm="1">
        <f t="array" ref="I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1" s="157" t="str" cm="1">
        <f t="array" ref="J1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2" spans="1:11" x14ac:dyDescent="0.25">
      <c r="A1472" s="157" t="s">
        <v>3051</v>
      </c>
      <c r="B1472" s="157" t="s">
        <v>3052</v>
      </c>
      <c r="C1472" s="157">
        <v>-34.702221999999999</v>
      </c>
      <c r="D1472" s="157">
        <v>146.51222200000001</v>
      </c>
      <c r="E1472" s="157" t="str">
        <f>RIGHT(Airports[[#This Row],[ICAO]],3)</f>
        <v>NAR</v>
      </c>
      <c r="F14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2" s="215" t="str" cm="1">
        <f t="array" ref="G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2" s="215" t="str" cm="1">
        <f t="array" ref="H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2" s="157" t="str" cm="1">
        <f t="array" ref="I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2" s="157" t="str" cm="1">
        <f t="array" ref="J1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3" spans="1:11" x14ac:dyDescent="0.25">
      <c r="A1473" s="157" t="s">
        <v>3053</v>
      </c>
      <c r="B1473" s="157" t="s">
        <v>3054</v>
      </c>
      <c r="C1473" s="157">
        <v>-15.586944000000001</v>
      </c>
      <c r="D1473" s="157">
        <v>135.43</v>
      </c>
      <c r="E1473" s="157" t="str">
        <f>RIGHT(Airports[[#This Row],[ICAO]],3)</f>
        <v>NAT</v>
      </c>
      <c r="F14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3" s="215" t="str" cm="1">
        <f t="array" ref="G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3" s="215" t="str" cm="1">
        <f t="array" ref="H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3" s="157" t="str" cm="1">
        <f t="array" ref="I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3" s="157" t="str" cm="1">
        <f t="array" ref="J1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4" spans="1:11" x14ac:dyDescent="0.25">
      <c r="A1474" s="157" t="s">
        <v>3055</v>
      </c>
      <c r="B1474" s="157" t="s">
        <v>3056</v>
      </c>
      <c r="C1474" s="157">
        <v>-34.033056000000002</v>
      </c>
      <c r="D1474" s="157">
        <v>115.733056</v>
      </c>
      <c r="E1474" s="157" t="str">
        <f>RIGHT(Airports[[#This Row],[ICAO]],3)</f>
        <v>NAU</v>
      </c>
      <c r="F14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4" s="215" t="str" cm="1">
        <f t="array" ref="G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4" s="215" t="str" cm="1">
        <f t="array" ref="H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4" s="157" t="str" cm="1">
        <f t="array" ref="I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4" s="157" t="str" cm="1">
        <f t="array" ref="J1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5" spans="1:11" x14ac:dyDescent="0.25">
      <c r="A1475" s="157" t="s">
        <v>3057</v>
      </c>
      <c r="B1475" s="157" t="s">
        <v>3058</v>
      </c>
      <c r="C1475" s="157">
        <v>-43.096111000000001</v>
      </c>
      <c r="D1475" s="157">
        <v>147.74</v>
      </c>
      <c r="E1475" s="157" t="str">
        <f>RIGHT(Airports[[#This Row],[ICAO]],3)</f>
        <v>NBA</v>
      </c>
      <c r="F14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5" s="215" t="str" cm="1">
        <f t="array" ref="G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5" s="215" t="str" cm="1">
        <f t="array" ref="H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5" s="157" t="str" cm="1">
        <f t="array" ref="I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5" s="157" t="str" cm="1">
        <f t="array" ref="J1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6" spans="1:11" x14ac:dyDescent="0.25">
      <c r="A1476" s="157" t="s">
        <v>3059</v>
      </c>
      <c r="B1476" s="157" t="s">
        <v>3060</v>
      </c>
      <c r="C1476" s="157">
        <v>-24.1</v>
      </c>
      <c r="D1476" s="157">
        <v>143.149722</v>
      </c>
      <c r="E1476" s="157" t="str">
        <f>RIGHT(Airports[[#This Row],[ICAO]],3)</f>
        <v>NBH</v>
      </c>
      <c r="F14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6" s="215" t="str" cm="1">
        <f t="array" ref="G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6" s="215" t="str" cm="1">
        <f t="array" ref="H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6" s="157" t="str" cm="1">
        <f t="array" ref="I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6" s="157" t="str" cm="1">
        <f t="array" ref="J1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7" spans="1:11" x14ac:dyDescent="0.25">
      <c r="A1477" s="157" t="s">
        <v>3061</v>
      </c>
      <c r="B1477" s="157" t="s">
        <v>3062</v>
      </c>
      <c r="C1477" s="157">
        <v>-21.702221999999999</v>
      </c>
      <c r="D1477" s="157">
        <v>148.694444</v>
      </c>
      <c r="E1477" s="157" t="str">
        <f>RIGHT(Airports[[#This Row],[ICAO]],3)</f>
        <v>NBO</v>
      </c>
      <c r="F14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7" s="215" t="str" cm="1">
        <f t="array" ref="G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7" s="215" t="str" cm="1">
        <f t="array" ref="H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7" s="157" t="str" cm="1">
        <f t="array" ref="I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7" s="157" t="str" cm="1">
        <f t="array" ref="J1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8" spans="1:11" x14ac:dyDescent="0.25">
      <c r="A1478" s="157" t="s">
        <v>3063</v>
      </c>
      <c r="B1478" s="157" t="s">
        <v>3064</v>
      </c>
      <c r="C1478" s="157">
        <v>-30.319167</v>
      </c>
      <c r="D1478" s="157">
        <v>149.82722200000001</v>
      </c>
      <c r="E1478" s="157" t="str">
        <f>RIGHT(Airports[[#This Row],[ICAO]],3)</f>
        <v>NBR</v>
      </c>
      <c r="F14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8" s="215" t="str" cm="1">
        <f t="array" ref="G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8" s="215" t="str" cm="1">
        <f t="array" ref="H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8" s="157" t="str" cm="1">
        <f t="array" ref="I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8" s="157" t="str" cm="1">
        <f t="array" ref="J1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9" spans="1:11" x14ac:dyDescent="0.25">
      <c r="A1479" s="157" t="s">
        <v>3065</v>
      </c>
      <c r="B1479" s="157" t="s">
        <v>3066</v>
      </c>
      <c r="C1479" s="157">
        <v>-34.896943999999998</v>
      </c>
      <c r="D1479" s="157">
        <v>144.46277799999999</v>
      </c>
      <c r="E1479" s="157" t="str">
        <f>RIGHT(Airports[[#This Row],[ICAO]],3)</f>
        <v>NBS</v>
      </c>
      <c r="F14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9" s="215" t="str" cm="1">
        <f t="array" ref="G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9" s="215" t="str" cm="1">
        <f t="array" ref="H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9" s="157" t="str" cm="1">
        <f t="array" ref="I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9" s="157" t="str" cm="1">
        <f t="array" ref="J1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0" spans="1:11" x14ac:dyDescent="0.25">
      <c r="A1480" s="157" t="s">
        <v>3067</v>
      </c>
      <c r="B1480" s="157" t="s">
        <v>3068</v>
      </c>
      <c r="C1480" s="157">
        <v>-11.319167</v>
      </c>
      <c r="D1480" s="157">
        <v>132.120833</v>
      </c>
      <c r="E1480" s="157" t="str">
        <f>RIGHT(Airports[[#This Row],[ICAO]],3)</f>
        <v>NBY</v>
      </c>
      <c r="F14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0" s="215" t="str" cm="1">
        <f t="array" ref="G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0" s="215" t="str" cm="1">
        <f t="array" ref="H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0" s="157" t="str" cm="1">
        <f t="array" ref="I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0" s="157" t="str" cm="1">
        <f t="array" ref="J1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1" spans="1:11" x14ac:dyDescent="0.25">
      <c r="A1481" s="157" t="s">
        <v>3069</v>
      </c>
      <c r="B1481" s="157" t="s">
        <v>3070</v>
      </c>
      <c r="C1481" s="157">
        <v>-27.816666999999999</v>
      </c>
      <c r="D1481" s="157">
        <v>142.583056</v>
      </c>
      <c r="E1481" s="157" t="str">
        <f>RIGHT(Airports[[#This Row],[ICAO]],3)</f>
        <v>NCD</v>
      </c>
      <c r="F14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1" s="215" t="str" cm="1">
        <f t="array" ref="G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1" s="215" t="str" cm="1">
        <f t="array" ref="H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1" s="157" t="str" cm="1">
        <f t="array" ref="I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1" s="157" t="str" cm="1">
        <f t="array" ref="J1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2" spans="1:11" x14ac:dyDescent="0.25">
      <c r="A1482" s="157" t="s">
        <v>3071</v>
      </c>
      <c r="B1482" s="157" t="s">
        <v>3072</v>
      </c>
      <c r="C1482" s="157">
        <v>-25.683056000000001</v>
      </c>
      <c r="D1482" s="157">
        <v>134.833056</v>
      </c>
      <c r="E1482" s="157" t="str">
        <f>RIGHT(Airports[[#This Row],[ICAO]],3)</f>
        <v>NCS</v>
      </c>
      <c r="F14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2" s="215" t="str" cm="1">
        <f t="array" ref="G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2" s="215" t="str" cm="1">
        <f t="array" ref="H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2" s="157" t="str" cm="1">
        <f t="array" ref="I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2" s="157" t="str" cm="1">
        <f t="array" ref="J1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3" spans="1:11" x14ac:dyDescent="0.25">
      <c r="A1483" s="157" t="s">
        <v>3073</v>
      </c>
      <c r="B1483" s="157" t="s">
        <v>3074</v>
      </c>
      <c r="C1483" s="157">
        <v>-17.376944000000002</v>
      </c>
      <c r="D1483" s="157">
        <v>133.40444400000001</v>
      </c>
      <c r="E1483" s="157" t="str">
        <f>RIGHT(Airports[[#This Row],[ICAO]],3)</f>
        <v>NCW</v>
      </c>
      <c r="F14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3" s="215" t="str" cm="1">
        <f t="array" ref="G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3" s="215" t="str" cm="1">
        <f t="array" ref="H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3" s="157" t="str" cm="1">
        <f t="array" ref="I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3" s="157" t="str" cm="1">
        <f t="array" ref="J1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4" spans="1:11" x14ac:dyDescent="0.25">
      <c r="A1484" s="157" t="s">
        <v>3075</v>
      </c>
      <c r="B1484" s="157" t="s">
        <v>3076</v>
      </c>
      <c r="C1484" s="157">
        <v>-33.083055999999999</v>
      </c>
      <c r="D1484" s="157">
        <v>119</v>
      </c>
      <c r="E1484" s="157" t="str">
        <f>RIGHT(Airports[[#This Row],[ICAO]],3)</f>
        <v>NDG</v>
      </c>
      <c r="F14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4" s="215" t="str" cm="1">
        <f t="array" ref="G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4" s="215" t="str" cm="1">
        <f t="array" ref="H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4" s="157" t="str" cm="1">
        <f t="array" ref="I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4" s="157" t="str" cm="1">
        <f t="array" ref="J1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5" spans="1:11" x14ac:dyDescent="0.25">
      <c r="A1485" s="157" t="s">
        <v>3077</v>
      </c>
      <c r="B1485" s="157" t="s">
        <v>3078</v>
      </c>
      <c r="C1485" s="157">
        <v>-21.083333</v>
      </c>
      <c r="D1485" s="157">
        <v>146.149722</v>
      </c>
      <c r="E1485" s="157" t="str">
        <f>RIGHT(Airports[[#This Row],[ICAO]],3)</f>
        <v>NDS</v>
      </c>
      <c r="F14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5" s="215" t="str" cm="1">
        <f t="array" ref="G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5" s="215" t="str" cm="1">
        <f t="array" ref="H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5" s="157" t="str" cm="1">
        <f t="array" ref="I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5" s="157" t="str" cm="1">
        <f t="array" ref="J1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6" spans="1:11" x14ac:dyDescent="0.25">
      <c r="A1486" s="157" t="s">
        <v>3079</v>
      </c>
      <c r="B1486" s="157" t="s">
        <v>3080</v>
      </c>
      <c r="C1486" s="157">
        <v>-24.233332999999998</v>
      </c>
      <c r="D1486" s="157">
        <v>147.613056</v>
      </c>
      <c r="E1486" s="157" t="str">
        <f>RIGHT(Airports[[#This Row],[ICAO]],3)</f>
        <v>NDW</v>
      </c>
      <c r="F14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6" s="215" t="str" cm="1">
        <f t="array" ref="G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6" s="215" t="str" cm="1">
        <f t="array" ref="H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6" s="157" t="str" cm="1">
        <f t="array" ref="I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6" s="157" t="str" cm="1">
        <f t="array" ref="J1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7" spans="1:11" x14ac:dyDescent="0.25">
      <c r="A1487" s="157" t="s">
        <v>3081</v>
      </c>
      <c r="B1487" s="157" t="s">
        <v>3082</v>
      </c>
      <c r="C1487" s="157">
        <v>-29.116667</v>
      </c>
      <c r="D1487" s="157">
        <v>150.01666700000001</v>
      </c>
      <c r="E1487" s="157" t="str">
        <f>RIGHT(Airports[[#This Row],[ICAO]],3)</f>
        <v>NEE</v>
      </c>
      <c r="F14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7" s="215" t="str" cm="1">
        <f t="array" ref="G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7" s="215" t="str" cm="1">
        <f t="array" ref="H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7" s="157" t="str" cm="1">
        <f t="array" ref="I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7" s="157" t="str" cm="1">
        <f t="array" ref="J1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8" spans="1:11" x14ac:dyDescent="0.25">
      <c r="A1488" s="157" t="s">
        <v>3083</v>
      </c>
      <c r="B1488" s="157" t="s">
        <v>3084</v>
      </c>
      <c r="C1488" s="157">
        <v>-10.623333000000001</v>
      </c>
      <c r="D1488" s="157">
        <v>126.033333</v>
      </c>
      <c r="E1488" s="157" t="str">
        <f>RIGHT(Airports[[#This Row],[ICAO]],3)</f>
        <v>NEN</v>
      </c>
      <c r="F14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8" s="215" t="str" cm="1">
        <f t="array" ref="G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8" s="215" t="str" cm="1">
        <f t="array" ref="H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8" s="157" t="str" cm="1">
        <f t="array" ref="I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8" s="157" t="str" cm="1">
        <f t="array" ref="J1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9" spans="1:11" x14ac:dyDescent="0.25">
      <c r="A1489" s="157" t="s">
        <v>3085</v>
      </c>
      <c r="B1489" s="157" t="s">
        <v>3086</v>
      </c>
      <c r="C1489" s="157">
        <v>-33.727778000000001</v>
      </c>
      <c r="D1489" s="157">
        <v>150.6825</v>
      </c>
      <c r="E1489" s="157" t="str">
        <f>RIGHT(Airports[[#This Row],[ICAO]],3)</f>
        <v>NEP</v>
      </c>
      <c r="F14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9" s="215" t="str" cm="1">
        <f t="array" ref="G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9" s="215" t="str" cm="1">
        <f t="array" ref="H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9" s="157" t="str" cm="1">
        <f t="array" ref="I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9" s="157" t="str" cm="1">
        <f t="array" ref="J1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0" spans="1:11" x14ac:dyDescent="0.25">
      <c r="A1490" s="157" t="s">
        <v>3087</v>
      </c>
      <c r="B1490" s="157" t="s">
        <v>3088</v>
      </c>
      <c r="C1490" s="157">
        <v>-18.504999999999999</v>
      </c>
      <c r="D1490" s="157">
        <v>124.397222</v>
      </c>
      <c r="E1490" s="157" t="str">
        <f>RIGHT(Airports[[#This Row],[ICAO]],3)</f>
        <v>NER</v>
      </c>
      <c r="F14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0" s="215" t="str" cm="1">
        <f t="array" ref="G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0" s="215" t="str" cm="1">
        <f t="array" ref="H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0" s="157" t="str" cm="1">
        <f t="array" ref="I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0" s="157" t="str" cm="1">
        <f t="array" ref="J1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1" spans="1:11" x14ac:dyDescent="0.25">
      <c r="A1491" s="157" t="s">
        <v>3089</v>
      </c>
      <c r="B1491" s="157" t="s">
        <v>3090</v>
      </c>
      <c r="C1491" s="157">
        <v>-17.299721999999999</v>
      </c>
      <c r="D1491" s="157">
        <v>129.283333</v>
      </c>
      <c r="E1491" s="157" t="str">
        <f>RIGHT(Airports[[#This Row],[ICAO]],3)</f>
        <v>NES</v>
      </c>
      <c r="F14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1" s="215" t="str" cm="1">
        <f t="array" ref="G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1" s="215" t="str" cm="1">
        <f t="array" ref="H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1" s="157" t="str" cm="1">
        <f t="array" ref="I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1" s="157" t="str" cm="1">
        <f t="array" ref="J1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2" spans="1:11" x14ac:dyDescent="0.25">
      <c r="A1492" s="157" t="s">
        <v>3091</v>
      </c>
      <c r="B1492" s="157" t="s">
        <v>3092</v>
      </c>
      <c r="C1492" s="157">
        <v>-32.585000000000001</v>
      </c>
      <c r="D1492" s="157">
        <v>141.45166699999999</v>
      </c>
      <c r="E1492" s="157" t="str">
        <f>RIGHT(Airports[[#This Row],[ICAO]],3)</f>
        <v>NET</v>
      </c>
      <c r="F14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2" s="215" t="str" cm="1">
        <f t="array" ref="G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2" s="215" t="str" cm="1">
        <f t="array" ref="H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2" s="157" t="str" cm="1">
        <f t="array" ref="I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2" s="157" t="str" cm="1">
        <f t="array" ref="J1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3" spans="1:11" x14ac:dyDescent="0.25">
      <c r="A1493" s="157" t="s">
        <v>3093</v>
      </c>
      <c r="B1493" s="157" t="s">
        <v>3094</v>
      </c>
      <c r="C1493" s="157">
        <v>-21.171666999999999</v>
      </c>
      <c r="D1493" s="157">
        <v>147.90888899999999</v>
      </c>
      <c r="E1493" s="157" t="str">
        <f>RIGHT(Airports[[#This Row],[ICAO]],3)</f>
        <v>NEW</v>
      </c>
      <c r="F14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3" s="215" t="str" cm="1">
        <f t="array" ref="G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3" s="215" t="str" cm="1">
        <f t="array" ref="H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3" s="157" t="str" cm="1">
        <f t="array" ref="I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3" s="157" t="str" cm="1">
        <f t="array" ref="J1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4" spans="1:11" x14ac:dyDescent="0.25">
      <c r="A1494" s="157" t="s">
        <v>3095</v>
      </c>
      <c r="B1494" s="157" t="s">
        <v>3096</v>
      </c>
      <c r="C1494" s="157">
        <v>-19.161943999999998</v>
      </c>
      <c r="D1494" s="157">
        <v>146.853611</v>
      </c>
      <c r="E1494" s="157" t="str">
        <f>RIGHT(Airports[[#This Row],[ICAO]],3)</f>
        <v>NEY</v>
      </c>
      <c r="F14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4" s="215" t="str" cm="1">
        <f t="array" ref="G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4" s="215" t="str" cm="1">
        <f t="array" ref="H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4" s="157" t="str" cm="1">
        <f t="array" ref="I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4" s="157" t="str" cm="1">
        <f t="array" ref="J1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5" spans="1:11" x14ac:dyDescent="0.25">
      <c r="A1495" s="157" t="s">
        <v>3097</v>
      </c>
      <c r="B1495" s="157" t="s">
        <v>3098</v>
      </c>
      <c r="C1495" s="157">
        <v>-26.875833</v>
      </c>
      <c r="D1495" s="157">
        <v>150.31111100000001</v>
      </c>
      <c r="E1495" s="157" t="str">
        <f>RIGHT(Airports[[#This Row],[ICAO]],3)</f>
        <v>NGM</v>
      </c>
      <c r="F14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5" s="215" t="str" cm="1">
        <f t="array" ref="G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5" s="215" t="str" cm="1">
        <f t="array" ref="H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5" s="157" t="str" cm="1">
        <f t="array" ref="I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5" s="157" t="str" cm="1">
        <f t="array" ref="J1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6" spans="1:11" x14ac:dyDescent="0.25">
      <c r="A1496" s="157" t="s">
        <v>3099</v>
      </c>
      <c r="B1496" s="157" t="s">
        <v>3100</v>
      </c>
      <c r="C1496" s="157">
        <v>-12.5625</v>
      </c>
      <c r="D1496" s="157">
        <v>134.27277799999999</v>
      </c>
      <c r="E1496" s="157" t="str">
        <f>RIGHT(Airports[[#This Row],[ICAO]],3)</f>
        <v>NGT</v>
      </c>
      <c r="F14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6" s="215" t="str" cm="1">
        <f t="array" ref="G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6" s="215" t="str" cm="1">
        <f t="array" ref="H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6" s="157" t="str" cm="1">
        <f t="array" ref="I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6" s="157" t="str" cm="1">
        <f t="array" ref="J1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7" spans="1:11" x14ac:dyDescent="0.25">
      <c r="A1497" s="157" t="s">
        <v>3101</v>
      </c>
      <c r="B1497" s="157" t="s">
        <v>3102</v>
      </c>
      <c r="C1497" s="157">
        <v>-14.722778</v>
      </c>
      <c r="D1497" s="157">
        <v>134.7475</v>
      </c>
      <c r="E1497" s="157" t="str">
        <f>RIGHT(Airports[[#This Row],[ICAO]],3)</f>
        <v>NGU</v>
      </c>
      <c r="F14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7" s="215" t="str" cm="1">
        <f t="array" ref="G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7" s="215" t="str" cm="1">
        <f t="array" ref="H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7" s="157" t="str" cm="1">
        <f t="array" ref="I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7" s="157" t="str" cm="1">
        <f t="array" ref="J1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8" spans="1:11" x14ac:dyDescent="0.25">
      <c r="A1498" s="157" t="s">
        <v>3103</v>
      </c>
      <c r="B1498" s="157" t="s">
        <v>3104</v>
      </c>
      <c r="C1498" s="157">
        <v>-21.401667</v>
      </c>
      <c r="D1498" s="157">
        <v>114.08666700000001</v>
      </c>
      <c r="E1498" s="157" t="str">
        <f>RIGHT(Airports[[#This Row],[ICAO]],3)</f>
        <v>NGV</v>
      </c>
      <c r="F14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8" s="215" t="str" cm="1">
        <f t="array" ref="G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8" s="215" t="str" cm="1">
        <f t="array" ref="H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8" s="157" t="str" cm="1">
        <f t="array" ref="I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8" s="157" t="str" cm="1">
        <f t="array" ref="J1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9" spans="1:11" x14ac:dyDescent="0.25">
      <c r="A1499" s="157" t="s">
        <v>3105</v>
      </c>
      <c r="B1499" s="157" t="s">
        <v>3106</v>
      </c>
      <c r="C1499" s="157">
        <v>-36.783889000000002</v>
      </c>
      <c r="D1499" s="157">
        <v>145.03694400000001</v>
      </c>
      <c r="E1499" s="157" t="str">
        <f>RIGHT(Airports[[#This Row],[ICAO]],3)</f>
        <v>NGW</v>
      </c>
      <c r="F14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9" s="215" t="str" cm="1">
        <f t="array" ref="G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9" s="215" t="str" cm="1">
        <f t="array" ref="H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9" s="157" t="str" cm="1">
        <f t="array" ref="I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9" s="157" t="str" cm="1">
        <f t="array" ref="J1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0" spans="1:11" x14ac:dyDescent="0.25">
      <c r="A1500" s="157" t="s">
        <v>3107</v>
      </c>
      <c r="B1500" s="157" t="s">
        <v>3108</v>
      </c>
      <c r="C1500" s="157">
        <v>-36.311110999999997</v>
      </c>
      <c r="D1500" s="157">
        <v>141.64444399999999</v>
      </c>
      <c r="E1500" s="157" t="str">
        <f>RIGHT(Airports[[#This Row],[ICAO]],3)</f>
        <v>NHL</v>
      </c>
      <c r="F15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0" s="215" t="str" cm="1">
        <f t="array" ref="G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0" s="215" t="str" cm="1">
        <f t="array" ref="H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0" s="157" t="str" cm="1">
        <f t="array" ref="I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0" s="157" t="str" cm="1">
        <f t="array" ref="J1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1" spans="1:11" x14ac:dyDescent="0.25">
      <c r="A1501" s="157" t="s">
        <v>3109</v>
      </c>
      <c r="B1501" s="157" t="s">
        <v>3110</v>
      </c>
      <c r="C1501" s="157">
        <v>-28.35</v>
      </c>
      <c r="D1501" s="157">
        <v>114.69972199999999</v>
      </c>
      <c r="E1501" s="157" t="str">
        <f>RIGHT(Airports[[#This Row],[ICAO]],3)</f>
        <v>NHP</v>
      </c>
      <c r="F15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1" s="215" t="str" cm="1">
        <f t="array" ref="G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1" s="215" t="str" cm="1">
        <f t="array" ref="H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1" s="157" t="str" cm="1">
        <f t="array" ref="I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1" s="157" t="str" cm="1">
        <f t="array" ref="J1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2" spans="1:11" x14ac:dyDescent="0.25">
      <c r="A1502" s="157" t="s">
        <v>3111</v>
      </c>
      <c r="B1502" s="157" t="s">
        <v>3112</v>
      </c>
      <c r="C1502" s="157">
        <v>-22.728611000000001</v>
      </c>
      <c r="D1502" s="157">
        <v>131.14777799999999</v>
      </c>
      <c r="E1502" s="157" t="str">
        <f>RIGHT(Airports[[#This Row],[ICAO]],3)</f>
        <v>NHV</v>
      </c>
      <c r="F15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2" s="215" t="str" cm="1">
        <f t="array" ref="G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2" s="215" t="str" cm="1">
        <f t="array" ref="H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2" s="157" t="str" cm="1">
        <f t="array" ref="I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2" s="157" t="str" cm="1">
        <f t="array" ref="J1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3" spans="1:11" x14ac:dyDescent="0.25">
      <c r="A1503" s="157" t="s">
        <v>3113</v>
      </c>
      <c r="B1503" s="157" t="s">
        <v>3114</v>
      </c>
      <c r="C1503" s="157">
        <v>-18.049721999999999</v>
      </c>
      <c r="D1503" s="157">
        <v>128.899722</v>
      </c>
      <c r="E1503" s="157" t="str">
        <f>RIGHT(Airports[[#This Row],[ICAO]],3)</f>
        <v>NIC</v>
      </c>
      <c r="F15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3" s="215" t="str" cm="1">
        <f t="array" ref="G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3" s="215" t="str" cm="1">
        <f t="array" ref="H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3" s="157" t="str" cm="1">
        <f t="array" ref="I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3" s="157" t="str" cm="1">
        <f t="array" ref="J1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4" spans="1:11" x14ac:dyDescent="0.25">
      <c r="A1504" s="157" t="s">
        <v>3115</v>
      </c>
      <c r="B1504" s="157" t="s">
        <v>3116</v>
      </c>
      <c r="C1504" s="157">
        <v>-32.527777999999998</v>
      </c>
      <c r="D1504" s="157">
        <v>136.495</v>
      </c>
      <c r="E1504" s="157" t="str">
        <f>RIGHT(Airports[[#This Row],[ICAO]],3)</f>
        <v>NIG</v>
      </c>
      <c r="F15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4" s="215" t="str" cm="1">
        <f t="array" ref="G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4" s="215" t="str" cm="1">
        <f t="array" ref="H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4" s="157" t="str" cm="1">
        <f t="array" ref="I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4" s="157" t="str" cm="1">
        <f t="array" ref="J1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5" spans="1:11" x14ac:dyDescent="0.25">
      <c r="A1505" s="157" t="s">
        <v>3117</v>
      </c>
      <c r="B1505" s="157" t="s">
        <v>3118</v>
      </c>
      <c r="C1505" s="157">
        <v>-21.431944000000001</v>
      </c>
      <c r="D1505" s="157">
        <v>114.07</v>
      </c>
      <c r="E1505" s="157" t="str">
        <f>RIGHT(Airports[[#This Row],[ICAO]],3)</f>
        <v>NJY</v>
      </c>
      <c r="F15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5" s="215" t="str" cm="1">
        <f t="array" ref="G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5" s="215" t="str" cm="1">
        <f t="array" ref="H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5" s="157" t="str" cm="1">
        <f t="array" ref="I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5" s="157" t="str" cm="1">
        <f t="array" ref="J1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6" spans="1:11" x14ac:dyDescent="0.25">
      <c r="A1506" s="157" t="s">
        <v>3119</v>
      </c>
      <c r="B1506" s="157" t="s">
        <v>3120</v>
      </c>
      <c r="C1506" s="157">
        <v>-18.5</v>
      </c>
      <c r="D1506" s="157">
        <v>124.833333</v>
      </c>
      <c r="E1506" s="157" t="str">
        <f>RIGHT(Airports[[#This Row],[ICAO]],3)</f>
        <v>NKA</v>
      </c>
      <c r="F15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6" s="215" t="str" cm="1">
        <f t="array" ref="G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6" s="215" t="str" cm="1">
        <f t="array" ref="H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6" s="157" t="str" cm="1">
        <f t="array" ref="I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6" s="157" t="str" cm="1">
        <f t="array" ref="J1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7" spans="1:11" x14ac:dyDescent="0.25">
      <c r="A1507" s="157" t="s">
        <v>3121</v>
      </c>
      <c r="B1507" s="157" t="s">
        <v>3122</v>
      </c>
      <c r="C1507" s="157">
        <v>-34.363056</v>
      </c>
      <c r="D1507" s="157">
        <v>150.33805599999999</v>
      </c>
      <c r="E1507" s="157" t="str">
        <f>RIGHT(Airports[[#This Row],[ICAO]],3)</f>
        <v>NKG</v>
      </c>
      <c r="F15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7" s="215" t="str" cm="1">
        <f t="array" ref="G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7" s="215" t="str" cm="1">
        <f t="array" ref="H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7" s="157" t="str" cm="1">
        <f t="array" ref="I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7" s="157" t="str" cm="1">
        <f t="array" ref="J1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8" spans="1:11" x14ac:dyDescent="0.25">
      <c r="A1508" s="157" t="s">
        <v>3123</v>
      </c>
      <c r="B1508" s="157" t="s">
        <v>3124</v>
      </c>
      <c r="C1508" s="157">
        <v>-36.099722</v>
      </c>
      <c r="D1508" s="157">
        <v>145.433333</v>
      </c>
      <c r="E1508" s="157" t="str">
        <f>RIGHT(Airports[[#This Row],[ICAO]],3)</f>
        <v>NKH</v>
      </c>
      <c r="F15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8" s="215" t="str" cm="1">
        <f t="array" ref="G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8" s="215" t="str" cm="1">
        <f t="array" ref="H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8" s="157" t="str" cm="1">
        <f t="array" ref="I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8" s="157" t="str" cm="1">
        <f t="array" ref="J1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9" spans="1:11" x14ac:dyDescent="0.25">
      <c r="A1509" s="157" t="s">
        <v>3125</v>
      </c>
      <c r="B1509" s="157" t="s">
        <v>3126</v>
      </c>
      <c r="C1509" s="157">
        <v>-15.576667</v>
      </c>
      <c r="D1509" s="157">
        <v>130.47499999999999</v>
      </c>
      <c r="E1509" s="157" t="str">
        <f>RIGHT(Airports[[#This Row],[ICAO]],3)</f>
        <v>NKR</v>
      </c>
      <c r="F15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9" s="215" t="str" cm="1">
        <f t="array" ref="G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9" s="215" t="str" cm="1">
        <f t="array" ref="H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9" s="157" t="str" cm="1">
        <f t="array" ref="I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9" s="157" t="str" cm="1">
        <f t="array" ref="J1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0" spans="1:11" x14ac:dyDescent="0.25">
      <c r="A1510" s="157" t="s">
        <v>3127</v>
      </c>
      <c r="B1510" s="157" t="s">
        <v>3128</v>
      </c>
      <c r="C1510" s="157">
        <v>-34.683332999999998</v>
      </c>
      <c r="D1510" s="157">
        <v>139.649722</v>
      </c>
      <c r="E1510" s="157" t="str">
        <f>RIGHT(Airports[[#This Row],[ICAO]],3)</f>
        <v>NLD</v>
      </c>
      <c r="F15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0" s="215" t="str" cm="1">
        <f t="array" ref="G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0" s="215" t="str" cm="1">
        <f t="array" ref="H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0" s="157" t="str" cm="1">
        <f t="array" ref="I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0" s="157" t="str" cm="1">
        <f t="array" ref="J1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1" spans="1:11" x14ac:dyDescent="0.25">
      <c r="A1511" s="157" t="s">
        <v>3129</v>
      </c>
      <c r="B1511" s="157" t="s">
        <v>3130</v>
      </c>
      <c r="C1511" s="157">
        <v>-17.616667</v>
      </c>
      <c r="D1511" s="157">
        <v>126.733056</v>
      </c>
      <c r="E1511" s="157" t="str">
        <f>RIGHT(Airports[[#This Row],[ICAO]],3)</f>
        <v>NLH</v>
      </c>
      <c r="F15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1" s="215" t="str" cm="1">
        <f t="array" ref="G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1" s="215" t="str" cm="1">
        <f t="array" ref="H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1" s="157" t="str" cm="1">
        <f t="array" ref="I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1" s="157" t="str" cm="1">
        <f t="array" ref="J1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2" spans="1:11" x14ac:dyDescent="0.25">
      <c r="A1512" s="157" t="s">
        <v>3131</v>
      </c>
      <c r="B1512" s="157" t="s">
        <v>3132</v>
      </c>
      <c r="C1512" s="157">
        <v>-19.203056</v>
      </c>
      <c r="D1512" s="157">
        <v>145.77166700000001</v>
      </c>
      <c r="E1512" s="157" t="str">
        <f>RIGHT(Airports[[#This Row],[ICAO]],3)</f>
        <v>NMN</v>
      </c>
      <c r="F15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2" s="215" t="str" cm="1">
        <f t="array" ref="G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2" s="215" t="str" cm="1">
        <f t="array" ref="H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2" s="157" t="str" cm="1">
        <f t="array" ref="I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2" s="157" t="str" cm="1">
        <f t="array" ref="J1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3" spans="1:11" x14ac:dyDescent="0.25">
      <c r="A1513" s="157" t="s">
        <v>3133</v>
      </c>
      <c r="B1513" s="157" t="s">
        <v>3134</v>
      </c>
      <c r="C1513" s="157">
        <v>-20.588611</v>
      </c>
      <c r="D1513" s="157">
        <v>139.33861099999999</v>
      </c>
      <c r="E1513" s="157" t="str">
        <f>RIGHT(Airports[[#This Row],[ICAO]],3)</f>
        <v>NMY</v>
      </c>
      <c r="F15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3" s="215" t="str" cm="1">
        <f t="array" ref="G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3" s="215" t="str" cm="1">
        <f t="array" ref="H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3" s="157" t="str" cm="1">
        <f t="array" ref="I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3" s="157" t="str" cm="1">
        <f t="array" ref="J1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4" spans="1:11" x14ac:dyDescent="0.25">
      <c r="A1514" s="157" t="s">
        <v>3135</v>
      </c>
      <c r="B1514" s="157" t="s">
        <v>3136</v>
      </c>
      <c r="C1514" s="157">
        <v>-38.069721999999999</v>
      </c>
      <c r="D1514" s="157">
        <v>145.57333299999999</v>
      </c>
      <c r="E1514" s="157" t="str">
        <f>RIGHT(Airports[[#This Row],[ICAO]],3)</f>
        <v>NNG</v>
      </c>
      <c r="F15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4" s="215" t="str" cm="1">
        <f t="array" ref="G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4" s="215" t="str" cm="1">
        <f t="array" ref="H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4" s="157" t="str" cm="1">
        <f t="array" ref="I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4" s="157" t="str" cm="1">
        <f t="array" ref="J1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5" spans="1:11" x14ac:dyDescent="0.25">
      <c r="A1515" s="157" t="s">
        <v>3137</v>
      </c>
      <c r="B1515" s="157" t="s">
        <v>3138</v>
      </c>
      <c r="C1515" s="157">
        <v>-28.295832999999998</v>
      </c>
      <c r="D1515" s="157">
        <v>153.32638900000001</v>
      </c>
      <c r="E1515" s="157" t="str">
        <f>RIGHT(Airports[[#This Row],[ICAO]],3)</f>
        <v>NOB</v>
      </c>
      <c r="F15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5" s="215" t="str" cm="1">
        <f t="array" ref="G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5" s="215" t="str" cm="1">
        <f t="array" ref="H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5" s="157" t="str" cm="1">
        <f t="array" ref="I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5" s="157" t="str" cm="1">
        <f t="array" ref="J1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6" spans="1:11" x14ac:dyDescent="0.25">
      <c r="A1516" s="157" t="s">
        <v>3139</v>
      </c>
      <c r="B1516" s="157" t="s">
        <v>3140</v>
      </c>
      <c r="C1516" s="157">
        <v>-27.716667000000001</v>
      </c>
      <c r="D1516" s="157">
        <v>142.71166700000001</v>
      </c>
      <c r="E1516" s="157" t="str">
        <f>RIGHT(Airports[[#This Row],[ICAO]],3)</f>
        <v>NOC</v>
      </c>
      <c r="F15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6" s="215" t="str" cm="1">
        <f t="array" ref="G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6" s="215" t="str" cm="1">
        <f t="array" ref="H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6" s="157" t="str" cm="1">
        <f t="array" ref="I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6" s="157" t="str" cm="1">
        <f t="array" ref="J1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7" spans="1:11" x14ac:dyDescent="0.25">
      <c r="A1517" s="157" t="s">
        <v>3141</v>
      </c>
      <c r="B1517" s="157" t="s">
        <v>3142</v>
      </c>
      <c r="C1517" s="157">
        <v>-19.333333</v>
      </c>
      <c r="D1517" s="157">
        <v>138.333056</v>
      </c>
      <c r="E1517" s="157" t="str">
        <f>RIGHT(Airports[[#This Row],[ICAO]],3)</f>
        <v>NOF</v>
      </c>
      <c r="F15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7" s="215" t="str" cm="1">
        <f t="array" ref="G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7" s="215" t="str" cm="1">
        <f t="array" ref="H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7" s="157" t="str" cm="1">
        <f t="array" ref="I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7" s="157" t="str" cm="1">
        <f t="array" ref="J1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8" spans="1:11" x14ac:dyDescent="0.25">
      <c r="A1518" s="157" t="s">
        <v>3143</v>
      </c>
      <c r="B1518" s="157" t="s">
        <v>3144</v>
      </c>
      <c r="C1518" s="157">
        <v>-16.425000000000001</v>
      </c>
      <c r="D1518" s="157">
        <v>145.989722</v>
      </c>
      <c r="E1518" s="157" t="str">
        <f>RIGHT(Airports[[#This Row],[ICAO]],3)</f>
        <v>NOM</v>
      </c>
      <c r="F15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8" s="215" t="str" cm="1">
        <f t="array" ref="G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8" s="215" t="str" cm="1">
        <f t="array" ref="H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8" s="157" t="str" cm="1">
        <f t="array" ref="I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8" s="157" t="str" cm="1">
        <f t="array" ref="J1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9" spans="1:11" x14ac:dyDescent="0.25">
      <c r="A1519" s="157" t="s">
        <v>3145</v>
      </c>
      <c r="B1519" s="157" t="s">
        <v>3146</v>
      </c>
      <c r="C1519" s="157">
        <v>-32.283056000000002</v>
      </c>
      <c r="D1519" s="157">
        <v>123.666389</v>
      </c>
      <c r="E1519" s="157" t="str">
        <f>RIGHT(Airports[[#This Row],[ICAO]],3)</f>
        <v>NON</v>
      </c>
      <c r="F15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9" s="215" t="str" cm="1">
        <f t="array" ref="G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9" s="215" t="str" cm="1">
        <f t="array" ref="H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9" s="157" t="str" cm="1">
        <f t="array" ref="I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9" s="157" t="str" cm="1">
        <f t="array" ref="J1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0" spans="1:11" x14ac:dyDescent="0.25">
      <c r="A1520" s="157" t="s">
        <v>3147</v>
      </c>
      <c r="B1520" s="157" t="s">
        <v>3148</v>
      </c>
      <c r="C1520" s="157">
        <v>-28.0425</v>
      </c>
      <c r="D1520" s="157">
        <v>143.558333</v>
      </c>
      <c r="E1520" s="157" t="str">
        <f>RIGHT(Airports[[#This Row],[ICAO]],3)</f>
        <v>NOO</v>
      </c>
      <c r="F15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0" s="215" t="str" cm="1">
        <f t="array" ref="G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0" s="215" t="str" cm="1">
        <f t="array" ref="H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0" s="157" t="str" cm="1">
        <f t="array" ref="I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0" s="157" t="str" cm="1">
        <f t="array" ref="J1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1" spans="1:11" x14ac:dyDescent="0.25">
      <c r="A1521" s="157" t="s">
        <v>3149</v>
      </c>
      <c r="B1521" s="157" t="s">
        <v>3150</v>
      </c>
      <c r="C1521" s="157">
        <v>-28.675000000000001</v>
      </c>
      <c r="D1521" s="157">
        <v>146.375</v>
      </c>
      <c r="E1521" s="157" t="str">
        <f>RIGHT(Airports[[#This Row],[ICAO]],3)</f>
        <v>NOR</v>
      </c>
      <c r="F15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1" s="215" t="str" cm="1">
        <f t="array" ref="G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1" s="215" t="str" cm="1">
        <f t="array" ref="H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1" s="157" t="str" cm="1">
        <f t="array" ref="I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1" s="157" t="str" cm="1">
        <f t="array" ref="J1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2" spans="1:11" x14ac:dyDescent="0.25">
      <c r="A1522" s="157" t="s">
        <v>3151</v>
      </c>
      <c r="B1522" s="157" t="s">
        <v>3152</v>
      </c>
      <c r="C1522" s="157">
        <v>-31.845278</v>
      </c>
      <c r="D1522" s="157">
        <v>123.19194400000001</v>
      </c>
      <c r="E1522" s="157" t="str">
        <f>RIGHT(Airports[[#This Row],[ICAO]],3)</f>
        <v>NOV</v>
      </c>
      <c r="F15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2" s="215" t="str" cm="1">
        <f t="array" ref="G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2" s="215" t="str" cm="1">
        <f t="array" ref="H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2" s="157" t="str" cm="1">
        <f t="array" ref="I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2" s="157" t="str" cm="1">
        <f t="array" ref="J1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3" spans="1:11" x14ac:dyDescent="0.25">
      <c r="A1523" s="157" t="s">
        <v>3153</v>
      </c>
      <c r="B1523" s="157" t="s">
        <v>3154</v>
      </c>
      <c r="C1523" s="157">
        <v>-28.483332999999998</v>
      </c>
      <c r="D1523" s="157">
        <v>135.9</v>
      </c>
      <c r="E1523" s="157" t="str">
        <f>RIGHT(Airports[[#This Row],[ICAO]],3)</f>
        <v>NPA</v>
      </c>
      <c r="F15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3" s="215" t="str" cm="1">
        <f t="array" ref="G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3" s="215" t="str" cm="1">
        <f t="array" ref="H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3" s="157" t="str" cm="1">
        <f t="array" ref="I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3" s="157" t="str" cm="1">
        <f t="array" ref="J1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4" spans="1:11" x14ac:dyDescent="0.25">
      <c r="A1524" s="157" t="s">
        <v>3155</v>
      </c>
      <c r="B1524" s="157" t="s">
        <v>3156</v>
      </c>
      <c r="C1524" s="157">
        <v>-22.533055999999998</v>
      </c>
      <c r="D1524" s="157">
        <v>132.76305600000001</v>
      </c>
      <c r="E1524" s="157" t="str">
        <f>RIGHT(Airports[[#This Row],[ICAO]],3)</f>
        <v>NPB</v>
      </c>
      <c r="F15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4" s="215" t="str" cm="1">
        <f t="array" ref="G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4" s="215" t="str" cm="1">
        <f t="array" ref="H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4" s="157" t="str" cm="1">
        <f t="array" ref="I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4" s="157" t="str" cm="1">
        <f t="array" ref="J1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5" spans="1:11" x14ac:dyDescent="0.25">
      <c r="A1525" s="157" t="s">
        <v>3157</v>
      </c>
      <c r="B1525" s="157" t="s">
        <v>3158</v>
      </c>
      <c r="C1525" s="157">
        <v>-17.333333</v>
      </c>
      <c r="D1525" s="157">
        <v>124.849722</v>
      </c>
      <c r="E1525" s="157" t="str">
        <f>RIGHT(Airports[[#This Row],[ICAO]],3)</f>
        <v>NPD</v>
      </c>
      <c r="F15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5" s="215" t="str" cm="1">
        <f t="array" ref="G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5" s="215" t="str" cm="1">
        <f t="array" ref="H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5" s="157" t="str" cm="1">
        <f t="array" ref="I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5" s="157" t="str" cm="1">
        <f t="array" ref="J1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6" spans="1:11" x14ac:dyDescent="0.25">
      <c r="A1526" s="157" t="s">
        <v>3159</v>
      </c>
      <c r="B1526" s="157" t="s">
        <v>3160</v>
      </c>
      <c r="C1526" s="157">
        <v>-10.950832999999999</v>
      </c>
      <c r="D1526" s="157">
        <v>142.45944399999999</v>
      </c>
      <c r="E1526" s="157" t="str">
        <f>RIGHT(Airports[[#This Row],[ICAO]],3)</f>
        <v>NPE</v>
      </c>
      <c r="F15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6" s="215" t="str" cm="1">
        <f t="array" ref="G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6" s="215" t="str" cm="1">
        <f t="array" ref="H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6" s="157" t="str" cm="1">
        <f t="array" ref="I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6" s="157" t="str" cm="1">
        <f t="array" ref="J1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7" spans="1:11" x14ac:dyDescent="0.25">
      <c r="A1527" s="157" t="s">
        <v>3161</v>
      </c>
      <c r="B1527" s="157" t="s">
        <v>3162</v>
      </c>
      <c r="C1527" s="157">
        <v>-32.581389000000001</v>
      </c>
      <c r="D1527" s="157">
        <v>115.88972200000001</v>
      </c>
      <c r="E1527" s="157" t="str">
        <f>RIGHT(Airports[[#This Row],[ICAO]],3)</f>
        <v>NPJ</v>
      </c>
      <c r="F15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7" s="215" t="str" cm="1">
        <f t="array" ref="G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7" s="215" t="str" cm="1">
        <f t="array" ref="H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7" s="157" t="str" cm="1">
        <f t="array" ref="I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7" s="157" t="str" cm="1">
        <f t="array" ref="J1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8" spans="1:11" x14ac:dyDescent="0.25">
      <c r="A1528" s="157" t="s">
        <v>3163</v>
      </c>
      <c r="B1528" s="157" t="s">
        <v>3164</v>
      </c>
      <c r="C1528" s="157">
        <v>-30.895</v>
      </c>
      <c r="D1528" s="157">
        <v>140.968333</v>
      </c>
      <c r="E1528" s="157" t="str">
        <f>RIGHT(Airports[[#This Row],[ICAO]],3)</f>
        <v>NQI</v>
      </c>
      <c r="F15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8" s="215" t="str" cm="1">
        <f t="array" ref="G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8" s="215" t="str" cm="1">
        <f t="array" ref="H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8" s="157" t="str" cm="1">
        <f t="array" ref="I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8" s="157" t="str" cm="1">
        <f t="array" ref="J1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9" spans="1:11" x14ac:dyDescent="0.25">
      <c r="A1529" s="157" t="s">
        <v>3165</v>
      </c>
      <c r="B1529" s="157" t="s">
        <v>3166</v>
      </c>
      <c r="C1529" s="157">
        <v>-32.116667</v>
      </c>
      <c r="D1529" s="157">
        <v>118.416667</v>
      </c>
      <c r="E1529" s="157" t="str">
        <f>RIGHT(Airports[[#This Row],[ICAO]],3)</f>
        <v>NRB</v>
      </c>
      <c r="F15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9" s="215" t="str" cm="1">
        <f t="array" ref="G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9" s="215" t="str" cm="1">
        <f t="array" ref="H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9" s="157" t="str" cm="1">
        <f t="array" ref="I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9" s="157" t="str" cm="1">
        <f t="array" ref="J1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0" spans="1:11" x14ac:dyDescent="0.25">
      <c r="A1530" s="157" t="s">
        <v>3167</v>
      </c>
      <c r="B1530" s="157" t="s">
        <v>3168</v>
      </c>
      <c r="C1530" s="157">
        <v>-36.985278000000001</v>
      </c>
      <c r="D1530" s="157">
        <v>140.72499999999999</v>
      </c>
      <c r="E1530" s="157" t="str">
        <f>RIGHT(Airports[[#This Row],[ICAO]],3)</f>
        <v>NRC</v>
      </c>
      <c r="F15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0" s="215" t="str" cm="1">
        <f t="array" ref="G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0" s="215" t="str" cm="1">
        <f t="array" ref="H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0" s="157" t="str" cm="1">
        <f t="array" ref="I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0" s="157" t="str" cm="1">
        <f t="array" ref="J1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1" spans="1:11" x14ac:dyDescent="0.25">
      <c r="A1531" s="157" t="s">
        <v>3169</v>
      </c>
      <c r="B1531" s="157" t="s">
        <v>3170</v>
      </c>
      <c r="C1531" s="157">
        <v>-32.93</v>
      </c>
      <c r="D1531" s="157">
        <v>117.08</v>
      </c>
      <c r="E1531" s="157" t="str">
        <f>RIGHT(Airports[[#This Row],[ICAO]],3)</f>
        <v>NRG</v>
      </c>
      <c r="F15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1" s="215" t="str" cm="1">
        <f t="array" ref="G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1" s="215" t="str" cm="1">
        <f t="array" ref="H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1" s="157" t="str" cm="1">
        <f t="array" ref="I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1" s="157" t="str" cm="1">
        <f t="array" ref="J1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2" spans="1:11" x14ac:dyDescent="0.25">
      <c r="A1532" s="157" t="s">
        <v>3171</v>
      </c>
      <c r="B1532" s="157" t="s">
        <v>3172</v>
      </c>
      <c r="C1532" s="157">
        <v>-32.879443999999999</v>
      </c>
      <c r="D1532" s="157">
        <v>151.728611</v>
      </c>
      <c r="E1532" s="157" t="str">
        <f>RIGHT(Airports[[#This Row],[ICAO]],3)</f>
        <v>NRH</v>
      </c>
      <c r="F15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2" s="215" t="str" cm="1">
        <f t="array" ref="G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2" s="215" t="str" cm="1">
        <f t="array" ref="H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2" s="157" t="str" cm="1">
        <f t="array" ref="I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2" s="157" t="str" cm="1">
        <f t="array" ref="J1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3" spans="1:11" x14ac:dyDescent="0.25">
      <c r="A1533" s="157" t="s">
        <v>3173</v>
      </c>
      <c r="B1533" s="157" t="s">
        <v>3174</v>
      </c>
      <c r="C1533" s="157">
        <v>-28.55</v>
      </c>
      <c r="D1533" s="157">
        <v>141.91666699999999</v>
      </c>
      <c r="E1533" s="157" t="str">
        <f>RIGHT(Airports[[#This Row],[ICAO]],3)</f>
        <v>NRL</v>
      </c>
      <c r="F15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3" s="215" t="str" cm="1">
        <f t="array" ref="G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3" s="215" t="str" cm="1">
        <f t="array" ref="H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3" s="157" t="str" cm="1">
        <f t="array" ref="I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3" s="157" t="str" cm="1">
        <f t="array" ref="J1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4" spans="1:11" x14ac:dyDescent="0.25">
      <c r="A1534" s="157" t="s">
        <v>3175</v>
      </c>
      <c r="B1534" s="157" t="s">
        <v>3176</v>
      </c>
      <c r="C1534" s="157">
        <v>-32.214444</v>
      </c>
      <c r="D1534" s="157">
        <v>148.22472200000001</v>
      </c>
      <c r="E1534" s="157" t="str">
        <f>RIGHT(Airports[[#This Row],[ICAO]],3)</f>
        <v>NRM</v>
      </c>
      <c r="F15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4" s="215" t="str" cm="1">
        <f t="array" ref="G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4" s="215" t="str" cm="1">
        <f t="array" ref="H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4" s="157" t="str" cm="1">
        <f t="array" ref="I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4" s="157" t="str" cm="1">
        <f t="array" ref="J1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5" spans="1:11" x14ac:dyDescent="0.25">
      <c r="A1535" s="157" t="s">
        <v>3177</v>
      </c>
      <c r="B1535" s="157" t="s">
        <v>3178</v>
      </c>
      <c r="C1535" s="157">
        <v>-25.666388999999999</v>
      </c>
      <c r="D1535" s="157">
        <v>150.833056</v>
      </c>
      <c r="E1535" s="157" t="str">
        <f>RIGHT(Airports[[#This Row],[ICAO]],3)</f>
        <v>NRN</v>
      </c>
      <c r="F15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5" s="215" t="str" cm="1">
        <f t="array" ref="G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5" s="215" t="str" cm="1">
        <f t="array" ref="H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5" s="157" t="str" cm="1">
        <f t="array" ref="I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5" s="157" t="str" cm="1">
        <f t="array" ref="J1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6" spans="1:11" x14ac:dyDescent="0.25">
      <c r="A1536" s="157" t="s">
        <v>3179</v>
      </c>
      <c r="B1536" s="157" t="s">
        <v>3180</v>
      </c>
      <c r="C1536" s="157">
        <v>-22.645</v>
      </c>
      <c r="D1536" s="157">
        <v>130.565</v>
      </c>
      <c r="E1536" s="157" t="str">
        <f>RIGHT(Airports[[#This Row],[ICAO]],3)</f>
        <v>NRR</v>
      </c>
      <c r="F15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6" s="215" t="str" cm="1">
        <f t="array" ref="G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6" s="215" t="str" cm="1">
        <f t="array" ref="H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6" s="157" t="str" cm="1">
        <f t="array" ref="I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6" s="157" t="str" cm="1">
        <f t="array" ref="J1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7" spans="1:11" x14ac:dyDescent="0.25">
      <c r="A1537" s="157" t="s">
        <v>3181</v>
      </c>
      <c r="B1537" s="157" t="s">
        <v>3182</v>
      </c>
      <c r="C1537" s="157">
        <v>-33.797221999999998</v>
      </c>
      <c r="D1537" s="157">
        <v>120.208056</v>
      </c>
      <c r="E1537" s="157" t="str">
        <f>RIGHT(Airports[[#This Row],[ICAO]],3)</f>
        <v>NRV</v>
      </c>
      <c r="F15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7" s="215" t="str" cm="1">
        <f t="array" ref="G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7" s="215" t="str" cm="1">
        <f t="array" ref="H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7" s="157" t="str" cm="1">
        <f t="array" ref="I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7" s="157" t="str" cm="1">
        <f t="array" ref="J1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8" spans="1:11" x14ac:dyDescent="0.25">
      <c r="A1538" s="157" t="s">
        <v>3183</v>
      </c>
      <c r="B1538" s="157" t="s">
        <v>3184</v>
      </c>
      <c r="C1538" s="157">
        <v>-26.423333</v>
      </c>
      <c r="D1538" s="157">
        <v>153.063333</v>
      </c>
      <c r="E1538" s="157" t="str">
        <f>RIGHT(Airports[[#This Row],[ICAO]],3)</f>
        <v>NSH</v>
      </c>
      <c r="F15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8" s="215" t="str" cm="1">
        <f t="array" ref="G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8" s="215" t="str" cm="1">
        <f t="array" ref="H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8" s="157" t="str" cm="1">
        <f t="array" ref="I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8" s="157" t="str" cm="1">
        <f t="array" ref="J1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9" spans="1:11" x14ac:dyDescent="0.25">
      <c r="A1539" s="157" t="s">
        <v>3185</v>
      </c>
      <c r="B1539" s="157" t="s">
        <v>3186</v>
      </c>
      <c r="C1539" s="157">
        <v>-32.209443999999998</v>
      </c>
      <c r="D1539" s="157">
        <v>121.75444400000001</v>
      </c>
      <c r="E1539" s="157" t="str">
        <f>RIGHT(Airports[[#This Row],[ICAO]],3)</f>
        <v>NSM</v>
      </c>
      <c r="F15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9" s="215" t="str" cm="1">
        <f t="array" ref="G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9" s="215" t="str" cm="1">
        <f t="array" ref="H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9" s="157" t="str" cm="1">
        <f t="array" ref="I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9" s="157" t="str" cm="1">
        <f t="array" ref="J1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0" spans="1:11" x14ac:dyDescent="0.25">
      <c r="A1540" s="157" t="s">
        <v>3187</v>
      </c>
      <c r="B1540" s="157" t="s">
        <v>3188</v>
      </c>
      <c r="C1540" s="157">
        <v>-17.677499999999998</v>
      </c>
      <c r="D1540" s="157">
        <v>141.068333</v>
      </c>
      <c r="E1540" s="157" t="str">
        <f>RIGHT(Airports[[#This Row],[ICAO]],3)</f>
        <v>NTH</v>
      </c>
      <c r="F15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0" s="215" t="str" cm="1">
        <f t="array" ref="G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0" s="215" t="str" cm="1">
        <f t="array" ref="H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0" s="157" t="str" cm="1">
        <f t="array" ref="I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0" s="157" t="str" cm="1">
        <f t="array" ref="J1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1" spans="1:11" x14ac:dyDescent="0.25">
      <c r="A1541" s="157" t="s">
        <v>3189</v>
      </c>
      <c r="B1541" s="157" t="s">
        <v>3190</v>
      </c>
      <c r="C1541" s="157">
        <v>-28.3</v>
      </c>
      <c r="D1541" s="157">
        <v>113.59611099999999</v>
      </c>
      <c r="E1541" s="157" t="str">
        <f>RIGHT(Airports[[#This Row],[ICAO]],3)</f>
        <v>NTI</v>
      </c>
      <c r="F15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1" s="215" t="str" cm="1">
        <f t="array" ref="G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1" s="215" t="str" cm="1">
        <f t="array" ref="H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1" s="157" t="str" cm="1">
        <f t="array" ref="I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1" s="157" t="str" cm="1">
        <f t="array" ref="J1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2" spans="1:11" x14ac:dyDescent="0.25">
      <c r="A1542" s="157" t="s">
        <v>3191</v>
      </c>
      <c r="B1542" s="157" t="s">
        <v>3192</v>
      </c>
      <c r="C1542" s="157">
        <v>-21.533055999999998</v>
      </c>
      <c r="D1542" s="157">
        <v>134</v>
      </c>
      <c r="E1542" s="157" t="str">
        <f>RIGHT(Airports[[#This Row],[ICAO]],3)</f>
        <v>NTJ</v>
      </c>
      <c r="F15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2" s="215" t="str" cm="1">
        <f t="array" ref="G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2" s="215" t="str" cm="1">
        <f t="array" ref="H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2" s="157" t="str" cm="1">
        <f t="array" ref="I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2" s="157" t="str" cm="1">
        <f t="array" ref="J1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3" spans="1:11" x14ac:dyDescent="0.25">
      <c r="A1543" s="157" t="s">
        <v>3193</v>
      </c>
      <c r="B1543" s="157" t="s">
        <v>3194</v>
      </c>
      <c r="C1543" s="157">
        <v>-32.922322999999999</v>
      </c>
      <c r="D1543" s="157">
        <v>151.78628499999999</v>
      </c>
      <c r="E1543" s="157" t="str">
        <f>RIGHT(Airports[[#This Row],[ICAO]],3)</f>
        <v>NTL</v>
      </c>
      <c r="F15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3" s="215" t="str" cm="1">
        <f t="array" ref="G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3" s="215" t="str" cm="1">
        <f t="array" ref="H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3" s="157" t="str" cm="1">
        <f t="array" ref="I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3" s="157" t="str" cm="1">
        <f t="array" ref="J1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4" spans="1:11" x14ac:dyDescent="0.25">
      <c r="A1544" s="157" t="s">
        <v>3195</v>
      </c>
      <c r="B1544" s="157" t="s">
        <v>3196</v>
      </c>
      <c r="C1544" s="157">
        <v>-31.625833</v>
      </c>
      <c r="D1544" s="157">
        <v>116.684444</v>
      </c>
      <c r="E1544" s="157" t="str">
        <f>RIGHT(Airports[[#This Row],[ICAO]],3)</f>
        <v>NTM</v>
      </c>
      <c r="F15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4" s="215" t="str" cm="1">
        <f t="array" ref="G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4" s="215" t="str" cm="1">
        <f t="array" ref="H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4" s="157" t="str" cm="1">
        <f t="array" ref="I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4" s="157" t="str" cm="1">
        <f t="array" ref="J1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5" spans="1:11" x14ac:dyDescent="0.25">
      <c r="A1545" s="157" t="s">
        <v>3197</v>
      </c>
      <c r="B1545" s="157" t="s">
        <v>3198</v>
      </c>
      <c r="C1545" s="157">
        <v>-17.684999999999999</v>
      </c>
      <c r="D1545" s="157">
        <v>141.070278</v>
      </c>
      <c r="E1545" s="157" t="str">
        <f>RIGHT(Airports[[#This Row],[ICAO]],3)</f>
        <v>NTN</v>
      </c>
      <c r="F15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5" s="215" t="str" cm="1">
        <f t="array" ref="G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5" s="215" t="str" cm="1">
        <f t="array" ref="H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5" s="157" t="str" cm="1">
        <f t="array" ref="I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5" s="157" t="str" cm="1">
        <f t="array" ref="J1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6" spans="1:11" x14ac:dyDescent="0.25">
      <c r="A1546" s="157" t="s">
        <v>3199</v>
      </c>
      <c r="B1546" s="157" t="s">
        <v>3200</v>
      </c>
      <c r="C1546" s="157">
        <v>-31.441110999999999</v>
      </c>
      <c r="D1546" s="157">
        <v>130.90222199999999</v>
      </c>
      <c r="E1546" s="157" t="str">
        <f>RIGHT(Airports[[#This Row],[ICAO]],3)</f>
        <v>NUB</v>
      </c>
      <c r="F15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6" s="215" t="str" cm="1">
        <f t="array" ref="G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6" s="215" t="str" cm="1">
        <f t="array" ref="H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6" s="157" t="str" cm="1">
        <f t="array" ref="I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6" s="157" t="str" cm="1">
        <f t="array" ref="J1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7" spans="1:11" x14ac:dyDescent="0.25">
      <c r="A1547" s="157" t="s">
        <v>3201</v>
      </c>
      <c r="B1547" s="157" t="s">
        <v>3202</v>
      </c>
      <c r="C1547" s="157">
        <v>-23.997222000000001</v>
      </c>
      <c r="D1547" s="157">
        <v>135.421389</v>
      </c>
      <c r="E1547" s="157" t="str">
        <f>RIGHT(Airports[[#This Row],[ICAO]],3)</f>
        <v>NUE</v>
      </c>
      <c r="F15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7" s="215" t="str" cm="1">
        <f t="array" ref="G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7" s="215" t="str" cm="1">
        <f t="array" ref="H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7" s="157" t="str" cm="1">
        <f t="array" ref="I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7" s="157" t="str" cm="1">
        <f t="array" ref="J1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8" spans="1:11" x14ac:dyDescent="0.25">
      <c r="A1548" s="157" t="s">
        <v>3203</v>
      </c>
      <c r="B1548" s="157" t="s">
        <v>3204</v>
      </c>
      <c r="C1548" s="157">
        <v>-21.912777999999999</v>
      </c>
      <c r="D1548" s="157">
        <v>120.198611</v>
      </c>
      <c r="E1548" s="157" t="str">
        <f>RIGHT(Airports[[#This Row],[ICAO]],3)</f>
        <v>NUL</v>
      </c>
      <c r="F15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8" s="215" t="str" cm="1">
        <f t="array" ref="G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8" s="215" t="str" cm="1">
        <f t="array" ref="H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8" s="157" t="str" cm="1">
        <f t="array" ref="I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8" s="157" t="str" cm="1">
        <f t="array" ref="J1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9" spans="1:11" x14ac:dyDescent="0.25">
      <c r="A1549" s="157" t="s">
        <v>3205</v>
      </c>
      <c r="B1549" s="157" t="s">
        <v>3206</v>
      </c>
      <c r="C1549" s="157">
        <v>-14.271667000000001</v>
      </c>
      <c r="D1549" s="157">
        <v>135.716667</v>
      </c>
      <c r="E1549" s="157" t="str">
        <f>RIGHT(Airports[[#This Row],[ICAO]],3)</f>
        <v>NUM</v>
      </c>
      <c r="F15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9" s="215" t="str" cm="1">
        <f t="array" ref="G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9" s="215" t="str" cm="1">
        <f t="array" ref="H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9" s="157" t="str" cm="1">
        <f t="array" ref="I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9" s="157" t="str" cm="1">
        <f t="array" ref="J1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0" spans="1:11" x14ac:dyDescent="0.25">
      <c r="A1550" s="157" t="s">
        <v>3207</v>
      </c>
      <c r="B1550" s="157" t="s">
        <v>3208</v>
      </c>
      <c r="C1550" s="157">
        <v>-15.816388999999999</v>
      </c>
      <c r="D1550" s="157">
        <v>134.149722</v>
      </c>
      <c r="E1550" s="157" t="str">
        <f>RIGHT(Airports[[#This Row],[ICAO]],3)</f>
        <v>NUT</v>
      </c>
      <c r="F15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0" s="215" t="str" cm="1">
        <f t="array" ref="G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0" s="215" t="str" cm="1">
        <f t="array" ref="H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0" s="157" t="str" cm="1">
        <f t="array" ref="I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0" s="157" t="str" cm="1">
        <f t="array" ref="J1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1" spans="1:11" x14ac:dyDescent="0.25">
      <c r="A1551" s="157" t="s">
        <v>3209</v>
      </c>
      <c r="B1551" s="157" t="s">
        <v>3210</v>
      </c>
      <c r="C1551" s="157">
        <v>-20.6</v>
      </c>
      <c r="D1551" s="157">
        <v>146.30000000000001</v>
      </c>
      <c r="E1551" s="157" t="str">
        <f>RIGHT(Airports[[#This Row],[ICAO]],3)</f>
        <v>NVD</v>
      </c>
      <c r="F15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1" s="215" t="str" cm="1">
        <f t="array" ref="G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1" s="215" t="str" cm="1">
        <f t="array" ref="H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1" s="157" t="str" cm="1">
        <f t="array" ref="I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1" s="157" t="str" cm="1">
        <f t="array" ref="J1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2" spans="1:11" x14ac:dyDescent="0.25">
      <c r="A1552" s="157" t="s">
        <v>3211</v>
      </c>
      <c r="B1552" s="157" t="s">
        <v>3212</v>
      </c>
      <c r="C1552" s="157">
        <v>-30.842222</v>
      </c>
      <c r="D1552" s="157">
        <v>135.296944</v>
      </c>
      <c r="E1552" s="157" t="str">
        <f>RIGHT(Airports[[#This Row],[ICAO]],3)</f>
        <v>NWL</v>
      </c>
      <c r="F15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2" s="215" t="str" cm="1">
        <f t="array" ref="G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2" s="215" t="str" cm="1">
        <f t="array" ref="H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2" s="157" t="str" cm="1">
        <f t="array" ref="I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2" s="157" t="str" cm="1">
        <f t="array" ref="J1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3" spans="1:11" x14ac:dyDescent="0.25">
      <c r="A1553" s="157" t="s">
        <v>3213</v>
      </c>
      <c r="B1553" s="157" t="s">
        <v>3214</v>
      </c>
      <c r="C1553" s="157">
        <v>-18.473610999999998</v>
      </c>
      <c r="D1553" s="157">
        <v>140.225278</v>
      </c>
      <c r="E1553" s="157" t="str">
        <f>RIGHT(Airports[[#This Row],[ICAO]],3)</f>
        <v>NWM</v>
      </c>
      <c r="F15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3" s="215" t="str" cm="1">
        <f t="array" ref="G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3" s="215" t="str" cm="1">
        <f t="array" ref="H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3" s="157" t="str" cm="1">
        <f t="array" ref="I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3" s="157" t="str" cm="1">
        <f t="array" ref="J1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4" spans="1:11" x14ac:dyDescent="0.25">
      <c r="A1554" s="157" t="s">
        <v>3215</v>
      </c>
      <c r="B1554" s="157" t="s">
        <v>3216</v>
      </c>
      <c r="C1554" s="157">
        <v>-23.417777999999998</v>
      </c>
      <c r="D1554" s="157">
        <v>119.802778</v>
      </c>
      <c r="E1554" s="157" t="str">
        <f>RIGHT(Airports[[#This Row],[ICAO]],3)</f>
        <v>NWN</v>
      </c>
      <c r="F15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4" s="215" t="str" cm="1">
        <f t="array" ref="G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4" s="215" t="str" cm="1">
        <f t="array" ref="H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4" s="157" t="str" cm="1">
        <f t="array" ref="I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4" s="157" t="str" cm="1">
        <f t="array" ref="J1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5" spans="1:11" x14ac:dyDescent="0.25">
      <c r="A1555" s="157" t="s">
        <v>3217</v>
      </c>
      <c r="B1555" s="157" t="s">
        <v>3218</v>
      </c>
      <c r="C1555" s="157">
        <v>-30.688611000000002</v>
      </c>
      <c r="D1555" s="157">
        <v>148.13305600000001</v>
      </c>
      <c r="E1555" s="157" t="str">
        <f>RIGHT(Airports[[#This Row],[ICAO]],3)</f>
        <v>NWY</v>
      </c>
      <c r="F15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5" s="215" t="str" cm="1">
        <f t="array" ref="G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5" s="215" t="str" cm="1">
        <f t="array" ref="H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5" s="157" t="str" cm="1">
        <f t="array" ref="I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5" s="157" t="str" cm="1">
        <f t="array" ref="J1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6" spans="1:11" x14ac:dyDescent="0.25">
      <c r="A1556" s="157" t="s">
        <v>3219</v>
      </c>
      <c r="B1556" s="157" t="s">
        <v>3220</v>
      </c>
      <c r="C1556" s="157">
        <v>-23.033055999999998</v>
      </c>
      <c r="D1556" s="157">
        <v>115.033056</v>
      </c>
      <c r="E1556" s="157" t="str">
        <f>RIGHT(Airports[[#This Row],[ICAO]],3)</f>
        <v>NYG</v>
      </c>
      <c r="F15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6" s="215" t="str" cm="1">
        <f t="array" ref="G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6" s="215" t="str" cm="1">
        <f t="array" ref="H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6" s="157" t="str" cm="1">
        <f t="array" ref="I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6" s="157" t="str" cm="1">
        <f t="array" ref="J1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7" spans="1:11" x14ac:dyDescent="0.25">
      <c r="A1557" s="157" t="s">
        <v>3221</v>
      </c>
      <c r="B1557" s="157" t="s">
        <v>3222</v>
      </c>
      <c r="C1557" s="157">
        <v>-32.053888999999998</v>
      </c>
      <c r="D1557" s="157">
        <v>146.31222199999999</v>
      </c>
      <c r="E1557" s="157" t="str">
        <f>RIGHT(Airports[[#This Row],[ICAO]],3)</f>
        <v>NYM</v>
      </c>
      <c r="F15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7" s="215" t="str" cm="1">
        <f t="array" ref="G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7" s="215" t="str" cm="1">
        <f t="array" ref="H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7" s="157" t="str" cm="1">
        <f t="array" ref="I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7" s="157" t="str" cm="1">
        <f t="array" ref="J1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8" spans="1:11" x14ac:dyDescent="0.25">
      <c r="A1558" s="157" t="s">
        <v>3223</v>
      </c>
      <c r="B1558" s="157" t="s">
        <v>3224</v>
      </c>
      <c r="C1558" s="157">
        <v>-31.551110999999999</v>
      </c>
      <c r="D1558" s="157">
        <v>147.202778</v>
      </c>
      <c r="E1558" s="157" t="str">
        <f>RIGHT(Airports[[#This Row],[ICAO]],3)</f>
        <v>NYN</v>
      </c>
      <c r="F15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8" s="215" t="str" cm="1">
        <f t="array" ref="G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8" s="215" t="str" cm="1">
        <f t="array" ref="H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8" s="157" t="str" cm="1">
        <f t="array" ref="I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8" s="157" t="str" cm="1">
        <f t="array" ref="J1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9" spans="1:11" x14ac:dyDescent="0.25">
      <c r="A1559" s="157" t="s">
        <v>3225</v>
      </c>
      <c r="B1559" s="157" t="s">
        <v>3226</v>
      </c>
      <c r="C1559" s="157">
        <v>-26.187778000000002</v>
      </c>
      <c r="D1559" s="157">
        <v>130.19222199999999</v>
      </c>
      <c r="E1559" s="157" t="str">
        <f>RIGHT(Airports[[#This Row],[ICAO]],3)</f>
        <v>NYP</v>
      </c>
      <c r="F15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9" s="215" t="str" cm="1">
        <f t="array" ref="G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9" s="215" t="str" cm="1">
        <f t="array" ref="H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9" s="157" t="str" cm="1">
        <f t="array" ref="I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9" s="157" t="str" cm="1">
        <f t="array" ref="J1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0" spans="1:11" x14ac:dyDescent="0.25">
      <c r="A1560" s="157" t="s">
        <v>3227</v>
      </c>
      <c r="B1560" s="157" t="s">
        <v>3228</v>
      </c>
      <c r="C1560" s="157">
        <v>-25.383056</v>
      </c>
      <c r="D1560" s="157">
        <v>135.41666699999999</v>
      </c>
      <c r="E1560" s="157" t="str">
        <f>RIGHT(Airports[[#This Row],[ICAO]],3)</f>
        <v>OAD</v>
      </c>
      <c r="F15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0" s="215" t="str" cm="1">
        <f t="array" ref="G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0" s="215" t="str" cm="1">
        <f t="array" ref="H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0" s="157" t="str" cm="1">
        <f t="array" ref="I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0" s="157" t="str" cm="1">
        <f t="array" ref="J1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1" spans="1:11" x14ac:dyDescent="0.25">
      <c r="A1561" s="157" t="s">
        <v>3229</v>
      </c>
      <c r="B1561" s="157" t="s">
        <v>3230</v>
      </c>
      <c r="C1561" s="157">
        <v>-12.475277999999999</v>
      </c>
      <c r="D1561" s="157">
        <v>134.96083300000001</v>
      </c>
      <c r="E1561" s="157" t="str">
        <f>RIGHT(Airports[[#This Row],[ICAO]],3)</f>
        <v>OAF</v>
      </c>
      <c r="F15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1" s="215" t="str" cm="1">
        <f t="array" ref="G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1" s="215" t="str" cm="1">
        <f t="array" ref="H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1" s="157" t="str" cm="1">
        <f t="array" ref="I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1" s="157" t="str" cm="1">
        <f t="array" ref="J1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2" spans="1:11" x14ac:dyDescent="0.25">
      <c r="A1562" s="157" t="s">
        <v>3231</v>
      </c>
      <c r="B1562" s="157" t="s">
        <v>3232</v>
      </c>
      <c r="C1562" s="157">
        <v>-16.433056000000001</v>
      </c>
      <c r="D1562" s="157">
        <v>123.05</v>
      </c>
      <c r="E1562" s="157" t="str">
        <f>RIGHT(Airports[[#This Row],[ICAO]],3)</f>
        <v>OAP</v>
      </c>
      <c r="F15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2" s="215" t="str" cm="1">
        <f t="array" ref="G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2" s="215" t="str" cm="1">
        <f t="array" ref="H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2" s="157" t="str" cm="1">
        <f t="array" ref="I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2" s="157" t="str" cm="1">
        <f t="array" ref="J1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3" spans="1:11" x14ac:dyDescent="0.25">
      <c r="A1563" s="157" t="s">
        <v>3233</v>
      </c>
      <c r="B1563" s="157" t="s">
        <v>3234</v>
      </c>
      <c r="C1563" s="157">
        <v>-35.086666999999998</v>
      </c>
      <c r="D1563" s="157">
        <v>139.15944400000001</v>
      </c>
      <c r="E1563" s="157" t="str">
        <f>RIGHT(Airports[[#This Row],[ICAO]],3)</f>
        <v>OAR</v>
      </c>
      <c r="F15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3" s="215" t="str" cm="1">
        <f t="array" ref="G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3" s="215" t="str" cm="1">
        <f t="array" ref="H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3" s="157" t="str" cm="1">
        <f t="array" ref="I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3" s="157" t="str" cm="1">
        <f t="array" ref="J1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4" spans="1:11" x14ac:dyDescent="0.25">
      <c r="A1564" s="157" t="s">
        <v>3235</v>
      </c>
      <c r="B1564" s="157" t="s">
        <v>3236</v>
      </c>
      <c r="C1564" s="157">
        <v>-34.083888999999999</v>
      </c>
      <c r="D1564" s="157">
        <v>150.56027800000001</v>
      </c>
      <c r="E1564" s="157" t="str">
        <f>RIGHT(Airports[[#This Row],[ICAO]],3)</f>
        <v>OAS</v>
      </c>
      <c r="F15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4" s="215" t="str" cm="1">
        <f t="array" ref="G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4" s="215" t="str" cm="1">
        <f t="array" ref="H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4" s="157" t="str" cm="1">
        <f t="array" ref="I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4" s="157" t="str" cm="1">
        <f t="array" ref="J1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5" spans="1:11" x14ac:dyDescent="0.25">
      <c r="A1565" s="157" t="s">
        <v>3237</v>
      </c>
      <c r="B1565" s="157" t="s">
        <v>3238</v>
      </c>
      <c r="C1565" s="157">
        <v>-23.059722000000001</v>
      </c>
      <c r="D1565" s="157">
        <v>148.494722</v>
      </c>
      <c r="E1565" s="157" t="str">
        <f>RIGHT(Airports[[#This Row],[ICAO]],3)</f>
        <v>OAY</v>
      </c>
      <c r="F15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5" s="215" t="str" cm="1">
        <f t="array" ref="G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5" s="215" t="str" cm="1">
        <f t="array" ref="H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5" s="157" t="str" cm="1">
        <f t="array" ref="I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5" s="157" t="str" cm="1">
        <f t="array" ref="J1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6" spans="1:11" x14ac:dyDescent="0.25">
      <c r="A1566" s="157" t="s">
        <v>3239</v>
      </c>
      <c r="B1566" s="157" t="s">
        <v>3240</v>
      </c>
      <c r="C1566" s="157">
        <v>-33.700833000000003</v>
      </c>
      <c r="D1566" s="157">
        <v>149.85583299999999</v>
      </c>
      <c r="E1566" s="157" t="str">
        <f>RIGHT(Airports[[#This Row],[ICAO]],3)</f>
        <v>OBE</v>
      </c>
      <c r="F15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6" s="215" t="str" cm="1">
        <f t="array" ref="G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6" s="215" t="str" cm="1">
        <f t="array" ref="H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6" s="157" t="str" cm="1">
        <f t="array" ref="I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6" s="157" t="str" cm="1">
        <f t="array" ref="J1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7" spans="1:11" x14ac:dyDescent="0.25">
      <c r="A1567" s="157" t="s">
        <v>3241</v>
      </c>
      <c r="B1567" s="157" t="s">
        <v>3242</v>
      </c>
      <c r="C1567" s="157">
        <v>-24.533055999999998</v>
      </c>
      <c r="D1567" s="157">
        <v>149.55000000000001</v>
      </c>
      <c r="E1567" s="157" t="str">
        <f>RIGHT(Airports[[#This Row],[ICAO]],3)</f>
        <v>OBM</v>
      </c>
      <c r="F15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7" s="215" t="str" cm="1">
        <f t="array" ref="G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7" s="215" t="str" cm="1">
        <f t="array" ref="H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7" s="157" t="str" cm="1">
        <f t="array" ref="I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7" s="157" t="str" cm="1">
        <f t="array" ref="J1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8" spans="1:11" x14ac:dyDescent="0.25">
      <c r="A1568" s="157" t="s">
        <v>3243</v>
      </c>
      <c r="B1568" s="157" t="s">
        <v>3244</v>
      </c>
      <c r="C1568" s="157">
        <v>-21.234722000000001</v>
      </c>
      <c r="D1568" s="157">
        <v>139.033333</v>
      </c>
      <c r="E1568" s="157" t="str">
        <f>RIGHT(Airports[[#This Row],[ICAO]],3)</f>
        <v>OBN</v>
      </c>
      <c r="F15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8" s="215" t="str" cm="1">
        <f t="array" ref="G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8" s="215" t="str" cm="1">
        <f t="array" ref="H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8" s="157" t="str" cm="1">
        <f t="array" ref="I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8" s="157" t="str" cm="1">
        <f t="array" ref="J1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9" spans="1:11" x14ac:dyDescent="0.25">
      <c r="A1569" s="157" t="s">
        <v>3245</v>
      </c>
      <c r="B1569" s="157" t="s">
        <v>3246</v>
      </c>
      <c r="C1569" s="157">
        <v>-31.966111000000001</v>
      </c>
      <c r="D1569" s="157">
        <v>152.591667</v>
      </c>
      <c r="E1569" s="157" t="str">
        <f>RIGHT(Airports[[#This Row],[ICAO]],3)</f>
        <v>OBR</v>
      </c>
      <c r="F15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9" s="215" t="str" cm="1">
        <f t="array" ref="G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9" s="215" t="str" cm="1">
        <f t="array" ref="H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9" s="157" t="str" cm="1">
        <f t="array" ref="I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9" s="157" t="str" cm="1">
        <f t="array" ref="J1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0" spans="1:11" x14ac:dyDescent="0.25">
      <c r="A1570" s="157" t="s">
        <v>3247</v>
      </c>
      <c r="B1570" s="157" t="s">
        <v>3248</v>
      </c>
      <c r="C1570" s="157">
        <v>-33.755833000000003</v>
      </c>
      <c r="D1570" s="157">
        <v>148.012778</v>
      </c>
      <c r="E1570" s="157" t="str">
        <f>RIGHT(Airports[[#This Row],[ICAO]],3)</f>
        <v>OCA</v>
      </c>
      <c r="F15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0" s="215" t="str" cm="1">
        <f t="array" ref="G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0" s="215" t="str" cm="1">
        <f t="array" ref="H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0" s="157" t="str" cm="1">
        <f t="array" ref="I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0" s="157" t="str" cm="1">
        <f t="array" ref="J1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1" spans="1:11" x14ac:dyDescent="0.25">
      <c r="A1571" s="157" t="s">
        <v>3249</v>
      </c>
      <c r="B1571" s="157" t="s">
        <v>3250</v>
      </c>
      <c r="C1571" s="157">
        <v>-23.056388999999999</v>
      </c>
      <c r="D1571" s="157">
        <v>148.49555599999999</v>
      </c>
      <c r="E1571" s="157" t="str">
        <f>RIGHT(Airports[[#This Row],[ICAO]],3)</f>
        <v>OCC</v>
      </c>
      <c r="F15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1" s="215" t="str" cm="1">
        <f t="array" ref="G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1" s="215" t="str" cm="1">
        <f t="array" ref="H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1" s="157" t="str" cm="1">
        <f t="array" ref="I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1" s="157" t="str" cm="1">
        <f t="array" ref="J1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2" spans="1:11" x14ac:dyDescent="0.25">
      <c r="A1572" s="157" t="s">
        <v>3251</v>
      </c>
      <c r="B1572" s="157" t="s">
        <v>3252</v>
      </c>
      <c r="C1572" s="157">
        <v>-25.35</v>
      </c>
      <c r="D1572" s="157">
        <v>142.63305600000001</v>
      </c>
      <c r="E1572" s="157" t="str">
        <f>RIGHT(Airports[[#This Row],[ICAO]],3)</f>
        <v>ODL</v>
      </c>
      <c r="F15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2" s="215" t="str" cm="1">
        <f t="array" ref="G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2" s="215" t="str" cm="1">
        <f t="array" ref="H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2" s="157" t="str" cm="1">
        <f t="array" ref="I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2" s="157" t="str" cm="1">
        <f t="array" ref="J1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3" spans="1:11" x14ac:dyDescent="0.25">
      <c r="A1573" s="157" t="s">
        <v>3253</v>
      </c>
      <c r="B1573" s="157" t="s">
        <v>3254</v>
      </c>
      <c r="C1573" s="157">
        <v>-33.317222000000001</v>
      </c>
      <c r="D1573" s="157">
        <v>149.148056</v>
      </c>
      <c r="E1573" s="157" t="str">
        <f>RIGHT(Airports[[#This Row],[ICAO]],3)</f>
        <v>OEH</v>
      </c>
      <c r="F15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3" s="215" t="str" cm="1">
        <f t="array" ref="G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3" s="215" t="str" cm="1">
        <f t="array" ref="H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3" s="157" t="str" cm="1">
        <f t="array" ref="I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3" s="157" t="str" cm="1">
        <f t="array" ref="J1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4" spans="1:11" x14ac:dyDescent="0.25">
      <c r="A1574" s="157" t="s">
        <v>3255</v>
      </c>
      <c r="B1574" s="157" t="s">
        <v>3256</v>
      </c>
      <c r="C1574" s="157">
        <v>-12.325278000000001</v>
      </c>
      <c r="D1574" s="157">
        <v>133.00555600000001</v>
      </c>
      <c r="E1574" s="157" t="str">
        <f>RIGHT(Airports[[#This Row],[ICAO]],3)</f>
        <v>OEN</v>
      </c>
      <c r="F15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4" s="215" t="str" cm="1">
        <f t="array" ref="G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4" s="215" t="str" cm="1">
        <f t="array" ref="H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4" s="157" t="str" cm="1">
        <f t="array" ref="I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4" s="157" t="str" cm="1">
        <f t="array" ref="J1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5" spans="1:11" x14ac:dyDescent="0.25">
      <c r="A1575" s="157" t="s">
        <v>3257</v>
      </c>
      <c r="B1575" s="157" t="s">
        <v>3258</v>
      </c>
      <c r="C1575" s="157">
        <v>-20.399722000000001</v>
      </c>
      <c r="D1575" s="157">
        <v>143.19972200000001</v>
      </c>
      <c r="E1575" s="157" t="str">
        <f>RIGHT(Airports[[#This Row],[ICAO]],3)</f>
        <v>OGD</v>
      </c>
      <c r="F15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5" s="215" t="str" cm="1">
        <f t="array" ref="G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5" s="215" t="str" cm="1">
        <f t="array" ref="H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5" s="157" t="str" cm="1">
        <f t="array" ref="I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5" s="157" t="str" cm="1">
        <f t="array" ref="J1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6" spans="1:11" x14ac:dyDescent="0.25">
      <c r="A1576" s="157" t="s">
        <v>3259</v>
      </c>
      <c r="B1576" s="157" t="s">
        <v>3260</v>
      </c>
      <c r="C1576" s="157">
        <v>-22.063056</v>
      </c>
      <c r="D1576" s="157">
        <v>144.141111</v>
      </c>
      <c r="E1576" s="157" t="str">
        <f>RIGHT(Airports[[#This Row],[ICAO]],3)</f>
        <v>OIT</v>
      </c>
      <c r="F15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6" s="215" t="str" cm="1">
        <f t="array" ref="G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6" s="215" t="str" cm="1">
        <f t="array" ref="H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6" s="157" t="str" cm="1">
        <f t="array" ref="I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6" s="157" t="str" cm="1">
        <f t="array" ref="J1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7" spans="1:11" x14ac:dyDescent="0.25">
      <c r="A1577" s="157" t="s">
        <v>3261</v>
      </c>
      <c r="B1577" s="157" t="s">
        <v>3262</v>
      </c>
      <c r="C1577" s="157">
        <v>-19.591667000000001</v>
      </c>
      <c r="D1577" s="157">
        <v>116.435</v>
      </c>
      <c r="E1577" s="157" t="str">
        <f>RIGHT(Airports[[#This Row],[ICAO]],3)</f>
        <v>OKA</v>
      </c>
      <c r="F15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7" s="215" t="str" cm="1">
        <f t="array" ref="G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7" s="215" t="str" cm="1">
        <f t="array" ref="H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7" s="157" t="str" cm="1">
        <f t="array" ref="I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7" s="157" t="str" cm="1">
        <f t="array" ref="J1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8" spans="1:11" x14ac:dyDescent="0.25">
      <c r="A1578" s="157" t="s">
        <v>3263</v>
      </c>
      <c r="B1578" s="157" t="s">
        <v>3264</v>
      </c>
      <c r="C1578" s="157">
        <v>-22.299721999999999</v>
      </c>
      <c r="D1578" s="157">
        <v>145.96638899999999</v>
      </c>
      <c r="E1578" s="157" t="str">
        <f>RIGHT(Airports[[#This Row],[ICAO]],3)</f>
        <v>OKE</v>
      </c>
      <c r="F15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8" s="215" t="str" cm="1">
        <f t="array" ref="G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8" s="215" t="str" cm="1">
        <f t="array" ref="H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8" s="157" t="str" cm="1">
        <f t="array" ref="I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8" s="157" t="str" cm="1">
        <f t="array" ref="J1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9" spans="1:11" x14ac:dyDescent="0.25">
      <c r="A1579" s="157" t="s">
        <v>3265</v>
      </c>
      <c r="B1579" s="157" t="s">
        <v>3266</v>
      </c>
      <c r="C1579" s="157">
        <v>-31.666388999999999</v>
      </c>
      <c r="D1579" s="157">
        <v>137.058333</v>
      </c>
      <c r="E1579" s="157" t="str">
        <f>RIGHT(Airports[[#This Row],[ICAO]],3)</f>
        <v>OKH</v>
      </c>
      <c r="F15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9" s="215" t="str" cm="1">
        <f t="array" ref="G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9" s="215" t="str" cm="1">
        <f t="array" ref="H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9" s="157" t="str" cm="1">
        <f t="array" ref="I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9" s="157" t="str" cm="1">
        <f t="array" ref="J1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0" spans="1:11" x14ac:dyDescent="0.25">
      <c r="A1580" s="157" t="s">
        <v>3267</v>
      </c>
      <c r="B1580" s="157" t="s">
        <v>3268</v>
      </c>
      <c r="C1580" s="157">
        <v>-29.506667</v>
      </c>
      <c r="D1580" s="157">
        <v>130.86833300000001</v>
      </c>
      <c r="E1580" s="157" t="str">
        <f>RIGHT(Airports[[#This Row],[ICAO]],3)</f>
        <v>OKV</v>
      </c>
      <c r="F15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0" s="215" t="str" cm="1">
        <f t="array" ref="G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0" s="215" t="str" cm="1">
        <f t="array" ref="H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0" s="157" t="str" cm="1">
        <f t="array" ref="I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0" s="157" t="str" cm="1">
        <f t="array" ref="J1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1" spans="1:11" x14ac:dyDescent="0.25">
      <c r="A1581" s="157" t="s">
        <v>3269</v>
      </c>
      <c r="B1581" s="157" t="s">
        <v>3270</v>
      </c>
      <c r="C1581" s="157">
        <v>-38.286389</v>
      </c>
      <c r="D1581" s="157">
        <v>143.679722</v>
      </c>
      <c r="E1581" s="157" t="str">
        <f>RIGHT(Airports[[#This Row],[ICAO]],3)</f>
        <v>OLA</v>
      </c>
      <c r="F15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1" s="215" t="str" cm="1">
        <f t="array" ref="G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1" s="215" t="str" cm="1">
        <f t="array" ref="H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1" s="157" t="str" cm="1">
        <f t="array" ref="I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1" s="157" t="str" cm="1">
        <f t="array" ref="J1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2" spans="1:11" x14ac:dyDescent="0.25">
      <c r="A1582" s="157" t="s">
        <v>3271</v>
      </c>
      <c r="B1582" s="157" t="s">
        <v>3272</v>
      </c>
      <c r="C1582" s="157">
        <v>-30.484999999999999</v>
      </c>
      <c r="D1582" s="157">
        <v>136.876667</v>
      </c>
      <c r="E1582" s="157" t="str">
        <f>RIGHT(Airports[[#This Row],[ICAO]],3)</f>
        <v>OLD</v>
      </c>
      <c r="F15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2" s="215" t="str" cm="1">
        <f t="array" ref="G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2" s="215" t="str" cm="1">
        <f t="array" ref="H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2" s="157" t="str" cm="1">
        <f t="array" ref="I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2" s="157" t="str" cm="1">
        <f t="array" ref="J1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3" spans="1:11" x14ac:dyDescent="0.25">
      <c r="A1583" s="157" t="s">
        <v>3273</v>
      </c>
      <c r="B1583" s="157" t="s">
        <v>3274</v>
      </c>
      <c r="C1583" s="157">
        <v>-39.844721999999997</v>
      </c>
      <c r="D1583" s="157">
        <v>145.81805600000001</v>
      </c>
      <c r="E1583" s="157" t="str">
        <f>RIGHT(Airports[[#This Row],[ICAO]],3)</f>
        <v>OLL</v>
      </c>
      <c r="F15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3" s="215" t="str" cm="1">
        <f t="array" ref="G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3" s="215" t="str" cm="1">
        <f t="array" ref="H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3" s="157" t="str" cm="1">
        <f t="array" ref="I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3" s="157" t="str" cm="1">
        <f t="array" ref="J1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4" spans="1:11" x14ac:dyDescent="0.25">
      <c r="A1584" s="157" t="s">
        <v>3275</v>
      </c>
      <c r="B1584" s="157" t="s">
        <v>3276</v>
      </c>
      <c r="C1584" s="157">
        <v>-29.628333000000001</v>
      </c>
      <c r="D1584" s="157">
        <v>150.194444</v>
      </c>
      <c r="E1584" s="157" t="str">
        <f>RIGHT(Airports[[#This Row],[ICAO]],3)</f>
        <v>OLO</v>
      </c>
      <c r="F15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4" s="215" t="str" cm="1">
        <f t="array" ref="G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4" s="215" t="str" cm="1">
        <f t="array" ref="H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4" s="157" t="str" cm="1">
        <f t="array" ref="I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4" s="157" t="str" cm="1">
        <f t="array" ref="J1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5" spans="1:11" x14ac:dyDescent="0.25">
      <c r="A1585" s="157" t="s">
        <v>3277</v>
      </c>
      <c r="B1585" s="157" t="s">
        <v>3278</v>
      </c>
      <c r="C1585" s="157">
        <v>-21.668333000000001</v>
      </c>
      <c r="D1585" s="157">
        <v>115.113056</v>
      </c>
      <c r="E1585" s="157" t="str">
        <f>RIGHT(Airports[[#This Row],[ICAO]],3)</f>
        <v>OLW</v>
      </c>
      <c r="F15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5" s="215" t="str" cm="1">
        <f t="array" ref="G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5" s="215" t="str" cm="1">
        <f t="array" ref="H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5" s="157" t="str" cm="1">
        <f t="array" ref="I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5" s="157" t="str" cm="1">
        <f t="array" ref="J1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6" spans="1:11" x14ac:dyDescent="0.25">
      <c r="A1586" s="157" t="s">
        <v>3279</v>
      </c>
      <c r="B1586" s="157" t="s">
        <v>3280</v>
      </c>
      <c r="C1586" s="157">
        <v>-31.018611</v>
      </c>
      <c r="D1586" s="157">
        <v>147.71194399999999</v>
      </c>
      <c r="E1586" s="157" t="str">
        <f>RIGHT(Airports[[#This Row],[ICAO]],3)</f>
        <v>OLY</v>
      </c>
      <c r="F15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6" s="215" t="str" cm="1">
        <f t="array" ref="G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6" s="215" t="str" cm="1">
        <f t="array" ref="H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6" s="157" t="str" cm="1">
        <f t="array" ref="I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6" s="157" t="str" cm="1">
        <f t="array" ref="J1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7" spans="1:11" x14ac:dyDescent="0.25">
      <c r="A1587" s="157" t="s">
        <v>3281</v>
      </c>
      <c r="B1587" s="157" t="s">
        <v>3282</v>
      </c>
      <c r="C1587" s="157">
        <v>-28.760278</v>
      </c>
      <c r="D1587" s="157">
        <v>141.20861099999999</v>
      </c>
      <c r="E1587" s="157" t="str">
        <f>RIGHT(Airports[[#This Row],[ICAO]],3)</f>
        <v>OMI</v>
      </c>
      <c r="F15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7" s="215" t="str" cm="1">
        <f t="array" ref="G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7" s="215" t="str" cm="1">
        <f t="array" ref="H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7" s="157" t="str" cm="1">
        <f t="array" ref="I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7" s="157" t="str" cm="1">
        <f t="array" ref="J1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8" spans="1:11" x14ac:dyDescent="0.25">
      <c r="A1588" s="157" t="s">
        <v>3283</v>
      </c>
      <c r="B1588" s="157" t="s">
        <v>3284</v>
      </c>
      <c r="C1588" s="157">
        <v>-37.096666999999997</v>
      </c>
      <c r="D1588" s="157">
        <v>147.593333</v>
      </c>
      <c r="E1588" s="157" t="str">
        <f>RIGHT(Airports[[#This Row],[ICAO]],3)</f>
        <v>OMO</v>
      </c>
      <c r="F15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8" s="215" t="str" cm="1">
        <f t="array" ref="G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8" s="215" t="str" cm="1">
        <f t="array" ref="H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8" s="157" t="str" cm="1">
        <f t="array" ref="I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8" s="157" t="str" cm="1">
        <f t="array" ref="J1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9" spans="1:11" x14ac:dyDescent="0.25">
      <c r="A1589" s="157" t="s">
        <v>3285</v>
      </c>
      <c r="B1589" s="157" t="s">
        <v>3286</v>
      </c>
      <c r="C1589" s="157">
        <v>-23.305</v>
      </c>
      <c r="D1589" s="157">
        <v>145.01472200000001</v>
      </c>
      <c r="E1589" s="157" t="str">
        <f>RIGHT(Airports[[#This Row],[ICAO]],3)</f>
        <v>ONE</v>
      </c>
      <c r="F15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9" s="215" t="str" cm="1">
        <f t="array" ref="G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9" s="215" t="str" cm="1">
        <f t="array" ref="H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9" s="157" t="str" cm="1">
        <f t="array" ref="I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9" s="157" t="str" cm="1">
        <f t="array" ref="J1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0" spans="1:11" x14ac:dyDescent="0.25">
      <c r="A1590" s="157" t="s">
        <v>3287</v>
      </c>
      <c r="B1590" s="157" t="s">
        <v>3288</v>
      </c>
      <c r="C1590" s="157">
        <v>-27.56</v>
      </c>
      <c r="D1590" s="157">
        <v>135.44499999999999</v>
      </c>
      <c r="E1590" s="157" t="str">
        <f>RIGHT(Airports[[#This Row],[ICAO]],3)</f>
        <v>OOD</v>
      </c>
      <c r="F15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0" s="215" t="str" cm="1">
        <f t="array" ref="G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0" s="215" t="str" cm="1">
        <f t="array" ref="H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0" s="157" t="str" cm="1">
        <f t="array" ref="I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0" s="157" t="str" cm="1">
        <f t="array" ref="J1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1" spans="1:11" x14ac:dyDescent="0.25">
      <c r="A1591" s="157" t="s">
        <v>3289</v>
      </c>
      <c r="B1591" s="157" t="s">
        <v>3290</v>
      </c>
      <c r="C1591" s="157">
        <v>-30.618333</v>
      </c>
      <c r="D1591" s="157">
        <v>130.40611100000001</v>
      </c>
      <c r="E1591" s="157" t="str">
        <f>RIGHT(Airports[[#This Row],[ICAO]],3)</f>
        <v>OOK</v>
      </c>
      <c r="F15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1" s="215" t="str" cm="1">
        <f t="array" ref="G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1" s="215" t="str" cm="1">
        <f t="array" ref="H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1" s="157" t="str" cm="1">
        <f t="array" ref="I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1" s="157" t="str" cm="1">
        <f t="array" ref="J1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2" spans="1:11" x14ac:dyDescent="0.25">
      <c r="A1592" s="157" t="s">
        <v>3291</v>
      </c>
      <c r="B1592" s="157" t="s">
        <v>3292</v>
      </c>
      <c r="C1592" s="157">
        <v>-28.099443999999998</v>
      </c>
      <c r="D1592" s="157">
        <v>140.196944</v>
      </c>
      <c r="E1592" s="157" t="str">
        <f>RIGHT(Airports[[#This Row],[ICAO]],3)</f>
        <v>OOM</v>
      </c>
      <c r="F15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2" s="215" t="str" cm="1">
        <f t="array" ref="G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2" s="215" t="str" cm="1">
        <f t="array" ref="H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2" s="157" t="str" cm="1">
        <f t="array" ref="I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2" s="157" t="str" cm="1">
        <f t="array" ref="J1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3" spans="1:11" x14ac:dyDescent="0.25">
      <c r="A1593" s="157" t="s">
        <v>3293</v>
      </c>
      <c r="B1593" s="157" t="s">
        <v>3294</v>
      </c>
      <c r="C1593" s="157">
        <v>-16.333333</v>
      </c>
      <c r="D1593" s="157">
        <v>131.5</v>
      </c>
      <c r="E1593" s="157" t="str">
        <f>RIGHT(Airports[[#This Row],[ICAO]],3)</f>
        <v>OOO</v>
      </c>
      <c r="F15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3" s="215" t="str" cm="1">
        <f t="array" ref="G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3" s="215" t="str" cm="1">
        <f t="array" ref="H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3" s="157" t="str" cm="1">
        <f t="array" ref="I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3" s="157" t="str" cm="1">
        <f t="array" ref="J1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4" spans="1:11" x14ac:dyDescent="0.25">
      <c r="A1594" s="157" t="s">
        <v>3295</v>
      </c>
      <c r="B1594" s="157" t="s">
        <v>3296</v>
      </c>
      <c r="C1594" s="157">
        <v>-12.580556</v>
      </c>
      <c r="D1594" s="157">
        <v>131.72999999999999</v>
      </c>
      <c r="F15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4" s="215" t="str" cm="1">
        <f t="array" ref="G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4" s="215" t="str" cm="1">
        <f t="array" ref="H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4" s="157" t="str" cm="1">
        <f t="array" ref="I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4" s="157" t="str" cm="1">
        <f t="array" ref="J1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5" spans="1:11" x14ac:dyDescent="0.25">
      <c r="A1595" s="157" t="s">
        <v>3297</v>
      </c>
      <c r="B1595" s="157" t="s">
        <v>3298</v>
      </c>
      <c r="C1595" s="157">
        <v>-18.634443999999998</v>
      </c>
      <c r="D1595" s="157">
        <v>146.493056</v>
      </c>
      <c r="E1595" s="157" t="str">
        <f>RIGHT(Airports[[#This Row],[ICAO]],3)</f>
        <v>OPH</v>
      </c>
      <c r="F15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5" s="215" t="str" cm="1">
        <f t="array" ref="G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5" s="215" t="str" cm="1">
        <f t="array" ref="H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5" s="157" t="str" cm="1">
        <f t="array" ref="I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5" s="157" t="str" cm="1">
        <f t="array" ref="J1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6" spans="1:11" x14ac:dyDescent="0.25">
      <c r="A1596" s="157" t="s">
        <v>3299</v>
      </c>
      <c r="B1596" s="157" t="s">
        <v>3300</v>
      </c>
      <c r="C1596" s="157">
        <v>-24.833333</v>
      </c>
      <c r="D1596" s="157">
        <v>149.48333299999999</v>
      </c>
      <c r="E1596" s="157" t="str">
        <f>RIGHT(Airports[[#This Row],[ICAO]],3)</f>
        <v>OPK</v>
      </c>
      <c r="F15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6" s="215" t="str" cm="1">
        <f t="array" ref="G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6" s="215" t="str" cm="1">
        <f t="array" ref="H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6" s="157" t="str" cm="1">
        <f t="array" ref="I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6" s="157" t="str" cm="1">
        <f t="array" ref="J1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7" spans="1:11" x14ac:dyDescent="0.25">
      <c r="A1597" s="157" t="s">
        <v>3301</v>
      </c>
      <c r="B1597" s="157" t="s">
        <v>3302</v>
      </c>
      <c r="C1597" s="157">
        <v>-31.693055999999999</v>
      </c>
      <c r="D1597" s="157">
        <v>126.58805599999999</v>
      </c>
      <c r="E1597" s="157" t="str">
        <f>RIGHT(Airports[[#This Row],[ICAO]],3)</f>
        <v>ORA</v>
      </c>
      <c r="F15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7" s="215" t="str" cm="1">
        <f t="array" ref="G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7" s="215" t="str" cm="1">
        <f t="array" ref="H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7" s="157" t="str" cm="1">
        <f t="array" ref="I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7" s="157" t="str" cm="1">
        <f t="array" ref="J1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8" spans="1:11" x14ac:dyDescent="0.25">
      <c r="A1598" s="157" t="s">
        <v>3303</v>
      </c>
      <c r="B1598" s="157" t="s">
        <v>3304</v>
      </c>
      <c r="C1598" s="157">
        <v>-37.790278000000001</v>
      </c>
      <c r="D1598" s="157">
        <v>148.609722</v>
      </c>
      <c r="E1598" s="157" t="str">
        <f>RIGHT(Airports[[#This Row],[ICAO]],3)</f>
        <v>ORB</v>
      </c>
      <c r="F15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8" s="215" t="str" cm="1">
        <f t="array" ref="G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8" s="215" t="str" cm="1">
        <f t="array" ref="H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8" s="157" t="str" cm="1">
        <f t="array" ref="I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8" s="157" t="str" cm="1">
        <f t="array" ref="J1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9" spans="1:11" x14ac:dyDescent="0.25">
      <c r="A1599" s="157" t="s">
        <v>3305</v>
      </c>
      <c r="B1599" s="157" t="s">
        <v>3306</v>
      </c>
      <c r="C1599" s="157">
        <v>-24.95</v>
      </c>
      <c r="D1599" s="157">
        <v>153.30000000000001</v>
      </c>
      <c r="E1599" s="157" t="str">
        <f>RIGHT(Airports[[#This Row],[ICAO]],3)</f>
        <v>ORC</v>
      </c>
      <c r="F15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9" s="215" t="str" cm="1">
        <f t="array" ref="G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9" s="215" t="str" cm="1">
        <f t="array" ref="H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9" s="157" t="str" cm="1">
        <f t="array" ref="I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9" s="157" t="str" cm="1">
        <f t="array" ref="J1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0" spans="1:11" x14ac:dyDescent="0.25">
      <c r="A1600" s="157" t="s">
        <v>3307</v>
      </c>
      <c r="B1600" s="157" t="s">
        <v>3308</v>
      </c>
      <c r="C1600" s="157">
        <v>-33.378056000000001</v>
      </c>
      <c r="D1600" s="157">
        <v>149.12555599999999</v>
      </c>
      <c r="E1600" s="157" t="str">
        <f>RIGHT(Airports[[#This Row],[ICAO]],3)</f>
        <v>ORG</v>
      </c>
      <c r="F16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0" s="215" t="str" cm="1">
        <f t="array" ref="G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0" s="215" t="str" cm="1">
        <f t="array" ref="H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0" s="157" t="str" cm="1">
        <f t="array" ref="I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0" s="157" t="str" cm="1">
        <f t="array" ref="J1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1" spans="1:11" x14ac:dyDescent="0.25">
      <c r="A1601" s="157" t="s">
        <v>3309</v>
      </c>
      <c r="B1601" s="157" t="s">
        <v>3310</v>
      </c>
      <c r="C1601" s="157">
        <v>-33.783056000000002</v>
      </c>
      <c r="D1601" s="157">
        <v>122.94972199999999</v>
      </c>
      <c r="E1601" s="157" t="str">
        <f>RIGHT(Airports[[#This Row],[ICAO]],3)</f>
        <v>ORL</v>
      </c>
      <c r="F16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1" s="215" t="str" cm="1">
        <f t="array" ref="G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1" s="215" t="str" cm="1">
        <f t="array" ref="H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1" s="157" t="str" cm="1">
        <f t="array" ref="I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1" s="157" t="str" cm="1">
        <f t="array" ref="J1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2" spans="1:11" x14ac:dyDescent="0.25">
      <c r="A1602" s="157" t="s">
        <v>3311</v>
      </c>
      <c r="B1602" s="157" t="s">
        <v>3312</v>
      </c>
      <c r="C1602" s="157">
        <v>-14.816667000000001</v>
      </c>
      <c r="D1602" s="157">
        <v>133.69999999999999</v>
      </c>
      <c r="E1602" s="157" t="str">
        <f>RIGHT(Airports[[#This Row],[ICAO]],3)</f>
        <v>ORO</v>
      </c>
      <c r="F16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2" s="215" t="str" cm="1">
        <f t="array" ref="G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2" s="215" t="str" cm="1">
        <f t="array" ref="H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2" s="157" t="str" cm="1">
        <f t="array" ref="I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2" s="157" t="str" cm="1">
        <f t="array" ref="J1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3" spans="1:11" x14ac:dyDescent="0.25">
      <c r="A1603" s="157" t="s">
        <v>3313</v>
      </c>
      <c r="B1603" s="157" t="s">
        <v>3314</v>
      </c>
      <c r="C1603" s="157">
        <v>-32.791666999999997</v>
      </c>
      <c r="D1603" s="157">
        <v>138.66666699999999</v>
      </c>
      <c r="E1603" s="157" t="str">
        <f>RIGHT(Airports[[#This Row],[ICAO]],3)</f>
        <v>ORR</v>
      </c>
      <c r="F16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3" s="215" t="str" cm="1">
        <f t="array" ref="G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3" s="215" t="str" cm="1">
        <f t="array" ref="H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3" s="157" t="str" cm="1">
        <f t="array" ref="I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3" s="157" t="str" cm="1">
        <f t="array" ref="J1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4" spans="1:11" x14ac:dyDescent="0.25">
      <c r="A1604" s="157" t="s">
        <v>3315</v>
      </c>
      <c r="B1604" s="157" t="s">
        <v>3304</v>
      </c>
      <c r="C1604" s="157">
        <v>-37.712499999999999</v>
      </c>
      <c r="D1604" s="157">
        <v>148.453889</v>
      </c>
      <c r="E1604" s="157" t="str">
        <f>RIGHT(Airports[[#This Row],[ICAO]],3)</f>
        <v>ORS</v>
      </c>
      <c r="F16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4" s="215" t="str" cm="1">
        <f t="array" ref="G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4" s="215" t="str" cm="1">
        <f t="array" ref="H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4" s="157" t="str" cm="1">
        <f t="array" ref="I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4" s="157" t="str" cm="1">
        <f t="array" ref="J1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5" spans="1:11" x14ac:dyDescent="0.25">
      <c r="A1605" s="157" t="s">
        <v>3316</v>
      </c>
      <c r="B1605" s="157" t="s">
        <v>3317</v>
      </c>
      <c r="C1605" s="157">
        <v>-21.905833000000001</v>
      </c>
      <c r="D1605" s="157">
        <v>136.068333</v>
      </c>
      <c r="E1605" s="157" t="str">
        <f>RIGHT(Airports[[#This Row],[ICAO]],3)</f>
        <v>ORT</v>
      </c>
      <c r="F16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5" s="215" t="str" cm="1">
        <f t="array" ref="G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5" s="215" t="str" cm="1">
        <f t="array" ref="H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5" s="157" t="str" cm="1">
        <f t="array" ref="I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5" s="157" t="str" cm="1">
        <f t="array" ref="J1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6" spans="1:11" x14ac:dyDescent="0.25">
      <c r="A1606" s="157" t="s">
        <v>3318</v>
      </c>
      <c r="B1606" s="157" t="s">
        <v>3319</v>
      </c>
      <c r="C1606" s="157">
        <v>-28.616667</v>
      </c>
      <c r="D1606" s="157">
        <v>151.11666700000001</v>
      </c>
      <c r="E1606" s="157" t="str">
        <f>RIGHT(Airports[[#This Row],[ICAO]],3)</f>
        <v>ORU</v>
      </c>
      <c r="F16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6" s="215" t="str" cm="1">
        <f t="array" ref="G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6" s="215" t="str" cm="1">
        <f t="array" ref="H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6" s="157" t="str" cm="1">
        <f t="array" ref="I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6" s="157" t="str" cm="1">
        <f t="array" ref="J1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7" spans="1:11" x14ac:dyDescent="0.25">
      <c r="A1607" s="157" t="s">
        <v>3320</v>
      </c>
      <c r="B1607" s="157" t="s">
        <v>3321</v>
      </c>
      <c r="C1607" s="157">
        <v>-17.340833</v>
      </c>
      <c r="D1607" s="157">
        <v>128.91166699999999</v>
      </c>
      <c r="E1607" s="157" t="str">
        <f>RIGHT(Airports[[#This Row],[ICAO]],3)</f>
        <v>ORV</v>
      </c>
      <c r="F16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7" s="215" t="str" cm="1">
        <f t="array" ref="G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7" s="215" t="str" cm="1">
        <f t="array" ref="H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7" s="157" t="str" cm="1">
        <f t="array" ref="I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7" s="157" t="str" cm="1">
        <f t="array" ref="J1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8" spans="1:11" x14ac:dyDescent="0.25">
      <c r="A1608" s="157" t="s">
        <v>3322</v>
      </c>
      <c r="B1608" s="157" t="s">
        <v>3323</v>
      </c>
      <c r="C1608" s="157">
        <v>-29.199166999999999</v>
      </c>
      <c r="D1608" s="157">
        <v>121.438056</v>
      </c>
      <c r="E1608" s="157" t="str">
        <f>RIGHT(Airports[[#This Row],[ICAO]],3)</f>
        <v>ORW</v>
      </c>
      <c r="F16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8" s="215" t="str" cm="1">
        <f t="array" ref="G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8" s="215" t="str" cm="1">
        <f t="array" ref="H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8" s="157" t="str" cm="1">
        <f t="array" ref="I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8" s="157" t="str" cm="1">
        <f t="array" ref="J1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9" spans="1:11" x14ac:dyDescent="0.25">
      <c r="A1609" s="157" t="s">
        <v>3324</v>
      </c>
      <c r="B1609" s="157" t="s">
        <v>3325</v>
      </c>
      <c r="C1609" s="157">
        <v>-22.081666999999999</v>
      </c>
      <c r="D1609" s="157">
        <v>140.556667</v>
      </c>
      <c r="E1609" s="157" t="str">
        <f>RIGHT(Airports[[#This Row],[ICAO]],3)</f>
        <v>OSB</v>
      </c>
      <c r="F16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9" s="215" t="str" cm="1">
        <f t="array" ref="G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9" s="215" t="str" cm="1">
        <f t="array" ref="H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9" s="157" t="str" cm="1">
        <f t="array" ref="I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9" s="157" t="str" cm="1">
        <f t="array" ref="J1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0" spans="1:11" x14ac:dyDescent="0.25">
      <c r="A1610" s="157" t="s">
        <v>3326</v>
      </c>
      <c r="B1610" s="157" t="s">
        <v>3327</v>
      </c>
      <c r="C1610" s="157">
        <v>-14.358611</v>
      </c>
      <c r="D1610" s="157">
        <v>126.016667</v>
      </c>
      <c r="E1610" s="157" t="str">
        <f>RIGHT(Airports[[#This Row],[ICAO]],3)</f>
        <v>OSI</v>
      </c>
      <c r="F16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0" s="215" t="str" cm="1">
        <f t="array" ref="G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0" s="215" t="str" cm="1">
        <f t="array" ref="H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0" s="157" t="str" cm="1">
        <f t="array" ref="I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0" s="157" t="str" cm="1">
        <f t="array" ref="J1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1" spans="1:11" x14ac:dyDescent="0.25">
      <c r="A1611" s="157" t="s">
        <v>3328</v>
      </c>
      <c r="B1611" s="157" t="s">
        <v>3329</v>
      </c>
      <c r="C1611" s="157">
        <v>-23.831666999999999</v>
      </c>
      <c r="D1611" s="157">
        <v>150.806667</v>
      </c>
      <c r="E1611" s="157" t="str">
        <f>RIGHT(Airports[[#This Row],[ICAO]],3)</f>
        <v>OSN</v>
      </c>
      <c r="F16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1" s="215" t="str" cm="1">
        <f t="array" ref="G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1" s="215" t="str" cm="1">
        <f t="array" ref="H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1" s="157" t="str" cm="1">
        <f t="array" ref="I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1" s="157" t="str" cm="1">
        <f t="array" ref="J1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2" spans="1:11" x14ac:dyDescent="0.25">
      <c r="A1612" s="157" t="s">
        <v>3330</v>
      </c>
      <c r="B1612" s="157" t="s">
        <v>3331</v>
      </c>
      <c r="C1612" s="157">
        <v>-17.443055999999999</v>
      </c>
      <c r="D1612" s="157">
        <v>144.64500000000001</v>
      </c>
      <c r="E1612" s="157" t="str">
        <f>RIGHT(Airports[[#This Row],[ICAO]],3)</f>
        <v>OTN</v>
      </c>
      <c r="F16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2" s="215" t="str" cm="1">
        <f t="array" ref="G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2" s="215" t="str" cm="1">
        <f t="array" ref="H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2" s="157" t="str" cm="1">
        <f t="array" ref="I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2" s="157" t="str" cm="1">
        <f t="array" ref="J1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3" spans="1:11" x14ac:dyDescent="0.25">
      <c r="A1613" s="157" t="s">
        <v>3332</v>
      </c>
      <c r="B1613" s="157" t="s">
        <v>3333</v>
      </c>
      <c r="C1613" s="157">
        <v>-28.614722</v>
      </c>
      <c r="D1613" s="157">
        <v>118.841667</v>
      </c>
      <c r="E1613" s="157" t="str">
        <f>RIGHT(Airports[[#This Row],[ICAO]],3)</f>
        <v>OUN</v>
      </c>
      <c r="F16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3" s="215" t="str" cm="1">
        <f t="array" ref="G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3" s="215" t="str" cm="1">
        <f t="array" ref="H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3" s="157" t="str" cm="1">
        <f t="array" ref="I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3" s="157" t="str" cm="1">
        <f t="array" ref="J1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4" spans="1:11" x14ac:dyDescent="0.25">
      <c r="A1614" s="157" t="s">
        <v>3334</v>
      </c>
      <c r="B1614" s="157" t="s">
        <v>3335</v>
      </c>
      <c r="C1614" s="157">
        <v>-35.088611</v>
      </c>
      <c r="D1614" s="157">
        <v>142.35472200000001</v>
      </c>
      <c r="E1614" s="157" t="str">
        <f>RIGHT(Airports[[#This Row],[ICAO]],3)</f>
        <v>OUY</v>
      </c>
      <c r="F16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4" s="215" t="str" cm="1">
        <f t="array" ref="G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4" s="215" t="str" cm="1">
        <f t="array" ref="H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4" s="157" t="str" cm="1">
        <f t="array" ref="I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4" s="157" t="str" cm="1">
        <f t="array" ref="J1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5" spans="1:11" x14ac:dyDescent="0.25">
      <c r="A1615" s="157" t="s">
        <v>3336</v>
      </c>
      <c r="B1615" s="157" t="s">
        <v>3337</v>
      </c>
      <c r="C1615" s="157">
        <v>-27.569444000000001</v>
      </c>
      <c r="D1615" s="157">
        <v>152.975278</v>
      </c>
      <c r="E1615" s="157" t="str">
        <f>RIGHT(Airports[[#This Row],[ICAO]],3)</f>
        <v>OXL</v>
      </c>
      <c r="F16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5" s="215" t="str" cm="1">
        <f t="array" ref="G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5" s="215" t="str" cm="1">
        <f t="array" ref="H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5" s="157" t="str" cm="1">
        <f t="array" ref="I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5" s="157" t="str" cm="1">
        <f t="array" ref="J1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6" spans="1:11" x14ac:dyDescent="0.25">
      <c r="A1616" s="157" t="s">
        <v>3338</v>
      </c>
      <c r="B1616" s="157" t="s">
        <v>3339</v>
      </c>
      <c r="C1616" s="157">
        <v>-25.236667000000001</v>
      </c>
      <c r="D1616" s="157">
        <v>152.54333299999999</v>
      </c>
      <c r="E1616" s="157" t="str">
        <f>RIGHT(Airports[[#This Row],[ICAO]],3)</f>
        <v>PAC</v>
      </c>
      <c r="G1616" s="215" t="str" cm="1">
        <f t="array" ref="G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6" s="215" t="str" cm="1">
        <f t="array" ref="H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6" s="157" t="str" cm="1">
        <f t="array" ref="I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6" s="157" t="str" cm="1">
        <f t="array" ref="J1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7" spans="1:11" x14ac:dyDescent="0.25">
      <c r="A1617" s="157" t="s">
        <v>3340</v>
      </c>
      <c r="B1617" s="157" t="s">
        <v>3341</v>
      </c>
      <c r="C1617" s="157">
        <v>-34.945</v>
      </c>
      <c r="D1617" s="157">
        <v>138.53055599999999</v>
      </c>
      <c r="F1617" s="157" t="str">
        <f>IF(OR(LEFT(Airports[[#This Row],[ICAO]],2)="YM",LEFT(Airports[[#This Row],[ICAO]],2)="YP",LEFT(Airports[[#This Row],[ICAO]],2)="YB",LEFT(Airports[[#This Row],[ICAO]],2)="YS"),RIGHT(Airports[[#This Row],[ICAO]],2),"")</f>
        <v>AD</v>
      </c>
      <c r="G1617" s="215" t="str" cm="1">
        <f t="array" ref="G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7" s="215" t="str" cm="1">
        <f t="array" ref="H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7" s="157" t="str" cm="1">
        <f t="array" ref="I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7" s="157" t="str" cm="1">
        <f t="array" ref="J1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8" spans="1:11" x14ac:dyDescent="0.25">
      <c r="A1618" s="157" t="s">
        <v>3342</v>
      </c>
      <c r="B1618" s="157" t="s">
        <v>3343</v>
      </c>
      <c r="C1618" s="157">
        <v>-32.506943999999997</v>
      </c>
      <c r="D1618" s="157">
        <v>137.716667</v>
      </c>
      <c r="E1618" s="157" t="str">
        <f>RIGHT(Airports[[#This Row],[ICAO]],3)</f>
        <v>PAG</v>
      </c>
      <c r="G1618" s="215" t="str" cm="1">
        <f t="array" ref="G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8" s="215" t="str" cm="1">
        <f t="array" ref="H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8" s="157" t="str" cm="1">
        <f t="array" ref="I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8" s="157" t="str" cm="1">
        <f t="array" ref="J1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9" spans="1:11" x14ac:dyDescent="0.25">
      <c r="A1619" s="157" t="s">
        <v>3344</v>
      </c>
      <c r="B1619" s="157" t="s">
        <v>3345</v>
      </c>
      <c r="C1619" s="157">
        <v>-14.078611</v>
      </c>
      <c r="D1619" s="157">
        <v>143.63305600000001</v>
      </c>
      <c r="E1619" s="157" t="str">
        <f>RIGHT(Airports[[#This Row],[ICAO]],3)</f>
        <v>PAK</v>
      </c>
      <c r="G1619" s="215" t="str" cm="1">
        <f t="array" ref="G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9" s="215" t="str" cm="1">
        <f t="array" ref="H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9" s="157" t="str" cm="1">
        <f t="array" ref="I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9" s="157" t="str" cm="1">
        <f t="array" ref="J1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0" spans="1:11" x14ac:dyDescent="0.25">
      <c r="A1620" s="157" t="s">
        <v>3346</v>
      </c>
      <c r="B1620" s="157" t="s">
        <v>3347</v>
      </c>
      <c r="C1620" s="157">
        <v>-16.107500000000002</v>
      </c>
      <c r="D1620" s="157">
        <v>144.776667</v>
      </c>
      <c r="E1620" s="157" t="str">
        <f>RIGHT(Airports[[#This Row],[ICAO]],3)</f>
        <v>PAL</v>
      </c>
      <c r="G1620" s="215" t="str" cm="1">
        <f t="array" ref="G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0" s="215" t="str" cm="1">
        <f t="array" ref="H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0" s="157" t="str" cm="1">
        <f t="array" ref="I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0" s="157" t="str" cm="1">
        <f t="array" ref="J1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1" spans="1:11" x14ac:dyDescent="0.25">
      <c r="A1621" s="157" t="s">
        <v>3348</v>
      </c>
      <c r="B1621" s="157" t="s">
        <v>3349</v>
      </c>
      <c r="C1621" s="157">
        <v>-18.755278000000001</v>
      </c>
      <c r="D1621" s="157">
        <v>146.581389</v>
      </c>
      <c r="E1621" s="157" t="str">
        <f>RIGHT(Airports[[#This Row],[ICAO]],3)</f>
        <v>PAM</v>
      </c>
      <c r="G1621" s="215" t="str" cm="1">
        <f t="array" ref="G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1" s="215" t="str" cm="1">
        <f t="array" ref="H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1" s="157" t="str" cm="1">
        <f t="array" ref="I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1" s="157" t="str" cm="1">
        <f t="array" ref="J1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2" spans="1:11" x14ac:dyDescent="0.25">
      <c r="A1622" s="157" t="s">
        <v>3350</v>
      </c>
      <c r="B1622" s="157" t="s">
        <v>3351</v>
      </c>
      <c r="C1622" s="157">
        <v>-23.321667000000001</v>
      </c>
      <c r="D1622" s="157">
        <v>150.36333300000001</v>
      </c>
      <c r="E1622" s="157" t="str">
        <f>RIGHT(Airports[[#This Row],[ICAO]],3)</f>
        <v>PAN</v>
      </c>
      <c r="G1622" s="215" t="str" cm="1">
        <f t="array" ref="G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2" s="215" t="str" cm="1">
        <f t="array" ref="H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2" s="157" t="str" cm="1">
        <f t="array" ref="I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2" s="157" t="str" cm="1">
        <f t="array" ref="J1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3" spans="1:11" x14ac:dyDescent="0.25">
      <c r="A1623" s="157" t="s">
        <v>3352</v>
      </c>
      <c r="B1623" s="157" t="s">
        <v>3353</v>
      </c>
      <c r="C1623" s="157">
        <v>-43.104444000000001</v>
      </c>
      <c r="D1623" s="157">
        <v>147.85916700000001</v>
      </c>
      <c r="E1623" s="157" t="str">
        <f>RIGHT(Airports[[#This Row],[ICAO]],3)</f>
        <v>PAR</v>
      </c>
      <c r="G1623" s="215" t="str" cm="1">
        <f t="array" ref="G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3" s="215" t="str" cm="1">
        <f t="array" ref="H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3" s="157" t="str" cm="1">
        <f t="array" ref="I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3" s="157" t="str" cm="1">
        <f t="array" ref="J1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4" spans="1:11" x14ac:dyDescent="0.25">
      <c r="A1624" s="157" t="s">
        <v>3354</v>
      </c>
      <c r="B1624" s="157" t="s">
        <v>3355</v>
      </c>
      <c r="C1624" s="157">
        <v>-10.191388999999999</v>
      </c>
      <c r="D1624" s="157">
        <v>142.34138899999999</v>
      </c>
      <c r="E1624" s="157" t="str">
        <f>RIGHT(Airports[[#This Row],[ICAO]],3)</f>
        <v>PAU</v>
      </c>
      <c r="G1624" s="215" t="str" cm="1">
        <f t="array" ref="G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4" s="215" t="str" cm="1">
        <f t="array" ref="H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4" s="157" t="str" cm="1">
        <f t="array" ref="I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4" s="157" t="str" cm="1">
        <f t="array" ref="J1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5" spans="1:11" x14ac:dyDescent="0.25">
      <c r="A1625" s="157" t="s">
        <v>3356</v>
      </c>
      <c r="B1625" s="157" t="s">
        <v>3357</v>
      </c>
      <c r="C1625" s="157">
        <v>-23.241111</v>
      </c>
      <c r="D1625" s="157">
        <v>131.90694400000001</v>
      </c>
      <c r="E1625" s="157" t="str">
        <f>RIGHT(Airports[[#This Row],[ICAO]],3)</f>
        <v>PAY</v>
      </c>
      <c r="G1625" s="215" t="str" cm="1">
        <f t="array" ref="G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5" s="215" t="str" cm="1">
        <f t="array" ref="H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5" s="157" t="str" cm="1">
        <f t="array" ref="I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5" s="157" t="str" cm="1">
        <f t="array" ref="J1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6" spans="1:11" x14ac:dyDescent="0.25">
      <c r="A1626" s="157" t="s">
        <v>3358</v>
      </c>
      <c r="B1626" s="157" t="s">
        <v>3359</v>
      </c>
      <c r="C1626" s="157">
        <v>-38.606667000000002</v>
      </c>
      <c r="D1626" s="157">
        <v>142.90611100000001</v>
      </c>
      <c r="E1626" s="157" t="str">
        <f>RIGHT(Airports[[#This Row],[ICAO]],3)</f>
        <v>PBH</v>
      </c>
      <c r="G1626" s="215" t="str" cm="1">
        <f t="array" ref="G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6" s="215" t="str" cm="1">
        <f t="array" ref="H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6" s="157" t="str" cm="1">
        <f t="array" ref="I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6" s="157" t="str" cm="1">
        <f t="array" ref="J1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7" spans="1:11" x14ac:dyDescent="0.25">
      <c r="A1627" s="157" t="s">
        <v>3360</v>
      </c>
      <c r="B1627" s="157" t="s">
        <v>3361</v>
      </c>
      <c r="C1627" s="157">
        <v>-11.223889</v>
      </c>
      <c r="D1627" s="157">
        <v>132.26750000000001</v>
      </c>
      <c r="E1627" s="157" t="str">
        <f>RIGHT(Airports[[#This Row],[ICAO]],3)</f>
        <v>PBM</v>
      </c>
      <c r="G1627" s="215" t="str" cm="1">
        <f t="array" ref="G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7" s="215" t="str" cm="1">
        <f t="array" ref="H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7" s="157" t="str" cm="1">
        <f t="array" ref="I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7" s="157" t="str" cm="1">
        <f t="array" ref="J1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8" spans="1:11" x14ac:dyDescent="0.25">
      <c r="A1628" s="157" t="s">
        <v>3362</v>
      </c>
      <c r="B1628" s="157" t="s">
        <v>3363</v>
      </c>
      <c r="C1628" s="157">
        <v>-33.598610999999998</v>
      </c>
      <c r="D1628" s="157">
        <v>137.93472199999999</v>
      </c>
      <c r="E1628" s="157" t="str">
        <f>RIGHT(Airports[[#This Row],[ICAO]],3)</f>
        <v>PBN</v>
      </c>
      <c r="G1628" s="215" t="str" cm="1">
        <f t="array" ref="G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8" s="215" t="str" cm="1">
        <f t="array" ref="H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8" s="157" t="str" cm="1">
        <f t="array" ref="I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8" s="157" t="str" cm="1">
        <f t="array" ref="J1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9" spans="1:11" x14ac:dyDescent="0.25">
      <c r="A1629" s="157" t="s">
        <v>3364</v>
      </c>
      <c r="B1629" s="157" t="s">
        <v>3365</v>
      </c>
      <c r="C1629" s="157">
        <v>-23.171111</v>
      </c>
      <c r="D1629" s="157">
        <v>117.745278</v>
      </c>
      <c r="E1629" s="157" t="str">
        <f>RIGHT(Airports[[#This Row],[ICAO]],3)</f>
        <v>PBO</v>
      </c>
      <c r="G1629" s="215" t="str" cm="1">
        <f t="array" ref="G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9" s="215" t="str" cm="1">
        <f t="array" ref="H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9" s="157" t="str" cm="1">
        <f t="array" ref="I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9" s="157" t="str" cm="1">
        <f t="array" ref="J1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0" spans="1:11" x14ac:dyDescent="0.25">
      <c r="A1630" s="157" t="s">
        <v>3366</v>
      </c>
      <c r="B1630" s="157" t="s">
        <v>3367</v>
      </c>
      <c r="C1630" s="157">
        <v>-12.188611</v>
      </c>
      <c r="D1630" s="157">
        <v>96.830556000000001</v>
      </c>
      <c r="F1630" s="157" t="str">
        <f>IF(OR(LEFT(Airports[[#This Row],[ICAO]],2)="YM",LEFT(Airports[[#This Row],[ICAO]],2)="YP",LEFT(Airports[[#This Row],[ICAO]],2)="YB",LEFT(Airports[[#This Row],[ICAO]],2)="YS"),RIGHT(Airports[[#This Row],[ICAO]],2),"")</f>
        <v>CC</v>
      </c>
      <c r="G1630" s="215" t="str" cm="1">
        <f t="array" ref="G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0" s="215" t="str" cm="1">
        <f t="array" ref="H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0" s="157" t="str" cm="1">
        <f t="array" ref="I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0" s="157" t="str" cm="1">
        <f t="array" ref="J1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1" spans="1:11" x14ac:dyDescent="0.25">
      <c r="A1631" s="157" t="s">
        <v>3368</v>
      </c>
      <c r="B1631" s="157" t="s">
        <v>3369</v>
      </c>
      <c r="C1631" s="157">
        <v>-33.373055999999998</v>
      </c>
      <c r="D1631" s="157">
        <v>142.58500000000001</v>
      </c>
      <c r="E1631" s="157" t="str">
        <f>RIGHT(Airports[[#This Row],[ICAO]],3)</f>
        <v>PCE</v>
      </c>
      <c r="G1631" s="215" t="str" cm="1">
        <f t="array" ref="G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1" s="215" t="str" cm="1">
        <f t="array" ref="H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1" s="157" t="str" cm="1">
        <f t="array" ref="I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1" s="157" t="str" cm="1">
        <f t="array" ref="J1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2" spans="1:11" x14ac:dyDescent="0.25">
      <c r="A1632" s="157" t="s">
        <v>3370</v>
      </c>
      <c r="B1632" s="157" t="s">
        <v>3371</v>
      </c>
      <c r="C1632" s="157">
        <v>-35.369999999999997</v>
      </c>
      <c r="D1632" s="157">
        <v>142.19388900000001</v>
      </c>
      <c r="E1632" s="157" t="str">
        <f>RIGHT(Airports[[#This Row],[ICAO]],3)</f>
        <v>PCH</v>
      </c>
      <c r="G1632" s="215" t="str" cm="1">
        <f t="array" ref="G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2" s="215" t="str" cm="1">
        <f t="array" ref="H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2" s="157" t="str" cm="1">
        <f t="array" ref="I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2" s="157" t="str" cm="1">
        <f t="array" ref="J1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3" spans="1:11" x14ac:dyDescent="0.25">
      <c r="A1633" s="157" t="s">
        <v>3372</v>
      </c>
      <c r="B1633" s="157" t="s">
        <v>3373</v>
      </c>
      <c r="C1633" s="157">
        <v>-11.766389</v>
      </c>
      <c r="D1633" s="157">
        <v>130.86666700000001</v>
      </c>
      <c r="E1633" s="157" t="str">
        <f>RIGHT(Airports[[#This Row],[ICAO]],3)</f>
        <v>PCM</v>
      </c>
      <c r="G1633" s="215" t="str" cm="1">
        <f t="array" ref="G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3" s="215" t="str" cm="1">
        <f t="array" ref="H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3" s="157" t="str" cm="1">
        <f t="array" ref="I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3" s="157" t="str" cm="1">
        <f t="array" ref="J1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4" spans="1:11" x14ac:dyDescent="0.25">
      <c r="A1634" s="157" t="s">
        <v>3374</v>
      </c>
      <c r="B1634" s="157" t="s">
        <v>3375</v>
      </c>
      <c r="C1634" s="157">
        <v>-28.2</v>
      </c>
      <c r="D1634" s="157">
        <v>120.433333</v>
      </c>
      <c r="E1634" s="157" t="str">
        <f>RIGHT(Airports[[#This Row],[ICAO]],3)</f>
        <v>PCS</v>
      </c>
      <c r="G1634" s="215" t="str" cm="1">
        <f t="array" ref="G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4" s="215" t="str" cm="1">
        <f t="array" ref="H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4" s="157" t="str" cm="1">
        <f t="array" ref="I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4" s="157" t="str" cm="1">
        <f t="array" ref="J1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5" spans="1:11" x14ac:dyDescent="0.25">
      <c r="A1635" s="157" t="s">
        <v>3376</v>
      </c>
      <c r="B1635" s="157" t="s">
        <v>3377</v>
      </c>
      <c r="C1635" s="157">
        <v>-11.35</v>
      </c>
      <c r="D1635" s="157">
        <v>132.583056</v>
      </c>
      <c r="E1635" s="157" t="str">
        <f>RIGHT(Airports[[#This Row],[ICAO]],3)</f>
        <v>PDD</v>
      </c>
      <c r="G1635" s="215" t="str" cm="1">
        <f t="array" ref="G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5" s="215" t="str" cm="1">
        <f t="array" ref="H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5" s="157" t="str" cm="1">
        <f t="array" ref="I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5" s="157" t="str" cm="1">
        <f t="array" ref="J1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6" spans="1:11" x14ac:dyDescent="0.25">
      <c r="A1636" s="157" t="s">
        <v>3378</v>
      </c>
      <c r="B1636" s="157" t="s">
        <v>3379</v>
      </c>
      <c r="C1636" s="157">
        <v>-35.206944</v>
      </c>
      <c r="D1636" s="157">
        <v>149.670556</v>
      </c>
      <c r="E1636" s="157" t="str">
        <f>RIGHT(Airports[[#This Row],[ICAO]],3)</f>
        <v>PDF</v>
      </c>
      <c r="G1636" s="215" t="str" cm="1">
        <f t="array" ref="G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6" s="215" t="str" cm="1">
        <f t="array" ref="H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6" s="157" t="str" cm="1">
        <f t="array" ref="I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6" s="157" t="str" cm="1">
        <f t="array" ref="J1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7" spans="1:11" x14ac:dyDescent="0.25">
      <c r="A1637" s="157" t="s">
        <v>3380</v>
      </c>
      <c r="B1637" s="157" t="s">
        <v>3381</v>
      </c>
      <c r="C1637" s="157">
        <v>-26.118333</v>
      </c>
      <c r="D1637" s="157">
        <v>139.40027799999999</v>
      </c>
      <c r="E1637" s="157" t="str">
        <f>RIGHT(Airports[[#This Row],[ICAO]],3)</f>
        <v>PDI</v>
      </c>
      <c r="G1637" s="215" t="str" cm="1">
        <f t="array" ref="G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7" s="215" t="str" cm="1">
        <f t="array" ref="H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7" s="157" t="str" cm="1">
        <f t="array" ref="I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7" s="157" t="str" cm="1">
        <f t="array" ref="J1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8" spans="1:11" x14ac:dyDescent="0.25">
      <c r="A1638" s="157" t="s">
        <v>3382</v>
      </c>
      <c r="B1638" s="157" t="s">
        <v>3383</v>
      </c>
      <c r="C1638" s="157">
        <v>-31.783055999999998</v>
      </c>
      <c r="D1638" s="157">
        <v>115.8</v>
      </c>
      <c r="E1638" s="157" t="str">
        <f>RIGHT(Airports[[#This Row],[ICAO]],3)</f>
        <v>PDK</v>
      </c>
      <c r="G1638" s="215" t="str" cm="1">
        <f t="array" ref="G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8" s="215" t="str" cm="1">
        <f t="array" ref="H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8" s="157" t="str" cm="1">
        <f t="array" ref="I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8" s="157" t="str" cm="1">
        <f t="array" ref="J1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9" spans="1:11" x14ac:dyDescent="0.25">
      <c r="A1639" s="157" t="s">
        <v>3384</v>
      </c>
      <c r="B1639" s="157" t="s">
        <v>3385</v>
      </c>
      <c r="C1639" s="157">
        <v>-12.414721999999999</v>
      </c>
      <c r="D1639" s="157">
        <v>130.876667</v>
      </c>
      <c r="F1639" s="157" t="str">
        <f>IF(OR(LEFT(Airports[[#This Row],[ICAO]],2)="YM",LEFT(Airports[[#This Row],[ICAO]],2)="YP",LEFT(Airports[[#This Row],[ICAO]],2)="YB",LEFT(Airports[[#This Row],[ICAO]],2)="YS"),RIGHT(Airports[[#This Row],[ICAO]],2),"")</f>
        <v>DN</v>
      </c>
      <c r="G1639" s="215" t="str" cm="1">
        <f t="array" ref="G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9" s="215" t="str" cm="1">
        <f t="array" ref="H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9" s="157" t="str" cm="1">
        <f t="array" ref="I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9" s="157" t="str" cm="1">
        <f t="array" ref="J1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0" spans="1:11" x14ac:dyDescent="0.25">
      <c r="A1640" s="157" t="s">
        <v>3386</v>
      </c>
      <c r="B1640" s="157" t="s">
        <v>3387</v>
      </c>
      <c r="C1640" s="157">
        <v>-20.116667</v>
      </c>
      <c r="D1640" s="157">
        <v>119.583333</v>
      </c>
      <c r="E1640" s="157" t="str">
        <f>RIGHT(Airports[[#This Row],[ICAO]],3)</f>
        <v>PDO</v>
      </c>
      <c r="G1640" s="215" t="str" cm="1">
        <f t="array" ref="G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0" s="215" t="str" cm="1">
        <f t="array" ref="H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0" s="157" t="str" cm="1">
        <f t="array" ref="I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0" s="157" t="str" cm="1">
        <f t="array" ref="J1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1" spans="1:11" x14ac:dyDescent="0.25">
      <c r="A1641" s="157" t="s">
        <v>3388</v>
      </c>
      <c r="B1641" s="157" t="s">
        <v>3389</v>
      </c>
      <c r="C1641" s="157">
        <v>-24.538889000000001</v>
      </c>
      <c r="D1641" s="157">
        <v>148.89444399999999</v>
      </c>
      <c r="E1641" s="157" t="str">
        <f>RIGHT(Airports[[#This Row],[ICAO]],3)</f>
        <v>PDS</v>
      </c>
      <c r="G1641" s="215" t="str" cm="1">
        <f t="array" ref="G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1" s="215" t="str" cm="1">
        <f t="array" ref="H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1" s="157" t="str" cm="1">
        <f t="array" ref="I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1" s="157" t="str" cm="1">
        <f t="array" ref="J1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2" spans="1:11" x14ac:dyDescent="0.25">
      <c r="A1642" s="157" t="s">
        <v>3390</v>
      </c>
      <c r="B1642" s="157" t="s">
        <v>3391</v>
      </c>
      <c r="C1642" s="157">
        <v>-36.610556000000003</v>
      </c>
      <c r="D1642" s="157">
        <v>140.50194400000001</v>
      </c>
      <c r="E1642" s="157" t="str">
        <f>RIGHT(Airports[[#This Row],[ICAO]],3)</f>
        <v>PDY</v>
      </c>
      <c r="G1642" s="215" t="str" cm="1">
        <f t="array" ref="G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2" s="215" t="str" cm="1">
        <f t="array" ref="H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2" s="157" t="str" cm="1">
        <f t="array" ref="I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2" s="157" t="str" cm="1">
        <f t="array" ref="J1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3" spans="1:11" x14ac:dyDescent="0.25">
      <c r="A1643" s="157" t="s">
        <v>3392</v>
      </c>
      <c r="B1643" s="157" t="s">
        <v>3393</v>
      </c>
      <c r="C1643" s="157">
        <v>-31.667777999999998</v>
      </c>
      <c r="D1643" s="157">
        <v>116.015</v>
      </c>
      <c r="E1643" s="157" t="str">
        <f>RIGHT(Airports[[#This Row],[ICAO]],3)</f>
        <v>PEA</v>
      </c>
      <c r="G1643" s="215" t="str" cm="1">
        <f t="array" ref="G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3" s="215" t="str" cm="1">
        <f t="array" ref="H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3" s="157" t="str" cm="1">
        <f t="array" ref="I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3" s="157" t="str" cm="1">
        <f t="array" ref="J1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4" spans="1:11" x14ac:dyDescent="0.25">
      <c r="A1644" s="157" t="s">
        <v>3394</v>
      </c>
      <c r="B1644" s="157" t="s">
        <v>3395</v>
      </c>
      <c r="C1644" s="157">
        <v>-34.702500000000001</v>
      </c>
      <c r="D1644" s="157">
        <v>138.620833</v>
      </c>
      <c r="F1644" s="157" t="str">
        <f>IF(OR(LEFT(Airports[[#This Row],[ICAO]],2)="YM",LEFT(Airports[[#This Row],[ICAO]],2)="YP",LEFT(Airports[[#This Row],[ICAO]],2)="YB",LEFT(Airports[[#This Row],[ICAO]],2)="YS"),RIGHT(Airports[[#This Row],[ICAO]],2),"")</f>
        <v>ED</v>
      </c>
      <c r="G1644" s="215" t="str" cm="1">
        <f t="array" ref="G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4" s="215" t="str" cm="1">
        <f t="array" ref="H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4" s="157" t="str" cm="1">
        <f t="array" ref="I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4" s="157" t="str" cm="1">
        <f t="array" ref="J1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5" spans="1:11" x14ac:dyDescent="0.25">
      <c r="A1645" s="157" t="s">
        <v>3396</v>
      </c>
      <c r="B1645" s="157" t="s">
        <v>3397</v>
      </c>
      <c r="C1645" s="157">
        <v>-37.513333000000003</v>
      </c>
      <c r="D1645" s="157">
        <v>144.69833299999999</v>
      </c>
      <c r="E1645" s="157" t="str">
        <f>RIGHT(Airports[[#This Row],[ICAO]],3)</f>
        <v>PEF</v>
      </c>
      <c r="G1645" s="215" t="str" cm="1">
        <f t="array" ref="G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5" s="215" t="str" cm="1">
        <f t="array" ref="H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5" s="157" t="str" cm="1">
        <f t="array" ref="I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5" s="157" t="str" cm="1">
        <f t="array" ref="J1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6" spans="1:11" x14ac:dyDescent="0.25">
      <c r="A1646" s="157" t="s">
        <v>3398</v>
      </c>
      <c r="B1646" s="157" t="s">
        <v>3399</v>
      </c>
      <c r="C1646" s="157">
        <v>-28.828333000000001</v>
      </c>
      <c r="D1646" s="157">
        <v>118.83</v>
      </c>
      <c r="E1646" s="157" t="str">
        <f>RIGHT(Airports[[#This Row],[ICAO]],3)</f>
        <v>PEN</v>
      </c>
      <c r="G1646" s="215" t="str" cm="1">
        <f t="array" ref="G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6" s="215" t="str" cm="1">
        <f t="array" ref="H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6" s="157" t="str" cm="1">
        <f t="array" ref="I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6" s="157" t="str" cm="1">
        <f t="array" ref="J1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7" spans="1:11" x14ac:dyDescent="0.25">
      <c r="A1647" s="157" t="s">
        <v>3400</v>
      </c>
      <c r="B1647" s="157" t="s">
        <v>3401</v>
      </c>
      <c r="C1647" s="157">
        <v>-14.144166999999999</v>
      </c>
      <c r="D1647" s="157">
        <v>130.09055599999999</v>
      </c>
      <c r="E1647" s="157" t="str">
        <f>RIGHT(Airports[[#This Row],[ICAO]],3)</f>
        <v>PEP</v>
      </c>
      <c r="G1647" s="215" t="str" cm="1">
        <f t="array" ref="G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7" s="215" t="str" cm="1">
        <f t="array" ref="H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7" s="157" t="str" cm="1">
        <f t="array" ref="I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7" s="157" t="str" cm="1">
        <f t="array" ref="J1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8" spans="1:11" x14ac:dyDescent="0.25">
      <c r="A1648" s="157" t="s">
        <v>3402</v>
      </c>
      <c r="B1648" s="157" t="s">
        <v>3403</v>
      </c>
      <c r="C1648" s="157">
        <v>-35.343611000000003</v>
      </c>
      <c r="D1648" s="157">
        <v>149.91638900000001</v>
      </c>
      <c r="E1648" s="157" t="str">
        <f>RIGHT(Airports[[#This Row],[ICAO]],3)</f>
        <v>PER</v>
      </c>
      <c r="G1648" s="215" t="str" cm="1">
        <f t="array" ref="G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8" s="215" t="str" cm="1">
        <f t="array" ref="H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8" s="157" t="str" cm="1">
        <f t="array" ref="I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8" s="157" t="str" cm="1">
        <f t="array" ref="J1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9" spans="1:11" x14ac:dyDescent="0.25">
      <c r="A1649" s="157" t="s">
        <v>3404</v>
      </c>
      <c r="B1649" s="157" t="s">
        <v>3405</v>
      </c>
      <c r="C1649" s="157">
        <v>-33.833333000000003</v>
      </c>
      <c r="D1649" s="157">
        <v>142.651667</v>
      </c>
      <c r="E1649" s="157" t="str">
        <f>RIGHT(Airports[[#This Row],[ICAO]],3)</f>
        <v>PET</v>
      </c>
      <c r="G1649" s="215" t="str" cm="1">
        <f t="array" ref="G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9" s="215" t="str" cm="1">
        <f t="array" ref="H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9" s="157" t="str" cm="1">
        <f t="array" ref="I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9" s="157" t="str" cm="1">
        <f t="array" ref="J1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0" spans="1:11" x14ac:dyDescent="0.25">
      <c r="A1650" s="157" t="s">
        <v>3406</v>
      </c>
      <c r="B1650" s="157" t="s">
        <v>3407</v>
      </c>
      <c r="C1650" s="157">
        <v>-38.361944000000001</v>
      </c>
      <c r="D1650" s="157">
        <v>142.264444</v>
      </c>
      <c r="E1650" s="157" t="str">
        <f>RIGHT(Airports[[#This Row],[ICAO]],3)</f>
        <v>PFA</v>
      </c>
      <c r="G1650" s="215" t="str" cm="1">
        <f t="array" ref="G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0" s="215" t="str" cm="1">
        <f t="array" ref="H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0" s="157" t="str" cm="1">
        <f t="array" ref="I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0" s="157" t="str" cm="1">
        <f t="array" ref="J1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1" spans="1:11" x14ac:dyDescent="0.25">
      <c r="A1651" s="157" t="s">
        <v>3408</v>
      </c>
      <c r="B1651" s="157" t="s">
        <v>3409</v>
      </c>
      <c r="C1651" s="157">
        <v>-33.020000000000003</v>
      </c>
      <c r="D1651" s="157">
        <v>115.701667</v>
      </c>
      <c r="G1651" s="215" t="str" cm="1">
        <f t="array" ref="G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1" s="215" t="str" cm="1">
        <f t="array" ref="H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1" s="157" t="str" cm="1">
        <f t="array" ref="I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1" s="157" t="str" cm="1">
        <f t="array" ref="J1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2" spans="1:11" x14ac:dyDescent="0.25">
      <c r="A1652" s="157" t="s">
        <v>3410</v>
      </c>
      <c r="B1652" s="157" t="s">
        <v>3411</v>
      </c>
      <c r="C1652" s="157">
        <v>-36.229166999999997</v>
      </c>
      <c r="D1652" s="157">
        <v>149.14944399999999</v>
      </c>
      <c r="E1652" s="157" t="str">
        <f>RIGHT(Airports[[#This Row],[ICAO]],3)</f>
        <v>PFT</v>
      </c>
      <c r="G1652" s="215" t="str" cm="1">
        <f t="array" ref="G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2" s="215" t="str" cm="1">
        <f t="array" ref="H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2" s="157" t="str" cm="1">
        <f t="array" ref="I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2" s="157" t="str" cm="1">
        <f t="array" ref="J1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3" spans="1:11" x14ac:dyDescent="0.25">
      <c r="A1653" s="157" t="s">
        <v>3412</v>
      </c>
      <c r="B1653" s="157" t="s">
        <v>3413</v>
      </c>
      <c r="C1653" s="157">
        <v>-16.816666999999999</v>
      </c>
      <c r="D1653" s="157">
        <v>131.216667</v>
      </c>
      <c r="E1653" s="157" t="str">
        <f>RIGHT(Airports[[#This Row],[ICAO]],3)</f>
        <v>PGH</v>
      </c>
      <c r="G1653" s="215" t="str" cm="1">
        <f t="array" ref="G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3" s="215" t="str" cm="1">
        <f t="array" ref="H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3" s="157" t="str" cm="1">
        <f t="array" ref="I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3" s="157" t="str" cm="1">
        <f t="array" ref="J1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4" spans="1:11" x14ac:dyDescent="0.25">
      <c r="A1654" s="157" t="s">
        <v>3414</v>
      </c>
      <c r="B1654" s="157" t="s">
        <v>3415</v>
      </c>
      <c r="C1654" s="157">
        <v>-12.269166999999999</v>
      </c>
      <c r="D1654" s="157">
        <v>136.818333</v>
      </c>
      <c r="F1654" s="157" t="str">
        <f>IF(OR(LEFT(Airports[[#This Row],[ICAO]],2)="YM",LEFT(Airports[[#This Row],[ICAO]],2)="YP",LEFT(Airports[[#This Row],[ICAO]],2)="YB",LEFT(Airports[[#This Row],[ICAO]],2)="YS"),RIGHT(Airports[[#This Row],[ICAO]],2),"")</f>
        <v>GV</v>
      </c>
      <c r="G1654" s="215" t="str" cm="1">
        <f t="array" ref="G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4" s="215" t="str" cm="1">
        <f t="array" ref="H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4" s="157" t="str" cm="1">
        <f t="array" ref="I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4" s="157" t="str" cm="1">
        <f t="array" ref="J1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5" spans="1:11" x14ac:dyDescent="0.25">
      <c r="A1655" s="157" t="s">
        <v>3416</v>
      </c>
      <c r="B1655" s="157" t="s">
        <v>3417</v>
      </c>
      <c r="C1655" s="157">
        <v>-38.628889000000001</v>
      </c>
      <c r="D1655" s="157">
        <v>143.04055600000001</v>
      </c>
      <c r="E1655" s="157" t="str">
        <f>RIGHT(Airports[[#This Row],[ICAO]],3)</f>
        <v>PHP</v>
      </c>
      <c r="G1655" s="215" t="str" cm="1">
        <f t="array" ref="G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5" s="215" t="str" cm="1">
        <f t="array" ref="H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5" s="157" t="str" cm="1">
        <f t="array" ref="I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5" s="157" t="str" cm="1">
        <f t="array" ref="J1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6" spans="1:11" x14ac:dyDescent="0.25">
      <c r="A1656" s="157" t="s">
        <v>3418</v>
      </c>
      <c r="B1656" s="157" t="s">
        <v>3419</v>
      </c>
      <c r="C1656" s="157">
        <v>-22.386944</v>
      </c>
      <c r="D1656" s="157">
        <v>133.06027800000001</v>
      </c>
      <c r="E1656" s="157" t="str">
        <f>RIGHT(Airports[[#This Row],[ICAO]],3)</f>
        <v>PHS</v>
      </c>
      <c r="G1656" s="215" t="str" cm="1">
        <f t="array" ref="G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6" s="215" t="str" cm="1">
        <f t="array" ref="H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6" s="157" t="str" cm="1">
        <f t="array" ref="I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6" s="157" t="str" cm="1">
        <f t="array" ref="J1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7" spans="1:11" x14ac:dyDescent="0.25">
      <c r="A1657" s="157" t="s">
        <v>3420</v>
      </c>
      <c r="B1657" s="157" t="s">
        <v>3421</v>
      </c>
      <c r="C1657" s="157">
        <v>-11.699722</v>
      </c>
      <c r="D1657" s="157">
        <v>130.19972200000001</v>
      </c>
      <c r="E1657" s="157" t="str">
        <f>RIGHT(Airports[[#This Row],[ICAO]],3)</f>
        <v>PHU</v>
      </c>
      <c r="G1657" s="215" t="str" cm="1">
        <f t="array" ref="G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7" s="215" t="str" cm="1">
        <f t="array" ref="H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7" s="157" t="str" cm="1">
        <f t="array" ref="I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7" s="157" t="str" cm="1">
        <f t="array" ref="J1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8" spans="1:11" x14ac:dyDescent="0.25">
      <c r="A1658" s="157" t="s">
        <v>3422</v>
      </c>
      <c r="B1658" s="157" t="s">
        <v>3423</v>
      </c>
      <c r="C1658" s="157">
        <v>-19.616667</v>
      </c>
      <c r="D1658" s="157">
        <v>146.53055599999999</v>
      </c>
      <c r="E1658" s="157" t="str">
        <f>RIGHT(Airports[[#This Row],[ICAO]],3)</f>
        <v>PIC</v>
      </c>
      <c r="G1658" s="215" t="str" cm="1">
        <f t="array" ref="G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8" s="215" t="str" cm="1">
        <f t="array" ref="H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8" s="157" t="str" cm="1">
        <f t="array" ref="I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8" s="157" t="str" cm="1">
        <f t="array" ref="J1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9" spans="1:11" x14ac:dyDescent="0.25">
      <c r="A1659" s="157" t="s">
        <v>3424</v>
      </c>
      <c r="B1659" s="157" t="s">
        <v>3425</v>
      </c>
      <c r="C1659" s="157">
        <v>-38.520000000000003</v>
      </c>
      <c r="D1659" s="157">
        <v>145.32666699999999</v>
      </c>
      <c r="E1659" s="157" t="str">
        <f>RIGHT(Airports[[#This Row],[ICAO]],3)</f>
        <v>PID</v>
      </c>
      <c r="G1659" s="215" t="str" cm="1">
        <f t="array" ref="G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9" s="215" t="str" cm="1">
        <f t="array" ref="H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9" s="157" t="str" cm="1">
        <f t="array" ref="I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9" s="157" t="str" cm="1">
        <f t="array" ref="J1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0" spans="1:11" x14ac:dyDescent="0.25">
      <c r="A1660" s="157" t="s">
        <v>3426</v>
      </c>
      <c r="B1660" s="157" t="s">
        <v>3427</v>
      </c>
      <c r="C1660" s="157">
        <v>-15.6875</v>
      </c>
      <c r="D1660" s="157">
        <v>143.56305599999999</v>
      </c>
      <c r="E1660" s="157" t="str">
        <f>RIGHT(Airports[[#This Row],[ICAO]],3)</f>
        <v>PIN</v>
      </c>
      <c r="G1660" s="215" t="str" cm="1">
        <f t="array" ref="G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0" s="215" t="str" cm="1">
        <f t="array" ref="H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0" s="157" t="str" cm="1">
        <f t="array" ref="I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0" s="157" t="str" cm="1">
        <f t="array" ref="J1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1" spans="1:11" x14ac:dyDescent="0.25">
      <c r="A1661" s="157" t="s">
        <v>3428</v>
      </c>
      <c r="B1661" s="157" t="s">
        <v>3429</v>
      </c>
      <c r="C1661" s="157">
        <v>-33.377499999999998</v>
      </c>
      <c r="D1661" s="157">
        <v>149.519722</v>
      </c>
      <c r="E1661" s="157" t="str">
        <f>RIGHT(Airports[[#This Row],[ICAO]],3)</f>
        <v>PIP</v>
      </c>
      <c r="G1661" s="215" t="str" cm="1">
        <f t="array" ref="G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1" s="215" t="str" cm="1">
        <f t="array" ref="H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1" s="157" t="str" cm="1">
        <f t="array" ref="I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1" s="157" t="str" cm="1">
        <f t="array" ref="J1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2" spans="1:11" x14ac:dyDescent="0.25">
      <c r="A1662" s="157" t="s">
        <v>3430</v>
      </c>
      <c r="B1662" s="157" t="s">
        <v>3431</v>
      </c>
      <c r="C1662" s="157">
        <v>-33.238889</v>
      </c>
      <c r="D1662" s="157">
        <v>137.995</v>
      </c>
      <c r="E1662" s="157" t="str">
        <f>RIGHT(Airports[[#This Row],[ICAO]],3)</f>
        <v>PIR</v>
      </c>
      <c r="G1662" s="215" t="str" cm="1">
        <f t="array" ref="G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2" s="215" t="str" cm="1">
        <f t="array" ref="H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2" s="157" t="str" cm="1">
        <f t="array" ref="I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2" s="157" t="str" cm="1">
        <f t="array" ref="J1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3" spans="1:11" x14ac:dyDescent="0.25">
      <c r="A1663" s="157" t="s">
        <v>3432</v>
      </c>
      <c r="B1663" s="157" t="s">
        <v>3433</v>
      </c>
      <c r="C1663" s="157">
        <v>-27.191666999999999</v>
      </c>
      <c r="D1663" s="157">
        <v>116.291389</v>
      </c>
      <c r="E1663" s="157" t="str">
        <f>RIGHT(Airports[[#This Row],[ICAO]],3)</f>
        <v>PIX</v>
      </c>
      <c r="G1663" s="215" t="str" cm="1">
        <f t="array" ref="G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3" s="215" t="str" cm="1">
        <f t="array" ref="H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3" s="157" t="str" cm="1">
        <f t="array" ref="I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3" s="157" t="str" cm="1">
        <f t="array" ref="J1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4" spans="1:11" x14ac:dyDescent="0.25">
      <c r="A1664" s="157" t="s">
        <v>3434</v>
      </c>
      <c r="B1664" s="157" t="s">
        <v>3435</v>
      </c>
      <c r="C1664" s="157">
        <v>-29.423055999999999</v>
      </c>
      <c r="D1664" s="157">
        <v>116.280278</v>
      </c>
      <c r="E1664" s="157" t="str">
        <f>RIGHT(Airports[[#This Row],[ICAO]],3)</f>
        <v>PJI</v>
      </c>
      <c r="G1664" s="215" t="str" cm="1">
        <f t="array" ref="G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4" s="215" t="str" cm="1">
        <f t="array" ref="H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4" s="157" t="str" cm="1">
        <f t="array" ref="I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4" s="157" t="str" cm="1">
        <f t="array" ref="J1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5" spans="1:11" x14ac:dyDescent="0.25">
      <c r="A1665" s="157" t="s">
        <v>3436</v>
      </c>
      <c r="B1665" s="157" t="s">
        <v>3437</v>
      </c>
      <c r="C1665" s="157">
        <v>-15.952500000000001</v>
      </c>
      <c r="D1665" s="157">
        <v>125.053611</v>
      </c>
      <c r="E1665" s="157" t="str">
        <f>RIGHT(Airports[[#This Row],[ICAO]],3)</f>
        <v>PJN</v>
      </c>
      <c r="G1665" s="215" t="str" cm="1">
        <f t="array" ref="G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5" s="215" t="str" cm="1">
        <f t="array" ref="H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5" s="157" t="str" cm="1">
        <f t="array" ref="I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5" s="157" t="str" cm="1">
        <f t="array" ref="J1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6" spans="1:11" x14ac:dyDescent="0.25">
      <c r="A1666" s="157" t="s">
        <v>3438</v>
      </c>
      <c r="B1666" s="157" t="s">
        <v>3439</v>
      </c>
      <c r="C1666" s="157">
        <v>-32.097499999999997</v>
      </c>
      <c r="D1666" s="157">
        <v>115.881111</v>
      </c>
      <c r="F1666" s="157" t="str">
        <f>IF(OR(LEFT(Airports[[#This Row],[ICAO]],2)="YM",LEFT(Airports[[#This Row],[ICAO]],2)="YP",LEFT(Airports[[#This Row],[ICAO]],2)="YB",LEFT(Airports[[#This Row],[ICAO]],2)="YS"),RIGHT(Airports[[#This Row],[ICAO]],2),"")</f>
        <v>JT</v>
      </c>
      <c r="G1666" s="215" t="str" cm="1">
        <f t="array" ref="G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6" s="215" t="str" cm="1">
        <f t="array" ref="H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6" s="157" t="str" cm="1">
        <f t="array" ref="I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6" s="157" t="str" cm="1">
        <f t="array" ref="J1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7" spans="1:11" x14ac:dyDescent="0.25">
      <c r="A1667" s="157" t="s">
        <v>3440</v>
      </c>
      <c r="B1667" s="157" t="s">
        <v>3441</v>
      </c>
      <c r="C1667" s="157">
        <v>-20.712222000000001</v>
      </c>
      <c r="D1667" s="157">
        <v>116.77333299999999</v>
      </c>
      <c r="F1667" s="157" t="str">
        <f>IF(OR(LEFT(Airports[[#This Row],[ICAO]],2)="YM",LEFT(Airports[[#This Row],[ICAO]],2)="YP",LEFT(Airports[[#This Row],[ICAO]],2)="YB",LEFT(Airports[[#This Row],[ICAO]],2)="YS"),RIGHT(Airports[[#This Row],[ICAO]],2),"")</f>
        <v>KA</v>
      </c>
      <c r="G1667" s="215" t="str" cm="1">
        <f t="array" ref="G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7" s="215" t="str" cm="1">
        <f t="array" ref="H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7" s="157" t="str" cm="1">
        <f t="array" ref="I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7" s="157" t="str" cm="1">
        <f t="array" ref="J1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8" spans="1:11" x14ac:dyDescent="0.25">
      <c r="A1668" s="157" t="s">
        <v>3442</v>
      </c>
      <c r="B1668" s="157" t="s">
        <v>3443</v>
      </c>
      <c r="C1668" s="157">
        <v>-28.25</v>
      </c>
      <c r="D1668" s="157">
        <v>135.899722</v>
      </c>
      <c r="E1668" s="157" t="str">
        <f>RIGHT(Airports[[#This Row],[ICAO]],3)</f>
        <v>PKE</v>
      </c>
      <c r="G1668" s="215" t="str" cm="1">
        <f t="array" ref="G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8" s="215" t="str" cm="1">
        <f t="array" ref="H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8" s="157" t="str" cm="1">
        <f t="array" ref="I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8" s="157" t="str" cm="1">
        <f t="array" ref="J1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9" spans="1:11" x14ac:dyDescent="0.25">
      <c r="A1669" s="157" t="s">
        <v>3444</v>
      </c>
      <c r="B1669" s="157" t="s">
        <v>3445</v>
      </c>
      <c r="C1669" s="157">
        <v>-30.789444</v>
      </c>
      <c r="D1669" s="157">
        <v>121.46166700000001</v>
      </c>
      <c r="F1669" s="157" t="str">
        <f>IF(OR(LEFT(Airports[[#This Row],[ICAO]],2)="YM",LEFT(Airports[[#This Row],[ICAO]],2)="YP",LEFT(Airports[[#This Row],[ICAO]],2)="YB",LEFT(Airports[[#This Row],[ICAO]],2)="YS"),RIGHT(Airports[[#This Row],[ICAO]],2),"")</f>
        <v>KG</v>
      </c>
      <c r="G1669" s="215" t="str" cm="1">
        <f t="array" ref="G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9" s="215" t="str" cm="1">
        <f t="array" ref="H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9" s="157" t="str" cm="1">
        <f t="array" ref="I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9" s="157" t="str" cm="1">
        <f t="array" ref="J1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0" spans="1:11" x14ac:dyDescent="0.25">
      <c r="A1670" s="157" t="s">
        <v>3446</v>
      </c>
      <c r="B1670" s="157" t="s">
        <v>3447</v>
      </c>
      <c r="C1670" s="157">
        <v>-32.730556</v>
      </c>
      <c r="D1670" s="157">
        <v>148.211389</v>
      </c>
      <c r="E1670" s="157" t="str">
        <f>RIGHT(Airports[[#This Row],[ICAO]],3)</f>
        <v>PKH</v>
      </c>
      <c r="G1670" s="215" t="str" cm="1">
        <f t="array" ref="G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0" s="215" t="str" cm="1">
        <f t="array" ref="H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0" s="157" t="str" cm="1">
        <f t="array" ref="I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0" s="157" t="str" cm="1">
        <f t="array" ref="J1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1" spans="1:11" x14ac:dyDescent="0.25">
      <c r="A1671" s="157" t="s">
        <v>3448</v>
      </c>
      <c r="B1671" s="157" t="s">
        <v>3449</v>
      </c>
      <c r="C1671" s="157">
        <v>-30.399722000000001</v>
      </c>
      <c r="D1671" s="157">
        <v>136.391389</v>
      </c>
      <c r="E1671" s="157" t="str">
        <f>RIGHT(Airports[[#This Row],[ICAO]],3)</f>
        <v>PKI</v>
      </c>
      <c r="G1671" s="215" t="str" cm="1">
        <f t="array" ref="G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1" s="215" t="str" cm="1">
        <f t="array" ref="H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1" s="157" t="str" cm="1">
        <f t="array" ref="I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1" s="157" t="str" cm="1">
        <f t="array" ref="J1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2" spans="1:11" x14ac:dyDescent="0.25">
      <c r="A1672" s="157" t="s">
        <v>3450</v>
      </c>
      <c r="B1672" s="157" t="s">
        <v>3451</v>
      </c>
      <c r="C1672" s="157">
        <v>-36.999443999999997</v>
      </c>
      <c r="D1672" s="157">
        <v>145.06277800000001</v>
      </c>
      <c r="E1672" s="157" t="str">
        <f>RIGHT(Airports[[#This Row],[ICAO]],3)</f>
        <v>PKL</v>
      </c>
      <c r="G1672" s="215" t="str" cm="1">
        <f t="array" ref="G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2" s="215" t="str" cm="1">
        <f t="array" ref="H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2" s="157" t="str" cm="1">
        <f t="array" ref="I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2" s="157" t="str" cm="1">
        <f t="array" ref="J1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3" spans="1:11" x14ac:dyDescent="0.25">
      <c r="A1673" s="157" t="s">
        <v>3452</v>
      </c>
      <c r="B1673" s="157" t="s">
        <v>3453</v>
      </c>
      <c r="C1673" s="157">
        <v>-33.131388999999999</v>
      </c>
      <c r="D1673" s="157">
        <v>148.23916700000001</v>
      </c>
      <c r="E1673" s="157" t="str">
        <f>RIGHT(Airports[[#This Row],[ICAO]],3)</f>
        <v>PKS</v>
      </c>
      <c r="G1673" s="215" t="str" cm="1">
        <f t="array" ref="G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3" s="215" t="str" cm="1">
        <f t="array" ref="H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3" s="157" t="str" cm="1">
        <f t="array" ref="I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3" s="157" t="str" cm="1">
        <f t="array" ref="J1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4" spans="1:11" x14ac:dyDescent="0.25">
      <c r="A1674" s="157" t="s">
        <v>3454</v>
      </c>
      <c r="B1674" s="157" t="s">
        <v>3455</v>
      </c>
      <c r="C1674" s="157">
        <v>-14.25</v>
      </c>
      <c r="D1674" s="157">
        <v>129.529167</v>
      </c>
      <c r="E1674" s="157" t="str">
        <f>RIGHT(Airports[[#This Row],[ICAO]],3)</f>
        <v>PKT</v>
      </c>
      <c r="G1674" s="215" t="str" cm="1">
        <f t="array" ref="G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4" s="215" t="str" cm="1">
        <f t="array" ref="H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4" s="157" t="str" cm="1">
        <f t="array" ref="I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4" s="157" t="str" cm="1">
        <f t="array" ref="J1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5" spans="1:11" x14ac:dyDescent="0.25">
      <c r="A1675" s="157" t="s">
        <v>3456</v>
      </c>
      <c r="B1675" s="157" t="s">
        <v>3457</v>
      </c>
      <c r="C1675" s="157">
        <v>-15.778055999999999</v>
      </c>
      <c r="D1675" s="157">
        <v>128.70750000000001</v>
      </c>
      <c r="E1675" s="157" t="str">
        <f>RIGHT(Airports[[#This Row],[ICAO]],3)</f>
        <v>PKU</v>
      </c>
      <c r="G1675" s="215" t="str" cm="1">
        <f t="array" ref="G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5" s="215" t="str" cm="1">
        <f t="array" ref="H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5" s="157" t="str" cm="1">
        <f t="array" ref="I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5" s="157" t="str" cm="1">
        <f t="array" ref="J1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6" spans="1:11" x14ac:dyDescent="0.25">
      <c r="A1676" s="157" t="s">
        <v>3458</v>
      </c>
      <c r="B1676" s="157" t="s">
        <v>3459</v>
      </c>
      <c r="C1676" s="157">
        <v>-19.996110999999999</v>
      </c>
      <c r="D1676" s="157">
        <v>115.368611</v>
      </c>
      <c r="E1676" s="157" t="str">
        <f>RIGHT(Airports[[#This Row],[ICAO]],3)</f>
        <v>PLA</v>
      </c>
      <c r="G1676" s="215" t="str" cm="1">
        <f t="array" ref="G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6" s="215" t="str" cm="1">
        <f t="array" ref="H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6" s="157" t="str" cm="1">
        <f t="array" ref="I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6" s="157" t="str" cm="1">
        <f t="array" ref="J1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7" spans="1:11" x14ac:dyDescent="0.25">
      <c r="A1677" s="157" t="s">
        <v>3460</v>
      </c>
      <c r="B1677" s="157" t="s">
        <v>3461</v>
      </c>
      <c r="C1677" s="157">
        <v>-33.605277999999998</v>
      </c>
      <c r="D1677" s="157">
        <v>151.3175</v>
      </c>
      <c r="E1677" s="157" t="str">
        <f>RIGHT(Airports[[#This Row],[ICAO]],3)</f>
        <v>PLB</v>
      </c>
      <c r="G1677" s="215" t="str" cm="1">
        <f t="array" ref="G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7" s="215" t="str" cm="1">
        <f t="array" ref="H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7" s="157" t="str" cm="1">
        <f t="array" ref="I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7" s="157" t="str" cm="1">
        <f t="array" ref="J1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8" spans="1:11" x14ac:dyDescent="0.25">
      <c r="A1678" s="157" t="s">
        <v>3462</v>
      </c>
      <c r="B1678" s="157" t="s">
        <v>3463</v>
      </c>
      <c r="C1678" s="157">
        <v>-34.605277999999998</v>
      </c>
      <c r="D1678" s="157">
        <v>135.880278</v>
      </c>
      <c r="E1678" s="157" t="str">
        <f>RIGHT(Airports[[#This Row],[ICAO]],3)</f>
        <v>PLC</v>
      </c>
      <c r="G1678" s="215" t="str" cm="1">
        <f t="array" ref="G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8" s="215" t="str" cm="1">
        <f t="array" ref="H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8" s="157" t="str" cm="1">
        <f t="array" ref="I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8" s="157" t="str" cm="1">
        <f t="array" ref="J1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9" spans="1:11" x14ac:dyDescent="0.25">
      <c r="A1679" s="157" t="s">
        <v>3464</v>
      </c>
      <c r="B1679" s="157" t="s">
        <v>3465</v>
      </c>
      <c r="C1679" s="157">
        <v>-29.445277999999998</v>
      </c>
      <c r="D1679" s="157">
        <v>153.26666700000001</v>
      </c>
      <c r="E1679" s="157" t="str">
        <f>RIGHT(Airports[[#This Row],[ICAO]],3)</f>
        <v>PLI</v>
      </c>
      <c r="G1679" s="215" t="str" cm="1">
        <f t="array" ref="G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9" s="215" t="str" cm="1">
        <f t="array" ref="H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9" s="157" t="str" cm="1">
        <f t="array" ref="I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9" s="157" t="str" cm="1">
        <f t="array" ref="J1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0" spans="1:11" x14ac:dyDescent="0.25">
      <c r="A1680" s="157" t="s">
        <v>3466</v>
      </c>
      <c r="B1680" s="157" t="s">
        <v>3467</v>
      </c>
      <c r="C1680" s="157">
        <v>-22.235555999999999</v>
      </c>
      <c r="D1680" s="157">
        <v>114.088611</v>
      </c>
      <c r="F1680" s="157" t="str">
        <f>IF(OR(LEFT(Airports[[#This Row],[ICAO]],2)="YM",LEFT(Airports[[#This Row],[ICAO]],2)="YP",LEFT(Airports[[#This Row],[ICAO]],2)="YB",LEFT(Airports[[#This Row],[ICAO]],2)="YS"),RIGHT(Airports[[#This Row],[ICAO]],2),"")</f>
        <v>LM</v>
      </c>
      <c r="G1680" s="215" t="str" cm="1">
        <f t="array" ref="G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0" s="215" t="str" cm="1">
        <f t="array" ref="H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0" s="157" t="str" cm="1">
        <f t="array" ref="I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0" s="157" t="str" cm="1">
        <f t="array" ref="J1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1" spans="1:11" x14ac:dyDescent="0.25">
      <c r="A1681" s="157" t="s">
        <v>3468</v>
      </c>
      <c r="B1681" s="157" t="s">
        <v>3469</v>
      </c>
      <c r="C1681" s="157">
        <v>-31.043889</v>
      </c>
      <c r="D1681" s="157">
        <v>152.93611100000001</v>
      </c>
      <c r="E1681" s="157" t="str">
        <f>RIGHT(Airports[[#This Row],[ICAO]],3)</f>
        <v>PLS</v>
      </c>
      <c r="G1681" s="215" t="str" cm="1">
        <f t="array" ref="G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1" s="215" t="str" cm="1">
        <f t="array" ref="H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1" s="157" t="str" cm="1">
        <f t="array" ref="I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1" s="157" t="str" cm="1">
        <f t="array" ref="J1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2" spans="1:11" x14ac:dyDescent="0.25">
      <c r="A1682" s="157" t="s">
        <v>3470</v>
      </c>
      <c r="B1682" s="157" t="s">
        <v>3471</v>
      </c>
      <c r="C1682" s="157">
        <v>-27.427778</v>
      </c>
      <c r="D1682" s="157">
        <v>153.52194399999999</v>
      </c>
      <c r="E1682" s="157" t="str">
        <f>RIGHT(Airports[[#This Row],[ICAO]],3)</f>
        <v>PLT</v>
      </c>
      <c r="G1682" s="215" t="str" cm="1">
        <f t="array" ref="G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2" s="215" t="str" cm="1">
        <f t="array" ref="H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2" s="157" t="str" cm="1">
        <f t="array" ref="I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2" s="157" t="str" cm="1">
        <f t="array" ref="J1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3" spans="1:11" x14ac:dyDescent="0.25">
      <c r="A1683" s="157" t="s">
        <v>3472</v>
      </c>
      <c r="B1683" s="157" t="s">
        <v>3473</v>
      </c>
      <c r="C1683" s="157">
        <v>-25.316666999999999</v>
      </c>
      <c r="D1683" s="157">
        <v>119.423333</v>
      </c>
      <c r="E1683" s="157" t="str">
        <f>RIGHT(Airports[[#This Row],[ICAO]],3)</f>
        <v>PLU</v>
      </c>
      <c r="G1683" s="215" t="str" cm="1">
        <f t="array" ref="G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3" s="215" t="str" cm="1">
        <f t="array" ref="H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3" s="157" t="str" cm="1">
        <f t="array" ref="I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3" s="157" t="str" cm="1">
        <f t="array" ref="J1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4" spans="1:11" x14ac:dyDescent="0.25">
      <c r="A1684" s="157" t="s">
        <v>3474</v>
      </c>
      <c r="B1684" s="157" t="s">
        <v>3475</v>
      </c>
      <c r="C1684" s="157">
        <v>-32.053055999999998</v>
      </c>
      <c r="D1684" s="157">
        <v>139.871667</v>
      </c>
      <c r="E1684" s="157" t="str">
        <f>RIGHT(Airports[[#This Row],[ICAO]],3)</f>
        <v>PMB</v>
      </c>
      <c r="G1684" s="215" t="str" cm="1">
        <f t="array" ref="G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4" s="215" t="str" cm="1">
        <f t="array" ref="H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4" s="157" t="str" cm="1">
        <f t="array" ref="I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4" s="157" t="str" cm="1">
        <f t="array" ref="J1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5" spans="1:11" x14ac:dyDescent="0.25">
      <c r="A1685" s="157" t="s">
        <v>3476</v>
      </c>
      <c r="B1685" s="157" t="s">
        <v>3477</v>
      </c>
      <c r="C1685" s="157">
        <v>-29.717777999999999</v>
      </c>
      <c r="D1685" s="157">
        <v>135.52444399999999</v>
      </c>
      <c r="E1685" s="157" t="str">
        <f>RIGHT(Airports[[#This Row],[ICAO]],3)</f>
        <v>PMH</v>
      </c>
      <c r="G1685" s="215" t="str" cm="1">
        <f t="array" ref="G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5" s="215" t="str" cm="1">
        <f t="array" ref="H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5" s="157" t="str" cm="1">
        <f t="array" ref="I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5" s="157" t="str" cm="1">
        <f t="array" ref="J1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6" spans="1:11" x14ac:dyDescent="0.25">
      <c r="A1686" s="157" t="s">
        <v>3478</v>
      </c>
      <c r="B1686" s="157" t="s">
        <v>3479</v>
      </c>
      <c r="C1686" s="157">
        <v>-14.897500000000001</v>
      </c>
      <c r="D1686" s="157">
        <v>141.61083300000001</v>
      </c>
      <c r="E1686" s="157" t="str">
        <f>RIGHT(Airports[[#This Row],[ICAO]],3)</f>
        <v>PMP</v>
      </c>
      <c r="G1686" s="215" t="str" cm="1">
        <f t="array" ref="G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6" s="215" t="str" cm="1">
        <f t="array" ref="H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6" s="157" t="str" cm="1">
        <f t="array" ref="I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6" s="157" t="str" cm="1">
        <f t="array" ref="J1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7" spans="1:11" x14ac:dyDescent="0.25">
      <c r="A1687" s="157" t="s">
        <v>3480</v>
      </c>
      <c r="B1687" s="157" t="s">
        <v>3481</v>
      </c>
      <c r="C1687" s="157">
        <v>-31.435832999999999</v>
      </c>
      <c r="D1687" s="157">
        <v>152.86333300000001</v>
      </c>
      <c r="E1687" s="157" t="str">
        <f>RIGHT(Airports[[#This Row],[ICAO]],3)</f>
        <v>PMQ</v>
      </c>
      <c r="G1687" s="215" t="str" cm="1">
        <f t="array" ref="G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7" s="215" t="str" cm="1">
        <f t="array" ref="H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7" s="157" t="str" cm="1">
        <f t="array" ref="I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7" s="157" t="str" cm="1">
        <f t="array" ref="J1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8" spans="1:11" x14ac:dyDescent="0.25">
      <c r="A1688" s="157" t="s">
        <v>3482</v>
      </c>
      <c r="B1688" s="157" t="s">
        <v>3483</v>
      </c>
      <c r="C1688" s="157">
        <v>-18.038333000000002</v>
      </c>
      <c r="D1688" s="157">
        <v>144.88333299999999</v>
      </c>
      <c r="E1688" s="157" t="str">
        <f>RIGHT(Airports[[#This Row],[ICAO]],3)</f>
        <v>PNA</v>
      </c>
      <c r="G1688" s="215" t="str" cm="1">
        <f t="array" ref="G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8" s="215" t="str" cm="1">
        <f t="array" ref="H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8" s="157" t="str" cm="1">
        <f t="array" ref="I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8" s="157" t="str" cm="1">
        <f t="array" ref="J1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9" spans="1:11" x14ac:dyDescent="0.25">
      <c r="A1689" s="157" t="s">
        <v>3484</v>
      </c>
      <c r="B1689" s="157" t="s">
        <v>3485</v>
      </c>
      <c r="C1689" s="157">
        <v>-20.533332999999999</v>
      </c>
      <c r="D1689" s="157">
        <v>145.36666700000001</v>
      </c>
      <c r="E1689" s="157" t="str">
        <f>RIGHT(Airports[[#This Row],[ICAO]],3)</f>
        <v>PND</v>
      </c>
      <c r="G1689" s="215" t="str" cm="1">
        <f t="array" ref="G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9" s="215" t="str" cm="1">
        <f t="array" ref="H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9" s="157" t="str" cm="1">
        <f t="array" ref="I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9" s="157" t="str" cm="1">
        <f t="array" ref="J1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0" spans="1:11" x14ac:dyDescent="0.25">
      <c r="A1690" s="157" t="s">
        <v>3486</v>
      </c>
      <c r="B1690" s="157" t="s">
        <v>3487</v>
      </c>
      <c r="C1690" s="157">
        <v>-31.920278</v>
      </c>
      <c r="D1690" s="157">
        <v>133.005278</v>
      </c>
      <c r="E1690" s="157" t="str">
        <f>RIGHT(Airports[[#This Row],[ICAO]],3)</f>
        <v>PNG</v>
      </c>
      <c r="G1690" s="215" t="str" cm="1">
        <f t="array" ref="G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0" s="215" t="str" cm="1">
        <f t="array" ref="H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0" s="157" t="str" cm="1">
        <f t="array" ref="I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0" s="157" t="str" cm="1">
        <f t="array" ref="J1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1" spans="1:11" x14ac:dyDescent="0.25">
      <c r="A1691" s="157" t="s">
        <v>3488</v>
      </c>
      <c r="B1691" s="157" t="s">
        <v>3489</v>
      </c>
      <c r="C1691" s="157">
        <v>-26.518332999999998</v>
      </c>
      <c r="D1691" s="157">
        <v>122.811667</v>
      </c>
      <c r="E1691" s="157" t="str">
        <f>RIGHT(Airports[[#This Row],[ICAO]],3)</f>
        <v>PNI</v>
      </c>
      <c r="G1691" s="215" t="str" cm="1">
        <f t="array" ref="G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1" s="215" t="str" cm="1">
        <f t="array" ref="H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1" s="157" t="str" cm="1">
        <f t="array" ref="I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1" s="157" t="str" cm="1">
        <f t="array" ref="J1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2" spans="1:11" x14ac:dyDescent="0.25">
      <c r="A1692" s="157" t="s">
        <v>3490</v>
      </c>
      <c r="B1692" s="157" t="s">
        <v>3491</v>
      </c>
      <c r="C1692" s="157">
        <v>-35.258333</v>
      </c>
      <c r="D1692" s="157">
        <v>140.94472200000001</v>
      </c>
      <c r="E1692" s="157" t="str">
        <f>RIGHT(Airports[[#This Row],[ICAO]],3)</f>
        <v>PNN</v>
      </c>
      <c r="G1692" s="215" t="str" cm="1">
        <f t="array" ref="G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2" s="215" t="str" cm="1">
        <f t="array" ref="H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2" s="157" t="str" cm="1">
        <f t="array" ref="I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2" s="157" t="str" cm="1">
        <f t="array" ref="J1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3" spans="1:11" x14ac:dyDescent="0.25">
      <c r="A1693" s="157" t="s">
        <v>3492</v>
      </c>
      <c r="B1693" s="157" t="s">
        <v>3493</v>
      </c>
      <c r="C1693" s="157">
        <v>-30.260278</v>
      </c>
      <c r="D1693" s="157">
        <v>151.629167</v>
      </c>
      <c r="E1693" s="157" t="str">
        <f>RIGHT(Airports[[#This Row],[ICAO]],3)</f>
        <v>PNR</v>
      </c>
      <c r="G1693" s="215" t="str" cm="1">
        <f t="array" ref="G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3" s="215" t="str" cm="1">
        <f t="array" ref="H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3" s="157" t="str" cm="1">
        <f t="array" ref="I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3" s="157" t="str" cm="1">
        <f t="array" ref="J1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4" spans="1:11" x14ac:dyDescent="0.25">
      <c r="A1694" s="157" t="s">
        <v>3494</v>
      </c>
      <c r="B1694" s="157" t="s">
        <v>3495</v>
      </c>
      <c r="C1694" s="157">
        <v>-21.649722000000001</v>
      </c>
      <c r="D1694" s="157">
        <v>116.3</v>
      </c>
      <c r="E1694" s="157" t="str">
        <f>RIGHT(Airports[[#This Row],[ICAO]],3)</f>
        <v>PNW</v>
      </c>
      <c r="G1694" s="215" t="str" cm="1">
        <f t="array" ref="G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4" s="215" t="str" cm="1">
        <f t="array" ref="H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4" s="157" t="str" cm="1">
        <f t="array" ref="I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4" s="157" t="str" cm="1">
        <f t="array" ref="J1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5" spans="1:11" x14ac:dyDescent="0.25">
      <c r="A1695" s="157" t="s">
        <v>3496</v>
      </c>
      <c r="B1695" s="157" t="s">
        <v>3497</v>
      </c>
      <c r="C1695" s="157">
        <v>-31.429444</v>
      </c>
      <c r="D1695" s="157">
        <v>140.424722</v>
      </c>
      <c r="E1695" s="157" t="str">
        <f>RIGHT(Airports[[#This Row],[ICAO]],3)</f>
        <v>POA</v>
      </c>
      <c r="G1695" s="215" t="str" cm="1">
        <f t="array" ref="G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5" s="215" t="str" cm="1">
        <f t="array" ref="H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5" s="157" t="str" cm="1">
        <f t="array" ref="I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5" s="157" t="str" cm="1">
        <f t="array" ref="J1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6" spans="1:11" x14ac:dyDescent="0.25">
      <c r="A1696" s="157" t="s">
        <v>3498</v>
      </c>
      <c r="B1696" s="157" t="s">
        <v>3499</v>
      </c>
      <c r="C1696" s="157">
        <v>-38.318055999999999</v>
      </c>
      <c r="D1696" s="157">
        <v>141.47111100000001</v>
      </c>
      <c r="E1696" s="157" t="str">
        <f>RIGHT(Airports[[#This Row],[ICAO]],3)</f>
        <v>POD</v>
      </c>
      <c r="G1696" s="215" t="str" cm="1">
        <f t="array" ref="G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6" s="215" t="str" cm="1">
        <f t="array" ref="H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6" s="157" t="str" cm="1">
        <f t="array" ref="I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6" s="157" t="str" cm="1">
        <f t="array" ref="J1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7" spans="1:11" x14ac:dyDescent="0.25">
      <c r="A1697" s="157" t="s">
        <v>3500</v>
      </c>
      <c r="B1697" s="157" t="s">
        <v>3501</v>
      </c>
      <c r="C1697" s="157">
        <v>-36.717778000000003</v>
      </c>
      <c r="D1697" s="157">
        <v>146.88999999999999</v>
      </c>
      <c r="E1697" s="157" t="str">
        <f>RIGHT(Airports[[#This Row],[ICAO]],3)</f>
        <v>POK</v>
      </c>
      <c r="G1697" s="215" t="str" cm="1">
        <f t="array" ref="G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7" s="215" t="str" cm="1">
        <f t="array" ref="H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7" s="157" t="str" cm="1">
        <f t="array" ref="I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7" s="157" t="str" cm="1">
        <f t="array" ref="J1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8" spans="1:11" x14ac:dyDescent="0.25">
      <c r="A1698" s="157" t="s">
        <v>3502</v>
      </c>
      <c r="B1698" s="157" t="s">
        <v>3503</v>
      </c>
      <c r="C1698" s="157">
        <v>-29.7775</v>
      </c>
      <c r="D1698" s="157">
        <v>122.2675</v>
      </c>
      <c r="E1698" s="157" t="str">
        <f>RIGHT(Airports[[#This Row],[ICAO]],3)</f>
        <v>POP</v>
      </c>
      <c r="G1698" s="215" t="str" cm="1">
        <f t="array" ref="G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8" s="215" t="str" cm="1">
        <f t="array" ref="H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8" s="157" t="str" cm="1">
        <f t="array" ref="I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8" s="157" t="str" cm="1">
        <f t="array" ref="J1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9" spans="1:11" x14ac:dyDescent="0.25">
      <c r="A1699" s="157" t="s">
        <v>3504</v>
      </c>
      <c r="B1699" s="157" t="s">
        <v>3505</v>
      </c>
      <c r="C1699" s="157">
        <v>-16.95</v>
      </c>
      <c r="D1699" s="157">
        <v>145.75805600000001</v>
      </c>
      <c r="E1699" s="157" t="str">
        <f>RIGHT(Airports[[#This Row],[ICAO]],3)</f>
        <v>POT</v>
      </c>
      <c r="G1699" s="215" t="str" cm="1">
        <f t="array" ref="G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9" s="215" t="str" cm="1">
        <f t="array" ref="H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9" s="157" t="str" cm="1">
        <f t="array" ref="I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9" s="157" t="str" cm="1">
        <f t="array" ref="J1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0" spans="1:11" x14ac:dyDescent="0.25">
      <c r="A1700" s="157" t="s">
        <v>3506</v>
      </c>
      <c r="B1700" s="157" t="s">
        <v>3507</v>
      </c>
      <c r="C1700" s="157">
        <v>-24.816666999999999</v>
      </c>
      <c r="D1700" s="157">
        <v>141.46638899999999</v>
      </c>
      <c r="E1700" s="157" t="str">
        <f>RIGHT(Airports[[#This Row],[ICAO]],3)</f>
        <v>PPA</v>
      </c>
      <c r="G1700" s="215" t="str" cm="1">
        <f t="array" ref="G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0" s="215" t="str" cm="1">
        <f t="array" ref="H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0" s="157" t="str" cm="1">
        <f t="array" ref="I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0" s="157" t="str" cm="1">
        <f t="array" ref="J1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1" spans="1:11" x14ac:dyDescent="0.25">
      <c r="A1701" s="157" t="s">
        <v>3508</v>
      </c>
      <c r="B1701" s="157" t="s">
        <v>3509</v>
      </c>
      <c r="C1701" s="157">
        <v>-20.377777999999999</v>
      </c>
      <c r="D1701" s="157">
        <v>118.626389</v>
      </c>
      <c r="F1701" s="157" t="str">
        <f>IF(OR(LEFT(Airports[[#This Row],[ICAO]],2)="YM",LEFT(Airports[[#This Row],[ICAO]],2)="YP",LEFT(Airports[[#This Row],[ICAO]],2)="YB",LEFT(Airports[[#This Row],[ICAO]],2)="YS"),RIGHT(Airports[[#This Row],[ICAO]],2),"")</f>
        <v>PD</v>
      </c>
      <c r="G1701" s="215" t="str" cm="1">
        <f t="array" ref="G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1" s="215" t="str" cm="1">
        <f t="array" ref="H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1" s="157" t="str" cm="1">
        <f t="array" ref="I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1" s="157" t="str" cm="1">
        <f t="array" ref="J1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2" spans="1:11" x14ac:dyDescent="0.25">
      <c r="A1702" s="157" t="s">
        <v>3510</v>
      </c>
      <c r="B1702" s="157" t="s">
        <v>3511</v>
      </c>
      <c r="C1702" s="157">
        <v>-34.793332999999997</v>
      </c>
      <c r="D1702" s="157">
        <v>138.63305600000001</v>
      </c>
      <c r="E1702" s="157" t="str">
        <f>RIGHT(Airports[[#This Row],[ICAO]],3)</f>
        <v>PPF</v>
      </c>
      <c r="G1702" s="215" t="str" cm="1">
        <f t="array" ref="G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2" s="215" t="str" cm="1">
        <f t="array" ref="H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2" s="157" t="str" cm="1">
        <f t="array" ref="I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2" s="157" t="str" cm="1">
        <f t="array" ref="J1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3" spans="1:11" x14ac:dyDescent="0.25">
      <c r="A1703" s="157" t="s">
        <v>3512</v>
      </c>
      <c r="B1703" s="157" t="s">
        <v>3513</v>
      </c>
      <c r="C1703" s="157">
        <v>-31.940277999999999</v>
      </c>
      <c r="D1703" s="157">
        <v>115.966944</v>
      </c>
      <c r="F1703" s="157" t="str">
        <f>IF(OR(LEFT(Airports[[#This Row],[ICAO]],2)="YM",LEFT(Airports[[#This Row],[ICAO]],2)="YP",LEFT(Airports[[#This Row],[ICAO]],2)="YB",LEFT(Airports[[#This Row],[ICAO]],2)="YS"),RIGHT(Airports[[#This Row],[ICAO]],2),"")</f>
        <v>PH</v>
      </c>
      <c r="G1703" s="215" t="str" cm="1">
        <f t="array" ref="G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3" s="215" t="str" cm="1">
        <f t="array" ref="H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3" s="157" t="str" cm="1">
        <f t="array" ref="I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3" s="157" t="str" cm="1">
        <f t="array" ref="J1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4" spans="1:11" x14ac:dyDescent="0.25">
      <c r="A1704" s="157" t="s">
        <v>3514</v>
      </c>
      <c r="B1704" s="157" t="s">
        <v>3515</v>
      </c>
      <c r="C1704" s="157">
        <v>-13.153333</v>
      </c>
      <c r="D1704" s="157">
        <v>142.77694399999999</v>
      </c>
      <c r="E1704" s="157" t="str">
        <f>RIGHT(Airports[[#This Row],[ICAO]],3)</f>
        <v>PPS</v>
      </c>
      <c r="G1704" s="215" t="str" cm="1">
        <f t="array" ref="G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4" s="215" t="str" cm="1">
        <f t="array" ref="H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4" s="157" t="str" cm="1">
        <f t="array" ref="I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4" s="157" t="str" cm="1">
        <f t="array" ref="J1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5" spans="1:11" x14ac:dyDescent="0.25">
      <c r="A1705" s="157" t="s">
        <v>3516</v>
      </c>
      <c r="B1705" s="157" t="s">
        <v>3517</v>
      </c>
      <c r="C1705" s="157">
        <v>-27.387778000000001</v>
      </c>
      <c r="D1705" s="157">
        <v>153.02444399999999</v>
      </c>
      <c r="E1705" s="157" t="str">
        <f>RIGHT(Airports[[#This Row],[ICAO]],3)</f>
        <v>PRC</v>
      </c>
      <c r="G1705" s="215" t="str" cm="1">
        <f t="array" ref="G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5" s="215" t="str" cm="1">
        <f t="array" ref="H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5" s="157" t="str" cm="1">
        <f t="array" ref="I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5" s="157" t="str" cm="1">
        <f t="array" ref="J1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6" spans="1:11" x14ac:dyDescent="0.25">
      <c r="A1706" s="157" t="s">
        <v>3518</v>
      </c>
      <c r="B1706" s="157" t="s">
        <v>3519</v>
      </c>
      <c r="C1706" s="157">
        <v>-27.500278000000002</v>
      </c>
      <c r="D1706" s="157">
        <v>153.03388899999999</v>
      </c>
      <c r="E1706" s="157" t="str">
        <f>RIGHT(Airports[[#This Row],[ICAO]],3)</f>
        <v>PRI</v>
      </c>
      <c r="G1706" s="215" t="str" cm="1">
        <f t="array" ref="G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6" s="215" t="str" cm="1">
        <f t="array" ref="H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6" s="157" t="str" cm="1">
        <f t="array" ref="I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6" s="157" t="str" cm="1">
        <f t="array" ref="J1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7" spans="1:11" x14ac:dyDescent="0.25">
      <c r="A1707" s="157" t="s">
        <v>3520</v>
      </c>
      <c r="B1707" s="157" t="s">
        <v>3521</v>
      </c>
      <c r="C1707" s="157">
        <v>-12.557221999999999</v>
      </c>
      <c r="D1707" s="157">
        <v>143.121667</v>
      </c>
      <c r="E1707" s="157" t="str">
        <f>RIGHT(Airports[[#This Row],[ICAO]],3)</f>
        <v>PRV</v>
      </c>
      <c r="G1707" s="215" t="str" cm="1">
        <f t="array" ref="G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7" s="215" t="str" cm="1">
        <f t="array" ref="H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7" s="157" t="str" cm="1">
        <f t="array" ref="I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7" s="157" t="str" cm="1">
        <f t="array" ref="J1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8" spans="1:11" x14ac:dyDescent="0.25">
      <c r="A1708" s="157" t="s">
        <v>3522</v>
      </c>
      <c r="B1708" s="157" t="s">
        <v>3523</v>
      </c>
      <c r="C1708" s="157">
        <v>-10.720556</v>
      </c>
      <c r="D1708" s="157">
        <v>142.46388899999999</v>
      </c>
      <c r="E1708" s="157" t="str">
        <f>RIGHT(Airports[[#This Row],[ICAO]],3)</f>
        <v>PSB</v>
      </c>
      <c r="G1708" s="215" t="str" cm="1">
        <f t="array" ref="G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8" s="215" t="str" cm="1">
        <f t="array" ref="H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8" s="157" t="str" cm="1">
        <f t="array" ref="I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8" s="157" t="str" cm="1">
        <f t="array" ref="J1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9" spans="1:11" x14ac:dyDescent="0.25">
      <c r="A1709" s="157" t="s">
        <v>3524</v>
      </c>
      <c r="B1709" s="157" t="s">
        <v>3525</v>
      </c>
      <c r="C1709" s="157">
        <v>-40.498333000000002</v>
      </c>
      <c r="D1709" s="157">
        <v>148.33666700000001</v>
      </c>
      <c r="E1709" s="157" t="str">
        <f>RIGHT(Airports[[#This Row],[ICAO]],3)</f>
        <v>PSI</v>
      </c>
      <c r="G1709" s="215" t="str" cm="1">
        <f t="array" ref="G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9" s="215" t="str" cm="1">
        <f t="array" ref="H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9" s="157" t="str" cm="1">
        <f t="array" ref="I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9" s="157" t="str" cm="1">
        <f t="array" ref="J1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0" spans="1:11" x14ac:dyDescent="0.25">
      <c r="A1710" s="157" t="s">
        <v>3526</v>
      </c>
      <c r="B1710" s="157" t="s">
        <v>3527</v>
      </c>
      <c r="C1710" s="157">
        <v>-36.405278000000003</v>
      </c>
      <c r="D1710" s="157">
        <v>148.41472200000001</v>
      </c>
      <c r="E1710" s="157" t="str">
        <f>RIGHT(Airports[[#This Row],[ICAO]],3)</f>
        <v>PSR</v>
      </c>
      <c r="G1710" s="215" t="str" cm="1">
        <f t="array" ref="G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0" s="215" t="str" cm="1">
        <f t="array" ref="H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0" s="157" t="str" cm="1">
        <f t="array" ref="I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0" s="157" t="str" cm="1">
        <f t="array" ref="J1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1" spans="1:11" x14ac:dyDescent="0.25">
      <c r="A1711" s="157" t="s">
        <v>3528</v>
      </c>
      <c r="B1711" s="157" t="s">
        <v>3529</v>
      </c>
      <c r="C1711" s="157">
        <v>-33.005000000000003</v>
      </c>
      <c r="D1711" s="157">
        <v>138.848333</v>
      </c>
      <c r="E1711" s="157" t="str">
        <f>RIGHT(Airports[[#This Row],[ICAO]],3)</f>
        <v>PTB</v>
      </c>
      <c r="G1711" s="215" t="str" cm="1">
        <f t="array" ref="G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1" s="215" t="str" cm="1">
        <f t="array" ref="H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1" s="157" t="str" cm="1">
        <f t="array" ref="I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1" s="157" t="str" cm="1">
        <f t="array" ref="J1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2" spans="1:11" x14ac:dyDescent="0.25">
      <c r="A1712" s="157" t="s">
        <v>3530</v>
      </c>
      <c r="B1712" s="157" t="s">
        <v>3531</v>
      </c>
      <c r="C1712" s="157">
        <v>-16.483332999999998</v>
      </c>
      <c r="D1712" s="157">
        <v>145.458056</v>
      </c>
      <c r="E1712" s="157" t="str">
        <f>RIGHT(Airports[[#This Row],[ICAO]],3)</f>
        <v>PTD</v>
      </c>
      <c r="G1712" s="215" t="str" cm="1">
        <f t="array" ref="G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2" s="215" t="str" cm="1">
        <f t="array" ref="H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2" s="157" t="str" cm="1">
        <f t="array" ref="I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2" s="157" t="str" cm="1">
        <f t="array" ref="J1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3" spans="1:11" x14ac:dyDescent="0.25">
      <c r="A1713" s="157" t="s">
        <v>3532</v>
      </c>
      <c r="B1713" s="157" t="s">
        <v>3533</v>
      </c>
      <c r="C1713" s="157">
        <v>-15.383333</v>
      </c>
      <c r="D1713" s="157">
        <v>124.666667</v>
      </c>
      <c r="E1713" s="157" t="str">
        <f>RIGHT(Airports[[#This Row],[ICAO]],3)</f>
        <v>PTG</v>
      </c>
      <c r="G1713" s="215" t="str" cm="1">
        <f t="array" ref="G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3" s="215" t="str" cm="1">
        <f t="array" ref="H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3" s="157" t="str" cm="1">
        <f t="array" ref="I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3" s="157" t="str" cm="1">
        <f t="array" ref="J1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4" spans="1:11" x14ac:dyDescent="0.25">
      <c r="A1714" s="157" t="s">
        <v>3534</v>
      </c>
      <c r="B1714" s="157" t="s">
        <v>3535</v>
      </c>
      <c r="C1714" s="157">
        <v>-24.613056</v>
      </c>
      <c r="D1714" s="157">
        <v>126.32333300000001</v>
      </c>
      <c r="E1714" s="157" t="str">
        <f>RIGHT(Airports[[#This Row],[ICAO]],3)</f>
        <v>PTJ</v>
      </c>
      <c r="G1714" s="215" t="str" cm="1">
        <f t="array" ref="G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4" s="215" t="str" cm="1">
        <f t="array" ref="H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4" s="157" t="str" cm="1">
        <f t="array" ref="I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4" s="157" t="str" cm="1">
        <f t="array" ref="J1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5" spans="1:11" x14ac:dyDescent="0.25">
      <c r="A1715" s="157" t="s">
        <v>3536</v>
      </c>
      <c r="B1715" s="157" t="s">
        <v>3537</v>
      </c>
      <c r="C1715" s="157">
        <v>-24.133056</v>
      </c>
      <c r="D1715" s="157">
        <v>144.583056</v>
      </c>
      <c r="E1715" s="157" t="str">
        <f>RIGHT(Airports[[#This Row],[ICAO]],3)</f>
        <v>PTL</v>
      </c>
      <c r="G1715" s="215" t="str" cm="1">
        <f t="array" ref="G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5" s="215" t="str" cm="1">
        <f t="array" ref="H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5" s="157" t="str" cm="1">
        <f t="array" ref="I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5" s="157" t="str" cm="1">
        <f t="array" ref="J1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6" spans="1:11" x14ac:dyDescent="0.25">
      <c r="A1716" s="157" t="s">
        <v>3538</v>
      </c>
      <c r="B1716" s="157" t="s">
        <v>3539</v>
      </c>
      <c r="C1716" s="157">
        <v>-14.521110999999999</v>
      </c>
      <c r="D1716" s="157">
        <v>132.37777800000001</v>
      </c>
      <c r="F1716" s="157" t="str">
        <f>IF(OR(LEFT(Airports[[#This Row],[ICAO]],2)="YM",LEFT(Airports[[#This Row],[ICAO]],2)="YP",LEFT(Airports[[#This Row],[ICAO]],2)="YB",LEFT(Airports[[#This Row],[ICAO]],2)="YS"),RIGHT(Airports[[#This Row],[ICAO]],2),"")</f>
        <v>TN</v>
      </c>
      <c r="G1716" s="215" t="str" cm="1">
        <f t="array" ref="G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6" s="215" t="str" cm="1">
        <f t="array" ref="H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6" s="157" t="str" cm="1">
        <f t="array" ref="I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6" s="157" t="str" cm="1">
        <f t="array" ref="J1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7" spans="1:11" x14ac:dyDescent="0.25">
      <c r="A1717" s="157" t="s">
        <v>3540</v>
      </c>
      <c r="B1717" s="157" t="s">
        <v>3541</v>
      </c>
      <c r="C1717" s="157">
        <v>-38.316389000000001</v>
      </c>
      <c r="D1717" s="157">
        <v>144.71638899999999</v>
      </c>
      <c r="E1717" s="157" t="str">
        <f>RIGHT(Airports[[#This Row],[ICAO]],3)</f>
        <v>PTS</v>
      </c>
      <c r="G1717" s="215" t="str" cm="1">
        <f t="array" ref="G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7" s="215" t="str" cm="1">
        <f t="array" ref="H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7" s="157" t="str" cm="1">
        <f t="array" ref="I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7" s="157" t="str" cm="1">
        <f t="array" ref="J1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8" spans="1:11" x14ac:dyDescent="0.25">
      <c r="A1718" s="157" t="s">
        <v>3542</v>
      </c>
      <c r="B1718" s="157" t="s">
        <v>3543</v>
      </c>
      <c r="C1718" s="157">
        <v>-31.483332999999998</v>
      </c>
      <c r="D1718" s="157">
        <v>137.48333299999999</v>
      </c>
      <c r="E1718" s="157" t="str">
        <f>RIGHT(Airports[[#This Row],[ICAO]],3)</f>
        <v>PTT</v>
      </c>
      <c r="G1718" s="215" t="str" cm="1">
        <f t="array" ref="G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8" s="215" t="str" cm="1">
        <f t="array" ref="H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8" s="157" t="str" cm="1">
        <f t="array" ref="I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8" s="157" t="str" cm="1">
        <f t="array" ref="J1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9" spans="1:11" x14ac:dyDescent="0.25">
      <c r="A1719" s="157" t="s">
        <v>3544</v>
      </c>
      <c r="B1719" s="157" t="s">
        <v>3545</v>
      </c>
      <c r="C1719" s="157">
        <v>-14.339444</v>
      </c>
      <c r="D1719" s="157">
        <v>129.86444399999999</v>
      </c>
      <c r="E1719" s="157" t="str">
        <f>RIGHT(Airports[[#This Row],[ICAO]],3)</f>
        <v>PUA</v>
      </c>
      <c r="G1719" s="215" t="str" cm="1">
        <f t="array" ref="G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9" s="215" t="str" cm="1">
        <f t="array" ref="H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9" s="157" t="str" cm="1">
        <f t="array" ref="I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9" s="157" t="str" cm="1">
        <f t="array" ref="J1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0" spans="1:11" x14ac:dyDescent="0.25">
      <c r="A1720" s="157" t="s">
        <v>3546</v>
      </c>
      <c r="B1720" s="157" t="s">
        <v>3547</v>
      </c>
      <c r="C1720" s="157">
        <v>-16.721944000000001</v>
      </c>
      <c r="D1720" s="157">
        <v>137.42333300000001</v>
      </c>
      <c r="E1720" s="157" t="str">
        <f>RIGHT(Airports[[#This Row],[ICAO]],3)</f>
        <v>PUG</v>
      </c>
      <c r="G1720" s="215" t="str" cm="1">
        <f t="array" ref="G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0" s="215" t="str" cm="1">
        <f t="array" ref="H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0" s="157" t="str" cm="1">
        <f t="array" ref="I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0" s="157" t="str" cm="1">
        <f t="array" ref="J1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1" spans="1:11" x14ac:dyDescent="0.25">
      <c r="A1721" s="157" t="s">
        <v>3548</v>
      </c>
      <c r="B1721" s="157" t="s">
        <v>3549</v>
      </c>
      <c r="C1721" s="157">
        <v>-19.444444000000001</v>
      </c>
      <c r="D1721" s="157">
        <v>146.41111100000001</v>
      </c>
      <c r="E1721" s="157" t="str">
        <f>RIGHT(Airports[[#This Row],[ICAO]],3)</f>
        <v>PUK</v>
      </c>
      <c r="G1721" s="215" t="str" cm="1">
        <f t="array" ref="G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1" s="215" t="str" cm="1">
        <f t="array" ref="H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1" s="157" t="str" cm="1">
        <f t="array" ref="I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1" s="157" t="str" cm="1">
        <f t="array" ref="J1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2" spans="1:11" x14ac:dyDescent="0.25">
      <c r="A1722" s="157" t="s">
        <v>3550</v>
      </c>
      <c r="B1722" s="157" t="s">
        <v>3551</v>
      </c>
      <c r="C1722" s="157">
        <v>-22.066666999999999</v>
      </c>
      <c r="D1722" s="157">
        <v>123.166389</v>
      </c>
      <c r="E1722" s="157" t="str">
        <f>RIGHT(Airports[[#This Row],[ICAO]],3)</f>
        <v>PUN</v>
      </c>
      <c r="G1722" s="215" t="str" cm="1">
        <f t="array" ref="G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2" s="215" t="str" cm="1">
        <f t="array" ref="H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2" s="157" t="str" cm="1">
        <f t="array" ref="I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2" s="157" t="str" cm="1">
        <f t="array" ref="J1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3" spans="1:11" x14ac:dyDescent="0.25">
      <c r="A1723" s="157" t="s">
        <v>3552</v>
      </c>
      <c r="B1723" s="157" t="s">
        <v>3553</v>
      </c>
      <c r="C1723" s="157">
        <v>-26.645833</v>
      </c>
      <c r="D1723" s="157">
        <v>142.595</v>
      </c>
      <c r="E1723" s="157" t="str">
        <f>RIGHT(Airports[[#This Row],[ICAO]],3)</f>
        <v>PVD</v>
      </c>
      <c r="G1723" s="215" t="str" cm="1">
        <f t="array" ref="G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3" s="215" t="str" cm="1">
        <f t="array" ref="H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3" s="157" t="str" cm="1">
        <f t="array" ref="I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3" s="157" t="str" cm="1">
        <f t="array" ref="J1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4" spans="1:11" x14ac:dyDescent="0.25">
      <c r="A1724" s="157" t="s">
        <v>3554</v>
      </c>
      <c r="B1724" s="157" t="s">
        <v>3555</v>
      </c>
      <c r="C1724" s="157">
        <v>-16</v>
      </c>
      <c r="D1724" s="157">
        <v>144.06638899999999</v>
      </c>
      <c r="E1724" s="157" t="str">
        <f>RIGHT(Airports[[#This Row],[ICAO]],3)</f>
        <v>PVI</v>
      </c>
      <c r="G1724" s="215" t="str" cm="1">
        <f t="array" ref="G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4" s="215" t="str" cm="1">
        <f t="array" ref="H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4" s="157" t="str" cm="1">
        <f t="array" ref="I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4" s="157" t="str" cm="1">
        <f t="array" ref="J1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5" spans="1:11" x14ac:dyDescent="0.25">
      <c r="A1725" s="157" t="s">
        <v>3556</v>
      </c>
      <c r="B1725" s="157" t="s">
        <v>3557</v>
      </c>
      <c r="C1725" s="157">
        <v>-21.213332999999999</v>
      </c>
      <c r="D1725" s="157">
        <v>149.026667</v>
      </c>
      <c r="E1725" s="157" t="str">
        <f>RIGHT(Airports[[#This Row],[ICAO]],3)</f>
        <v>PVP</v>
      </c>
      <c r="G1725" s="215" t="str" cm="1">
        <f t="array" ref="G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5" s="215" t="str" cm="1">
        <f t="array" ref="H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5" s="157" t="str" cm="1">
        <f t="array" ref="I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5" s="157" t="str" cm="1">
        <f t="array" ref="J1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6" spans="1:11" x14ac:dyDescent="0.25">
      <c r="A1726" s="157" t="s">
        <v>3558</v>
      </c>
      <c r="B1726" s="157" t="s">
        <v>3559</v>
      </c>
      <c r="C1726" s="157">
        <v>-34.186667</v>
      </c>
      <c r="D1726" s="157">
        <v>138.16305600000001</v>
      </c>
      <c r="E1726" s="157" t="str">
        <f>RIGHT(Airports[[#This Row],[ICAO]],3)</f>
        <v>PWF</v>
      </c>
      <c r="G1726" s="215" t="str" cm="1">
        <f t="array" ref="G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6" s="215" t="str" cm="1">
        <f t="array" ref="H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6" s="157" t="str" cm="1">
        <f t="array" ref="I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6" s="157" t="str" cm="1">
        <f t="array" ref="J1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7" spans="1:11" x14ac:dyDescent="0.25">
      <c r="A1727" s="157" t="s">
        <v>3560</v>
      </c>
      <c r="B1727" s="157" t="s">
        <v>3561</v>
      </c>
      <c r="C1727" s="157">
        <v>-27.733332999999998</v>
      </c>
      <c r="D1727" s="157">
        <v>151.63333299999999</v>
      </c>
      <c r="E1727" s="157" t="str">
        <f>RIGHT(Airports[[#This Row],[ICAO]],3)</f>
        <v>PWH</v>
      </c>
      <c r="G1727" s="215" t="str" cm="1">
        <f t="array" ref="G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7" s="215" t="str" cm="1">
        <f t="array" ref="H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7" s="157" t="str" cm="1">
        <f t="array" ref="I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7" s="157" t="str" cm="1">
        <f t="array" ref="J1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8" spans="1:11" x14ac:dyDescent="0.25">
      <c r="A1728" s="157" t="s">
        <v>3562</v>
      </c>
      <c r="B1728" s="157" t="s">
        <v>3563</v>
      </c>
      <c r="C1728" s="157">
        <v>-31.144166999999999</v>
      </c>
      <c r="D1728" s="157">
        <v>136.81694400000001</v>
      </c>
      <c r="F1728" s="157" t="str">
        <f>IF(OR(LEFT(Airports[[#This Row],[ICAO]],2)="YM",LEFT(Airports[[#This Row],[ICAO]],2)="YP",LEFT(Airports[[#This Row],[ICAO]],2)="YB",LEFT(Airports[[#This Row],[ICAO]],2)="YS"),RIGHT(Airports[[#This Row],[ICAO]],2),"")</f>
        <v>WR</v>
      </c>
      <c r="G1728" s="215" t="str" cm="1">
        <f t="array" ref="G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8" s="215" t="str" cm="1">
        <f t="array" ref="H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8" s="157" t="str" cm="1">
        <f t="array" ref="I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8" s="157" t="str" cm="1">
        <f t="array" ref="J1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9" spans="1:11" x14ac:dyDescent="0.25">
      <c r="A1729" s="157" t="s">
        <v>3564</v>
      </c>
      <c r="B1729" s="157" t="s">
        <v>3565</v>
      </c>
      <c r="C1729" s="157">
        <v>-10.450556000000001</v>
      </c>
      <c r="D1729" s="157">
        <v>105.69027800000001</v>
      </c>
      <c r="E1729" s="157" t="str">
        <f>RIGHT(Airports[[#This Row],[ICAO]],3)</f>
        <v>PXM</v>
      </c>
      <c r="G1729" s="215" t="str" cm="1">
        <f t="array" ref="G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9" s="215" t="str" cm="1">
        <f t="array" ref="H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9" s="157" t="str" cm="1">
        <f t="array" ref="I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9" s="157" t="str" cm="1">
        <f t="array" ref="J1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0" spans="1:11" x14ac:dyDescent="0.25">
      <c r="A1730" s="157" t="s">
        <v>3566</v>
      </c>
      <c r="B1730" s="157" t="s">
        <v>3567</v>
      </c>
      <c r="C1730" s="157">
        <v>-21.211666999999998</v>
      </c>
      <c r="D1730" s="157">
        <v>149.07666699999999</v>
      </c>
      <c r="E1730" s="157" t="str">
        <f>RIGHT(Airports[[#This Row],[ICAO]],3)</f>
        <v>PYA</v>
      </c>
      <c r="G1730" s="215" t="str" cm="1">
        <f t="array" ref="G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0" s="215" t="str" cm="1">
        <f t="array" ref="H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0" s="157" t="str" cm="1">
        <f t="array" ref="I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0" s="157" t="str" cm="1">
        <f t="array" ref="J1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1" spans="1:11" x14ac:dyDescent="0.25">
      <c r="A1731" s="157" t="s">
        <v>3568</v>
      </c>
      <c r="B1731" s="157" t="s">
        <v>3569</v>
      </c>
      <c r="C1731" s="157">
        <v>-36.061388999999998</v>
      </c>
      <c r="D1731" s="157">
        <v>144.126667</v>
      </c>
      <c r="E1731" s="157" t="str">
        <f>RIGHT(Airports[[#This Row],[ICAO]],3)</f>
        <v>PYD</v>
      </c>
      <c r="G1731" s="215" t="str" cm="1">
        <f t="array" ref="G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1" s="215" t="str" cm="1">
        <f t="array" ref="H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1" s="157" t="str" cm="1">
        <f t="array" ref="I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1" s="157" t="str" cm="1">
        <f t="array" ref="J1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2" spans="1:11" x14ac:dyDescent="0.25">
      <c r="A1732" s="157" t="s">
        <v>3570</v>
      </c>
      <c r="B1732" s="157" t="s">
        <v>3571</v>
      </c>
      <c r="C1732" s="157">
        <v>-29.262222000000001</v>
      </c>
      <c r="D1732" s="157">
        <v>117.669444</v>
      </c>
      <c r="E1732" s="157" t="str">
        <f>RIGHT(Airports[[#This Row],[ICAO]],3)</f>
        <v>PYF</v>
      </c>
      <c r="G1732" s="215" t="str" cm="1">
        <f t="array" ref="G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2" s="215" t="str" cm="1">
        <f t="array" ref="H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2" s="157" t="str" cm="1">
        <f t="array" ref="I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2" s="157" t="str" cm="1">
        <f t="array" ref="J1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3" spans="1:11" x14ac:dyDescent="0.25">
      <c r="A1733" s="157" t="s">
        <v>3572</v>
      </c>
      <c r="B1733" s="157" t="s">
        <v>3573</v>
      </c>
      <c r="C1733" s="157">
        <v>-21.539166999999999</v>
      </c>
      <c r="D1733" s="157">
        <v>114.115278</v>
      </c>
      <c r="E1733" s="157" t="str">
        <f>RIGHT(Airports[[#This Row],[ICAO]],3)</f>
        <v>PYV</v>
      </c>
      <c r="G1733" s="215" t="str" cm="1">
        <f t="array" ref="G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3" s="215" t="str" cm="1">
        <f t="array" ref="H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3" s="157" t="str" cm="1">
        <f t="array" ref="I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3" s="157" t="str" cm="1">
        <f t="array" ref="J1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4" spans="1:11" x14ac:dyDescent="0.25">
      <c r="A1734" s="157" t="s">
        <v>3574</v>
      </c>
      <c r="B1734" s="157" t="s">
        <v>3575</v>
      </c>
      <c r="C1734" s="157">
        <v>-30.899722000000001</v>
      </c>
      <c r="D1734" s="157">
        <v>147.833056</v>
      </c>
      <c r="E1734" s="157" t="str">
        <f>RIGHT(Airports[[#This Row],[ICAO]],3)</f>
        <v>QBE</v>
      </c>
      <c r="F17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4" s="215" t="str" cm="1">
        <f t="array" ref="G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4" s="215" t="str" cm="1">
        <f t="array" ref="H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4" s="157" t="str" cm="1">
        <f t="array" ref="I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4" s="157" t="str" cm="1">
        <f t="array" ref="J1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5" spans="1:11" x14ac:dyDescent="0.25">
      <c r="A1735" s="157" t="s">
        <v>3576</v>
      </c>
      <c r="B1735" s="157" t="s">
        <v>3577</v>
      </c>
      <c r="C1735" s="157">
        <v>-35.853889000000002</v>
      </c>
      <c r="D1735" s="157">
        <v>143.51416699999999</v>
      </c>
      <c r="E1735" s="157" t="str">
        <f>RIGHT(Airports[[#This Row],[ICAO]],3)</f>
        <v>QBK</v>
      </c>
      <c r="F17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5" s="215" t="str" cm="1">
        <f t="array" ref="G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5" s="215" t="str" cm="1">
        <f t="array" ref="H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5" s="157" t="str" cm="1">
        <f t="array" ref="I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5" s="157" t="str" cm="1">
        <f t="array" ref="J1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6" spans="1:11" x14ac:dyDescent="0.25">
      <c r="A1736" s="157" t="s">
        <v>3578</v>
      </c>
      <c r="B1736" s="157" t="s">
        <v>3579</v>
      </c>
      <c r="C1736" s="157">
        <v>-38.266388999999997</v>
      </c>
      <c r="D1736" s="157">
        <v>144.66666699999999</v>
      </c>
      <c r="E1736" s="157" t="str">
        <f>RIGHT(Airports[[#This Row],[ICAO]],3)</f>
        <v>QCF</v>
      </c>
      <c r="F17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6" s="215" t="str" cm="1">
        <f t="array" ref="G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6" s="215" t="str" cm="1">
        <f t="array" ref="H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6" s="157" t="str" cm="1">
        <f t="array" ref="I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6" s="157" t="str" cm="1">
        <f t="array" ref="J1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7" spans="1:11" x14ac:dyDescent="0.25">
      <c r="A1737" s="157" t="s">
        <v>3580</v>
      </c>
      <c r="B1737" s="157" t="s">
        <v>3581</v>
      </c>
      <c r="C1737" s="157">
        <v>-23.766667000000002</v>
      </c>
      <c r="D1737" s="157">
        <v>151.193611</v>
      </c>
      <c r="E1737" s="157" t="str">
        <f>RIGHT(Airports[[#This Row],[ICAO]],3)</f>
        <v>QCI</v>
      </c>
      <c r="F17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7" s="215" t="str" cm="1">
        <f t="array" ref="G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7" s="215" t="str" cm="1">
        <f t="array" ref="H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7" s="157" t="str" cm="1">
        <f t="array" ref="I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7" s="157" t="str" cm="1">
        <f t="array" ref="J1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8" spans="1:11" x14ac:dyDescent="0.25">
      <c r="A1738" s="157" t="s">
        <v>3582</v>
      </c>
      <c r="B1738" s="157" t="s">
        <v>3583</v>
      </c>
      <c r="C1738" s="157">
        <v>-32.006667</v>
      </c>
      <c r="D1738" s="157">
        <v>117.41500000000001</v>
      </c>
      <c r="E1738" s="157" t="str">
        <f>RIGHT(Airports[[#This Row],[ICAO]],3)</f>
        <v>QDG</v>
      </c>
      <c r="F17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8" s="215" t="str" cm="1">
        <f t="array" ref="G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8" s="215" t="str" cm="1">
        <f t="array" ref="H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8" s="157" t="str" cm="1">
        <f t="array" ref="I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8" s="157" t="str" cm="1">
        <f t="array" ref="J1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9" spans="1:11" x14ac:dyDescent="0.25">
      <c r="A1739" s="157" t="s">
        <v>3584</v>
      </c>
      <c r="B1739" s="157" t="s">
        <v>3585</v>
      </c>
      <c r="C1739" s="157">
        <v>-31.498611</v>
      </c>
      <c r="D1739" s="157">
        <v>150.518056</v>
      </c>
      <c r="E1739" s="157" t="str">
        <f>RIGHT(Airports[[#This Row],[ICAO]],3)</f>
        <v>QDI</v>
      </c>
      <c r="F17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9" s="215" t="str" cm="1">
        <f t="array" ref="G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9" s="215" t="str" cm="1">
        <f t="array" ref="H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9" s="157" t="str" cm="1">
        <f t="array" ref="I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9" s="157" t="str" cm="1">
        <f t="array" ref="J1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0" spans="1:11" x14ac:dyDescent="0.25">
      <c r="A1740" s="157" t="s">
        <v>3586</v>
      </c>
      <c r="B1740" s="157" t="s">
        <v>3587</v>
      </c>
      <c r="C1740" s="157">
        <v>-26.608611</v>
      </c>
      <c r="D1740" s="157">
        <v>144.25722200000001</v>
      </c>
      <c r="E1740" s="157" t="str">
        <f>RIGHT(Airports[[#This Row],[ICAO]],3)</f>
        <v>QLP</v>
      </c>
      <c r="F17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0" s="215" t="str" cm="1">
        <f t="array" ref="G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0" s="215" t="str" cm="1">
        <f t="array" ref="H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0" s="157" t="str" cm="1">
        <f t="array" ref="I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0" s="157" t="str" cm="1">
        <f t="array" ref="J1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1" spans="1:11" x14ac:dyDescent="0.25">
      <c r="A1741" s="157" t="s">
        <v>3588</v>
      </c>
      <c r="B1741" s="157" t="s">
        <v>3589</v>
      </c>
      <c r="C1741" s="157">
        <v>-42.075555999999999</v>
      </c>
      <c r="D1741" s="157">
        <v>145.530833</v>
      </c>
      <c r="E1741" s="157" t="str">
        <f>RIGHT(Airports[[#This Row],[ICAO]],3)</f>
        <v>QNS</v>
      </c>
      <c r="F17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1" s="215" t="str" cm="1">
        <f t="array" ref="G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1" s="215" t="str" cm="1">
        <f t="array" ref="H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1" s="157" t="str" cm="1">
        <f t="array" ref="I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1" s="157" t="str" cm="1">
        <f t="array" ref="J1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2" spans="1:11" x14ac:dyDescent="0.25">
      <c r="A1742" s="157" t="s">
        <v>3590</v>
      </c>
      <c r="B1742" s="157" t="s">
        <v>3591</v>
      </c>
      <c r="C1742" s="157">
        <v>-32.32</v>
      </c>
      <c r="D1742" s="157">
        <v>138.10166699999999</v>
      </c>
      <c r="E1742" s="157" t="str">
        <f>RIGHT(Airports[[#This Row],[ICAO]],3)</f>
        <v>QRN</v>
      </c>
      <c r="F17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2" s="215" t="str" cm="1">
        <f t="array" ref="G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2" s="215" t="str" cm="1">
        <f t="array" ref="H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2" s="157" t="str" cm="1">
        <f t="array" ref="I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2" s="157" t="str" cm="1">
        <f t="array" ref="J1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3" spans="1:11" x14ac:dyDescent="0.25">
      <c r="A1743" s="157" t="s">
        <v>3592</v>
      </c>
      <c r="B1743" s="157" t="s">
        <v>3593</v>
      </c>
      <c r="C1743" s="157">
        <v>-32.403055999999999</v>
      </c>
      <c r="D1743" s="157">
        <v>151.016111</v>
      </c>
      <c r="E1743" s="157" t="str">
        <f>RIGHT(Airports[[#This Row],[ICAO]],3)</f>
        <v>RAC</v>
      </c>
      <c r="F17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3" s="215" t="str" cm="1">
        <f t="array" ref="G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3" s="215" t="str" cm="1">
        <f t="array" ref="H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3" s="157" t="str" cm="1">
        <f t="array" ref="I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3" s="157" t="str" cm="1">
        <f t="array" ref="J1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4" spans="1:11" x14ac:dyDescent="0.25">
      <c r="A1744" s="157" t="s">
        <v>3594</v>
      </c>
      <c r="B1744" s="157" t="s">
        <v>3595</v>
      </c>
      <c r="C1744" s="157">
        <v>-11.63</v>
      </c>
      <c r="D1744" s="157">
        <v>130.301389</v>
      </c>
      <c r="E1744" s="157" t="str">
        <f>RIGHT(Airports[[#This Row],[ICAO]],3)</f>
        <v>RAK</v>
      </c>
      <c r="F17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4" s="215" t="str" cm="1">
        <f t="array" ref="G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4" s="215" t="str" cm="1">
        <f t="array" ref="H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4" s="157" t="str" cm="1">
        <f t="array" ref="I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4" s="157" t="str" cm="1">
        <f t="array" ref="J1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5" spans="1:11" x14ac:dyDescent="0.25">
      <c r="A1745" s="157" t="s">
        <v>3596</v>
      </c>
      <c r="B1745" s="157" t="s">
        <v>3597</v>
      </c>
      <c r="C1745" s="157">
        <v>-26.133333</v>
      </c>
      <c r="D1745" s="157">
        <v>143.02527799999999</v>
      </c>
      <c r="E1745" s="157" t="str">
        <f>RIGHT(Airports[[#This Row],[ICAO]],3)</f>
        <v>RAM</v>
      </c>
      <c r="F17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5" s="215" t="str" cm="1">
        <f t="array" ref="G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5" s="215" t="str" cm="1">
        <f t="array" ref="H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5" s="157" t="str" cm="1">
        <f t="array" ref="I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5" s="157" t="str" cm="1">
        <f t="array" ref="J1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6" spans="1:11" x14ac:dyDescent="0.25">
      <c r="A1746" s="157" t="s">
        <v>3598</v>
      </c>
      <c r="B1746" s="157" t="s">
        <v>3599</v>
      </c>
      <c r="C1746" s="157">
        <v>-16.920832999999998</v>
      </c>
      <c r="D1746" s="157">
        <v>145.77888899999999</v>
      </c>
      <c r="E1746" s="157" t="str">
        <f>RIGHT(Airports[[#This Row],[ICAO]],3)</f>
        <v>RAP</v>
      </c>
      <c r="F17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6" s="215" t="str" cm="1">
        <f t="array" ref="G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6" s="215" t="str" cm="1">
        <f t="array" ref="H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6" s="157" t="str" cm="1">
        <f t="array" ref="I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6" s="157" t="str" cm="1">
        <f t="array" ref="J1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7" spans="1:11" x14ac:dyDescent="0.25">
      <c r="A1747" s="157" t="s">
        <v>3600</v>
      </c>
      <c r="B1747" s="157" t="s">
        <v>3601</v>
      </c>
      <c r="C1747" s="157">
        <v>-29.305555999999999</v>
      </c>
      <c r="D1747" s="157">
        <v>149.697778</v>
      </c>
      <c r="E1747" s="157" t="str">
        <f>RIGHT(Airports[[#This Row],[ICAO]],3)</f>
        <v>RAR</v>
      </c>
      <c r="F17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7" s="215" t="str" cm="1">
        <f t="array" ref="G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7" s="215" t="str" cm="1">
        <f t="array" ref="H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7" s="157" t="str" cm="1">
        <f t="array" ref="I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7" s="157" t="str" cm="1">
        <f t="array" ref="J1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8" spans="1:11" x14ac:dyDescent="0.25">
      <c r="A1748" s="157" t="s">
        <v>3602</v>
      </c>
      <c r="B1748" s="157" t="s">
        <v>3603</v>
      </c>
      <c r="C1748" s="157">
        <v>-28.72</v>
      </c>
      <c r="D1748" s="157">
        <v>113.783889</v>
      </c>
      <c r="E1748" s="157" t="str">
        <f>RIGHT(Airports[[#This Row],[ICAO]],3)</f>
        <v>RAT</v>
      </c>
      <c r="F17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8" s="215" t="str" cm="1">
        <f t="array" ref="G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8" s="215" t="str" cm="1">
        <f t="array" ref="H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8" s="157" t="str" cm="1">
        <f t="array" ref="I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8" s="157" t="str" cm="1">
        <f t="array" ref="J1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9" spans="1:11" x14ac:dyDescent="0.25">
      <c r="A1749" s="157" t="s">
        <v>3604</v>
      </c>
      <c r="B1749" s="157" t="s">
        <v>3605</v>
      </c>
      <c r="C1749" s="157">
        <v>-31.016667000000002</v>
      </c>
      <c r="D1749" s="157">
        <v>125.325</v>
      </c>
      <c r="E1749" s="157" t="str">
        <f>RIGHT(Airports[[#This Row],[ICAO]],3)</f>
        <v>RAW</v>
      </c>
      <c r="F17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9" s="215" t="str" cm="1">
        <f t="array" ref="G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9" s="215" t="str" cm="1">
        <f t="array" ref="H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9" s="157" t="str" cm="1">
        <f t="array" ref="I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9" s="157" t="str" cm="1">
        <f t="array" ref="J1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0" spans="1:11" x14ac:dyDescent="0.25">
      <c r="A1750" s="157" t="s">
        <v>3606</v>
      </c>
      <c r="B1750" s="157" t="s">
        <v>3607</v>
      </c>
      <c r="C1750" s="157">
        <v>-33.869999999999997</v>
      </c>
      <c r="D1750" s="157">
        <v>151.26305600000001</v>
      </c>
      <c r="E1750" s="157" t="str">
        <f>RIGHT(Airports[[#This Row],[ICAO]],3)</f>
        <v>RAY</v>
      </c>
      <c r="F17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0" s="215" t="str" cm="1">
        <f t="array" ref="G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0" s="215" t="str" cm="1">
        <f t="array" ref="H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0" s="157" t="str" cm="1">
        <f t="array" ref="I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0" s="157" t="str" cm="1">
        <f t="array" ref="J1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1" spans="1:11" x14ac:dyDescent="0.25">
      <c r="A1751" s="157" t="s">
        <v>3608</v>
      </c>
      <c r="B1751" s="157" t="s">
        <v>3609</v>
      </c>
      <c r="C1751" s="157">
        <v>-25.855</v>
      </c>
      <c r="D1751" s="157">
        <v>153.070278</v>
      </c>
      <c r="E1751" s="157" t="str">
        <f>RIGHT(Airports[[#This Row],[ICAO]],3)</f>
        <v>RBB</v>
      </c>
      <c r="F17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1" s="215" t="str" cm="1">
        <f t="array" ref="G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1" s="215" t="str" cm="1">
        <f t="array" ref="H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1" s="157" t="str" cm="1">
        <f t="array" ref="I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1" s="157" t="str" cm="1">
        <f t="array" ref="J1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2" spans="1:11" x14ac:dyDescent="0.25">
      <c r="A1752" s="157" t="s">
        <v>3610</v>
      </c>
      <c r="B1752" s="157" t="s">
        <v>3611</v>
      </c>
      <c r="C1752" s="157">
        <v>-27.45</v>
      </c>
      <c r="D1752" s="157">
        <v>153.02777800000001</v>
      </c>
      <c r="E1752" s="157" t="str">
        <f>RIGHT(Airports[[#This Row],[ICAO]],3)</f>
        <v>RBC</v>
      </c>
      <c r="F17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2" s="215" t="str" cm="1">
        <f t="array" ref="G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2" s="215" t="str" cm="1">
        <f t="array" ref="H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2" s="157" t="str" cm="1">
        <f t="array" ref="I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2" s="157" t="str" cm="1">
        <f t="array" ref="J1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3" spans="1:11" x14ac:dyDescent="0.25">
      <c r="A1753" s="157" t="s">
        <v>3612</v>
      </c>
      <c r="B1753" s="157" t="s">
        <v>3613</v>
      </c>
      <c r="C1753" s="157">
        <v>-37.176389</v>
      </c>
      <c r="D1753" s="157">
        <v>139.80444399999999</v>
      </c>
      <c r="E1753" s="157" t="str">
        <f>RIGHT(Airports[[#This Row],[ICAO]],3)</f>
        <v>RBE</v>
      </c>
      <c r="F17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3" s="215" t="str" cm="1">
        <f t="array" ref="G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3" s="215" t="str" cm="1">
        <f t="array" ref="H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3" s="157" t="str" cm="1">
        <f t="array" ref="I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3" s="157" t="str" cm="1">
        <f t="array" ref="J1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4" spans="1:11" x14ac:dyDescent="0.25">
      <c r="A1754" s="157" t="s">
        <v>3614</v>
      </c>
      <c r="B1754" s="157" t="s">
        <v>3615</v>
      </c>
      <c r="C1754" s="157">
        <v>-27.446943999999998</v>
      </c>
      <c r="D1754" s="157">
        <v>153.028333</v>
      </c>
      <c r="E1754" s="157" t="str">
        <f>RIGHT(Airports[[#This Row],[ICAO]],3)</f>
        <v>RBH</v>
      </c>
      <c r="F17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4" s="215" t="str" cm="1">
        <f t="array" ref="G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4" s="215" t="str" cm="1">
        <f t="array" ref="H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4" s="157" t="str" cm="1">
        <f t="array" ref="I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4" s="157" t="str" cm="1">
        <f t="array" ref="J1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5" spans="1:11" x14ac:dyDescent="0.25">
      <c r="A1755" s="157" t="s">
        <v>3616</v>
      </c>
      <c r="B1755" s="157" t="s">
        <v>3617</v>
      </c>
      <c r="C1755" s="157">
        <v>-12.425000000000001</v>
      </c>
      <c r="D1755" s="157">
        <v>130.973333</v>
      </c>
      <c r="E1755" s="157" t="str">
        <f>RIGHT(Airports[[#This Row],[ICAO]],3)</f>
        <v>RBK</v>
      </c>
      <c r="F17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5" s="215" t="str" cm="1">
        <f t="array" ref="G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5" s="215" t="str" cm="1">
        <f t="array" ref="H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5" s="157" t="str" cm="1">
        <f t="array" ref="I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5" s="157" t="str" cm="1">
        <f t="array" ref="J1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6" spans="1:11" x14ac:dyDescent="0.25">
      <c r="A1756" s="157" t="s">
        <v>3618</v>
      </c>
      <c r="B1756" s="157" t="s">
        <v>3619</v>
      </c>
      <c r="C1756" s="157">
        <v>-17.183056000000001</v>
      </c>
      <c r="D1756" s="157">
        <v>137.766389</v>
      </c>
      <c r="E1756" s="157" t="str">
        <f>RIGHT(Airports[[#This Row],[ICAO]],3)</f>
        <v>RBM</v>
      </c>
      <c r="F17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6" s="215" t="str" cm="1">
        <f t="array" ref="G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6" s="215" t="str" cm="1">
        <f t="array" ref="H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6" s="157" t="str" cm="1">
        <f t="array" ref="I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6" s="157" t="str" cm="1">
        <f t="array" ref="J1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7" spans="1:11" x14ac:dyDescent="0.25">
      <c r="A1757" s="157" t="s">
        <v>3620</v>
      </c>
      <c r="B1757" s="157" t="s">
        <v>3621</v>
      </c>
      <c r="C1757" s="157">
        <v>-16.718333000000001</v>
      </c>
      <c r="D1757" s="157">
        <v>136.94499999999999</v>
      </c>
      <c r="E1757" s="157" t="str">
        <f>RIGHT(Airports[[#This Row],[ICAO]],3)</f>
        <v>RBR</v>
      </c>
      <c r="F17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7" s="215" t="str" cm="1">
        <f t="array" ref="G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7" s="215" t="str" cm="1">
        <f t="array" ref="H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7" s="157" t="str" cm="1">
        <f t="array" ref="I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7" s="157" t="str" cm="1">
        <f t="array" ref="J1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8" spans="1:11" x14ac:dyDescent="0.25">
      <c r="A1758" s="157" t="s">
        <v>3622</v>
      </c>
      <c r="B1758" s="157" t="s">
        <v>3623</v>
      </c>
      <c r="C1758" s="157">
        <v>-20.216667000000001</v>
      </c>
      <c r="D1758" s="157">
        <v>130</v>
      </c>
      <c r="E1758" s="157" t="str">
        <f>RIGHT(Airports[[#This Row],[ICAO]],3)</f>
        <v>RBT</v>
      </c>
      <c r="F17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8" s="215" t="str" cm="1">
        <f t="array" ref="G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8" s="215" t="str" cm="1">
        <f t="array" ref="H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8" s="157" t="str" cm="1">
        <f t="array" ref="I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8" s="157" t="str" cm="1">
        <f t="array" ref="J1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9" spans="1:11" x14ac:dyDescent="0.25">
      <c r="A1759" s="157" t="s">
        <v>3624</v>
      </c>
      <c r="B1759" s="157" t="s">
        <v>3625</v>
      </c>
      <c r="C1759" s="157">
        <v>-13.643333</v>
      </c>
      <c r="D1759" s="157">
        <v>142.641111</v>
      </c>
      <c r="E1759" s="157" t="str">
        <f>RIGHT(Airports[[#This Row],[ICAO]],3)</f>
        <v>RBY</v>
      </c>
      <c r="F17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9" s="215" t="str" cm="1">
        <f t="array" ref="G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9" s="215" t="str" cm="1">
        <f t="array" ref="H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9" s="157" t="str" cm="1">
        <f t="array" ref="I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9" s="157" t="str" cm="1">
        <f t="array" ref="J1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0" spans="1:11" x14ac:dyDescent="0.25">
      <c r="A1760" s="157" t="s">
        <v>3626</v>
      </c>
      <c r="B1760" s="157" t="s">
        <v>3627</v>
      </c>
      <c r="C1760" s="157">
        <v>-27.578889</v>
      </c>
      <c r="D1760" s="157">
        <v>153.130833</v>
      </c>
      <c r="E1760" s="157" t="str">
        <f>RIGHT(Airports[[#This Row],[ICAO]],3)</f>
        <v>RCD</v>
      </c>
      <c r="F17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0" s="215" t="str" cm="1">
        <f t="array" ref="G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0" s="215" t="str" cm="1">
        <f t="array" ref="H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0" s="157" t="str" cm="1">
        <f t="array" ref="I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0" s="157" t="str" cm="1">
        <f t="array" ref="J1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1" spans="1:11" x14ac:dyDescent="0.25">
      <c r="A1761" s="157" t="s">
        <v>3628</v>
      </c>
      <c r="B1761" s="157" t="s">
        <v>3629</v>
      </c>
      <c r="C1761" s="157">
        <v>-27.579671999999999</v>
      </c>
      <c r="D1761" s="157">
        <v>152.856559</v>
      </c>
      <c r="E1761" s="157" t="str">
        <f>RIGHT(Airports[[#This Row],[ICAO]],3)</f>
        <v>RDF</v>
      </c>
      <c r="F17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1" s="215" t="str" cm="1">
        <f t="array" ref="G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1" s="215" t="str" cm="1">
        <f t="array" ref="H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1" s="157" t="str" cm="1">
        <f t="array" ref="I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1" s="157" t="str" cm="1">
        <f t="array" ref="J1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2" spans="1:11" x14ac:dyDescent="0.25">
      <c r="A1762" s="157" t="s">
        <v>3630</v>
      </c>
      <c r="B1762" s="157" t="s">
        <v>3631</v>
      </c>
      <c r="C1762" s="157">
        <v>-21.966667000000001</v>
      </c>
      <c r="D1762" s="157">
        <v>119.016667</v>
      </c>
      <c r="E1762" s="157" t="str">
        <f>RIGHT(Airports[[#This Row],[ICAO]],3)</f>
        <v>RDM</v>
      </c>
      <c r="F17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2" s="215" t="str" cm="1">
        <f t="array" ref="G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2" s="215" t="str" cm="1">
        <f t="array" ref="H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2" s="157" t="str" cm="1">
        <f t="array" ref="I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2" s="157" t="str" cm="1">
        <f t="array" ref="J1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3" spans="1:11" x14ac:dyDescent="0.25">
      <c r="A1763" s="157" t="s">
        <v>3632</v>
      </c>
      <c r="B1763" s="157" t="s">
        <v>3633</v>
      </c>
      <c r="C1763" s="157">
        <v>-17.129166999999999</v>
      </c>
      <c r="D1763" s="157">
        <v>144.39611099999999</v>
      </c>
      <c r="E1763" s="157" t="str">
        <f>RIGHT(Airports[[#This Row],[ICAO]],3)</f>
        <v>RDN</v>
      </c>
      <c r="F17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3" s="215" t="str" cm="1">
        <f t="array" ref="G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3" s="215" t="str" cm="1">
        <f t="array" ref="H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3" s="157" t="str" cm="1">
        <f t="array" ref="I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3" s="157" t="str" cm="1">
        <f t="array" ref="J1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4" spans="1:11" x14ac:dyDescent="0.25">
      <c r="A1764" s="157" t="s">
        <v>3634</v>
      </c>
      <c r="B1764" s="157" t="s">
        <v>3635</v>
      </c>
      <c r="C1764" s="157">
        <v>-20.024999999999999</v>
      </c>
      <c r="D1764" s="157">
        <v>116.31</v>
      </c>
      <c r="E1764" s="157" t="str">
        <f>RIGHT(Airports[[#This Row],[ICAO]],3)</f>
        <v>RDP</v>
      </c>
      <c r="F17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4" s="215" t="str" cm="1">
        <f t="array" ref="G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4" s="215" t="str" cm="1">
        <f t="array" ref="H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4" s="157" t="str" cm="1">
        <f t="array" ref="I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4" s="157" t="str" cm="1">
        <f t="array" ref="J1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5" spans="1:11" x14ac:dyDescent="0.25">
      <c r="A1765" s="157" t="s">
        <v>3636</v>
      </c>
      <c r="B1765" s="157" t="s">
        <v>3637</v>
      </c>
      <c r="C1765" s="157">
        <v>-20.575278000000001</v>
      </c>
      <c r="D1765" s="157">
        <v>143.300556</v>
      </c>
      <c r="E1765" s="157" t="str">
        <f>RIGHT(Airports[[#This Row],[ICAO]],3)</f>
        <v>RDS</v>
      </c>
      <c r="F17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5" s="215" t="str" cm="1">
        <f t="array" ref="G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5" s="215" t="str" cm="1">
        <f t="array" ref="H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5" s="157" t="str" cm="1">
        <f t="array" ref="I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5" s="157" t="str" cm="1">
        <f t="array" ref="J1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6" spans="1:11" x14ac:dyDescent="0.25">
      <c r="A1766" s="157" t="s">
        <v>3638</v>
      </c>
      <c r="B1766" s="157" t="s">
        <v>3639</v>
      </c>
      <c r="C1766" s="157">
        <v>-27.131388999999999</v>
      </c>
      <c r="D1766" s="157">
        <v>118.27972200000001</v>
      </c>
      <c r="E1766" s="157" t="str">
        <f>RIGHT(Airports[[#This Row],[ICAO]],3)</f>
        <v>RDY</v>
      </c>
      <c r="F17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6" s="215" t="str" cm="1">
        <f t="array" ref="G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6" s="215" t="str" cm="1">
        <f t="array" ref="H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6" s="157" t="str" cm="1">
        <f t="array" ref="I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6" s="157" t="str" cm="1">
        <f t="array" ref="J1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7" spans="1:11" x14ac:dyDescent="0.25">
      <c r="A1767" s="157" t="s">
        <v>3640</v>
      </c>
      <c r="B1767" s="157" t="s">
        <v>3641</v>
      </c>
      <c r="C1767" s="157">
        <v>-27.206666999999999</v>
      </c>
      <c r="D1767" s="157">
        <v>153.067778</v>
      </c>
      <c r="E1767" s="157" t="str">
        <f>RIGHT(Airports[[#This Row],[ICAO]],3)</f>
        <v>RED</v>
      </c>
      <c r="F17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7" s="215" t="str" cm="1">
        <f t="array" ref="G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7" s="215" t="str" cm="1">
        <f t="array" ref="H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7" s="157" t="str" cm="1">
        <f t="array" ref="I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7" s="157" t="str" cm="1">
        <f t="array" ref="J1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8" spans="1:11" x14ac:dyDescent="0.25">
      <c r="A1768" s="157" t="s">
        <v>3642</v>
      </c>
      <c r="B1768" s="157" t="s">
        <v>3643</v>
      </c>
      <c r="C1768" s="157">
        <v>-32.558332999999998</v>
      </c>
      <c r="D1768" s="157">
        <v>151.95833300000001</v>
      </c>
      <c r="E1768" s="157" t="str">
        <f>RIGHT(Airports[[#This Row],[ICAO]],3)</f>
        <v>REM</v>
      </c>
      <c r="F17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8" s="215" t="str" cm="1">
        <f t="array" ref="G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8" s="215" t="str" cm="1">
        <f t="array" ref="H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8" s="157" t="str" cm="1">
        <f t="array" ref="I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8" s="157" t="str" cm="1">
        <f t="array" ref="J1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9" spans="1:11" x14ac:dyDescent="0.25">
      <c r="A1769" s="157" t="s">
        <v>3644</v>
      </c>
      <c r="B1769" s="157" t="s">
        <v>3645</v>
      </c>
      <c r="C1769" s="157">
        <v>-34.196389000000003</v>
      </c>
      <c r="D1769" s="157">
        <v>140.673889</v>
      </c>
      <c r="E1769" s="157" t="str">
        <f>RIGHT(Airports[[#This Row],[ICAO]],3)</f>
        <v>REN</v>
      </c>
      <c r="F17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9" s="215" t="str" cm="1">
        <f t="array" ref="G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9" s="215" t="str" cm="1">
        <f t="array" ref="H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9" s="157" t="str" cm="1">
        <f t="array" ref="I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9" s="157" t="str" cm="1">
        <f t="array" ref="J1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0" spans="1:11" x14ac:dyDescent="0.25">
      <c r="A1770" s="157" t="s">
        <v>3646</v>
      </c>
      <c r="B1770" s="157" t="s">
        <v>3647</v>
      </c>
      <c r="C1770" s="157">
        <v>-25.216667000000001</v>
      </c>
      <c r="D1770" s="157">
        <v>143.30000000000001</v>
      </c>
      <c r="E1770" s="157" t="str">
        <f>RIGHT(Airports[[#This Row],[ICAO]],3)</f>
        <v>RES</v>
      </c>
      <c r="F17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0" s="215" t="str" cm="1">
        <f t="array" ref="G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0" s="215" t="str" cm="1">
        <f t="array" ref="H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0" s="157" t="str" cm="1">
        <f t="array" ref="I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0" s="157" t="str" cm="1">
        <f t="array" ref="J1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1" spans="1:11" x14ac:dyDescent="0.25">
      <c r="A1771" s="157" t="s">
        <v>3648</v>
      </c>
      <c r="B1771" s="157" t="s">
        <v>3649</v>
      </c>
      <c r="C1771" s="157">
        <v>-11.272778000000001</v>
      </c>
      <c r="D1771" s="157">
        <v>132.385278</v>
      </c>
      <c r="E1771" s="157" t="str">
        <f>RIGHT(Airports[[#This Row],[ICAO]],3)</f>
        <v>RFB</v>
      </c>
      <c r="F17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1" s="215" t="str" cm="1">
        <f t="array" ref="G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1" s="215" t="str" cm="1">
        <f t="array" ref="H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1" s="157" t="str" cm="1">
        <f t="array" ref="I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1" s="157" t="str" cm="1">
        <f t="array" ref="J1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2" spans="1:11" x14ac:dyDescent="0.25">
      <c r="A1772" s="157" t="s">
        <v>3650</v>
      </c>
      <c r="B1772" s="157" t="s">
        <v>3651</v>
      </c>
      <c r="C1772" s="157">
        <v>-22.763332999999999</v>
      </c>
      <c r="D1772" s="157">
        <v>144.01166699999999</v>
      </c>
      <c r="E1772" s="157" t="str">
        <f>RIGHT(Airports[[#This Row],[ICAO]],3)</f>
        <v>RFD</v>
      </c>
      <c r="F17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2" s="215" t="str" cm="1">
        <f t="array" ref="G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2" s="215" t="str" cm="1">
        <f t="array" ref="H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2" s="157" t="str" cm="1">
        <f t="array" ref="I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2" s="157" t="str" cm="1">
        <f t="array" ref="J1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3" spans="1:11" x14ac:dyDescent="0.25">
      <c r="A1773" s="157" t="s">
        <v>3652</v>
      </c>
      <c r="B1773" s="157" t="s">
        <v>3653</v>
      </c>
      <c r="C1773" s="157">
        <v>-37.791666999999997</v>
      </c>
      <c r="D1773" s="157">
        <v>144.94972200000001</v>
      </c>
      <c r="E1773" s="157" t="str">
        <f>RIGHT(Airports[[#This Row],[ICAO]],3)</f>
        <v>RHO</v>
      </c>
      <c r="F17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3" s="215" t="str" cm="1">
        <f t="array" ref="G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3" s="215" t="str" cm="1">
        <f t="array" ref="H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3" s="157" t="str" cm="1">
        <f t="array" ref="I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3" s="157" t="str" cm="1">
        <f t="array" ref="J1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4" spans="1:11" x14ac:dyDescent="0.25">
      <c r="A1774" s="157" t="s">
        <v>3654</v>
      </c>
      <c r="B1774" s="157" t="s">
        <v>3655</v>
      </c>
      <c r="C1774" s="157">
        <v>-12.008611</v>
      </c>
      <c r="D1774" s="157">
        <v>136.46444399999999</v>
      </c>
      <c r="E1774" s="157" t="str">
        <f>RIGHT(Airports[[#This Row],[ICAO]],3)</f>
        <v>RIA</v>
      </c>
      <c r="F17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4" s="215" t="str" cm="1">
        <f t="array" ref="G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4" s="215" t="str" cm="1">
        <f t="array" ref="H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4" s="157" t="str" cm="1">
        <f t="array" ref="I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4" s="157" t="str" cm="1">
        <f t="array" ref="J1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5" spans="1:11" x14ac:dyDescent="0.25">
      <c r="A1775" s="157" t="s">
        <v>3656</v>
      </c>
      <c r="B1775" s="157" t="s">
        <v>3657</v>
      </c>
      <c r="C1775" s="157">
        <v>-37.479999999999997</v>
      </c>
      <c r="D1775" s="157">
        <v>144.718333</v>
      </c>
      <c r="E1775" s="157" t="str">
        <f>RIGHT(Airports[[#This Row],[ICAO]],3)</f>
        <v>RID</v>
      </c>
      <c r="F17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5" s="215" t="str" cm="1">
        <f t="array" ref="G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5" s="215" t="str" cm="1">
        <f t="array" ref="H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5" s="157" t="str" cm="1">
        <f t="array" ref="I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5" s="157" t="str" cm="1">
        <f t="array" ref="J1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6" spans="1:11" x14ac:dyDescent="0.25">
      <c r="A1776" s="157" t="s">
        <v>3658</v>
      </c>
      <c r="B1776" s="157" t="s">
        <v>3659</v>
      </c>
      <c r="C1776" s="157">
        <v>-31.177778</v>
      </c>
      <c r="D1776" s="157">
        <v>147.89833300000001</v>
      </c>
      <c r="E1776" s="157" t="str">
        <f>RIGHT(Airports[[#This Row],[ICAO]],3)</f>
        <v>RIM</v>
      </c>
      <c r="F17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6" s="215" t="str" cm="1">
        <f t="array" ref="G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6" s="215" t="str" cm="1">
        <f t="array" ref="H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6" s="157" t="str" cm="1">
        <f t="array" ref="I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6" s="157" t="str" cm="1">
        <f t="array" ref="J1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7" spans="1:11" x14ac:dyDescent="0.25">
      <c r="A1777" s="157" t="s">
        <v>3660</v>
      </c>
      <c r="B1777" s="157" t="s">
        <v>3661</v>
      </c>
      <c r="C1777" s="157">
        <v>-13.1</v>
      </c>
      <c r="D1777" s="157">
        <v>131.35</v>
      </c>
      <c r="E1777" s="157" t="str">
        <f>RIGHT(Airports[[#This Row],[ICAO]],3)</f>
        <v>RIN</v>
      </c>
      <c r="F17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7" s="215" t="str" cm="1">
        <f t="array" ref="G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7" s="215" t="str" cm="1">
        <f t="array" ref="H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7" s="157" t="str" cm="1">
        <f t="array" ref="I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7" s="157" t="str" cm="1">
        <f t="array" ref="J1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8" spans="1:11" x14ac:dyDescent="0.25">
      <c r="A1778" s="157" t="s">
        <v>3662</v>
      </c>
      <c r="B1778" s="157" t="s">
        <v>3663</v>
      </c>
      <c r="C1778" s="157">
        <v>-27.549721999999999</v>
      </c>
      <c r="D1778" s="157">
        <v>152.391389</v>
      </c>
      <c r="E1778" s="157" t="str">
        <f>RIGHT(Airports[[#This Row],[ICAO]],3)</f>
        <v>RIO</v>
      </c>
      <c r="F17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8" s="215" t="str" cm="1">
        <f t="array" ref="G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8" s="215" t="str" cm="1">
        <f t="array" ref="H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8" s="157" t="str" cm="1">
        <f t="array" ref="I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8" s="157" t="str" cm="1">
        <f t="array" ref="J1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9" spans="1:11" x14ac:dyDescent="0.25">
      <c r="A1779" s="157" t="s">
        <v>3664</v>
      </c>
      <c r="B1779" s="157" t="s">
        <v>3665</v>
      </c>
      <c r="C1779" s="157">
        <v>-42.910556</v>
      </c>
      <c r="D1779" s="157">
        <v>147.45750000000001</v>
      </c>
      <c r="E1779" s="157" t="str">
        <f>RIGHT(Airports[[#This Row],[ICAO]],3)</f>
        <v>RKB</v>
      </c>
      <c r="F17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9" s="215" t="str" cm="1">
        <f t="array" ref="G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9" s="215" t="str" cm="1">
        <f t="array" ref="H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9" s="157" t="str" cm="1">
        <f t="array" ref="I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9" s="157" t="str" cm="1">
        <f t="array" ref="J1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0" spans="1:11" x14ac:dyDescent="0.25">
      <c r="A1780" s="157" t="s">
        <v>3666</v>
      </c>
      <c r="B1780" s="157" t="s">
        <v>3667</v>
      </c>
      <c r="C1780" s="157">
        <v>-18.95</v>
      </c>
      <c r="D1780" s="157">
        <v>135.19972200000001</v>
      </c>
      <c r="E1780" s="157" t="str">
        <f>RIGHT(Airports[[#This Row],[ICAO]],3)</f>
        <v>RKD</v>
      </c>
      <c r="F17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0" s="215" t="str" cm="1">
        <f t="array" ref="G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0" s="215" t="str" cm="1">
        <f t="array" ref="H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0" s="157" t="str" cm="1">
        <f t="array" ref="I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0" s="157" t="str" cm="1">
        <f t="array" ref="J1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1" spans="1:11" x14ac:dyDescent="0.25">
      <c r="A1781" s="157" t="s">
        <v>3668</v>
      </c>
      <c r="B1781" s="157" t="s">
        <v>3669</v>
      </c>
      <c r="C1781" s="157">
        <v>-31.671666999999999</v>
      </c>
      <c r="D1781" s="157">
        <v>138.63583299999999</v>
      </c>
      <c r="E1781" s="157" t="str">
        <f>RIGHT(Airports[[#This Row],[ICAO]],3)</f>
        <v>RKP</v>
      </c>
      <c r="F17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1" s="215" t="str" cm="1">
        <f t="array" ref="G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1" s="215" t="str" cm="1">
        <f t="array" ref="H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1" s="157" t="str" cm="1">
        <f t="array" ref="I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1" s="157" t="str" cm="1">
        <f t="array" ref="J1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2" spans="1:11" x14ac:dyDescent="0.25">
      <c r="A1782" s="157" t="s">
        <v>3670</v>
      </c>
      <c r="B1782" s="157" t="s">
        <v>3671</v>
      </c>
      <c r="C1782" s="157">
        <v>-19.869721999999999</v>
      </c>
      <c r="D1782" s="157">
        <v>138.104444</v>
      </c>
      <c r="E1782" s="157" t="str">
        <f>RIGHT(Airports[[#This Row],[ICAO]],3)</f>
        <v>RKS</v>
      </c>
      <c r="F17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2" s="215" t="str" cm="1">
        <f t="array" ref="G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2" s="215" t="str" cm="1">
        <f t="array" ref="H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2" s="157" t="str" cm="1">
        <f t="array" ref="I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2" s="157" t="str" cm="1">
        <f t="array" ref="J1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3" spans="1:11" x14ac:dyDescent="0.25">
      <c r="A1783" s="157" t="s">
        <v>3672</v>
      </c>
      <c r="B1783" s="157" t="s">
        <v>3673</v>
      </c>
      <c r="C1783" s="157">
        <v>-22.883056</v>
      </c>
      <c r="D1783" s="157">
        <v>117.44972199999999</v>
      </c>
      <c r="E1783" s="157" t="str">
        <f>RIGHT(Airports[[#This Row],[ICAO]],3)</f>
        <v>RLE</v>
      </c>
      <c r="F17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3" s="215" t="str" cm="1">
        <f t="array" ref="G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3" s="215" t="str" cm="1">
        <f t="array" ref="H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3" s="157" t="str" cm="1">
        <f t="array" ref="I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3" s="157" t="str" cm="1">
        <f t="array" ref="J1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4" spans="1:11" x14ac:dyDescent="0.25">
      <c r="A1784" s="157" t="s">
        <v>3674</v>
      </c>
      <c r="B1784" s="157" t="s">
        <v>3675</v>
      </c>
      <c r="C1784" s="157">
        <v>-19.033055999999998</v>
      </c>
      <c r="D1784" s="157">
        <v>138.73333299999999</v>
      </c>
      <c r="E1784" s="157" t="str">
        <f>RIGHT(Airports[[#This Row],[ICAO]],3)</f>
        <v>RLH</v>
      </c>
      <c r="F17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4" s="215" t="str" cm="1">
        <f t="array" ref="G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4" s="215" t="str" cm="1">
        <f t="array" ref="H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4" s="157" t="str" cm="1">
        <f t="array" ref="I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4" s="157" t="str" cm="1">
        <f t="array" ref="J1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5" spans="1:11" x14ac:dyDescent="0.25">
      <c r="A1785" s="157" t="s">
        <v>3676</v>
      </c>
      <c r="B1785" s="157" t="s">
        <v>3677</v>
      </c>
      <c r="C1785" s="157">
        <v>-24.461666999999998</v>
      </c>
      <c r="D1785" s="157">
        <v>148.62722199999999</v>
      </c>
      <c r="E1785" s="157" t="str">
        <f>RIGHT(Airports[[#This Row],[ICAO]],3)</f>
        <v>RLL</v>
      </c>
      <c r="F17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5" s="215" t="str" cm="1">
        <f t="array" ref="G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5" s="215" t="str" cm="1">
        <f t="array" ref="H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5" s="157" t="str" cm="1">
        <f t="array" ref="I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5" s="157" t="str" cm="1">
        <f t="array" ref="J1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6" spans="1:11" x14ac:dyDescent="0.25">
      <c r="A1786" s="157" t="s">
        <v>3678</v>
      </c>
      <c r="B1786" s="157" t="s">
        <v>3679</v>
      </c>
      <c r="C1786" s="157">
        <v>-35.024999999999999</v>
      </c>
      <c r="D1786" s="157">
        <v>139.183333</v>
      </c>
      <c r="E1786" s="157" t="str">
        <f>RIGHT(Airports[[#This Row],[ICAO]],3)</f>
        <v>RLO</v>
      </c>
      <c r="F17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6" s="215" t="str" cm="1">
        <f t="array" ref="G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6" s="215" t="str" cm="1">
        <f t="array" ref="H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6" s="157" t="str" cm="1">
        <f t="array" ref="I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6" s="157" t="str" cm="1">
        <f t="array" ref="J1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7" spans="1:11" x14ac:dyDescent="0.25">
      <c r="A1787" s="157" t="s">
        <v>3680</v>
      </c>
      <c r="B1787" s="157" t="s">
        <v>3681</v>
      </c>
      <c r="C1787" s="157">
        <v>-20.701944000000001</v>
      </c>
      <c r="D1787" s="157">
        <v>143.114722</v>
      </c>
      <c r="E1787" s="157" t="str">
        <f>RIGHT(Airports[[#This Row],[ICAO]],3)</f>
        <v>RMD</v>
      </c>
      <c r="F17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7" s="215" t="str" cm="1">
        <f t="array" ref="G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7" s="215" t="str" cm="1">
        <f t="array" ref="H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7" s="157" t="str" cm="1">
        <f t="array" ref="I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7" s="157" t="str" cm="1">
        <f t="array" ref="J1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8" spans="1:11" x14ac:dyDescent="0.25">
      <c r="A1788" s="157" t="s">
        <v>3682</v>
      </c>
      <c r="B1788" s="157" t="s">
        <v>3683</v>
      </c>
      <c r="C1788" s="157">
        <v>-37.799166999999997</v>
      </c>
      <c r="D1788" s="157">
        <v>144.95611099999999</v>
      </c>
      <c r="E1788" s="157" t="str">
        <f>RIGHT(Airports[[#This Row],[ICAO]],3)</f>
        <v>RMH</v>
      </c>
      <c r="F17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8" s="215" t="str" cm="1">
        <f t="array" ref="G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8" s="215" t="str" cm="1">
        <f t="array" ref="H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8" s="157" t="str" cm="1">
        <f t="array" ref="I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8" s="157" t="str" cm="1">
        <f t="array" ref="J1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9" spans="1:11" x14ac:dyDescent="0.25">
      <c r="A1789" s="157" t="s">
        <v>3684</v>
      </c>
      <c r="B1789" s="157" t="s">
        <v>3685</v>
      </c>
      <c r="C1789" s="157">
        <v>-12.356389</v>
      </c>
      <c r="D1789" s="157">
        <v>134.89750000000001</v>
      </c>
      <c r="E1789" s="157" t="str">
        <f>RIGHT(Airports[[#This Row],[ICAO]],3)</f>
        <v>RNG</v>
      </c>
      <c r="F17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9" s="215" t="str" cm="1">
        <f t="array" ref="G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9" s="215" t="str" cm="1">
        <f t="array" ref="H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9" s="157" t="str" cm="1">
        <f t="array" ref="I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9" s="157" t="str" cm="1">
        <f t="array" ref="J1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0" spans="1:11" x14ac:dyDescent="0.25">
      <c r="A1790" s="157" t="s">
        <v>3686</v>
      </c>
      <c r="B1790" s="157" t="s">
        <v>3687</v>
      </c>
      <c r="C1790" s="157">
        <v>-23.828610999999999</v>
      </c>
      <c r="D1790" s="157">
        <v>134.96166700000001</v>
      </c>
      <c r="E1790" s="157" t="str">
        <f>RIGHT(Airports[[#This Row],[ICAO]],3)</f>
        <v>RNW</v>
      </c>
      <c r="F17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0" s="215" t="str" cm="1">
        <f t="array" ref="G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0" s="215" t="str" cm="1">
        <f t="array" ref="H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0" s="157" t="str" cm="1">
        <f t="array" ref="I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0" s="157" t="str" cm="1">
        <f t="array" ref="J1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1" spans="1:11" x14ac:dyDescent="0.25">
      <c r="A1791" s="157" t="s">
        <v>3688</v>
      </c>
      <c r="B1791" s="157" t="s">
        <v>3689</v>
      </c>
      <c r="C1791" s="157">
        <v>-18.848610999999998</v>
      </c>
      <c r="D1791" s="157">
        <v>143.71111099999999</v>
      </c>
      <c r="E1791" s="157" t="str">
        <f>RIGHT(Airports[[#This Row],[ICAO]],3)</f>
        <v>ROB</v>
      </c>
      <c r="F17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1" s="215" t="str" cm="1">
        <f t="array" ref="G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1" s="215" t="str" cm="1">
        <f t="array" ref="H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1" s="157" t="str" cm="1">
        <f t="array" ref="I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1" s="157" t="str" cm="1">
        <f t="array" ref="J1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2" spans="1:11" x14ac:dyDescent="0.25">
      <c r="A1792" s="157" t="s">
        <v>3690</v>
      </c>
      <c r="B1792" s="157" t="s">
        <v>3691</v>
      </c>
      <c r="C1792" s="157">
        <v>-32.448889000000001</v>
      </c>
      <c r="D1792" s="157">
        <v>151.022222</v>
      </c>
      <c r="E1792" s="157" t="str">
        <f>RIGHT(Airports[[#This Row],[ICAO]],3)</f>
        <v>ROC</v>
      </c>
      <c r="F17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2" s="215" t="str" cm="1">
        <f t="array" ref="G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2" s="215" t="str" cm="1">
        <f t="array" ref="H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2" s="157" t="str" cm="1">
        <f t="array" ref="I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2" s="157" t="str" cm="1">
        <f t="array" ref="J1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3" spans="1:11" x14ac:dyDescent="0.25">
      <c r="A1793" s="157" t="s">
        <v>3692</v>
      </c>
      <c r="B1793" s="157" t="s">
        <v>3693</v>
      </c>
      <c r="C1793" s="157">
        <v>-20.761389000000001</v>
      </c>
      <c r="D1793" s="157">
        <v>117.156111</v>
      </c>
      <c r="E1793" s="157" t="str">
        <f>RIGHT(Airports[[#This Row],[ICAO]],3)</f>
        <v>ROE</v>
      </c>
      <c r="F17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3" s="215" t="str" cm="1">
        <f t="array" ref="G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3" s="215" t="str" cm="1">
        <f t="array" ref="H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3" s="157" t="str" cm="1">
        <f t="array" ref="I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3" s="157" t="str" cm="1">
        <f t="array" ref="J1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4" spans="1:11" x14ac:dyDescent="0.25">
      <c r="A1794" s="157" t="s">
        <v>3694</v>
      </c>
      <c r="B1794" s="157" t="s">
        <v>3695</v>
      </c>
      <c r="C1794" s="157">
        <v>-34.650556000000002</v>
      </c>
      <c r="D1794" s="157">
        <v>142.78277800000001</v>
      </c>
      <c r="E1794" s="157" t="str">
        <f>RIGHT(Airports[[#This Row],[ICAO]],3)</f>
        <v>ROI</v>
      </c>
      <c r="F17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4" s="215" t="str" cm="1">
        <f t="array" ref="G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4" s="215" t="str" cm="1">
        <f t="array" ref="H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4" s="157" t="str" cm="1">
        <f t="array" ref="I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4" s="157" t="str" cm="1">
        <f t="array" ref="J1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5" spans="1:11" x14ac:dyDescent="0.25">
      <c r="A1795" s="157" t="s">
        <v>3696</v>
      </c>
      <c r="B1795" s="157" t="s">
        <v>3697</v>
      </c>
      <c r="C1795" s="157">
        <v>-24.445277999999998</v>
      </c>
      <c r="D1795" s="157">
        <v>148.41805600000001</v>
      </c>
      <c r="E1795" s="157" t="str">
        <f>RIGHT(Airports[[#This Row],[ICAO]],3)</f>
        <v>ROL</v>
      </c>
      <c r="F17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5" s="215" t="str" cm="1">
        <f t="array" ref="G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5" s="215" t="str" cm="1">
        <f t="array" ref="H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5" s="157" t="str" cm="1">
        <f t="array" ref="I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5" s="157" t="str" cm="1">
        <f t="array" ref="J1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6" spans="1:11" x14ac:dyDescent="0.25">
      <c r="A1796" s="157" t="s">
        <v>3698</v>
      </c>
      <c r="B1796" s="157" t="s">
        <v>3699</v>
      </c>
      <c r="C1796" s="157">
        <v>-26.545278</v>
      </c>
      <c r="D1796" s="157">
        <v>148.77500000000001</v>
      </c>
      <c r="E1796" s="157" t="str">
        <f>RIGHT(Airports[[#This Row],[ICAO]],3)</f>
        <v>ROM</v>
      </c>
      <c r="F17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6" s="215" t="str" cm="1">
        <f t="array" ref="G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6" s="215" t="str" cm="1">
        <f t="array" ref="H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6" s="157" t="str" cm="1">
        <f t="array" ref="I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6" s="157" t="str" cm="1">
        <f t="array" ref="J1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7" spans="1:11" x14ac:dyDescent="0.25">
      <c r="A1797" s="157" t="s">
        <v>3700</v>
      </c>
      <c r="B1797" s="157" t="s">
        <v>3701</v>
      </c>
      <c r="C1797" s="157">
        <v>-27.218056000000001</v>
      </c>
      <c r="D1797" s="157">
        <v>151.69666699999999</v>
      </c>
      <c r="E1797" s="157" t="str">
        <f>RIGHT(Airports[[#This Row],[ICAO]],3)</f>
        <v>ROP</v>
      </c>
      <c r="F17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7" s="215" t="str" cm="1">
        <f t="array" ref="G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7" s="215" t="str" cm="1">
        <f t="array" ref="H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7" s="157" t="str" cm="1">
        <f t="array" ref="I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7" s="157" t="str" cm="1">
        <f t="array" ref="J1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8" spans="1:11" x14ac:dyDescent="0.25">
      <c r="A1798" s="157" t="s">
        <v>3702</v>
      </c>
      <c r="B1798" s="157" t="s">
        <v>3703</v>
      </c>
      <c r="C1798" s="157">
        <v>-20.333333</v>
      </c>
      <c r="D1798" s="157">
        <v>140.16666699999999</v>
      </c>
      <c r="E1798" s="157" t="str">
        <f>RIGHT(Airports[[#This Row],[ICAO]],3)</f>
        <v>ROS</v>
      </c>
      <c r="F17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8" s="215" t="str" cm="1">
        <f t="array" ref="G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8" s="215" t="str" cm="1">
        <f t="array" ref="H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8" s="157" t="str" cm="1">
        <f t="array" ref="I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8" s="157" t="str" cm="1">
        <f t="array" ref="J1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9" spans="1:11" x14ac:dyDescent="0.25">
      <c r="A1799" s="157" t="s">
        <v>3704</v>
      </c>
      <c r="B1799" s="157" t="s">
        <v>3705</v>
      </c>
      <c r="C1799" s="157">
        <v>-29.291388999999999</v>
      </c>
      <c r="D1799" s="157">
        <v>116.86666700000001</v>
      </c>
      <c r="E1799" s="157" t="str">
        <f>RIGHT(Airports[[#This Row],[ICAO]],3)</f>
        <v>ROT</v>
      </c>
      <c r="F17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9" s="215" t="str" cm="1">
        <f t="array" ref="G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9" s="215" t="str" cm="1">
        <f t="array" ref="H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9" s="157" t="str" cm="1">
        <f t="array" ref="I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9" s="157" t="str" cm="1">
        <f t="array" ref="J1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0" spans="1:11" x14ac:dyDescent="0.25">
      <c r="A1800" s="157" t="s">
        <v>3706</v>
      </c>
      <c r="B1800" s="157" t="s">
        <v>3707</v>
      </c>
      <c r="C1800" s="157">
        <v>-23.598056</v>
      </c>
      <c r="D1800" s="157">
        <v>134.519722</v>
      </c>
      <c r="E1800" s="157" t="str">
        <f>RIGHT(Airports[[#This Row],[ICAO]],3)</f>
        <v>ROV</v>
      </c>
      <c r="F18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0" s="215" t="str" cm="1">
        <f t="array" ref="G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0" s="215" t="str" cm="1">
        <f t="array" ref="H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0" s="157" t="str" cm="1">
        <f t="array" ref="I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0" s="157" t="str" cm="1">
        <f t="array" ref="J1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1" spans="1:11" x14ac:dyDescent="0.25">
      <c r="A1801" s="157" t="s">
        <v>3708</v>
      </c>
      <c r="B1801" s="157" t="s">
        <v>3709</v>
      </c>
      <c r="C1801" s="157">
        <v>-22.5</v>
      </c>
      <c r="D1801" s="157">
        <v>138.833056</v>
      </c>
      <c r="E1801" s="157" t="str">
        <f>RIGHT(Airports[[#This Row],[ICAO]],3)</f>
        <v>ROX</v>
      </c>
      <c r="F18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1" s="215" t="str" cm="1">
        <f t="array" ref="G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1" s="215" t="str" cm="1">
        <f t="array" ref="H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1" s="157" t="str" cm="1">
        <f t="array" ref="I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1" s="157" t="str" cm="1">
        <f t="array" ref="J1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2" spans="1:11" x14ac:dyDescent="0.25">
      <c r="A1802" s="157" t="s">
        <v>3710</v>
      </c>
      <c r="B1802" s="157" t="s">
        <v>3711</v>
      </c>
      <c r="C1802" s="157">
        <v>-33.889443999999997</v>
      </c>
      <c r="D1802" s="157">
        <v>151.18388899999999</v>
      </c>
      <c r="E1802" s="157" t="str">
        <f>RIGHT(Airports[[#This Row],[ICAO]],3)</f>
        <v>RPA</v>
      </c>
      <c r="F18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2" s="215" t="str" cm="1">
        <f t="array" ref="G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2" s="215" t="str" cm="1">
        <f t="array" ref="H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2" s="157" t="str" cm="1">
        <f t="array" ref="I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2" s="157" t="str" cm="1">
        <f t="array" ref="J1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3" spans="1:11" x14ac:dyDescent="0.25">
      <c r="A1803" s="157" t="s">
        <v>3712</v>
      </c>
      <c r="B1803" s="157" t="s">
        <v>3713</v>
      </c>
      <c r="C1803" s="157">
        <v>-12.683332999999999</v>
      </c>
      <c r="D1803" s="157">
        <v>130.58333300000001</v>
      </c>
      <c r="E1803" s="157" t="str">
        <f>RIGHT(Airports[[#This Row],[ICAO]],3)</f>
        <v>RPT</v>
      </c>
      <c r="F18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3" s="215" t="str" cm="1">
        <f t="array" ref="G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3" s="215" t="str" cm="1">
        <f t="array" ref="H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3" s="157" t="str" cm="1">
        <f t="array" ref="I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3" s="157" t="str" cm="1">
        <f t="array" ref="J1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4" spans="1:11" x14ac:dyDescent="0.25">
      <c r="A1804" s="157" t="s">
        <v>3714</v>
      </c>
      <c r="B1804" s="157" t="s">
        <v>3715</v>
      </c>
      <c r="C1804" s="157">
        <v>-14.737500000000001</v>
      </c>
      <c r="D1804" s="157">
        <v>134.518056</v>
      </c>
      <c r="E1804" s="157" t="str">
        <f>RIGHT(Airports[[#This Row],[ICAO]],3)</f>
        <v>RRB</v>
      </c>
      <c r="F18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4" s="215" t="str" cm="1">
        <f t="array" ref="G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4" s="215" t="str" cm="1">
        <f t="array" ref="H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4" s="157" t="str" cm="1">
        <f t="array" ref="I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4" s="157" t="str" cm="1">
        <f t="array" ref="J1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5" spans="1:11" x14ac:dyDescent="0.25">
      <c r="A1805" s="157" t="s">
        <v>3716</v>
      </c>
      <c r="B1805" s="157" t="s">
        <v>3717</v>
      </c>
      <c r="C1805" s="157">
        <v>-23.108332999999998</v>
      </c>
      <c r="D1805" s="157">
        <v>119.333333</v>
      </c>
      <c r="E1805" s="157" t="str">
        <f>RIGHT(Airports[[#This Row],[ICAO]],3)</f>
        <v>RRG</v>
      </c>
      <c r="F18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5" s="215" t="str" cm="1">
        <f t="array" ref="G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5" s="215" t="str" cm="1">
        <f t="array" ref="H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5" s="157" t="str" cm="1">
        <f t="array" ref="I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5" s="157" t="str" cm="1">
        <f t="array" ref="J1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6" spans="1:11" x14ac:dyDescent="0.25">
      <c r="A1806" s="157" t="s">
        <v>3718</v>
      </c>
      <c r="B1806" s="157" t="s">
        <v>3719</v>
      </c>
      <c r="C1806" s="157">
        <v>-12.341111</v>
      </c>
      <c r="D1806" s="157">
        <v>136.00111100000001</v>
      </c>
      <c r="E1806" s="157" t="str">
        <f>RIGHT(Airports[[#This Row],[ICAO]],3)</f>
        <v>RRR</v>
      </c>
      <c r="F18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6" s="215" t="str" cm="1">
        <f t="array" ref="G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6" s="215" t="str" cm="1">
        <f t="array" ref="H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6" s="157" t="str" cm="1">
        <f t="array" ref="I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6" s="157" t="str" cm="1">
        <f t="array" ref="J1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7" spans="1:11" x14ac:dyDescent="0.25">
      <c r="A1807" s="157" t="s">
        <v>3720</v>
      </c>
      <c r="B1807" s="157" t="s">
        <v>3721</v>
      </c>
      <c r="C1807" s="157">
        <v>-25.833333</v>
      </c>
      <c r="D1807" s="157">
        <v>139.65</v>
      </c>
      <c r="E1807" s="157" t="str">
        <f>RIGHT(Airports[[#This Row],[ICAO]],3)</f>
        <v>RSB</v>
      </c>
      <c r="F18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7" s="215" t="str" cm="1">
        <f t="array" ref="G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7" s="215" t="str" cm="1">
        <f t="array" ref="H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7" s="157" t="str" cm="1">
        <f t="array" ref="I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7" s="157" t="str" cm="1">
        <f t="array" ref="J1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8" spans="1:11" x14ac:dyDescent="0.25">
      <c r="A1808" s="157" t="s">
        <v>3722</v>
      </c>
      <c r="B1808" s="157" t="s">
        <v>3723</v>
      </c>
      <c r="C1808" s="157">
        <v>-18.788333000000002</v>
      </c>
      <c r="D1808" s="157">
        <v>128.62444400000001</v>
      </c>
      <c r="E1808" s="157" t="str">
        <f>RIGHT(Airports[[#This Row],[ICAO]],3)</f>
        <v>RSK</v>
      </c>
      <c r="F18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8" s="215" t="str" cm="1">
        <f t="array" ref="G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8" s="215" t="str" cm="1">
        <f t="array" ref="H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8" s="157" t="str" cm="1">
        <f t="array" ref="I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8" s="157" t="str" cm="1">
        <f t="array" ref="J1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9" spans="1:11" x14ac:dyDescent="0.25">
      <c r="A1809" s="157" t="s">
        <v>3724</v>
      </c>
      <c r="B1809" s="157" t="s">
        <v>3725</v>
      </c>
      <c r="C1809" s="157">
        <v>-28.306388999999999</v>
      </c>
      <c r="D1809" s="157">
        <v>151.97416699999999</v>
      </c>
      <c r="E1809" s="157" t="str">
        <f>RIGHT(Airports[[#This Row],[ICAO]],3)</f>
        <v>RSS</v>
      </c>
      <c r="F18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9" s="215" t="str" cm="1">
        <f t="array" ref="G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9" s="215" t="str" cm="1">
        <f t="array" ref="H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9" s="157" t="str" cm="1">
        <f t="array" ref="I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9" s="157" t="str" cm="1">
        <f t="array" ref="J1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0" spans="1:11" x14ac:dyDescent="0.25">
      <c r="A1810" s="157" t="s">
        <v>3726</v>
      </c>
      <c r="B1810" s="157" t="s">
        <v>3727</v>
      </c>
      <c r="C1810" s="157">
        <v>-41.331389000000001</v>
      </c>
      <c r="D1810" s="157">
        <v>147.05027799999999</v>
      </c>
      <c r="E1810" s="157" t="str">
        <f>RIGHT(Airports[[#This Row],[ICAO]],3)</f>
        <v>RST</v>
      </c>
      <c r="F18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0" s="215" t="str" cm="1">
        <f t="array" ref="G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0" s="215" t="str" cm="1">
        <f t="array" ref="H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0" s="157" t="str" cm="1">
        <f t="array" ref="I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0" s="157" t="str" cm="1">
        <f t="array" ref="J1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1" spans="1:11" x14ac:dyDescent="0.25">
      <c r="A1811" s="157" t="s">
        <v>3728</v>
      </c>
      <c r="B1811" s="157" t="s">
        <v>3729</v>
      </c>
      <c r="C1811" s="157">
        <v>-27.149722000000001</v>
      </c>
      <c r="D1811" s="157">
        <v>145.91166699999999</v>
      </c>
      <c r="E1811" s="157" t="str">
        <f>RIGHT(Airports[[#This Row],[ICAO]],3)</f>
        <v>RSV</v>
      </c>
      <c r="F18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1" s="215" t="str" cm="1">
        <f t="array" ref="G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1" s="215" t="str" cm="1">
        <f t="array" ref="H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1" s="157" t="str" cm="1">
        <f t="array" ref="I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1" s="157" t="str" cm="1">
        <f t="array" ref="J1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2" spans="1:11" x14ac:dyDescent="0.25">
      <c r="A1812" s="157" t="s">
        <v>3730</v>
      </c>
      <c r="B1812" s="157" t="s">
        <v>3731</v>
      </c>
      <c r="C1812" s="157">
        <v>-36.583055999999999</v>
      </c>
      <c r="D1812" s="157">
        <v>145.016389</v>
      </c>
      <c r="E1812" s="157" t="str">
        <f>RIGHT(Airports[[#This Row],[ICAO]],3)</f>
        <v>RSW</v>
      </c>
      <c r="F18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2" s="215" t="str" cm="1">
        <f t="array" ref="G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2" s="215" t="str" cm="1">
        <f t="array" ref="H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2" s="157" t="str" cm="1">
        <f t="array" ref="I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2" s="157" t="str" cm="1">
        <f t="array" ref="J1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3" spans="1:11" x14ac:dyDescent="0.25">
      <c r="A1813" s="157" t="s">
        <v>3732</v>
      </c>
      <c r="B1813" s="157" t="s">
        <v>3733</v>
      </c>
      <c r="C1813" s="157">
        <v>-37.391666999999998</v>
      </c>
      <c r="D1813" s="157">
        <v>144.73833300000001</v>
      </c>
      <c r="E1813" s="157" t="str">
        <f>RIGHT(Airports[[#This Row],[ICAO]],3)</f>
        <v>RSY</v>
      </c>
      <c r="F18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3" s="215" t="str" cm="1">
        <f t="array" ref="G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3" s="215" t="str" cm="1">
        <f t="array" ref="H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3" s="157" t="str" cm="1">
        <f t="array" ref="I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3" s="157" t="str" cm="1">
        <f t="array" ref="J1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4" spans="1:11" x14ac:dyDescent="0.25">
      <c r="A1814" s="157" t="s">
        <v>3734</v>
      </c>
      <c r="B1814" s="157" t="s">
        <v>3735</v>
      </c>
      <c r="C1814" s="157">
        <v>-37.883333</v>
      </c>
      <c r="D1814" s="157">
        <v>144.443333</v>
      </c>
      <c r="E1814" s="157" t="str">
        <f>RIGHT(Airports[[#This Row],[ICAO]],3)</f>
        <v>RTH</v>
      </c>
      <c r="F18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4" s="215" t="str" cm="1">
        <f t="array" ref="G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4" s="215" t="str" cm="1">
        <f t="array" ref="H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4" s="157" t="str" cm="1">
        <f t="array" ref="I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4" s="157" t="str" cm="1">
        <f t="array" ref="J1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5" spans="1:11" x14ac:dyDescent="0.25">
      <c r="A1815" s="157" t="s">
        <v>3736</v>
      </c>
      <c r="B1815" s="157" t="s">
        <v>3737</v>
      </c>
      <c r="C1815" s="157">
        <v>-32.006667</v>
      </c>
      <c r="D1815" s="157">
        <v>115.539722</v>
      </c>
      <c r="E1815" s="157" t="str">
        <f>RIGHT(Airports[[#This Row],[ICAO]],3)</f>
        <v>RTI</v>
      </c>
      <c r="F18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5" s="215" t="str" cm="1">
        <f t="array" ref="G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5" s="215" t="str" cm="1">
        <f t="array" ref="H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5" s="157" t="str" cm="1">
        <f t="array" ref="I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5" s="157" t="str" cm="1">
        <f t="array" ref="J1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6" spans="1:11" x14ac:dyDescent="0.25">
      <c r="A1816" s="157" t="s">
        <v>3738</v>
      </c>
      <c r="B1816" s="157" t="s">
        <v>3739</v>
      </c>
      <c r="C1816" s="157">
        <v>-15.643333</v>
      </c>
      <c r="D1816" s="157">
        <v>141.843333</v>
      </c>
      <c r="E1816" s="157" t="str">
        <f>RIGHT(Airports[[#This Row],[ICAO]],3)</f>
        <v>RTP</v>
      </c>
      <c r="F18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6" s="215" t="str" cm="1">
        <f t="array" ref="G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6" s="215" t="str" cm="1">
        <f t="array" ref="H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6" s="157" t="str" cm="1">
        <f t="array" ref="I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6" s="157" t="str" cm="1">
        <f t="array" ref="J1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7" spans="1:11" x14ac:dyDescent="0.25">
      <c r="A1817" s="157" t="s">
        <v>3740</v>
      </c>
      <c r="B1817" s="157" t="s">
        <v>3741</v>
      </c>
      <c r="C1817" s="157">
        <v>-12.917778</v>
      </c>
      <c r="D1817" s="157">
        <v>136.25277800000001</v>
      </c>
      <c r="E1817" s="157" t="str">
        <f>RIGHT(Airports[[#This Row],[ICAO]],3)</f>
        <v>RUL</v>
      </c>
      <c r="F18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7" s="215" t="str" cm="1">
        <f t="array" ref="G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7" s="215" t="str" cm="1">
        <f t="array" ref="H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7" s="157" t="str" cm="1">
        <f t="array" ref="I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7" s="157" t="str" cm="1">
        <f t="array" ref="J1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8" spans="1:11" x14ac:dyDescent="0.25">
      <c r="A1818" s="157" t="s">
        <v>3742</v>
      </c>
      <c r="B1818" s="157" t="s">
        <v>3743</v>
      </c>
      <c r="C1818" s="157">
        <v>-12.194444000000001</v>
      </c>
      <c r="D1818" s="157">
        <v>136.291944</v>
      </c>
      <c r="E1818" s="157" t="str">
        <f>RIGHT(Airports[[#This Row],[ICAO]],3)</f>
        <v>RUR</v>
      </c>
      <c r="F18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8" s="215" t="str" cm="1">
        <f t="array" ref="G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8" s="215" t="str" cm="1">
        <f t="array" ref="H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8" s="157" t="str" cm="1">
        <f t="array" ref="I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8" s="157" t="str" cm="1">
        <f t="array" ref="J1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9" spans="1:11" x14ac:dyDescent="0.25">
      <c r="A1819" s="157" t="s">
        <v>3744</v>
      </c>
      <c r="B1819" s="157" t="s">
        <v>3745</v>
      </c>
      <c r="C1819" s="157">
        <v>-17.899999999999999</v>
      </c>
      <c r="D1819" s="157">
        <v>130.216667</v>
      </c>
      <c r="E1819" s="157" t="str">
        <f>RIGHT(Airports[[#This Row],[ICAO]],3)</f>
        <v>RVE</v>
      </c>
      <c r="F18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9" s="215" t="str" cm="1">
        <f t="array" ref="G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9" s="215" t="str" cm="1">
        <f t="array" ref="H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9" s="157" t="str" cm="1">
        <f t="array" ref="I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9" s="157" t="str" cm="1">
        <f t="array" ref="J1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0" spans="1:11" x14ac:dyDescent="0.25">
      <c r="A1820" s="157" t="s">
        <v>3746</v>
      </c>
      <c r="B1820" s="157" t="s">
        <v>3747</v>
      </c>
      <c r="C1820" s="157">
        <v>-34.849443999999998</v>
      </c>
      <c r="D1820" s="157">
        <v>147.78027800000001</v>
      </c>
      <c r="E1820" s="157" t="str">
        <f>RIGHT(Airports[[#This Row],[ICAO]],3)</f>
        <v>RVL</v>
      </c>
      <c r="F18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0" s="215" t="str" cm="1">
        <f t="array" ref="G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0" s="215" t="str" cm="1">
        <f t="array" ref="H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0" s="157" t="str" cm="1">
        <f t="array" ref="I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0" s="157" t="str" cm="1">
        <f t="array" ref="J1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1" spans="1:11" x14ac:dyDescent="0.25">
      <c r="A1821" s="157" t="s">
        <v>3748</v>
      </c>
      <c r="B1821" s="157" t="s">
        <v>3749</v>
      </c>
      <c r="C1821" s="157">
        <v>-20.100000000000001</v>
      </c>
      <c r="D1821" s="157">
        <v>146.9</v>
      </c>
      <c r="E1821" s="157" t="str">
        <f>RIGHT(Airports[[#This Row],[ICAO]],3)</f>
        <v>RVW</v>
      </c>
      <c r="F18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1" s="215" t="str" cm="1">
        <f t="array" ref="G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1" s="215" t="str" cm="1">
        <f t="array" ref="H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1" s="157" t="str" cm="1">
        <f t="array" ref="I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1" s="157" t="str" cm="1">
        <f t="array" ref="J1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2" spans="1:11" x14ac:dyDescent="0.25">
      <c r="A1822" s="157" t="s">
        <v>3750</v>
      </c>
      <c r="B1822" s="157" t="s">
        <v>3751</v>
      </c>
      <c r="C1822" s="157">
        <v>-31.033055999999998</v>
      </c>
      <c r="D1822" s="157">
        <v>125.24166700000001</v>
      </c>
      <c r="E1822" s="157" t="str">
        <f>RIGHT(Airports[[#This Row],[ICAO]],3)</f>
        <v>RWA</v>
      </c>
      <c r="F18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2" s="215" t="str" cm="1">
        <f t="array" ref="G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2" s="215" t="str" cm="1">
        <f t="array" ref="H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2" s="157" t="str" cm="1">
        <f t="array" ref="I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2" s="157" t="str" cm="1">
        <f t="array" ref="J1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3" spans="1:11" x14ac:dyDescent="0.25">
      <c r="A1823" s="157" t="s">
        <v>3752</v>
      </c>
      <c r="B1823" s="157" t="s">
        <v>3753</v>
      </c>
      <c r="C1823" s="157">
        <v>-34.566667000000002</v>
      </c>
      <c r="D1823" s="157">
        <v>138.94999999999999</v>
      </c>
      <c r="E1823" s="157" t="str">
        <f>RIGHT(Airports[[#This Row],[ICAO]],3)</f>
        <v>RWF</v>
      </c>
      <c r="F18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3" s="215" t="str" cm="1">
        <f t="array" ref="G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3" s="215" t="str" cm="1">
        <f t="array" ref="H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3" s="157" t="str" cm="1">
        <f t="array" ref="I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3" s="157" t="str" cm="1">
        <f t="array" ref="J1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4" spans="1:11" x14ac:dyDescent="0.25">
      <c r="A1824" s="157" t="s">
        <v>3754</v>
      </c>
      <c r="B1824" s="157" t="s">
        <v>3755</v>
      </c>
      <c r="C1824" s="157">
        <v>-34.627499999999998</v>
      </c>
      <c r="D1824" s="157">
        <v>144.26666700000001</v>
      </c>
      <c r="E1824" s="157" t="str">
        <f>RIGHT(Airports[[#This Row],[ICAO]],3)</f>
        <v>RWH</v>
      </c>
      <c r="F18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4" s="215" t="str" cm="1">
        <f t="array" ref="G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4" s="215" t="str" cm="1">
        <f t="array" ref="H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4" s="157" t="str" cm="1">
        <f t="array" ref="I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4" s="157" t="str" cm="1">
        <f t="array" ref="J1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5" spans="1:11" x14ac:dyDescent="0.25">
      <c r="A1825" s="157" t="s">
        <v>3756</v>
      </c>
      <c r="B1825" s="157" t="s">
        <v>3757</v>
      </c>
      <c r="C1825" s="157">
        <v>-33.932499999999997</v>
      </c>
      <c r="D1825" s="157">
        <v>151.23861099999999</v>
      </c>
      <c r="E1825" s="157" t="str">
        <f>RIGHT(Airports[[#This Row],[ICAO]],3)</f>
        <v>RWK</v>
      </c>
      <c r="F18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5" s="215" t="str" cm="1">
        <f t="array" ref="G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5" s="215" t="str" cm="1">
        <f t="array" ref="H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5" s="157" t="str" cm="1">
        <f t="array" ref="I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5" s="157" t="str" cm="1">
        <f t="array" ref="J1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6" spans="1:11" x14ac:dyDescent="0.25">
      <c r="A1826" s="157" t="s">
        <v>3758</v>
      </c>
      <c r="B1826" s="157" t="s">
        <v>3759</v>
      </c>
      <c r="C1826" s="157">
        <v>-30.716667000000001</v>
      </c>
      <c r="D1826" s="157">
        <v>136.736389</v>
      </c>
      <c r="E1826" s="157" t="str">
        <f>RIGHT(Airports[[#This Row],[ICAO]],3)</f>
        <v>RXB</v>
      </c>
      <c r="F18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6" s="215" t="str" cm="1">
        <f t="array" ref="G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6" s="215" t="str" cm="1">
        <f t="array" ref="H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6" s="157" t="str" cm="1">
        <f t="array" ref="I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6" s="157" t="str" cm="1">
        <f t="array" ref="J1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7" spans="1:11" x14ac:dyDescent="0.25">
      <c r="A1827" s="157" t="s">
        <v>3760</v>
      </c>
      <c r="B1827" s="157" t="s">
        <v>3761</v>
      </c>
      <c r="C1827" s="157">
        <v>-28.414444</v>
      </c>
      <c r="D1827" s="157">
        <v>150.53111100000001</v>
      </c>
      <c r="E1827" s="157" t="str">
        <f>RIGHT(Airports[[#This Row],[ICAO]],3)</f>
        <v>RXN</v>
      </c>
      <c r="F18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7" s="215" t="str" cm="1">
        <f t="array" ref="G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7" s="215" t="str" cm="1">
        <f t="array" ref="H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7" s="157" t="str" cm="1">
        <f t="array" ref="I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7" s="157" t="str" cm="1">
        <f t="array" ref="J1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8" spans="1:11" x14ac:dyDescent="0.25">
      <c r="A1828" s="157" t="s">
        <v>3762</v>
      </c>
      <c r="B1828" s="157" t="s">
        <v>3763</v>
      </c>
      <c r="C1828" s="157">
        <v>-43.541389000000002</v>
      </c>
      <c r="D1828" s="157">
        <v>146.89500000000001</v>
      </c>
      <c r="E1828" s="157" t="str">
        <f>RIGHT(Airports[[#This Row],[ICAO]],3)</f>
        <v>RYA</v>
      </c>
      <c r="F18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8" s="215" t="str" cm="1">
        <f t="array" ref="G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8" s="215" t="str" cm="1">
        <f t="array" ref="H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8" s="157" t="str" cm="1">
        <f t="array" ref="I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8" s="157" t="str" cm="1">
        <f t="array" ref="J1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9" spans="1:11" x14ac:dyDescent="0.25">
      <c r="A1829" s="157" t="s">
        <v>3764</v>
      </c>
      <c r="B1829" s="157" t="s">
        <v>3765</v>
      </c>
      <c r="C1829" s="157">
        <v>-22.616667</v>
      </c>
      <c r="D1829" s="157">
        <v>119.94972199999999</v>
      </c>
      <c r="E1829" s="157" t="str">
        <f>RIGHT(Airports[[#This Row],[ICAO]],3)</f>
        <v>RYH</v>
      </c>
      <c r="F18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9" s="215" t="str" cm="1">
        <f t="array" ref="G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9" s="215" t="str" cm="1">
        <f t="array" ref="H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9" s="157" t="str" cm="1">
        <f t="array" ref="I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9" s="157" t="str" cm="1">
        <f t="array" ref="J1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0" spans="1:11" x14ac:dyDescent="0.25">
      <c r="A1830" s="157" t="s">
        <v>3766</v>
      </c>
      <c r="B1830" s="157" t="s">
        <v>3767</v>
      </c>
      <c r="C1830" s="157">
        <v>-31.653055999999999</v>
      </c>
      <c r="D1830" s="157">
        <v>138.609722</v>
      </c>
      <c r="E1830" s="157" t="str">
        <f>RIGHT(Airports[[#This Row],[ICAO]],3)</f>
        <v>RYK</v>
      </c>
      <c r="F18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0" s="215" t="str" cm="1">
        <f t="array" ref="G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0" s="215" t="str" cm="1">
        <f t="array" ref="H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0" s="157" t="str" cm="1">
        <f t="array" ref="I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0" s="157" t="str" cm="1">
        <f t="array" ref="J1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1" spans="1:11" x14ac:dyDescent="0.25">
      <c r="A1831" s="157" t="s">
        <v>3768</v>
      </c>
      <c r="B1831" s="157" t="s">
        <v>3769</v>
      </c>
      <c r="C1831" s="157">
        <v>-32.770833000000003</v>
      </c>
      <c r="D1831" s="157">
        <v>149.99333300000001</v>
      </c>
      <c r="E1831" s="157" t="str">
        <f>RIGHT(Airports[[#This Row],[ICAO]],3)</f>
        <v>RYL</v>
      </c>
      <c r="F18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1" s="215" t="str" cm="1">
        <f t="array" ref="G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1" s="215" t="str" cm="1">
        <f t="array" ref="H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1" s="157" t="str" cm="1">
        <f t="array" ref="I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1" s="157" t="str" cm="1">
        <f t="array" ref="J1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2" spans="1:11" x14ac:dyDescent="0.25">
      <c r="A1832" s="157" t="s">
        <v>3770</v>
      </c>
      <c r="B1832" s="157" t="s">
        <v>3771</v>
      </c>
      <c r="C1832" s="157">
        <v>-34.862777999999999</v>
      </c>
      <c r="D1832" s="157">
        <v>148.93388899999999</v>
      </c>
      <c r="E1832" s="157" t="str">
        <f>RIGHT(Airports[[#This Row],[ICAO]],3)</f>
        <v>RYP</v>
      </c>
      <c r="F18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2" s="215" t="str" cm="1">
        <f t="array" ref="G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2" s="215" t="str" cm="1">
        <f t="array" ref="H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2" s="157" t="str" cm="1">
        <f t="array" ref="I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2" s="157" t="str" cm="1">
        <f t="array" ref="J1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3" spans="1:11" x14ac:dyDescent="0.25">
      <c r="A1833" s="157" t="s">
        <v>3772</v>
      </c>
      <c r="B1833" s="157" t="s">
        <v>3773</v>
      </c>
      <c r="C1833" s="157">
        <v>-36.541666999999997</v>
      </c>
      <c r="D1833" s="157">
        <v>144.24111099999999</v>
      </c>
      <c r="E1833" s="157" t="str">
        <f>RIGHT(Airports[[#This Row],[ICAO]],3)</f>
        <v>RYW</v>
      </c>
      <c r="F18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3" s="215" t="str" cm="1">
        <f t="array" ref="G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3" s="215" t="str" cm="1">
        <f t="array" ref="H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3" s="157" t="str" cm="1">
        <f t="array" ref="I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3" s="157" t="str" cm="1">
        <f t="array" ref="J1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4" spans="1:11" x14ac:dyDescent="0.25">
      <c r="A1834" s="157" t="s">
        <v>3774</v>
      </c>
      <c r="B1834" s="157" t="s">
        <v>3775</v>
      </c>
      <c r="C1834" s="157">
        <v>-19.466667000000001</v>
      </c>
      <c r="D1834" s="157">
        <v>141.80000000000001</v>
      </c>
      <c r="E1834" s="157" t="str">
        <f>RIGHT(Airports[[#This Row],[ICAO]],3)</f>
        <v>SAD</v>
      </c>
      <c r="G1834" s="215" t="str" cm="1">
        <f t="array" ref="G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4" s="215" t="str" cm="1">
        <f t="array" ref="H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4" s="157" t="str" cm="1">
        <f t="array" ref="I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4" s="157" t="str" cm="1">
        <f t="array" ref="J1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5" spans="1:11" x14ac:dyDescent="0.25">
      <c r="A1835" s="157" t="s">
        <v>3776</v>
      </c>
      <c r="B1835" s="157" t="s">
        <v>3777</v>
      </c>
      <c r="C1835" s="157">
        <v>-30.973333</v>
      </c>
      <c r="D1835" s="157">
        <v>150.18305599999999</v>
      </c>
      <c r="E1835" s="157" t="str">
        <f>RIGHT(Airports[[#This Row],[ICAO]],3)</f>
        <v>SAF</v>
      </c>
      <c r="G1835" s="215" t="str" cm="1">
        <f t="array" ref="G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5" s="215" t="str" cm="1">
        <f t="array" ref="H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5" s="157" t="str" cm="1">
        <f t="array" ref="I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5" s="157" t="str" cm="1">
        <f t="array" ref="J1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6" spans="1:11" x14ac:dyDescent="0.25">
      <c r="A1836" s="157" t="s">
        <v>3778</v>
      </c>
      <c r="B1836" s="157" t="s">
        <v>3779</v>
      </c>
      <c r="C1836" s="157">
        <v>-24.055278000000001</v>
      </c>
      <c r="D1836" s="157">
        <v>139.071944</v>
      </c>
      <c r="E1836" s="157" t="str">
        <f>RIGHT(Airports[[#This Row],[ICAO]],3)</f>
        <v>SAG</v>
      </c>
      <c r="G1836" s="215" t="str" cm="1">
        <f t="array" ref="G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6" s="215" t="str" cm="1">
        <f t="array" ref="H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6" s="157" t="str" cm="1">
        <f t="array" ref="I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6" s="157" t="str" cm="1">
        <f t="array" ref="J1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7" spans="1:11" x14ac:dyDescent="0.25">
      <c r="A1837" s="157" t="s">
        <v>3780</v>
      </c>
      <c r="B1837" s="157" t="s">
        <v>3781</v>
      </c>
      <c r="C1837" s="157">
        <v>-27.239443999999999</v>
      </c>
      <c r="D1837" s="157">
        <v>151.68444400000001</v>
      </c>
      <c r="E1837" s="157" t="str">
        <f>RIGHT(Airports[[#This Row],[ICAO]],3)</f>
        <v>SAM</v>
      </c>
      <c r="G1837" s="215" t="str" cm="1">
        <f t="array" ref="G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7" s="215" t="str" cm="1">
        <f t="array" ref="H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7" s="157" t="str" cm="1">
        <f t="array" ref="I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7" s="157" t="str" cm="1">
        <f t="array" ref="J1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8" spans="1:11" x14ac:dyDescent="0.25">
      <c r="A1838" s="157" t="s">
        <v>3782</v>
      </c>
      <c r="B1838" s="157" t="s">
        <v>3783</v>
      </c>
      <c r="C1838" s="157">
        <v>-27.975000000000001</v>
      </c>
      <c r="D1838" s="157">
        <v>119.291389</v>
      </c>
      <c r="E1838" s="157" t="str">
        <f>RIGHT(Airports[[#This Row],[ICAO]],3)</f>
        <v>SAN</v>
      </c>
      <c r="G1838" s="215" t="str" cm="1">
        <f t="array" ref="G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8" s="215" t="str" cm="1">
        <f t="array" ref="H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8" s="157" t="str" cm="1">
        <f t="array" ref="I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8" s="157" t="str" cm="1">
        <f t="array" ref="J1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9" spans="1:11" x14ac:dyDescent="0.25">
      <c r="A1839" s="157" t="s">
        <v>3784</v>
      </c>
      <c r="B1839" s="157" t="s">
        <v>3785</v>
      </c>
      <c r="C1839" s="157">
        <v>-27.043056</v>
      </c>
      <c r="D1839" s="157">
        <v>135.24194399999999</v>
      </c>
      <c r="G1839" s="215" t="str" cm="1">
        <f t="array" ref="G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9" s="215" t="str" cm="1">
        <f t="array" ref="H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9" s="157" t="str" cm="1">
        <f t="array" ref="I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9" s="157" t="str" cm="1">
        <f t="array" ref="J1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0" spans="1:11" x14ac:dyDescent="0.25">
      <c r="A1840" s="157" t="s">
        <v>3786</v>
      </c>
      <c r="B1840" s="157" t="s">
        <v>3787</v>
      </c>
      <c r="C1840" s="157">
        <v>-15.127222</v>
      </c>
      <c r="D1840" s="157">
        <v>135.00888900000001</v>
      </c>
      <c r="E1840" s="157" t="str">
        <f>RIGHT(Airports[[#This Row],[ICAO]],3)</f>
        <v>SAW</v>
      </c>
      <c r="G1840" s="215" t="str" cm="1">
        <f t="array" ref="G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0" s="215" t="str" cm="1">
        <f t="array" ref="H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0" s="157" t="str" cm="1">
        <f t="array" ref="I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0" s="157" t="str" cm="1">
        <f t="array" ref="J1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1" spans="1:11" x14ac:dyDescent="0.25">
      <c r="A1841" s="157" t="s">
        <v>3788</v>
      </c>
      <c r="B1841" s="157" t="s">
        <v>3789</v>
      </c>
      <c r="C1841" s="157">
        <v>-37.53</v>
      </c>
      <c r="D1841" s="157">
        <v>144.748333</v>
      </c>
      <c r="E1841" s="157" t="str">
        <f>RIGHT(Airports[[#This Row],[ICAO]],3)</f>
        <v>SBE</v>
      </c>
      <c r="G1841" s="215" t="str" cm="1">
        <f t="array" ref="G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1" s="215" t="str" cm="1">
        <f t="array" ref="H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1" s="157" t="str" cm="1">
        <f t="array" ref="I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1" s="157" t="str" cm="1">
        <f t="array" ref="J1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2" spans="1:11" x14ac:dyDescent="0.25">
      <c r="A1842" s="157" t="s">
        <v>3790</v>
      </c>
      <c r="B1842" s="157" t="s">
        <v>3791</v>
      </c>
      <c r="C1842" s="157">
        <v>-33.924444000000001</v>
      </c>
      <c r="D1842" s="157">
        <v>150.98833300000001</v>
      </c>
      <c r="F1842" s="157" t="str">
        <f>IF(OR(LEFT(Airports[[#This Row],[ICAO]],2)="YM",LEFT(Airports[[#This Row],[ICAO]],2)="YP",LEFT(Airports[[#This Row],[ICAO]],2)="YB",LEFT(Airports[[#This Row],[ICAO]],2)="YS"),RIGHT(Airports[[#This Row],[ICAO]],2),"")</f>
        <v>BK</v>
      </c>
      <c r="G1842" s="215" t="str" cm="1">
        <f t="array" ref="G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2" s="215" t="str" cm="1">
        <f t="array" ref="H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2" s="157" t="str" cm="1">
        <f t="array" ref="I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2" s="157" t="str" cm="1">
        <f t="array" ref="J1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3" spans="1:11" x14ac:dyDescent="0.25">
      <c r="A1843" s="157" t="s">
        <v>3792</v>
      </c>
      <c r="B1843" s="157" t="s">
        <v>3793</v>
      </c>
      <c r="C1843" s="157">
        <v>-21.576111000000001</v>
      </c>
      <c r="D1843" s="157">
        <v>139.70416700000001</v>
      </c>
      <c r="E1843" s="157" t="str">
        <f>RIGHT(Airports[[#This Row],[ICAO]],3)</f>
        <v>SBO</v>
      </c>
      <c r="G1843" s="215" t="str" cm="1">
        <f t="array" ref="G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3" s="215" t="str" cm="1">
        <f t="array" ref="H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3" s="157" t="str" cm="1">
        <f t="array" ref="I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3" s="157" t="str" cm="1">
        <f t="array" ref="J1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4" spans="1:11" x14ac:dyDescent="0.25">
      <c r="A1844" s="157" t="s">
        <v>3794</v>
      </c>
      <c r="B1844" s="157" t="s">
        <v>3795</v>
      </c>
      <c r="C1844" s="157">
        <v>-20.43</v>
      </c>
      <c r="D1844" s="157">
        <v>116.714167</v>
      </c>
      <c r="E1844" s="157" t="str">
        <f>RIGHT(Airports[[#This Row],[ICAO]],3)</f>
        <v>SBY</v>
      </c>
      <c r="G1844" s="215" t="str" cm="1">
        <f t="array" ref="G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4" s="215" t="str" cm="1">
        <f t="array" ref="H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4" s="157" t="str" cm="1">
        <f t="array" ref="I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4" s="157" t="str" cm="1">
        <f t="array" ref="J1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5" spans="1:11" x14ac:dyDescent="0.25">
      <c r="A1845" s="157" t="s">
        <v>3796</v>
      </c>
      <c r="B1845" s="157" t="s">
        <v>3797</v>
      </c>
      <c r="C1845" s="157">
        <v>-33.204999999999998</v>
      </c>
      <c r="D1845" s="157">
        <v>141.166944</v>
      </c>
      <c r="E1845" s="157" t="str">
        <f>RIGHT(Airports[[#This Row],[ICAO]],3)</f>
        <v>SCA</v>
      </c>
      <c r="G1845" s="215" t="str" cm="1">
        <f t="array" ref="G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5" s="215" t="str" cm="1">
        <f t="array" ref="H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5" s="157" t="str" cm="1">
        <f t="array" ref="I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5" s="157" t="str" cm="1">
        <f t="array" ref="J1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6" spans="1:11" x14ac:dyDescent="0.25">
      <c r="A1846" s="157" t="s">
        <v>3798</v>
      </c>
      <c r="B1846" s="157" t="s">
        <v>3799</v>
      </c>
      <c r="C1846" s="157">
        <v>-35.306944000000001</v>
      </c>
      <c r="D1846" s="157">
        <v>149.19499999999999</v>
      </c>
      <c r="F1846" s="157" t="str">
        <f>IF(OR(LEFT(Airports[[#This Row],[ICAO]],2)="YM",LEFT(Airports[[#This Row],[ICAO]],2)="YP",LEFT(Airports[[#This Row],[ICAO]],2)="YB",LEFT(Airports[[#This Row],[ICAO]],2)="YS"),RIGHT(Airports[[#This Row],[ICAO]],2),"")</f>
        <v>CB</v>
      </c>
      <c r="G1846" s="215" t="str" cm="1">
        <f t="array" ref="G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6" s="215" t="str" cm="1">
        <f t="array" ref="H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6" s="157" t="str" cm="1">
        <f t="array" ref="I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6" s="157" t="str" cm="1">
        <f t="array" ref="J1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7" spans="1:11" x14ac:dyDescent="0.25">
      <c r="A1847" s="157" t="s">
        <v>3800</v>
      </c>
      <c r="B1847" s="157" t="s">
        <v>3801</v>
      </c>
      <c r="C1847" s="157">
        <v>-35.091943999999998</v>
      </c>
      <c r="D1847" s="157">
        <v>138.66138900000001</v>
      </c>
      <c r="E1847" s="157" t="str">
        <f>RIGHT(Airports[[#This Row],[ICAO]],3)</f>
        <v>SCC</v>
      </c>
      <c r="G1847" s="215" t="str" cm="1">
        <f t="array" ref="G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7" s="215" t="str" cm="1">
        <f t="array" ref="H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7" s="157" t="str" cm="1">
        <f t="array" ref="I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7" s="157" t="str" cm="1">
        <f t="array" ref="J1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8" spans="1:11" x14ac:dyDescent="0.25">
      <c r="A1848" s="157" t="s">
        <v>3802</v>
      </c>
      <c r="B1848" s="157" t="s">
        <v>3803</v>
      </c>
      <c r="C1848" s="157">
        <v>-30.173611000000001</v>
      </c>
      <c r="D1848" s="157">
        <v>122.322222</v>
      </c>
      <c r="E1848" s="157" t="str">
        <f>RIGHT(Airports[[#This Row],[ICAO]],3)</f>
        <v>SCD</v>
      </c>
      <c r="G1848" s="215" t="str" cm="1">
        <f t="array" ref="G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8" s="215" t="str" cm="1">
        <f t="array" ref="H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8" s="157" t="str" cm="1">
        <f t="array" ref="I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8" s="157" t="str" cm="1">
        <f t="array" ref="J1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9" spans="1:11" x14ac:dyDescent="0.25">
      <c r="A1849" s="157" t="s">
        <v>3804</v>
      </c>
      <c r="B1849" s="157" t="s">
        <v>3805</v>
      </c>
      <c r="C1849" s="157">
        <v>-20.766943999999999</v>
      </c>
      <c r="D1849" s="157">
        <v>149.953611</v>
      </c>
      <c r="E1849" s="157" t="str">
        <f>RIGHT(Airports[[#This Row],[ICAO]],3)</f>
        <v>SCF</v>
      </c>
      <c r="G1849" s="215" t="str" cm="1">
        <f t="array" ref="G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9" s="215" t="str" cm="1">
        <f t="array" ref="H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9" s="157" t="str" cm="1">
        <f t="array" ref="I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9" s="157" t="str" cm="1">
        <f t="array" ref="J1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0" spans="1:11" x14ac:dyDescent="0.25">
      <c r="A1850" s="157" t="s">
        <v>3806</v>
      </c>
      <c r="B1850" s="157" t="s">
        <v>3807</v>
      </c>
      <c r="C1850" s="157">
        <v>-36.137500000000003</v>
      </c>
      <c r="D1850" s="157">
        <v>139.643889</v>
      </c>
      <c r="E1850" s="157" t="str">
        <f>RIGHT(Airports[[#This Row],[ICAO]],3)</f>
        <v>SCK</v>
      </c>
      <c r="G1850" s="215" t="str" cm="1">
        <f t="array" ref="G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0" s="215" t="str" cm="1">
        <f t="array" ref="H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0" s="157" t="str" cm="1">
        <f t="array" ref="I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0" s="157" t="str" cm="1">
        <f t="array" ref="J1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1" spans="1:11" x14ac:dyDescent="0.25">
      <c r="A1851" s="157" t="s">
        <v>3808</v>
      </c>
      <c r="B1851" s="157" t="s">
        <v>3809</v>
      </c>
      <c r="C1851" s="157">
        <v>-34.040278000000001</v>
      </c>
      <c r="D1851" s="157">
        <v>150.686667</v>
      </c>
      <c r="F1851" s="157" t="str">
        <f>IF(OR(LEFT(Airports[[#This Row],[ICAO]],2)="YM",LEFT(Airports[[#This Row],[ICAO]],2)="YP",LEFT(Airports[[#This Row],[ICAO]],2)="YB",LEFT(Airports[[#This Row],[ICAO]],2)="YS"),RIGHT(Airports[[#This Row],[ICAO]],2),"")</f>
        <v>CN</v>
      </c>
      <c r="G1851" s="215" t="str" cm="1">
        <f t="array" ref="G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1" s="215" t="str" cm="1">
        <f t="array" ref="H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1" s="157" t="str" cm="1">
        <f t="array" ref="I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1" s="157" t="str" cm="1">
        <f t="array" ref="J1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2" spans="1:11" x14ac:dyDescent="0.25">
      <c r="A1852" s="157" t="s">
        <v>3810</v>
      </c>
      <c r="B1852" s="157" t="s">
        <v>3811</v>
      </c>
      <c r="C1852" s="157">
        <v>-32.037222</v>
      </c>
      <c r="D1852" s="157">
        <v>150.832222</v>
      </c>
      <c r="E1852" s="157" t="str">
        <f>RIGHT(Airports[[#This Row],[ICAO]],3)</f>
        <v>SCO</v>
      </c>
      <c r="G1852" s="215" t="str" cm="1">
        <f t="array" ref="G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2" s="215" t="str" cm="1">
        <f t="array" ref="H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2" s="157" t="str" cm="1">
        <f t="array" ref="I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2" s="157" t="str" cm="1">
        <f t="array" ref="J1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3" spans="1:11" x14ac:dyDescent="0.25">
      <c r="A1853" s="157" t="s">
        <v>3812</v>
      </c>
      <c r="B1853" s="157" t="s">
        <v>3813</v>
      </c>
      <c r="C1853" s="157">
        <v>-37.908889000000002</v>
      </c>
      <c r="D1853" s="157">
        <v>145.223333</v>
      </c>
      <c r="E1853" s="157" t="str">
        <f>RIGHT(Airports[[#This Row],[ICAO]],3)</f>
        <v>SCP</v>
      </c>
      <c r="G1853" s="215" t="str" cm="1">
        <f t="array" ref="G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3" s="215" t="str" cm="1">
        <f t="array" ref="H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3" s="157" t="str" cm="1">
        <f t="array" ref="I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3" s="157" t="str" cm="1">
        <f t="array" ref="J1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4" spans="1:11" x14ac:dyDescent="0.25">
      <c r="A1854" s="157" t="s">
        <v>3814</v>
      </c>
      <c r="B1854" s="157" t="s">
        <v>3815</v>
      </c>
      <c r="C1854" s="157">
        <v>-31.240278</v>
      </c>
      <c r="D1854" s="157">
        <v>119.359722</v>
      </c>
      <c r="E1854" s="157" t="str">
        <f>RIGHT(Airports[[#This Row],[ICAO]],3)</f>
        <v>SCR</v>
      </c>
      <c r="G1854" s="215" t="str" cm="1">
        <f t="array" ref="G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4" s="215" t="str" cm="1">
        <f t="array" ref="H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4" s="157" t="str" cm="1">
        <f t="array" ref="I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4" s="157" t="str" cm="1">
        <f t="array" ref="J1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5" spans="1:11" x14ac:dyDescent="0.25">
      <c r="A1855" s="157" t="s">
        <v>3816</v>
      </c>
      <c r="B1855" s="157" t="s">
        <v>3817</v>
      </c>
      <c r="C1855" s="157">
        <v>-12.713056</v>
      </c>
      <c r="D1855" s="157">
        <v>142.361389</v>
      </c>
      <c r="E1855" s="157" t="str">
        <f>RIGHT(Airports[[#This Row],[ICAO]],3)</f>
        <v>SDL</v>
      </c>
      <c r="G1855" s="215" t="str" cm="1">
        <f t="array" ref="G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5" s="215" t="str" cm="1">
        <f t="array" ref="H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5" s="157" t="str" cm="1">
        <f t="array" ref="I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5" s="157" t="str" cm="1">
        <f t="array" ref="J1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6" spans="1:11" x14ac:dyDescent="0.25">
      <c r="A1856" s="157" t="s">
        <v>3818</v>
      </c>
      <c r="B1856" s="157" t="s">
        <v>3819</v>
      </c>
      <c r="C1856" s="157">
        <v>-32.216667000000001</v>
      </c>
      <c r="D1856" s="157">
        <v>148.57472200000001</v>
      </c>
      <c r="F1856" s="157" t="str">
        <f>IF(OR(LEFT(Airports[[#This Row],[ICAO]],2)="YM",LEFT(Airports[[#This Row],[ICAO]],2)="YP",LEFT(Airports[[#This Row],[ICAO]],2)="YB",LEFT(Airports[[#This Row],[ICAO]],2)="YS"),RIGHT(Airports[[#This Row],[ICAO]],2),"")</f>
        <v>DU</v>
      </c>
      <c r="G1856" s="215" t="str" cm="1">
        <f t="array" ref="G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6" s="215" t="str" cm="1">
        <f t="array" ref="H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6" s="157" t="str" cm="1">
        <f t="array" ref="I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6" s="157" t="str" cm="1">
        <f t="array" ref="J1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7" spans="1:11" x14ac:dyDescent="0.25">
      <c r="A1857" s="157" t="s">
        <v>3820</v>
      </c>
      <c r="B1857" s="157" t="s">
        <v>3821</v>
      </c>
      <c r="C1857" s="157">
        <v>-34.567222000000001</v>
      </c>
      <c r="D1857" s="157">
        <v>139.33500000000001</v>
      </c>
      <c r="G1857" s="215" t="str" cm="1">
        <f t="array" ref="G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7" s="215" t="str" cm="1">
        <f t="array" ref="H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7" s="157" t="str" cm="1">
        <f t="array" ref="I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7" s="157" t="str" cm="1">
        <f t="array" ref="J1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8" spans="1:11" x14ac:dyDescent="0.25">
      <c r="A1858" s="157" t="s">
        <v>3822</v>
      </c>
      <c r="B1858" s="157" t="s">
        <v>3823</v>
      </c>
      <c r="C1858" s="157">
        <v>-28.666388999999999</v>
      </c>
      <c r="D1858" s="157">
        <v>120.966667</v>
      </c>
      <c r="E1858" s="157" t="str">
        <f>RIGHT(Airports[[#This Row],[ICAO]],3)</f>
        <v>SED</v>
      </c>
      <c r="G1858" s="215" t="str" cm="1">
        <f t="array" ref="G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8" s="215" t="str" cm="1">
        <f t="array" ref="H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8" s="157" t="str" cm="1">
        <f t="array" ref="I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8" s="157" t="str" cm="1">
        <f t="array" ref="J1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9" spans="1:11" x14ac:dyDescent="0.25">
      <c r="A1859" s="157" t="s">
        <v>3824</v>
      </c>
      <c r="B1859" s="157" t="s">
        <v>3825</v>
      </c>
      <c r="C1859" s="157">
        <v>-26.283055999999998</v>
      </c>
      <c r="D1859" s="157">
        <v>148.46638899999999</v>
      </c>
      <c r="E1859" s="157" t="str">
        <f>RIGHT(Airports[[#This Row],[ICAO]],3)</f>
        <v>SEK</v>
      </c>
      <c r="G1859" s="215" t="str" cm="1">
        <f t="array" ref="G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9" s="215" t="str" cm="1">
        <f t="array" ref="H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9" s="157" t="str" cm="1">
        <f t="array" ref="I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9" s="157" t="str" cm="1">
        <f t="array" ref="J1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0" spans="1:11" x14ac:dyDescent="0.25">
      <c r="A1860" s="157" t="s">
        <v>3826</v>
      </c>
      <c r="B1860" s="157" t="s">
        <v>3827</v>
      </c>
      <c r="C1860" s="157">
        <v>-32.395000000000003</v>
      </c>
      <c r="D1860" s="157">
        <v>115.873333</v>
      </c>
      <c r="E1860" s="157" t="str">
        <f>RIGHT(Airports[[#This Row],[ICAO]],3)</f>
        <v>SEN</v>
      </c>
      <c r="G1860" s="215" t="str" cm="1">
        <f t="array" ref="G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0" s="215" t="str" cm="1">
        <f t="array" ref="H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0" s="157" t="str" cm="1">
        <f t="array" ref="I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0" s="157" t="str" cm="1">
        <f t="array" ref="J1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1" spans="1:11" x14ac:dyDescent="0.25">
      <c r="A1861" s="157" t="s">
        <v>3828</v>
      </c>
      <c r="B1861" s="157" t="s">
        <v>3829</v>
      </c>
      <c r="C1861" s="157">
        <v>-34.341667000000001</v>
      </c>
      <c r="D1861" s="157">
        <v>139.308333</v>
      </c>
      <c r="E1861" s="157" t="str">
        <f>RIGHT(Airports[[#This Row],[ICAO]],3)</f>
        <v>SFG</v>
      </c>
      <c r="G1861" s="215" t="str" cm="1">
        <f t="array" ref="G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1" s="215" t="str" cm="1">
        <f t="array" ref="H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1" s="157" t="str" cm="1">
        <f t="array" ref="I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1" s="157" t="str" cm="1">
        <f t="array" ref="J1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2" spans="1:11" x14ac:dyDescent="0.25">
      <c r="A1862" s="157" t="s">
        <v>3830</v>
      </c>
      <c r="B1862" s="157" t="s">
        <v>3831</v>
      </c>
      <c r="C1862" s="157">
        <v>-19.766389</v>
      </c>
      <c r="D1862" s="157">
        <v>121.133056</v>
      </c>
      <c r="E1862" s="157" t="str">
        <f>RIGHT(Airports[[#This Row],[ICAO]],3)</f>
        <v>SFI</v>
      </c>
      <c r="G1862" s="215" t="str" cm="1">
        <f t="array" ref="G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2" s="215" t="str" cm="1">
        <f t="array" ref="H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2" s="157" t="str" cm="1">
        <f t="array" ref="I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2" s="157" t="str" cm="1">
        <f t="array" ref="J1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3" spans="1:11" x14ac:dyDescent="0.25">
      <c r="A1863" s="157" t="s">
        <v>3832</v>
      </c>
      <c r="B1863" s="157" t="s">
        <v>3833</v>
      </c>
      <c r="C1863" s="157">
        <v>-42.982222</v>
      </c>
      <c r="D1863" s="157">
        <v>147.20944399999999</v>
      </c>
      <c r="E1863" s="157" t="str">
        <f>RIGHT(Airports[[#This Row],[ICAO]],3)</f>
        <v>SFY</v>
      </c>
      <c r="G1863" s="215" t="str" cm="1">
        <f t="array" ref="G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3" s="215" t="str" cm="1">
        <f t="array" ref="H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3" s="157" t="str" cm="1">
        <f t="array" ref="I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3" s="157" t="str" cm="1">
        <f t="array" ref="J1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4" spans="1:11" x14ac:dyDescent="0.25">
      <c r="A1864" s="157" t="s">
        <v>3834</v>
      </c>
      <c r="B1864" s="157" t="s">
        <v>3835</v>
      </c>
      <c r="C1864" s="157">
        <v>-14.795</v>
      </c>
      <c r="D1864" s="157">
        <v>142.43305599999999</v>
      </c>
      <c r="E1864" s="157" t="str">
        <f>RIGHT(Airports[[#This Row],[ICAO]],3)</f>
        <v>SGD</v>
      </c>
      <c r="G1864" s="215" t="str" cm="1">
        <f t="array" ref="G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4" s="215" t="str" cm="1">
        <f t="array" ref="H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4" s="157" t="str" cm="1">
        <f t="array" ref="I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4" s="157" t="str" cm="1">
        <f t="array" ref="J1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5" spans="1:11" x14ac:dyDescent="0.25">
      <c r="A1865" s="157" t="s">
        <v>3836</v>
      </c>
      <c r="B1865" s="157" t="s">
        <v>3837</v>
      </c>
      <c r="C1865" s="157">
        <v>-28.049721999999999</v>
      </c>
      <c r="D1865" s="157">
        <v>148.59527800000001</v>
      </c>
      <c r="E1865" s="157" t="str">
        <f>RIGHT(Airports[[#This Row],[ICAO]],3)</f>
        <v>SGE</v>
      </c>
      <c r="G1865" s="215" t="str" cm="1">
        <f t="array" ref="G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5" s="215" t="str" cm="1">
        <f t="array" ref="H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5" s="157" t="str" cm="1">
        <f t="array" ref="I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5" s="157" t="str" cm="1">
        <f t="array" ref="J1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6" spans="1:11" x14ac:dyDescent="0.25">
      <c r="A1866" s="157" t="s">
        <v>3838</v>
      </c>
      <c r="B1866" s="157" t="s">
        <v>3839</v>
      </c>
      <c r="C1866" s="157">
        <v>-29.086666999999998</v>
      </c>
      <c r="D1866" s="157">
        <v>149.37972199999999</v>
      </c>
      <c r="E1866" s="157" t="str">
        <f>RIGHT(Airports[[#This Row],[ICAO]],3)</f>
        <v>SGL</v>
      </c>
      <c r="G1866" s="215" t="str" cm="1">
        <f t="array" ref="G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6" s="215" t="str" cm="1">
        <f t="array" ref="H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6" s="157" t="str" cm="1">
        <f t="array" ref="I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6" s="157" t="str" cm="1">
        <f t="array" ref="J1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7" spans="1:11" x14ac:dyDescent="0.25">
      <c r="A1867" s="157" t="s">
        <v>3840</v>
      </c>
      <c r="B1867" s="157" t="s">
        <v>3835</v>
      </c>
      <c r="C1867" s="157">
        <v>-42.769444</v>
      </c>
      <c r="D1867" s="157">
        <v>146.046111</v>
      </c>
      <c r="E1867" s="157" t="str">
        <f>RIGHT(Airports[[#This Row],[ICAO]],3)</f>
        <v>SGN</v>
      </c>
      <c r="G1867" s="215" t="str" cm="1">
        <f t="array" ref="G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7" s="215" t="str" cm="1">
        <f t="array" ref="H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7" s="157" t="str" cm="1">
        <f t="array" ref="I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7" s="157" t="str" cm="1">
        <f t="array" ref="J1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8" spans="1:11" x14ac:dyDescent="0.25">
      <c r="A1868" s="157" t="s">
        <v>3841</v>
      </c>
      <c r="B1868" s="157" t="s">
        <v>3842</v>
      </c>
      <c r="C1868" s="157">
        <v>-29.708888999999999</v>
      </c>
      <c r="D1868" s="157">
        <v>152.92833300000001</v>
      </c>
      <c r="E1868" s="157" t="str">
        <f>RIGHT(Airports[[#This Row],[ICAO]],3)</f>
        <v>SGR</v>
      </c>
      <c r="G1868" s="215" t="str" cm="1">
        <f t="array" ref="G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8" s="215" t="str" cm="1">
        <f t="array" ref="H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8" s="157" t="str" cm="1">
        <f t="array" ref="I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8" s="157" t="str" cm="1">
        <f t="array" ref="J1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9" spans="1:11" x14ac:dyDescent="0.25">
      <c r="A1869" s="157" t="s">
        <v>3843</v>
      </c>
      <c r="B1869" s="157" t="s">
        <v>3844</v>
      </c>
      <c r="C1869" s="157">
        <v>-32.616667</v>
      </c>
      <c r="D1869" s="157">
        <v>151.19999999999999</v>
      </c>
      <c r="E1869" s="157" t="str">
        <f>RIGHT(Airports[[#This Row],[ICAO]],3)</f>
        <v>SGT</v>
      </c>
      <c r="G1869" s="215" t="str" cm="1">
        <f t="array" ref="G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9" s="215" t="str" cm="1">
        <f t="array" ref="H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9" s="157" t="str" cm="1">
        <f t="array" ref="I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9" s="157" t="str" cm="1">
        <f t="array" ref="J1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0" spans="1:11" x14ac:dyDescent="0.25">
      <c r="A1870" s="157" t="s">
        <v>3845</v>
      </c>
      <c r="B1870" s="157" t="s">
        <v>3846</v>
      </c>
      <c r="C1870" s="157">
        <v>-25.674721999999999</v>
      </c>
      <c r="D1870" s="157">
        <v>142.09</v>
      </c>
      <c r="E1870" s="157" t="str">
        <f>RIGHT(Airports[[#This Row],[ICAO]],3)</f>
        <v>SGW</v>
      </c>
      <c r="G1870" s="215" t="str" cm="1">
        <f t="array" ref="G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0" s="215" t="str" cm="1">
        <f t="array" ref="H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0" s="157" t="str" cm="1">
        <f t="array" ref="I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0" s="157" t="str" cm="1">
        <f t="array" ref="J1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1" spans="1:11" x14ac:dyDescent="0.25">
      <c r="A1871" s="157" t="s">
        <v>3847</v>
      </c>
      <c r="B1871" s="157" t="s">
        <v>3848</v>
      </c>
      <c r="C1871" s="157">
        <v>-12.483333</v>
      </c>
      <c r="D1871" s="157">
        <v>131.71638899999999</v>
      </c>
      <c r="E1871" s="157" t="str">
        <f>RIGHT(Airports[[#This Row],[ICAO]],3)</f>
        <v>SHA</v>
      </c>
      <c r="G1871" s="215" t="str" cm="1">
        <f t="array" ref="G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1" s="215" t="str" cm="1">
        <f t="array" ref="H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1" s="157" t="str" cm="1">
        <f t="array" ref="I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1" s="157" t="str" cm="1">
        <f t="array" ref="J1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2" spans="1:11" x14ac:dyDescent="0.25">
      <c r="A1872" s="157" t="s">
        <v>3849</v>
      </c>
      <c r="B1872" s="157" t="s">
        <v>3850</v>
      </c>
      <c r="C1872" s="157">
        <v>-41.384999999999998</v>
      </c>
      <c r="D1872" s="157">
        <v>146.32583299999999</v>
      </c>
      <c r="E1872" s="157" t="str">
        <f>RIGHT(Airports[[#This Row],[ICAO]],3)</f>
        <v>SHD</v>
      </c>
      <c r="G1872" s="215" t="str" cm="1">
        <f t="array" ref="G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2" s="215" t="str" cm="1">
        <f t="array" ref="H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2" s="157" t="str" cm="1">
        <f t="array" ref="I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2" s="157" t="str" cm="1">
        <f t="array" ref="J1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3" spans="1:11" x14ac:dyDescent="0.25">
      <c r="A1873" s="157" t="s">
        <v>3851</v>
      </c>
      <c r="B1873" s="157" t="s">
        <v>3852</v>
      </c>
      <c r="C1873" s="157">
        <v>-25.893889000000001</v>
      </c>
      <c r="D1873" s="157">
        <v>113.57722200000001</v>
      </c>
      <c r="E1873" s="157" t="str">
        <f>RIGHT(Airports[[#This Row],[ICAO]],3)</f>
        <v>SHK</v>
      </c>
      <c r="G1873" s="215" t="str" cm="1">
        <f t="array" ref="G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3" s="215" t="str" cm="1">
        <f t="array" ref="H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3" s="157" t="str" cm="1">
        <f t="array" ref="I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3" s="157" t="str" cm="1">
        <f t="array" ref="J1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4" spans="1:11" x14ac:dyDescent="0.25">
      <c r="A1874" s="157" t="s">
        <v>3853</v>
      </c>
      <c r="B1874" s="157" t="s">
        <v>3854</v>
      </c>
      <c r="C1874" s="157">
        <v>-34.561110999999997</v>
      </c>
      <c r="D1874" s="157">
        <v>150.788611</v>
      </c>
      <c r="E1874" s="157" t="str">
        <f>RIGHT(Airports[[#This Row],[ICAO]],3)</f>
        <v>SHL</v>
      </c>
      <c r="G1874" s="215" t="str" cm="1">
        <f t="array" ref="G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4" s="215" t="str" cm="1">
        <f t="array" ref="H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4" s="157" t="str" cm="1">
        <f t="array" ref="I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4" s="157" t="str" cm="1">
        <f t="array" ref="J1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5" spans="1:11" x14ac:dyDescent="0.25">
      <c r="A1875" s="157" t="s">
        <v>3855</v>
      </c>
      <c r="B1875" s="157" t="s">
        <v>3856</v>
      </c>
      <c r="C1875" s="157">
        <v>-34.743056000000003</v>
      </c>
      <c r="D1875" s="157">
        <v>116.493056</v>
      </c>
      <c r="E1875" s="157" t="str">
        <f>RIGHT(Airports[[#This Row],[ICAO]],3)</f>
        <v>SHN</v>
      </c>
      <c r="G1875" s="215" t="str" cm="1">
        <f t="array" ref="G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5" s="215" t="str" cm="1">
        <f t="array" ref="H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5" s="157" t="str" cm="1">
        <f t="array" ref="I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5" s="157" t="str" cm="1">
        <f t="array" ref="J1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6" spans="1:11" x14ac:dyDescent="0.25">
      <c r="A1876" s="157" t="s">
        <v>3857</v>
      </c>
      <c r="B1876" s="157" t="s">
        <v>3858</v>
      </c>
      <c r="C1876" s="157">
        <v>-20.278333</v>
      </c>
      <c r="D1876" s="157">
        <v>148.75555600000001</v>
      </c>
      <c r="E1876" s="157" t="str">
        <f>RIGHT(Airports[[#This Row],[ICAO]],3)</f>
        <v>SHR</v>
      </c>
      <c r="G1876" s="215" t="str" cm="1">
        <f t="array" ref="G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6" s="215" t="str" cm="1">
        <f t="array" ref="H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6" s="157" t="str" cm="1">
        <f t="array" ref="I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6" s="157" t="str" cm="1">
        <f t="array" ref="J1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7" spans="1:11" x14ac:dyDescent="0.25">
      <c r="A1877" s="157" t="s">
        <v>3859</v>
      </c>
      <c r="B1877" s="157" t="s">
        <v>3860</v>
      </c>
      <c r="C1877" s="157">
        <v>-35.299722000000003</v>
      </c>
      <c r="D1877" s="157">
        <v>136.94972200000001</v>
      </c>
      <c r="E1877" s="157" t="str">
        <f>RIGHT(Airports[[#This Row],[ICAO]],3)</f>
        <v>SHS</v>
      </c>
      <c r="G1877" s="215" t="str" cm="1">
        <f t="array" ref="G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7" s="215" t="str" cm="1">
        <f t="array" ref="H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7" s="157" t="str" cm="1">
        <f t="array" ref="I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7" s="157" t="str" cm="1">
        <f t="array" ref="J1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8" spans="1:11" x14ac:dyDescent="0.25">
      <c r="A1878" s="157" t="s">
        <v>3861</v>
      </c>
      <c r="B1878" s="157" t="s">
        <v>3862</v>
      </c>
      <c r="C1878" s="157">
        <v>-36.428888999999998</v>
      </c>
      <c r="D1878" s="157">
        <v>145.39250000000001</v>
      </c>
      <c r="E1878" s="157" t="str">
        <f>RIGHT(Airports[[#This Row],[ICAO]],3)</f>
        <v>SHT</v>
      </c>
      <c r="G1878" s="215" t="str" cm="1">
        <f t="array" ref="G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8" s="215" t="str" cm="1">
        <f t="array" ref="H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8" s="157" t="str" cm="1">
        <f t="array" ref="I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8" s="157" t="str" cm="1">
        <f t="array" ref="J1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9" spans="1:11" x14ac:dyDescent="0.25">
      <c r="A1879" s="157" t="s">
        <v>3863</v>
      </c>
      <c r="B1879" s="157" t="s">
        <v>3864</v>
      </c>
      <c r="C1879" s="157">
        <v>-33.994999999999997</v>
      </c>
      <c r="D1879" s="157">
        <v>150.95249999999999</v>
      </c>
      <c r="F1879" s="157" t="str">
        <f>IF(OR(LEFT(Airports[[#This Row],[ICAO]],2)="YM",LEFT(Airports[[#This Row],[ICAO]],2)="YP",LEFT(Airports[[#This Row],[ICAO]],2)="YB",LEFT(Airports[[#This Row],[ICAO]],2)="YS"),RIGHT(Airports[[#This Row],[ICAO]],2),"")</f>
        <v>HW</v>
      </c>
      <c r="G1879" s="215" t="str" cm="1">
        <f t="array" ref="G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9" s="215" t="str" cm="1">
        <f t="array" ref="H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9" s="157" t="str" cm="1">
        <f t="array" ref="I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9" s="157" t="str" cm="1">
        <f t="array" ref="J1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0" spans="1:11" x14ac:dyDescent="0.25">
      <c r="A1880" s="157" t="s">
        <v>3865</v>
      </c>
      <c r="B1880" s="157" t="s">
        <v>3866</v>
      </c>
      <c r="C1880" s="157">
        <v>-32.557499999999997</v>
      </c>
      <c r="D1880" s="157">
        <v>136.70916700000001</v>
      </c>
      <c r="E1880" s="157" t="str">
        <f>RIGHT(Airports[[#This Row],[ICAO]],3)</f>
        <v>SIA</v>
      </c>
      <c r="G1880" s="215" t="str" cm="1">
        <f t="array" ref="G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0" s="215" t="str" cm="1">
        <f t="array" ref="H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0" s="157" t="str" cm="1">
        <f t="array" ref="I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0" s="157" t="str" cm="1">
        <f t="array" ref="J1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1" spans="1:11" x14ac:dyDescent="0.25">
      <c r="A1881" s="157" t="s">
        <v>3867</v>
      </c>
      <c r="B1881" s="157" t="s">
        <v>3868</v>
      </c>
      <c r="C1881" s="157">
        <v>-21.5</v>
      </c>
      <c r="D1881" s="157">
        <v>144.98333299999999</v>
      </c>
      <c r="E1881" s="157" t="str">
        <f>RIGHT(Airports[[#This Row],[ICAO]],3)</f>
        <v>SIE</v>
      </c>
      <c r="G1881" s="215" t="str" cm="1">
        <f t="array" ref="G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1" s="215" t="str" cm="1">
        <f t="array" ref="H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1" s="157" t="str" cm="1">
        <f t="array" ref="I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1" s="157" t="str" cm="1">
        <f t="array" ref="J1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2" spans="1:11" x14ac:dyDescent="0.25">
      <c r="A1882" s="157" t="s">
        <v>3869</v>
      </c>
      <c r="B1882" s="157" t="s">
        <v>3870</v>
      </c>
      <c r="C1882" s="157">
        <v>-9.3783329999999996</v>
      </c>
      <c r="D1882" s="157">
        <v>142.625</v>
      </c>
      <c r="E1882" s="157" t="str">
        <f>RIGHT(Airports[[#This Row],[ICAO]],3)</f>
        <v>SII</v>
      </c>
      <c r="G1882" s="215" t="str" cm="1">
        <f t="array" ref="G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2" s="215" t="str" cm="1">
        <f t="array" ref="H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2" s="157" t="str" cm="1">
        <f t="array" ref="I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2" s="157" t="str" cm="1">
        <f t="array" ref="J1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3" spans="1:11" x14ac:dyDescent="0.25">
      <c r="A1883" s="157" t="s">
        <v>3871</v>
      </c>
      <c r="B1883" s="157" t="s">
        <v>3872</v>
      </c>
      <c r="C1883" s="157">
        <v>-19.586666999999998</v>
      </c>
      <c r="D1883" s="157">
        <v>146.78055599999999</v>
      </c>
      <c r="E1883" s="157" t="str">
        <f>RIGHT(Airports[[#This Row],[ICAO]],3)</f>
        <v>SKF</v>
      </c>
      <c r="G1883" s="215" t="str" cm="1">
        <f t="array" ref="G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3" s="215" t="str" cm="1">
        <f t="array" ref="H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3" s="157" t="str" cm="1">
        <f t="array" ref="I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3" s="157" t="str" cm="1">
        <f t="array" ref="J1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4" spans="1:11" x14ac:dyDescent="0.25">
      <c r="A1884" s="157" t="s">
        <v>3873</v>
      </c>
      <c r="B1884" s="157" t="s">
        <v>3874</v>
      </c>
      <c r="C1884" s="157">
        <v>-12.225277999999999</v>
      </c>
      <c r="D1884" s="157">
        <v>136.703611</v>
      </c>
      <c r="E1884" s="157" t="str">
        <f>RIGHT(Airports[[#This Row],[ICAO]],3)</f>
        <v>SKI</v>
      </c>
      <c r="G1884" s="215" t="str" cm="1">
        <f t="array" ref="G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4" s="215" t="str" cm="1">
        <f t="array" ref="H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4" s="157" t="str" cm="1">
        <f t="array" ref="I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4" s="157" t="str" cm="1">
        <f t="array" ref="J1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5" spans="1:11" x14ac:dyDescent="0.25">
      <c r="A1885" s="157" t="s">
        <v>3875</v>
      </c>
      <c r="B1885" s="157" t="s">
        <v>3876</v>
      </c>
      <c r="C1885" s="157">
        <v>-11.868888999999999</v>
      </c>
      <c r="D1885" s="157">
        <v>142.016111</v>
      </c>
      <c r="E1885" s="157" t="str">
        <f>RIGHT(Airports[[#This Row],[ICAO]],3)</f>
        <v>SKR</v>
      </c>
      <c r="G1885" s="215" t="str" cm="1">
        <f t="array" ref="G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5" s="215" t="str" cm="1">
        <f t="array" ref="H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5" s="157" t="str" cm="1">
        <f t="array" ref="I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5" s="157" t="str" cm="1">
        <f t="array" ref="J1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6" spans="1:11" x14ac:dyDescent="0.25">
      <c r="A1886" s="157" t="s">
        <v>3877</v>
      </c>
      <c r="B1886" s="157" t="s">
        <v>3878</v>
      </c>
      <c r="C1886" s="157">
        <v>-20.206389000000001</v>
      </c>
      <c r="D1886" s="157">
        <v>142.42666700000001</v>
      </c>
      <c r="E1886" s="157" t="str">
        <f>RIGHT(Airports[[#This Row],[ICAO]],3)</f>
        <v>SLD</v>
      </c>
      <c r="G1886" s="215" t="str" cm="1">
        <f t="array" ref="G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6" s="215" t="str" cm="1">
        <f t="array" ref="H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6" s="157" t="str" cm="1">
        <f t="array" ref="I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6" s="157" t="str" cm="1">
        <f t="array" ref="J1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7" spans="1:11" x14ac:dyDescent="0.25">
      <c r="A1887" s="157" t="s">
        <v>3879</v>
      </c>
      <c r="B1887" s="157" t="s">
        <v>3880</v>
      </c>
      <c r="C1887" s="157">
        <v>-38.169167000000002</v>
      </c>
      <c r="D1887" s="157">
        <v>144.688333</v>
      </c>
      <c r="E1887" s="157" t="str">
        <f>RIGHT(Airports[[#This Row],[ICAO]],3)</f>
        <v>SLE</v>
      </c>
      <c r="G1887" s="215" t="str" cm="1">
        <f t="array" ref="G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7" s="215" t="str" cm="1">
        <f t="array" ref="H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7" s="157" t="str" cm="1">
        <f t="array" ref="I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7" s="157" t="str" cm="1">
        <f t="array" ref="J1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8" spans="1:11" x14ac:dyDescent="0.25">
      <c r="A1888" s="157" t="s">
        <v>3881</v>
      </c>
      <c r="B1888" s="157" t="s">
        <v>3882</v>
      </c>
      <c r="C1888" s="157">
        <v>-17.066666999999999</v>
      </c>
      <c r="D1888" s="157">
        <v>125.238333</v>
      </c>
      <c r="E1888" s="157" t="str">
        <f>RIGHT(Airports[[#This Row],[ICAO]],3)</f>
        <v>SLG</v>
      </c>
      <c r="G1888" s="215" t="str" cm="1">
        <f t="array" ref="G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8" s="215" t="str" cm="1">
        <f t="array" ref="H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8" s="157" t="str" cm="1">
        <f t="array" ref="I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8" s="157" t="str" cm="1">
        <f t="array" ref="J1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9" spans="1:11" x14ac:dyDescent="0.25">
      <c r="A1889" s="157" t="s">
        <v>3883</v>
      </c>
      <c r="B1889" s="157" t="s">
        <v>3884</v>
      </c>
      <c r="C1889" s="157">
        <v>-35.531666999999999</v>
      </c>
      <c r="D1889" s="157">
        <v>142.890556</v>
      </c>
      <c r="E1889" s="157" t="str">
        <f>RIGHT(Airports[[#This Row],[ICAO]],3)</f>
        <v>SLK</v>
      </c>
      <c r="G1889" s="215" t="str" cm="1">
        <f t="array" ref="G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9" s="215" t="str" cm="1">
        <f t="array" ref="H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9" s="157" t="str" cm="1">
        <f t="array" ref="I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9" s="157" t="str" cm="1">
        <f t="array" ref="J1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0" spans="1:11" x14ac:dyDescent="0.25">
      <c r="A1890" s="157" t="s">
        <v>3885</v>
      </c>
      <c r="B1890" s="157" t="s">
        <v>3886</v>
      </c>
      <c r="C1890" s="157">
        <v>-15.898332999999999</v>
      </c>
      <c r="D1890" s="157">
        <v>143.38333299999999</v>
      </c>
      <c r="E1890" s="157" t="str">
        <f>RIGHT(Airports[[#This Row],[ICAO]],3)</f>
        <v>SLN</v>
      </c>
      <c r="G1890" s="215" t="str" cm="1">
        <f t="array" ref="G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0" s="215" t="str" cm="1">
        <f t="array" ref="H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0" s="157" t="str" cm="1">
        <f t="array" ref="I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0" s="157" t="str" cm="1">
        <f t="array" ref="J1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1" spans="1:11" x14ac:dyDescent="0.25">
      <c r="A1891" s="157" t="s">
        <v>3887</v>
      </c>
      <c r="B1891" s="157" t="s">
        <v>3888</v>
      </c>
      <c r="C1891" s="157">
        <v>-41.430629000000003</v>
      </c>
      <c r="D1891" s="157">
        <v>147.12776400000001</v>
      </c>
      <c r="E1891" s="157" t="str">
        <f>RIGHT(Airports[[#This Row],[ICAO]],3)</f>
        <v>SLO</v>
      </c>
      <c r="G1891" s="215" t="str" cm="1">
        <f t="array" ref="G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1" s="215" t="str" cm="1">
        <f t="array" ref="H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1" s="157" t="str" cm="1">
        <f t="array" ref="I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1" s="157" t="str" cm="1">
        <f t="array" ref="J1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2" spans="1:11" x14ac:dyDescent="0.25">
      <c r="A1892" s="157" t="s">
        <v>3889</v>
      </c>
      <c r="B1892" s="157" t="s">
        <v>3890</v>
      </c>
      <c r="C1892" s="157">
        <v>-38.116388999999998</v>
      </c>
      <c r="D1892" s="157">
        <v>147.07472200000001</v>
      </c>
      <c r="E1892" s="157" t="str">
        <f>RIGHT(Airports[[#This Row],[ICAO]],3)</f>
        <v>SLT</v>
      </c>
      <c r="G1892" s="215" t="str" cm="1">
        <f t="array" ref="G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2" s="215" t="str" cm="1">
        <f t="array" ref="H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2" s="157" t="str" cm="1">
        <f t="array" ref="I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2" s="157" t="str" cm="1">
        <f t="array" ref="J1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3" spans="1:11" x14ac:dyDescent="0.25">
      <c r="A1893" s="157" t="s">
        <v>3891</v>
      </c>
      <c r="B1893" s="157" t="s">
        <v>3892</v>
      </c>
      <c r="C1893" s="157">
        <v>-22.366667</v>
      </c>
      <c r="D1893" s="157">
        <v>149.46638899999999</v>
      </c>
      <c r="E1893" s="157" t="str">
        <f>RIGHT(Airports[[#This Row],[ICAO]],3)</f>
        <v>SLW</v>
      </c>
      <c r="G1893" s="215" t="str" cm="1">
        <f t="array" ref="G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3" s="215" t="str" cm="1">
        <f t="array" ref="H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3" s="157" t="str" cm="1">
        <f t="array" ref="I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3" s="157" t="str" cm="1">
        <f t="array" ref="J1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4" spans="1:11" x14ac:dyDescent="0.25">
      <c r="A1894" s="157" t="s">
        <v>3893</v>
      </c>
      <c r="B1894" s="157" t="s">
        <v>3894</v>
      </c>
      <c r="C1894" s="157">
        <v>-33.367778000000001</v>
      </c>
      <c r="D1894" s="157">
        <v>151.299722</v>
      </c>
      <c r="E1894" s="157" t="str">
        <f>RIGHT(Airports[[#This Row],[ICAO]],3)</f>
        <v>SMB</v>
      </c>
      <c r="G1894" s="215" t="str" cm="1">
        <f t="array" ref="G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4" s="215" t="str" cm="1">
        <f t="array" ref="H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4" s="157" t="str" cm="1">
        <f t="array" ref="I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4" s="157" t="str" cm="1">
        <f t="array" ref="J1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5" spans="1:11" x14ac:dyDescent="0.25">
      <c r="A1895" s="157" t="s">
        <v>3895</v>
      </c>
      <c r="B1895" s="157" t="s">
        <v>3896</v>
      </c>
      <c r="C1895" s="157">
        <v>-22.75</v>
      </c>
      <c r="D1895" s="157">
        <v>150.63333299999999</v>
      </c>
      <c r="E1895" s="157" t="str">
        <f>RIGHT(Airports[[#This Row],[ICAO]],3)</f>
        <v>SMH</v>
      </c>
      <c r="G1895" s="215" t="str" cm="1">
        <f t="array" ref="G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5" s="215" t="str" cm="1">
        <f t="array" ref="H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5" s="157" t="str" cm="1">
        <f t="array" ref="I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5" s="157" t="str" cm="1">
        <f t="array" ref="J1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6" spans="1:11" x14ac:dyDescent="0.25">
      <c r="A1896" s="157" t="s">
        <v>3897</v>
      </c>
      <c r="B1896" s="157" t="s">
        <v>3898</v>
      </c>
      <c r="C1896" s="157">
        <v>-40.835000000000001</v>
      </c>
      <c r="D1896" s="157">
        <v>145.08361099999999</v>
      </c>
      <c r="E1896" s="157" t="str">
        <f>RIGHT(Airports[[#This Row],[ICAO]],3)</f>
        <v>SMI</v>
      </c>
      <c r="G1896" s="215" t="str" cm="1">
        <f t="array" ref="G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6" s="215" t="str" cm="1">
        <f t="array" ref="H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6" s="157" t="str" cm="1">
        <f t="array" ref="I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6" s="157" t="str" cm="1">
        <f t="array" ref="J1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7" spans="1:11" x14ac:dyDescent="0.25">
      <c r="A1897" s="157" t="s">
        <v>3899</v>
      </c>
      <c r="B1897" s="157" t="s">
        <v>3900</v>
      </c>
      <c r="C1897" s="157">
        <v>-24.125</v>
      </c>
      <c r="D1897" s="157">
        <v>150.44138899999999</v>
      </c>
      <c r="E1897" s="157" t="str">
        <f>RIGHT(Airports[[#This Row],[ICAO]],3)</f>
        <v>SMK</v>
      </c>
      <c r="G1897" s="215" t="str" cm="1">
        <f t="array" ref="G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7" s="215" t="str" cm="1">
        <f t="array" ref="H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7" s="157" t="str" cm="1">
        <f t="array" ref="I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7" s="157" t="str" cm="1">
        <f t="array" ref="J1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8" spans="1:11" x14ac:dyDescent="0.25">
      <c r="A1898" s="157" t="s">
        <v>3901</v>
      </c>
      <c r="B1898" s="157" t="s">
        <v>3902</v>
      </c>
      <c r="C1898" s="157">
        <v>-11.149722000000001</v>
      </c>
      <c r="D1898" s="157">
        <v>132.149722</v>
      </c>
      <c r="E1898" s="157" t="str">
        <f>RIGHT(Airports[[#This Row],[ICAO]],3)</f>
        <v>SMP</v>
      </c>
      <c r="G1898" s="215" t="str" cm="1">
        <f t="array" ref="G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8" s="215" t="str" cm="1">
        <f t="array" ref="H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8" s="157" t="str" cm="1">
        <f t="array" ref="I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8" s="157" t="str" cm="1">
        <f t="array" ref="J1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9" spans="1:11" x14ac:dyDescent="0.25">
      <c r="A1899" s="157" t="s">
        <v>3903</v>
      </c>
      <c r="B1899" s="157" t="s">
        <v>3904</v>
      </c>
      <c r="C1899" s="157">
        <v>-17.860833</v>
      </c>
      <c r="D1899" s="157">
        <v>142.566667</v>
      </c>
      <c r="E1899" s="157" t="str">
        <f>RIGHT(Airports[[#This Row],[ICAO]],3)</f>
        <v>SMR</v>
      </c>
      <c r="G1899" s="215" t="str" cm="1">
        <f t="array" ref="G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9" s="215" t="str" cm="1">
        <f t="array" ref="H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9" s="157" t="str" cm="1">
        <f t="array" ref="I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9" s="157" t="str" cm="1">
        <f t="array" ref="J1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0" spans="1:11" x14ac:dyDescent="0.25">
      <c r="A1900" s="157" t="s">
        <v>3905</v>
      </c>
      <c r="B1900" s="157" t="s">
        <v>3906</v>
      </c>
      <c r="C1900" s="157">
        <v>-14.883056</v>
      </c>
      <c r="D1900" s="157">
        <v>142.801389</v>
      </c>
      <c r="E1900" s="157" t="str">
        <f>RIGHT(Airports[[#This Row],[ICAO]],3)</f>
        <v>SMY</v>
      </c>
      <c r="G1900" s="215" t="str" cm="1">
        <f t="array" ref="G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0" s="215" t="str" cm="1">
        <f t="array" ref="H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0" s="157" t="str" cm="1">
        <f t="array" ref="I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0" s="157" t="str" cm="1">
        <f t="array" ref="J1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1" spans="1:11" x14ac:dyDescent="0.25">
      <c r="A1901" s="157" t="s">
        <v>3907</v>
      </c>
      <c r="B1901" s="157" t="s">
        <v>3908</v>
      </c>
      <c r="C1901" s="157">
        <v>-28.338889000000002</v>
      </c>
      <c r="D1901" s="157">
        <v>120.852778</v>
      </c>
      <c r="E1901" s="157" t="str">
        <f>RIGHT(Airports[[#This Row],[ICAO]],3)</f>
        <v>SNC</v>
      </c>
      <c r="G1901" s="215" t="str" cm="1">
        <f t="array" ref="G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1" s="215" t="str" cm="1">
        <f t="array" ref="H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1" s="157" t="str" cm="1">
        <f t="array" ref="I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1" s="157" t="str" cm="1">
        <f t="array" ref="J1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2" spans="1:11" x14ac:dyDescent="0.25">
      <c r="A1902" s="157" t="s">
        <v>3909</v>
      </c>
      <c r="B1902" s="157" t="s">
        <v>3910</v>
      </c>
      <c r="C1902" s="157">
        <v>-29.0425</v>
      </c>
      <c r="D1902" s="157">
        <v>167.93805599999999</v>
      </c>
      <c r="F1902" s="157" t="str">
        <f>IF(OR(LEFT(Airports[[#This Row],[ICAO]],2)="YM",LEFT(Airports[[#This Row],[ICAO]],2)="YP",LEFT(Airports[[#This Row],[ICAO]],2)="YB",LEFT(Airports[[#This Row],[ICAO]],2)="YS"),RIGHT(Airports[[#This Row],[ICAO]],2),"")</f>
        <v>NF</v>
      </c>
      <c r="G1902" s="215" t="str" cm="1">
        <f t="array" ref="G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2" s="215" t="str" cm="1">
        <f t="array" ref="H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2" s="157" t="str" cm="1">
        <f t="array" ref="I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2" s="157" t="str" cm="1">
        <f t="array" ref="J1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3" spans="1:11" x14ac:dyDescent="0.25">
      <c r="A1903" s="157" t="s">
        <v>3911</v>
      </c>
      <c r="B1903" s="157" t="s">
        <v>3912</v>
      </c>
      <c r="C1903" s="157">
        <v>-11.422777999999999</v>
      </c>
      <c r="D1903" s="157">
        <v>130.65361100000001</v>
      </c>
      <c r="E1903" s="157" t="str">
        <f>RIGHT(Airports[[#This Row],[ICAO]],3)</f>
        <v>SNK</v>
      </c>
      <c r="G1903" s="215" t="str" cm="1">
        <f t="array" ref="G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3" s="215" t="str" cm="1">
        <f t="array" ref="H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3" s="157" t="str" cm="1">
        <f t="array" ref="I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3" s="157" t="str" cm="1">
        <f t="array" ref="J1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4" spans="1:11" x14ac:dyDescent="0.25">
      <c r="A1904" s="157" t="s">
        <v>3913</v>
      </c>
      <c r="B1904" s="157" t="s">
        <v>3914</v>
      </c>
      <c r="C1904" s="157">
        <v>-34.948889000000001</v>
      </c>
      <c r="D1904" s="157">
        <v>150.53694400000001</v>
      </c>
      <c r="F1904" s="157" t="str">
        <f>IF(OR(LEFT(Airports[[#This Row],[ICAO]],2)="YM",LEFT(Airports[[#This Row],[ICAO]],2)="YP",LEFT(Airports[[#This Row],[ICAO]],2)="YB",LEFT(Airports[[#This Row],[ICAO]],2)="YS"),RIGHT(Airports[[#This Row],[ICAO]],2),"")</f>
        <v>NW</v>
      </c>
      <c r="G1904" s="215" t="str" cm="1">
        <f t="array" ref="G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4" s="215" t="str" cm="1">
        <f t="array" ref="H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4" s="157" t="str" cm="1">
        <f t="array" ref="I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4" s="157" t="str" cm="1">
        <f t="array" ref="J1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5" spans="1:11" x14ac:dyDescent="0.25">
      <c r="A1905" s="157" t="s">
        <v>3915</v>
      </c>
      <c r="B1905" s="157" t="s">
        <v>3916</v>
      </c>
      <c r="C1905" s="157">
        <v>-35.763055999999999</v>
      </c>
      <c r="D1905" s="157">
        <v>146.909167</v>
      </c>
      <c r="E1905" s="157" t="str">
        <f>RIGHT(Airports[[#This Row],[ICAO]],3)</f>
        <v>SNY</v>
      </c>
      <c r="G1905" s="215" t="str" cm="1">
        <f t="array" ref="G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5" s="215" t="str" cm="1">
        <f t="array" ref="H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5" s="157" t="str" cm="1">
        <f t="array" ref="I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5" s="157" t="str" cm="1">
        <f t="array" ref="J1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6" spans="1:11" x14ac:dyDescent="0.25">
      <c r="A1906" s="157" t="s">
        <v>3917</v>
      </c>
      <c r="B1906" s="157" t="s">
        <v>3918</v>
      </c>
      <c r="C1906" s="157">
        <v>-32.196666999999998</v>
      </c>
      <c r="D1906" s="157">
        <v>122.83972199999999</v>
      </c>
      <c r="E1906" s="157" t="str">
        <f>RIGHT(Airports[[#This Row],[ICAO]],3)</f>
        <v>SOH</v>
      </c>
      <c r="G1906" s="215" t="str" cm="1">
        <f t="array" ref="G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6" s="215" t="str" cm="1">
        <f t="array" ref="H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6" s="157" t="str" cm="1">
        <f t="array" ref="I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6" s="157" t="str" cm="1">
        <f t="array" ref="J1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7" spans="1:11" x14ac:dyDescent="0.25">
      <c r="A1907" s="157" t="s">
        <v>3919</v>
      </c>
      <c r="B1907" s="157" t="s">
        <v>3920</v>
      </c>
      <c r="C1907" s="157">
        <v>-22.254722000000001</v>
      </c>
      <c r="D1907" s="157">
        <v>117.84944400000001</v>
      </c>
      <c r="E1907" s="157" t="str">
        <f>RIGHT(Airports[[#This Row],[ICAO]],3)</f>
        <v>SOL</v>
      </c>
      <c r="G1907" s="215" t="str" cm="1">
        <f t="array" ref="G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7" s="215" t="str" cm="1">
        <f t="array" ref="H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7" s="157" t="str" cm="1">
        <f t="array" ref="I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7" s="157" t="str" cm="1">
        <f t="array" ref="J1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8" spans="1:11" x14ac:dyDescent="0.25">
      <c r="A1908" s="157" t="s">
        <v>3921</v>
      </c>
      <c r="B1908" s="157" t="s">
        <v>3922</v>
      </c>
      <c r="C1908" s="157">
        <v>-14.516389</v>
      </c>
      <c r="D1908" s="157">
        <v>142.033333</v>
      </c>
      <c r="E1908" s="157" t="str">
        <f>RIGHT(Airports[[#This Row],[ICAO]],3)</f>
        <v>SOW</v>
      </c>
      <c r="G1908" s="215" t="str" cm="1">
        <f t="array" ref="G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8" s="215" t="str" cm="1">
        <f t="array" ref="H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8" s="157" t="str" cm="1">
        <f t="array" ref="I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8" s="157" t="str" cm="1">
        <f t="array" ref="J1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9" spans="1:11" x14ac:dyDescent="0.25">
      <c r="A1909" s="157" t="s">
        <v>3923</v>
      </c>
      <c r="B1909" s="157" t="s">
        <v>3924</v>
      </c>
      <c r="C1909" s="157">
        <v>-28.620277999999999</v>
      </c>
      <c r="D1909" s="157">
        <v>151.990556</v>
      </c>
      <c r="E1909" s="157" t="str">
        <f>RIGHT(Airports[[#This Row],[ICAO]],3)</f>
        <v>SPE</v>
      </c>
      <c r="G1909" s="215" t="str" cm="1">
        <f t="array" ref="G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9" s="215" t="str" cm="1">
        <f t="array" ref="H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9" s="157" t="str" cm="1">
        <f t="array" ref="I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9" s="157" t="str" cm="1">
        <f t="array" ref="J1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0" spans="1:11" x14ac:dyDescent="0.25">
      <c r="A1910" s="157" t="s">
        <v>3925</v>
      </c>
      <c r="B1910" s="157" t="s">
        <v>3926</v>
      </c>
      <c r="C1910" s="157">
        <v>-17.983332999999998</v>
      </c>
      <c r="D1910" s="157">
        <v>144.433333</v>
      </c>
      <c r="E1910" s="157" t="str">
        <f>RIGHT(Airports[[#This Row],[ICAO]],3)</f>
        <v>SPF</v>
      </c>
      <c r="G1910" s="215" t="str" cm="1">
        <f t="array" ref="G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0" s="215" t="str" cm="1">
        <f t="array" ref="H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0" s="157" t="str" cm="1">
        <f t="array" ref="I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0" s="157" t="str" cm="1">
        <f t="array" ref="J1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1" spans="1:11" x14ac:dyDescent="0.25">
      <c r="A1911" s="157" t="s">
        <v>3927</v>
      </c>
      <c r="B1911" s="157" t="s">
        <v>3928</v>
      </c>
      <c r="C1911" s="157">
        <v>-24.130278000000001</v>
      </c>
      <c r="D1911" s="157">
        <v>148.08666700000001</v>
      </c>
      <c r="E1911" s="157" t="str">
        <f>RIGHT(Airports[[#This Row],[ICAO]],3)</f>
        <v>SPI</v>
      </c>
      <c r="G1911" s="215" t="str" cm="1">
        <f t="array" ref="G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1" s="215" t="str" cm="1">
        <f t="array" ref="H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1" s="157" t="str" cm="1">
        <f t="array" ref="I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1" s="157" t="str" cm="1">
        <f t="array" ref="J1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2" spans="1:11" x14ac:dyDescent="0.25">
      <c r="A1912" s="157" t="s">
        <v>3929</v>
      </c>
      <c r="B1912" s="157" t="s">
        <v>3930</v>
      </c>
      <c r="C1912" s="157">
        <v>-18.621666999999999</v>
      </c>
      <c r="D1912" s="157">
        <v>144.568333</v>
      </c>
      <c r="E1912" s="157" t="str">
        <f>RIGHT(Airports[[#This Row],[ICAO]],3)</f>
        <v>SPK</v>
      </c>
      <c r="G1912" s="215" t="str" cm="1">
        <f t="array" ref="G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2" s="215" t="str" cm="1">
        <f t="array" ref="H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2" s="157" t="str" cm="1">
        <f t="array" ref="I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2" s="157" t="str" cm="1">
        <f t="array" ref="J1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3" spans="1:11" x14ac:dyDescent="0.25">
      <c r="A1913" s="157" t="s">
        <v>3931</v>
      </c>
      <c r="B1913" s="157" t="s">
        <v>3932</v>
      </c>
      <c r="C1913" s="157">
        <v>-27.921666999999999</v>
      </c>
      <c r="D1913" s="157">
        <v>153.37138899999999</v>
      </c>
      <c r="E1913" s="157" t="str">
        <f>RIGHT(Airports[[#This Row],[ICAO]],3)</f>
        <v>SPT</v>
      </c>
      <c r="G1913" s="215" t="str" cm="1">
        <f t="array" ref="G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3" s="215" t="str" cm="1">
        <f t="array" ref="H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3" s="157" t="str" cm="1">
        <f t="array" ref="I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3" s="157" t="str" cm="1">
        <f t="array" ref="J1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4" spans="1:11" x14ac:dyDescent="0.25">
      <c r="A1914" s="157" t="s">
        <v>3933</v>
      </c>
      <c r="B1914" s="157" t="s">
        <v>3934</v>
      </c>
      <c r="C1914" s="157">
        <v>-23.549721999999999</v>
      </c>
      <c r="D1914" s="157">
        <v>140.69972200000001</v>
      </c>
      <c r="E1914" s="157" t="str">
        <f>RIGHT(Airports[[#This Row],[ICAO]],3)</f>
        <v>SPV</v>
      </c>
      <c r="G1914" s="215" t="str" cm="1">
        <f t="array" ref="G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4" s="215" t="str" cm="1">
        <f t="array" ref="H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4" s="157" t="str" cm="1">
        <f t="array" ref="I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4" s="157" t="str" cm="1">
        <f t="array" ref="J1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5" spans="1:11" x14ac:dyDescent="0.25">
      <c r="A1915" s="157" t="s">
        <v>3935</v>
      </c>
      <c r="B1915" s="157" t="s">
        <v>3936</v>
      </c>
      <c r="C1915" s="157">
        <v>-34.658332999999999</v>
      </c>
      <c r="D1915" s="157">
        <v>136.34</v>
      </c>
      <c r="E1915" s="157" t="str">
        <f>RIGHT(Airports[[#This Row],[ICAO]],3)</f>
        <v>SPY</v>
      </c>
      <c r="G1915" s="215" t="str" cm="1">
        <f t="array" ref="G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5" s="215" t="str" cm="1">
        <f t="array" ref="H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5" s="157" t="str" cm="1">
        <f t="array" ref="I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5" s="157" t="str" cm="1">
        <f t="array" ref="J1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6" spans="1:11" x14ac:dyDescent="0.25">
      <c r="A1916" s="157" t="s">
        <v>3937</v>
      </c>
      <c r="B1916" s="157" t="s">
        <v>3938</v>
      </c>
      <c r="C1916" s="157">
        <v>-28.086071</v>
      </c>
      <c r="D1916" s="157">
        <v>152.84163699999999</v>
      </c>
      <c r="E1916" s="157" t="str">
        <f>RIGHT(Airports[[#This Row],[ICAO]],3)</f>
        <v>SRA</v>
      </c>
      <c r="G1916" s="215" t="str" cm="1">
        <f t="array" ref="G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6" s="215" t="str" cm="1">
        <f t="array" ref="H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6" s="157" t="str" cm="1">
        <f t="array" ref="I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6" s="157" t="str" cm="1">
        <f t="array" ref="J1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7" spans="1:11" x14ac:dyDescent="0.25">
      <c r="A1917" s="157" t="s">
        <v>3939</v>
      </c>
      <c r="B1917" s="157" t="s">
        <v>3940</v>
      </c>
      <c r="C1917" s="157">
        <v>-29.098333</v>
      </c>
      <c r="D1917" s="157">
        <v>122.45527800000001</v>
      </c>
      <c r="E1917" s="157" t="str">
        <f>RIGHT(Airports[[#This Row],[ICAO]],3)</f>
        <v>SRD</v>
      </c>
      <c r="G1917" s="215" t="str" cm="1">
        <f t="array" ref="G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7" s="215" t="str" cm="1">
        <f t="array" ref="H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7" s="157" t="str" cm="1">
        <f t="array" ref="I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7" s="157" t="str" cm="1">
        <f t="array" ref="J1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8" spans="1:11" x14ac:dyDescent="0.25">
      <c r="A1918" s="157" t="s">
        <v>3941</v>
      </c>
      <c r="B1918" s="157" t="s">
        <v>3942</v>
      </c>
      <c r="C1918" s="157">
        <v>-34.259721999999996</v>
      </c>
      <c r="D1918" s="157">
        <v>142.058333</v>
      </c>
      <c r="E1918" s="157" t="str">
        <f>RIGHT(Airports[[#This Row],[ICAO]],3)</f>
        <v>SRG</v>
      </c>
      <c r="G1918" s="215" t="str" cm="1">
        <f t="array" ref="G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8" s="215" t="str" cm="1">
        <f t="array" ref="H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8" s="157" t="str" cm="1">
        <f t="array" ref="I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8" s="157" t="str" cm="1">
        <f t="array" ref="J1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9" spans="1:11" x14ac:dyDescent="0.25">
      <c r="A1919" s="157" t="s">
        <v>3943</v>
      </c>
      <c r="B1919" s="157" t="s">
        <v>3944</v>
      </c>
      <c r="C1919" s="157">
        <v>-33.600555999999997</v>
      </c>
      <c r="D1919" s="157">
        <v>150.780833</v>
      </c>
      <c r="F1919" s="157" t="str">
        <f>IF(OR(LEFT(Airports[[#This Row],[ICAO]],2)="YM",LEFT(Airports[[#This Row],[ICAO]],2)="YP",LEFT(Airports[[#This Row],[ICAO]],2)="YB",LEFT(Airports[[#This Row],[ICAO]],2)="YS"),RIGHT(Airports[[#This Row],[ICAO]],2),"")</f>
        <v>RI</v>
      </c>
      <c r="G1919" s="215" t="str" cm="1">
        <f t="array" ref="G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9" s="215" t="str" cm="1">
        <f t="array" ref="H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9" s="157" t="str" cm="1">
        <f t="array" ref="I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9" s="157" t="str" cm="1">
        <f t="array" ref="J1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0" spans="1:11" x14ac:dyDescent="0.25">
      <c r="A1920" s="157" t="s">
        <v>3945</v>
      </c>
      <c r="B1920" s="157" t="s">
        <v>3946</v>
      </c>
      <c r="C1920" s="157">
        <v>-20.899722000000001</v>
      </c>
      <c r="D1920" s="157">
        <v>117.65</v>
      </c>
      <c r="E1920" s="157" t="str">
        <f>RIGHT(Airports[[#This Row],[ICAO]],3)</f>
        <v>SRK</v>
      </c>
      <c r="G1920" s="215" t="str" cm="1">
        <f t="array" ref="G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0" s="215" t="str" cm="1">
        <f t="array" ref="H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0" s="157" t="str" cm="1">
        <f t="array" ref="I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0" s="157" t="str" cm="1">
        <f t="array" ref="J1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1" spans="1:11" x14ac:dyDescent="0.25">
      <c r="A1921" s="157" t="s">
        <v>3947</v>
      </c>
      <c r="B1921" s="157" t="s">
        <v>3948</v>
      </c>
      <c r="C1921" s="157">
        <v>-42.155555999999997</v>
      </c>
      <c r="D1921" s="157">
        <v>145.29138900000001</v>
      </c>
      <c r="E1921" s="157" t="str">
        <f>RIGHT(Airports[[#This Row],[ICAO]],3)</f>
        <v>SRN</v>
      </c>
      <c r="G1921" s="215" t="str" cm="1">
        <f t="array" ref="G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1" s="215" t="str" cm="1">
        <f t="array" ref="H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1" s="157" t="str" cm="1">
        <f t="array" ref="I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1" s="157" t="str" cm="1">
        <f t="array" ref="J1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2" spans="1:11" x14ac:dyDescent="0.25">
      <c r="A1922" s="157" t="s">
        <v>3949</v>
      </c>
      <c r="B1922" s="157" t="s">
        <v>3950</v>
      </c>
      <c r="C1922" s="157">
        <v>-27.159444000000001</v>
      </c>
      <c r="D1922" s="157">
        <v>149.076111</v>
      </c>
      <c r="E1922" s="157" t="str">
        <f>RIGHT(Airports[[#This Row],[ICAO]],3)</f>
        <v>SRT</v>
      </c>
      <c r="G1922" s="215" t="str" cm="1">
        <f t="array" ref="G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2" s="215" t="str" cm="1">
        <f t="array" ref="H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2" s="157" t="str" cm="1">
        <f t="array" ref="I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2" s="157" t="str" cm="1">
        <f t="array" ref="J1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3" spans="1:11" x14ac:dyDescent="0.25">
      <c r="A1923" s="157" t="s">
        <v>3951</v>
      </c>
      <c r="B1923" s="157" t="s">
        <v>3952</v>
      </c>
      <c r="C1923" s="157">
        <v>-16.848610999999998</v>
      </c>
      <c r="D1923" s="157">
        <v>145.71444399999999</v>
      </c>
      <c r="E1923" s="157" t="str">
        <f>RIGHT(Airports[[#This Row],[ICAO]],3)</f>
        <v>SSP</v>
      </c>
      <c r="G1923" s="215" t="str" cm="1">
        <f t="array" ref="G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3" s="215" t="str" cm="1">
        <f t="array" ref="H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3" s="157" t="str" cm="1">
        <f t="array" ref="I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3" s="157" t="str" cm="1">
        <f t="array" ref="J1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4" spans="1:11" x14ac:dyDescent="0.25">
      <c r="A1924" s="157" t="s">
        <v>3953</v>
      </c>
      <c r="B1924" s="157" t="s">
        <v>3954</v>
      </c>
      <c r="C1924" s="157">
        <v>-33.946111000000002</v>
      </c>
      <c r="D1924" s="157">
        <v>151.177222</v>
      </c>
      <c r="F1924" s="157" t="str">
        <f>IF(OR(LEFT(Airports[[#This Row],[ICAO]],2)="YM",LEFT(Airports[[#This Row],[ICAO]],2)="YP",LEFT(Airports[[#This Row],[ICAO]],2)="YB",LEFT(Airports[[#This Row],[ICAO]],2)="YS"),RIGHT(Airports[[#This Row],[ICAO]],2),"")</f>
        <v>SY</v>
      </c>
      <c r="G1924" s="215" t="str" cm="1">
        <f t="array" ref="G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4" s="215" t="str" cm="1">
        <f t="array" ref="H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4" s="157" t="str" cm="1">
        <f t="array" ref="I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4" s="157" t="str" cm="1">
        <f t="array" ref="J1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5" spans="1:11" x14ac:dyDescent="0.25">
      <c r="A1925" s="157" t="s">
        <v>3955</v>
      </c>
      <c r="B1925" s="157" t="s">
        <v>3956</v>
      </c>
      <c r="C1925" s="157">
        <v>-36.636667000000003</v>
      </c>
      <c r="D1925" s="157">
        <v>143.185833</v>
      </c>
      <c r="E1925" s="157" t="str">
        <f>RIGHT(Airports[[#This Row],[ICAO]],3)</f>
        <v>STA</v>
      </c>
      <c r="G1925" s="215" t="str" cm="1">
        <f t="array" ref="G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5" s="215" t="str" cm="1">
        <f t="array" ref="H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5" s="157" t="str" cm="1">
        <f t="array" ref="I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5" s="157" t="str" cm="1">
        <f t="array" ref="J1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6" spans="1:11" x14ac:dyDescent="0.25">
      <c r="A1926" s="157" t="s">
        <v>3957</v>
      </c>
      <c r="B1926" s="157" t="s">
        <v>3958</v>
      </c>
      <c r="C1926" s="157">
        <v>-14.477499999999999</v>
      </c>
      <c r="D1926" s="157">
        <v>142.82472200000001</v>
      </c>
      <c r="E1926" s="157" t="str">
        <f>RIGHT(Airports[[#This Row],[ICAO]],3)</f>
        <v>STB</v>
      </c>
      <c r="G1926" s="215" t="str" cm="1">
        <f t="array" ref="G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6" s="215" t="str" cm="1">
        <f t="array" ref="H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6" s="157" t="str" cm="1">
        <f t="array" ref="I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6" s="157" t="str" cm="1">
        <f t="array" ref="J1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7" spans="1:11" x14ac:dyDescent="0.25">
      <c r="A1927" s="157" t="s">
        <v>3959</v>
      </c>
      <c r="B1927" s="157" t="s">
        <v>3960</v>
      </c>
      <c r="C1927" s="157">
        <v>-29.716667000000001</v>
      </c>
      <c r="D1927" s="157">
        <v>137.063333</v>
      </c>
      <c r="E1927" s="157" t="str">
        <f>RIGHT(Airports[[#This Row],[ICAO]],3)</f>
        <v>STC</v>
      </c>
      <c r="G1927" s="215" t="str" cm="1">
        <f t="array" ref="G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7" s="215" t="str" cm="1">
        <f t="array" ref="H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7" s="157" t="str" cm="1">
        <f t="array" ref="I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7" s="157" t="str" cm="1">
        <f t="array" ref="J1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8" spans="1:11" x14ac:dyDescent="0.25">
      <c r="A1928" s="157" t="s">
        <v>3961</v>
      </c>
      <c r="B1928" s="157" t="s">
        <v>3962</v>
      </c>
      <c r="C1928" s="157">
        <v>-19.341667000000001</v>
      </c>
      <c r="D1928" s="157">
        <v>146.16666699999999</v>
      </c>
      <c r="E1928" s="157" t="str">
        <f>RIGHT(Airports[[#This Row],[ICAO]],3)</f>
        <v>STD</v>
      </c>
      <c r="G1928" s="215" t="str" cm="1">
        <f t="array" ref="G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8" s="215" t="str" cm="1">
        <f t="array" ref="H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8" s="157" t="str" cm="1">
        <f t="array" ref="I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8" s="157" t="str" cm="1">
        <f t="array" ref="J1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9" spans="1:11" x14ac:dyDescent="0.25">
      <c r="A1929" s="157" t="s">
        <v>3963</v>
      </c>
      <c r="B1929" s="157" t="s">
        <v>3964</v>
      </c>
      <c r="C1929" s="157">
        <v>-16.871385</v>
      </c>
      <c r="D1929" s="157">
        <v>145.737154</v>
      </c>
      <c r="E1929" s="157" t="str">
        <f>RIGHT(Airports[[#This Row],[ICAO]],3)</f>
        <v>STF</v>
      </c>
      <c r="G1929" s="215" t="str" cm="1">
        <f t="array" ref="G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9" s="215" t="str" cm="1">
        <f t="array" ref="H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9" s="157" t="str" cm="1">
        <f t="array" ref="I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9" s="157" t="str" cm="1">
        <f t="array" ref="J1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0" spans="1:11" x14ac:dyDescent="0.25">
      <c r="A1930" s="157" t="s">
        <v>3965</v>
      </c>
      <c r="B1930" s="157" t="s">
        <v>3966</v>
      </c>
      <c r="C1930" s="157">
        <v>-20.290278000000001</v>
      </c>
      <c r="D1930" s="157">
        <v>116.275278</v>
      </c>
      <c r="E1930" s="157" t="str">
        <f>RIGHT(Airports[[#This Row],[ICAO]],3)</f>
        <v>STG</v>
      </c>
      <c r="G1930" s="215" t="str" cm="1">
        <f t="array" ref="G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0" s="215" t="str" cm="1">
        <f t="array" ref="H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0" s="157" t="str" cm="1">
        <f t="array" ref="I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0" s="157" t="str" cm="1">
        <f t="array" ref="J1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1" spans="1:11" x14ac:dyDescent="0.25">
      <c r="A1931" s="157" t="s">
        <v>3967</v>
      </c>
      <c r="B1931" s="157" t="s">
        <v>3968</v>
      </c>
      <c r="C1931" s="157">
        <v>-41.336666999999998</v>
      </c>
      <c r="D1931" s="157">
        <v>148.28194400000001</v>
      </c>
      <c r="E1931" s="157" t="str">
        <f>RIGHT(Airports[[#This Row],[ICAO]],3)</f>
        <v>STH</v>
      </c>
      <c r="G1931" s="215" t="str" cm="1">
        <f t="array" ref="G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1" s="215" t="str" cm="1">
        <f t="array" ref="H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1" s="157" t="str" cm="1">
        <f t="array" ref="I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1" s="157" t="str" cm="1">
        <f t="array" ref="J1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2" spans="1:11" x14ac:dyDescent="0.25">
      <c r="A1932" s="157" t="s">
        <v>3969</v>
      </c>
      <c r="B1932" s="157" t="s">
        <v>3970</v>
      </c>
      <c r="C1932" s="157">
        <v>-9.5</v>
      </c>
      <c r="D1932" s="157">
        <v>143.55000000000001</v>
      </c>
      <c r="E1932" s="157" t="str">
        <f>RIGHT(Airports[[#This Row],[ICAO]],3)</f>
        <v>STI</v>
      </c>
      <c r="G1932" s="215" t="str" cm="1">
        <f t="array" ref="G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2" s="215" t="str" cm="1">
        <f t="array" ref="H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2" s="157" t="str" cm="1">
        <f t="array" ref="I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2" s="157" t="str" cm="1">
        <f t="array" ref="J1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3" spans="1:11" x14ac:dyDescent="0.25">
      <c r="A1933" s="157" t="s">
        <v>3971</v>
      </c>
      <c r="B1933" s="157" t="s">
        <v>3972</v>
      </c>
      <c r="C1933" s="157">
        <v>-17.186388999999998</v>
      </c>
      <c r="D1933" s="157">
        <v>141.71166700000001</v>
      </c>
      <c r="E1933" s="157" t="str">
        <f>RIGHT(Airports[[#This Row],[ICAO]],3)</f>
        <v>STL</v>
      </c>
      <c r="G1933" s="215" t="str" cm="1">
        <f t="array" ref="G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3" s="215" t="str" cm="1">
        <f t="array" ref="H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3" s="157" t="str" cm="1">
        <f t="array" ref="I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3" s="157" t="str" cm="1">
        <f t="array" ref="J1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4" spans="1:11" x14ac:dyDescent="0.25">
      <c r="A1934" s="157" t="s">
        <v>3973</v>
      </c>
      <c r="B1934" s="157" t="s">
        <v>3974</v>
      </c>
      <c r="C1934" s="157">
        <v>-40.811110999999997</v>
      </c>
      <c r="D1934" s="157">
        <v>145.25888900000001</v>
      </c>
      <c r="E1934" s="157" t="str">
        <f>RIGHT(Airports[[#This Row],[ICAO]],3)</f>
        <v>STN</v>
      </c>
      <c r="G1934" s="215" t="str" cm="1">
        <f t="array" ref="G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4" s="215" t="str" cm="1">
        <f t="array" ref="H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4" s="157" t="str" cm="1">
        <f t="array" ref="I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4" s="157" t="str" cm="1">
        <f t="array" ref="J1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5" spans="1:11" x14ac:dyDescent="0.25">
      <c r="A1935" s="157" t="s">
        <v>3975</v>
      </c>
      <c r="B1935" s="157" t="s">
        <v>3976</v>
      </c>
      <c r="C1935" s="157">
        <v>-24.356389</v>
      </c>
      <c r="D1935" s="157">
        <v>143.29138900000001</v>
      </c>
      <c r="E1935" s="157" t="str">
        <f>RIGHT(Airports[[#This Row],[ICAO]],3)</f>
        <v>STO</v>
      </c>
      <c r="G1935" s="215" t="str" cm="1">
        <f t="array" ref="G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5" s="215" t="str" cm="1">
        <f t="array" ref="H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5" s="157" t="str" cm="1">
        <f t="array" ref="I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5" s="157" t="str" cm="1">
        <f t="array" ref="J1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6" spans="1:11" x14ac:dyDescent="0.25">
      <c r="A1936" s="157" t="s">
        <v>3977</v>
      </c>
      <c r="B1936" s="157" t="s">
        <v>3978</v>
      </c>
      <c r="C1936" s="157">
        <v>-31.757221999999999</v>
      </c>
      <c r="D1936" s="157">
        <v>140.3425</v>
      </c>
      <c r="E1936" s="157" t="str">
        <f>RIGHT(Airports[[#This Row],[ICAO]],3)</f>
        <v>STR</v>
      </c>
      <c r="G1936" s="215" t="str" cm="1">
        <f t="array" ref="G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6" s="215" t="str" cm="1">
        <f t="array" ref="H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6" s="157" t="str" cm="1">
        <f t="array" ref="I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6" s="157" t="str" cm="1">
        <f t="array" ref="J1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7" spans="1:11" x14ac:dyDescent="0.25">
      <c r="A1937" s="157" t="s">
        <v>3979</v>
      </c>
      <c r="B1937" s="157" t="s">
        <v>3980</v>
      </c>
      <c r="C1937" s="157">
        <v>-24.116667</v>
      </c>
      <c r="D1937" s="157">
        <v>134.390556</v>
      </c>
      <c r="E1937" s="157" t="str">
        <f>RIGHT(Airports[[#This Row],[ICAO]],3)</f>
        <v>STT</v>
      </c>
      <c r="G1937" s="215" t="str" cm="1">
        <f t="array" ref="G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7" s="215" t="str" cm="1">
        <f t="array" ref="H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7" s="157" t="str" cm="1">
        <f t="array" ref="I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7" s="157" t="str" cm="1">
        <f t="array" ref="J1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8" spans="1:11" x14ac:dyDescent="0.25">
      <c r="A1938" s="157" t="s">
        <v>3981</v>
      </c>
      <c r="B1938" s="157" t="s">
        <v>3982</v>
      </c>
      <c r="C1938" s="157">
        <v>-31.083888999999999</v>
      </c>
      <c r="D1938" s="157">
        <v>150.846667</v>
      </c>
      <c r="F1938" s="157" t="str">
        <f>IF(OR(LEFT(Airports[[#This Row],[ICAO]],2)="YM",LEFT(Airports[[#This Row],[ICAO]],2)="YP",LEFT(Airports[[#This Row],[ICAO]],2)="YB",LEFT(Airports[[#This Row],[ICAO]],2)="YS"),RIGHT(Airports[[#This Row],[ICAO]],2),"")</f>
        <v>TW</v>
      </c>
      <c r="G1938" s="215" t="str" cm="1">
        <f t="array" ref="G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8" s="215" t="str" cm="1">
        <f t="array" ref="H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8" s="157" t="str" cm="1">
        <f t="array" ref="I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8" s="157" t="str" cm="1">
        <f t="array" ref="J1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9" spans="1:11" x14ac:dyDescent="0.25">
      <c r="A1939" s="157" t="s">
        <v>3983</v>
      </c>
      <c r="B1939" s="157" t="s">
        <v>3984</v>
      </c>
      <c r="C1939" s="157">
        <v>-19.266389</v>
      </c>
      <c r="D1939" s="157">
        <v>129.94972200000001</v>
      </c>
      <c r="E1939" s="157" t="str">
        <f>RIGHT(Airports[[#This Row],[ICAO]],3)</f>
        <v>SUJ</v>
      </c>
      <c r="G1939" s="215" t="str" cm="1">
        <f t="array" ref="G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9" s="215" t="str" cm="1">
        <f t="array" ref="H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9" s="157" t="str" cm="1">
        <f t="array" ref="I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9" s="157" t="str" cm="1">
        <f t="array" ref="J1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0" spans="1:11" x14ac:dyDescent="0.25">
      <c r="A1940" s="157" t="s">
        <v>3985</v>
      </c>
      <c r="B1940" s="157" t="s">
        <v>3986</v>
      </c>
      <c r="C1940" s="157">
        <v>-35.267778</v>
      </c>
      <c r="D1940" s="157">
        <v>138.91999999999999</v>
      </c>
      <c r="E1940" s="157" t="str">
        <f>RIGHT(Airports[[#This Row],[ICAO]],3)</f>
        <v>SUM</v>
      </c>
      <c r="G1940" s="215" t="str" cm="1">
        <f t="array" ref="G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0" s="215" t="str" cm="1">
        <f t="array" ref="H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0" s="157" t="str" cm="1">
        <f t="array" ref="I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0" s="157" t="str" cm="1">
        <f t="array" ref="J1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1" spans="1:11" x14ac:dyDescent="0.25">
      <c r="A1941" s="157" t="s">
        <v>3987</v>
      </c>
      <c r="B1941" s="157" t="s">
        <v>3988</v>
      </c>
      <c r="C1941" s="157">
        <v>-21.35</v>
      </c>
      <c r="D1941" s="157">
        <v>147.98333299999999</v>
      </c>
      <c r="E1941" s="157" t="str">
        <f>RIGHT(Airports[[#This Row],[ICAO]],3)</f>
        <v>SUT</v>
      </c>
      <c r="G1941" s="215" t="str" cm="1">
        <f t="array" ref="G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1" s="215" t="str" cm="1">
        <f t="array" ref="H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1" s="157" t="str" cm="1">
        <f t="array" ref="I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1" s="157" t="str" cm="1">
        <f t="array" ref="J1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2" spans="1:11" x14ac:dyDescent="0.25">
      <c r="A1942" s="157" t="s">
        <v>3989</v>
      </c>
      <c r="B1942" s="157" t="s">
        <v>3990</v>
      </c>
      <c r="C1942" s="157">
        <v>-20.616667</v>
      </c>
      <c r="D1942" s="157">
        <v>143.083056</v>
      </c>
      <c r="E1942" s="157" t="str">
        <f>RIGHT(Airports[[#This Row],[ICAO]],3)</f>
        <v>SVH</v>
      </c>
      <c r="G1942" s="215" t="str" cm="1">
        <f t="array" ref="G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2" s="215" t="str" cm="1">
        <f t="array" ref="H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2" s="157" t="str" cm="1">
        <f t="array" ref="I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2" s="157" t="str" cm="1">
        <f t="array" ref="J1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3" spans="1:11" x14ac:dyDescent="0.25">
      <c r="A1943" s="157" t="s">
        <v>3991</v>
      </c>
      <c r="B1943" s="157" t="s">
        <v>3992</v>
      </c>
      <c r="C1943" s="157">
        <v>-14.9</v>
      </c>
      <c r="D1943" s="157">
        <v>142.966667</v>
      </c>
      <c r="E1943" s="157" t="str">
        <f>RIGHT(Airports[[#This Row],[ICAO]],3)</f>
        <v>SVN</v>
      </c>
      <c r="G1943" s="215" t="str" cm="1">
        <f t="array" ref="G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3" s="215" t="str" cm="1">
        <f t="array" ref="H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3" s="157" t="str" cm="1">
        <f t="array" ref="I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3" s="157" t="str" cm="1">
        <f t="array" ref="J1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4" spans="1:11" x14ac:dyDescent="0.25">
      <c r="A1944" s="157" t="s">
        <v>3993</v>
      </c>
      <c r="B1944" s="157" t="s">
        <v>3994</v>
      </c>
      <c r="C1944" s="157">
        <v>-13.966388999999999</v>
      </c>
      <c r="D1944" s="157">
        <v>143.55000000000001</v>
      </c>
      <c r="E1944" s="157" t="str">
        <f>RIGHT(Airports[[#This Row],[ICAO]],3)</f>
        <v>SVP</v>
      </c>
      <c r="G1944" s="215" t="str" cm="1">
        <f t="array" ref="G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4" s="215" t="str" cm="1">
        <f t="array" ref="H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4" s="157" t="str" cm="1">
        <f t="array" ref="I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4" s="157" t="str" cm="1">
        <f t="array" ref="J1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5" spans="1:11" x14ac:dyDescent="0.25">
      <c r="A1945" s="157" t="s">
        <v>3995</v>
      </c>
      <c r="B1945" s="157" t="s">
        <v>3996</v>
      </c>
      <c r="C1945" s="157">
        <v>-29.049167000000001</v>
      </c>
      <c r="D1945" s="157">
        <v>153.30111099999999</v>
      </c>
      <c r="E1945" s="157" t="str">
        <f>RIGHT(Airports[[#This Row],[ICAO]],3)</f>
        <v>SWB</v>
      </c>
      <c r="G1945" s="215" t="str" cm="1">
        <f t="array" ref="G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5" s="215" t="str" cm="1">
        <f t="array" ref="H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5" s="157" t="str" cm="1">
        <f t="array" ref="I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5" s="157" t="str" cm="1">
        <f t="array" ref="J1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6" spans="1:11" x14ac:dyDescent="0.25">
      <c r="A1946" s="157" t="s">
        <v>3997</v>
      </c>
      <c r="B1946" s="157" t="s">
        <v>3998</v>
      </c>
      <c r="C1946" s="157">
        <v>-27.959721999999999</v>
      </c>
      <c r="D1946" s="157">
        <v>153.423889</v>
      </c>
      <c r="E1946" s="157" t="str">
        <f>RIGHT(Airports[[#This Row],[ICAO]],3)</f>
        <v>SWD</v>
      </c>
      <c r="G1946" s="215" t="str" cm="1">
        <f t="array" ref="G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6" s="215" t="str" cm="1">
        <f t="array" ref="H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6" s="157" t="str" cm="1">
        <f t="array" ref="I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6" s="157" t="str" cm="1">
        <f t="array" ref="J1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7" spans="1:11" x14ac:dyDescent="0.25">
      <c r="A1947" s="157" t="s">
        <v>3999</v>
      </c>
      <c r="B1947" s="157" t="s">
        <v>4000</v>
      </c>
      <c r="C1947" s="157">
        <v>-17.120833000000001</v>
      </c>
      <c r="D1947" s="157">
        <v>139.600278</v>
      </c>
      <c r="E1947" s="157" t="str">
        <f>RIGHT(Airports[[#This Row],[ICAO]],3)</f>
        <v>SWE</v>
      </c>
      <c r="G1947" s="215" t="str" cm="1">
        <f t="array" ref="G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7" s="215" t="str" cm="1">
        <f t="array" ref="H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7" s="157" t="str" cm="1">
        <f t="array" ref="I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7" s="157" t="str" cm="1">
        <f t="array" ref="J1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8" spans="1:11" x14ac:dyDescent="0.25">
      <c r="A1948" s="157" t="s">
        <v>4001</v>
      </c>
      <c r="B1948" s="157" t="s">
        <v>4002</v>
      </c>
      <c r="C1948" s="157">
        <v>-35.165278000000001</v>
      </c>
      <c r="D1948" s="157">
        <v>147.46638899999999</v>
      </c>
      <c r="F1948" s="157" t="str">
        <f>IF(OR(LEFT(Airports[[#This Row],[ICAO]],2)="YM",LEFT(Airports[[#This Row],[ICAO]],2)="YP",LEFT(Airports[[#This Row],[ICAO]],2)="YB",LEFT(Airports[[#This Row],[ICAO]],2)="YS"),RIGHT(Airports[[#This Row],[ICAO]],2),"")</f>
        <v>WG</v>
      </c>
      <c r="G1948" s="215" t="str" cm="1">
        <f t="array" ref="G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8" s="215" t="str" cm="1">
        <f t="array" ref="H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8" s="157" t="str" cm="1">
        <f t="array" ref="I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8" s="157" t="str" cm="1">
        <f t="array" ref="J1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9" spans="1:11" x14ac:dyDescent="0.25">
      <c r="A1949" s="157" t="s">
        <v>4003</v>
      </c>
      <c r="B1949" s="157" t="s">
        <v>4004</v>
      </c>
      <c r="C1949" s="157">
        <v>-35.375833</v>
      </c>
      <c r="D1949" s="157">
        <v>143.53277800000001</v>
      </c>
      <c r="E1949" s="157" t="str">
        <f>RIGHT(Airports[[#This Row],[ICAO]],3)</f>
        <v>SWH</v>
      </c>
      <c r="G1949" s="215" t="str" cm="1">
        <f t="array" ref="G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9" s="215" t="str" cm="1">
        <f t="array" ref="H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9" s="157" t="str" cm="1">
        <f t="array" ref="I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9" s="157" t="str" cm="1">
        <f t="array" ref="J1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0" spans="1:11" x14ac:dyDescent="0.25">
      <c r="A1950" s="157" t="s">
        <v>4005</v>
      </c>
      <c r="B1950" s="157" t="s">
        <v>4006</v>
      </c>
      <c r="C1950" s="157">
        <v>-30.924721999999999</v>
      </c>
      <c r="D1950" s="157">
        <v>153.0275</v>
      </c>
      <c r="E1950" s="157" t="str">
        <f>RIGHT(Airports[[#This Row],[ICAO]],3)</f>
        <v>SWK</v>
      </c>
      <c r="G1950" s="215" t="str" cm="1">
        <f t="array" ref="G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0" s="215" t="str" cm="1">
        <f t="array" ref="H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0" s="157" t="str" cm="1">
        <f t="array" ref="I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0" s="157" t="str" cm="1">
        <f t="array" ref="J1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1" spans="1:11" x14ac:dyDescent="0.25">
      <c r="A1951" s="157" t="s">
        <v>4007</v>
      </c>
      <c r="B1951" s="157" t="s">
        <v>4008</v>
      </c>
      <c r="C1951" s="157">
        <v>-37.071666999999998</v>
      </c>
      <c r="D1951" s="157">
        <v>142.74027799999999</v>
      </c>
      <c r="E1951" s="157" t="str">
        <f>RIGHT(Airports[[#This Row],[ICAO]],3)</f>
        <v>SWL</v>
      </c>
      <c r="G1951" s="215" t="str" cm="1">
        <f t="array" ref="G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1" s="215" t="str" cm="1">
        <f t="array" ref="H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1" s="157" t="str" cm="1">
        <f t="array" ref="I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1" s="157" t="str" cm="1">
        <f t="array" ref="J1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2" spans="1:11" x14ac:dyDescent="0.25">
      <c r="A1952" s="157" t="s">
        <v>4009</v>
      </c>
      <c r="B1952" s="157" t="s">
        <v>4004</v>
      </c>
      <c r="C1952" s="157">
        <v>-24.633056</v>
      </c>
      <c r="D1952" s="157">
        <v>145.96638899999999</v>
      </c>
      <c r="E1952" s="157" t="str">
        <f>RIGHT(Airports[[#This Row],[ICAO]],3)</f>
        <v>SWQ</v>
      </c>
      <c r="G1952" s="215" t="str" cm="1">
        <f t="array" ref="G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2" s="215" t="str" cm="1">
        <f t="array" ref="H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2" s="157" t="str" cm="1">
        <f t="array" ref="I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2" s="157" t="str" cm="1">
        <f t="array" ref="J1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3" spans="1:11" x14ac:dyDescent="0.25">
      <c r="A1953" s="157" t="s">
        <v>4010</v>
      </c>
      <c r="B1953" s="157" t="s">
        <v>4011</v>
      </c>
      <c r="C1953" s="157">
        <v>-20.010000000000002</v>
      </c>
      <c r="D1953" s="157">
        <v>142.48166699999999</v>
      </c>
      <c r="E1953" s="157" t="str">
        <f>RIGHT(Airports[[#This Row],[ICAO]],3)</f>
        <v>SXB</v>
      </c>
      <c r="G1953" s="215" t="str" cm="1">
        <f t="array" ref="G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3" s="215" t="str" cm="1">
        <f t="array" ref="H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3" s="157" t="str" cm="1">
        <f t="array" ref="I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3" s="157" t="str" cm="1">
        <f t="array" ref="J1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4" spans="1:11" x14ac:dyDescent="0.25">
      <c r="A1954" s="157" t="s">
        <v>4012</v>
      </c>
      <c r="B1954" s="157" t="s">
        <v>4013</v>
      </c>
      <c r="C1954" s="157">
        <v>-35.315556000000001</v>
      </c>
      <c r="D1954" s="157">
        <v>138.995833</v>
      </c>
      <c r="E1954" s="157" t="str">
        <f>RIGHT(Airports[[#This Row],[ICAO]],3)</f>
        <v>SYN</v>
      </c>
      <c r="G1954" s="215" t="str" cm="1">
        <f t="array" ref="G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4" s="215" t="str" cm="1">
        <f t="array" ref="H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4" s="157" t="str" cm="1">
        <f t="array" ref="I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4" s="157" t="str" cm="1">
        <f t="array" ref="J1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5" spans="1:11" x14ac:dyDescent="0.25">
      <c r="A1955" s="157" t="s">
        <v>4014</v>
      </c>
      <c r="B1955" s="157" t="s">
        <v>4015</v>
      </c>
      <c r="C1955" s="157">
        <v>-27.156666999999999</v>
      </c>
      <c r="D1955" s="157">
        <v>150.47666699999999</v>
      </c>
      <c r="E1955" s="157" t="str">
        <f>RIGHT(Airports[[#This Row],[ICAO]],3)</f>
        <v>TAA</v>
      </c>
      <c r="F19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5" s="215" t="str" cm="1">
        <f t="array" ref="G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5" s="215" t="str" cm="1">
        <f t="array" ref="H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5" s="157" t="str" cm="1">
        <f t="array" ref="I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5" s="157" t="str" cm="1">
        <f t="array" ref="J1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6" spans="1:11" x14ac:dyDescent="0.25">
      <c r="A1956" s="157" t="s">
        <v>4016</v>
      </c>
      <c r="B1956" s="157" t="s">
        <v>4017</v>
      </c>
      <c r="C1956" s="157">
        <v>-17.283055999999998</v>
      </c>
      <c r="D1956" s="157">
        <v>126.9</v>
      </c>
      <c r="E1956" s="157" t="str">
        <f>RIGHT(Airports[[#This Row],[ICAO]],3)</f>
        <v>TAB</v>
      </c>
      <c r="F19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6" s="215" t="str" cm="1">
        <f t="array" ref="G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6" s="215" t="str" cm="1">
        <f t="array" ref="H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6" s="157" t="str" cm="1">
        <f t="array" ref="I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6" s="157" t="str" cm="1">
        <f t="array" ref="J1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7" spans="1:11" x14ac:dyDescent="0.25">
      <c r="A1957" s="157" t="s">
        <v>4018</v>
      </c>
      <c r="B1957" s="157" t="s">
        <v>4019</v>
      </c>
      <c r="C1957" s="157">
        <v>-41.550832999999997</v>
      </c>
      <c r="D1957" s="157">
        <v>147.244167</v>
      </c>
      <c r="E1957" s="157" t="str">
        <f>RIGHT(Airports[[#This Row],[ICAO]],3)</f>
        <v>TAF</v>
      </c>
      <c r="F19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7" s="215" t="str" cm="1">
        <f t="array" ref="G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7" s="215" t="str" cm="1">
        <f t="array" ref="H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7" s="157" t="str" cm="1">
        <f t="array" ref="I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7" s="157" t="str" cm="1">
        <f t="array" ref="J1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8" spans="1:11" x14ac:dyDescent="0.25">
      <c r="A1958" s="157" t="s">
        <v>4020</v>
      </c>
      <c r="B1958" s="157" t="s">
        <v>4021</v>
      </c>
      <c r="C1958" s="157">
        <v>-34.252222000000003</v>
      </c>
      <c r="D1958" s="157">
        <v>150.57666699999999</v>
      </c>
      <c r="E1958" s="157" t="str">
        <f>RIGHT(Airports[[#This Row],[ICAO]],3)</f>
        <v>TAH</v>
      </c>
      <c r="F19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8" s="215" t="str" cm="1">
        <f t="array" ref="G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8" s="215" t="str" cm="1">
        <f t="array" ref="H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8" s="157" t="str" cm="1">
        <f t="array" ref="I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8" s="157" t="str" cm="1">
        <f t="array" ref="J1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9" spans="1:11" x14ac:dyDescent="0.25">
      <c r="A1959" s="157" t="s">
        <v>4022</v>
      </c>
      <c r="B1959" s="157" t="s">
        <v>4023</v>
      </c>
      <c r="C1959" s="157">
        <v>-25.801943999999999</v>
      </c>
      <c r="D1959" s="157">
        <v>149.89944399999999</v>
      </c>
      <c r="E1959" s="157" t="str">
        <f>RIGHT(Airports[[#This Row],[ICAO]],3)</f>
        <v>TAM</v>
      </c>
      <c r="F19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9" s="215" t="str" cm="1">
        <f t="array" ref="G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9" s="215" t="str" cm="1">
        <f t="array" ref="H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9" s="157" t="str" cm="1">
        <f t="array" ref="I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9" s="157" t="str" cm="1">
        <f t="array" ref="J1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0" spans="1:11" x14ac:dyDescent="0.25">
      <c r="A1960" s="157" t="s">
        <v>4024</v>
      </c>
      <c r="B1960" s="157" t="s">
        <v>4025</v>
      </c>
      <c r="C1960" s="157">
        <v>-20.583333</v>
      </c>
      <c r="D1960" s="157">
        <v>129.75</v>
      </c>
      <c r="E1960" s="157" t="str">
        <f>RIGHT(Airports[[#This Row],[ICAO]],3)</f>
        <v>TAN</v>
      </c>
      <c r="F19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0" s="215" t="str" cm="1">
        <f t="array" ref="G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0" s="215" t="str" cm="1">
        <f t="array" ref="H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0" s="157" t="str" cm="1">
        <f t="array" ref="I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0" s="157" t="str" cm="1">
        <f t="array" ref="J1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1" spans="1:11" x14ac:dyDescent="0.25">
      <c r="A1961" s="157" t="s">
        <v>4026</v>
      </c>
      <c r="B1961" s="157" t="s">
        <v>4027</v>
      </c>
      <c r="C1961" s="157">
        <v>-25.691666999999999</v>
      </c>
      <c r="D1961" s="157">
        <v>147.29333299999999</v>
      </c>
      <c r="E1961" s="157" t="str">
        <f>RIGHT(Airports[[#This Row],[ICAO]],3)</f>
        <v>TAP</v>
      </c>
      <c r="F19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1" s="215" t="str" cm="1">
        <f t="array" ref="G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1" s="215" t="str" cm="1">
        <f t="array" ref="H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1" s="157" t="str" cm="1">
        <f t="array" ref="I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1" s="157" t="str" cm="1">
        <f t="array" ref="J1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2" spans="1:11" x14ac:dyDescent="0.25">
      <c r="A1962" s="157" t="s">
        <v>4028</v>
      </c>
      <c r="B1962" s="157" t="s">
        <v>4029</v>
      </c>
      <c r="C1962" s="157">
        <v>-30.702777999999999</v>
      </c>
      <c r="D1962" s="157">
        <v>134.58277799999999</v>
      </c>
      <c r="E1962" s="157" t="str">
        <f>RIGHT(Airports[[#This Row],[ICAO]],3)</f>
        <v>TAR</v>
      </c>
      <c r="F19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2" s="215" t="str" cm="1">
        <f t="array" ref="G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2" s="215" t="str" cm="1">
        <f t="array" ref="H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2" s="157" t="str" cm="1">
        <f t="array" ref="I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2" s="157" t="str" cm="1">
        <f t="array" ref="J1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3" spans="1:11" x14ac:dyDescent="0.25">
      <c r="A1963" s="157" t="s">
        <v>4030</v>
      </c>
      <c r="B1963" s="157" t="s">
        <v>4031</v>
      </c>
      <c r="C1963" s="157">
        <v>-34.361111000000001</v>
      </c>
      <c r="D1963" s="157">
        <v>136.095</v>
      </c>
      <c r="E1963" s="157" t="str">
        <f>RIGHT(Airports[[#This Row],[ICAO]],3)</f>
        <v>TBB</v>
      </c>
      <c r="F19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3" s="215" t="str" cm="1">
        <f t="array" ref="G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3" s="215" t="str" cm="1">
        <f t="array" ref="H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3" s="157" t="str" cm="1">
        <f t="array" ref="I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3" s="157" t="str" cm="1">
        <f t="array" ref="J1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4" spans="1:11" x14ac:dyDescent="0.25">
      <c r="A1964" s="157" t="s">
        <v>4032</v>
      </c>
      <c r="B1964" s="157" t="s">
        <v>4033</v>
      </c>
      <c r="C1964" s="157">
        <v>-28.511389000000001</v>
      </c>
      <c r="D1964" s="157">
        <v>149.942778</v>
      </c>
      <c r="E1964" s="157" t="str">
        <f>RIGHT(Airports[[#This Row],[ICAO]],3)</f>
        <v>TBH</v>
      </c>
      <c r="F19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4" s="215" t="str" cm="1">
        <f t="array" ref="G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4" s="215" t="str" cm="1">
        <f t="array" ref="H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4" s="157" t="str" cm="1">
        <f t="array" ref="I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4" s="157" t="str" cm="1">
        <f t="array" ref="J1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5" spans="1:11" x14ac:dyDescent="0.25">
      <c r="A1965" s="157" t="s">
        <v>4034</v>
      </c>
      <c r="B1965" s="157" t="s">
        <v>4035</v>
      </c>
      <c r="C1965" s="157">
        <v>-12.206666999999999</v>
      </c>
      <c r="D1965" s="157">
        <v>134.00972200000001</v>
      </c>
      <c r="E1965" s="157" t="str">
        <f>RIGHT(Airports[[#This Row],[ICAO]],3)</f>
        <v>TBI</v>
      </c>
      <c r="F19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5" s="215" t="str" cm="1">
        <f t="array" ref="G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5" s="215" t="str" cm="1">
        <f t="array" ref="H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5" s="157" t="str" cm="1">
        <f t="array" ref="I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5" s="157" t="str" cm="1">
        <f t="array" ref="J1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6" spans="1:11" x14ac:dyDescent="0.25">
      <c r="A1966" s="157" t="s">
        <v>4036</v>
      </c>
      <c r="B1966" s="157" t="s">
        <v>4037</v>
      </c>
      <c r="C1966" s="157">
        <v>-35.762500000000003</v>
      </c>
      <c r="D1966" s="157">
        <v>147.886944</v>
      </c>
      <c r="E1966" s="157" t="str">
        <f>RIGHT(Airports[[#This Row],[ICAO]],3)</f>
        <v>TBM</v>
      </c>
      <c r="F19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6" s="215" t="str" cm="1">
        <f t="array" ref="G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6" s="215" t="str" cm="1">
        <f t="array" ref="H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6" s="157" t="str" cm="1">
        <f t="array" ref="I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6" s="157" t="str" cm="1">
        <f t="array" ref="J1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7" spans="1:11" x14ac:dyDescent="0.25">
      <c r="A1967" s="157" t="s">
        <v>4038</v>
      </c>
      <c r="B1967" s="157" t="s">
        <v>4039</v>
      </c>
      <c r="C1967" s="157">
        <v>-15.620556000000001</v>
      </c>
      <c r="D1967" s="157">
        <v>130.44555600000001</v>
      </c>
      <c r="E1967" s="157" t="str">
        <f>RIGHT(Airports[[#This Row],[ICAO]],3)</f>
        <v>TBR</v>
      </c>
      <c r="F19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7" s="215" t="str" cm="1">
        <f t="array" ref="G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7" s="215" t="str" cm="1">
        <f t="array" ref="H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7" s="157" t="str" cm="1">
        <f t="array" ref="I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7" s="157" t="str" cm="1">
        <f t="array" ref="J1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8" spans="1:11" x14ac:dyDescent="0.25">
      <c r="A1968" s="157" t="s">
        <v>4040</v>
      </c>
      <c r="B1968" s="157" t="s">
        <v>4041</v>
      </c>
      <c r="C1968" s="157">
        <v>-31.256667</v>
      </c>
      <c r="D1968" s="157">
        <v>149.12</v>
      </c>
      <c r="E1968" s="157" t="str">
        <f>RIGHT(Airports[[#This Row],[ICAO]],3)</f>
        <v>TBV</v>
      </c>
      <c r="F19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8" s="215" t="str" cm="1">
        <f t="array" ref="G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8" s="215" t="str" cm="1">
        <f t="array" ref="H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8" s="157" t="str" cm="1">
        <f t="array" ref="I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8" s="157" t="str" cm="1">
        <f t="array" ref="J1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9" spans="1:11" x14ac:dyDescent="0.25">
      <c r="A1969" s="157" t="s">
        <v>4042</v>
      </c>
      <c r="B1969" s="157" t="s">
        <v>4043</v>
      </c>
      <c r="C1969" s="157">
        <v>-16.350000000000001</v>
      </c>
      <c r="D1969" s="157">
        <v>123.916389</v>
      </c>
      <c r="E1969" s="157" t="str">
        <f>RIGHT(Airports[[#This Row],[ICAO]],3)</f>
        <v>TBY</v>
      </c>
      <c r="F19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9" s="215" t="str" cm="1">
        <f t="array" ref="G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9" s="215" t="str" cm="1">
        <f t="array" ref="H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9" s="157" t="str" cm="1">
        <f t="array" ref="I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9" s="157" t="str" cm="1">
        <f t="array" ref="J1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0" spans="1:11" x14ac:dyDescent="0.25">
      <c r="A1970" s="157" t="s">
        <v>4044</v>
      </c>
      <c r="B1970" s="157" t="s">
        <v>4045</v>
      </c>
      <c r="C1970" s="157">
        <v>-20.783055999999998</v>
      </c>
      <c r="D1970" s="157">
        <v>145</v>
      </c>
      <c r="E1970" s="157" t="str">
        <f>RIGHT(Airports[[#This Row],[ICAO]],3)</f>
        <v>TCK</v>
      </c>
      <c r="F19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0" s="215" t="str" cm="1">
        <f t="array" ref="G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0" s="215" t="str" cm="1">
        <f t="array" ref="H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0" s="157" t="str" cm="1">
        <f t="array" ref="I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0" s="157" t="str" cm="1">
        <f t="array" ref="J1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1" spans="1:11" x14ac:dyDescent="0.25">
      <c r="A1971" s="157" t="s">
        <v>4046</v>
      </c>
      <c r="B1971" s="157" t="s">
        <v>4047</v>
      </c>
      <c r="C1971" s="157">
        <v>-22.683333000000001</v>
      </c>
      <c r="D1971" s="157">
        <v>143.345</v>
      </c>
      <c r="E1971" s="157" t="str">
        <f>RIGHT(Airports[[#This Row],[ICAO]],3)</f>
        <v>TCU</v>
      </c>
      <c r="F19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1" s="215" t="str" cm="1">
        <f t="array" ref="G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1" s="215" t="str" cm="1">
        <f t="array" ref="H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1" s="157" t="str" cm="1">
        <f t="array" ref="I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1" s="157" t="str" cm="1">
        <f t="array" ref="J1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2" spans="1:11" x14ac:dyDescent="0.25">
      <c r="A1972" s="157" t="s">
        <v>4048</v>
      </c>
      <c r="B1972" s="157" t="s">
        <v>4049</v>
      </c>
      <c r="C1972" s="157">
        <v>-26.75</v>
      </c>
      <c r="D1972" s="157">
        <v>133.35</v>
      </c>
      <c r="E1972" s="157" t="str">
        <f>RIGHT(Airports[[#This Row],[ICAO]],3)</f>
        <v>TCY</v>
      </c>
      <c r="F19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2" s="215" t="str" cm="1">
        <f t="array" ref="G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2" s="215" t="str" cm="1">
        <f t="array" ref="H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2" s="157" t="str" cm="1">
        <f t="array" ref="I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2" s="157" t="str" cm="1">
        <f t="array" ref="J1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3" spans="1:11" x14ac:dyDescent="0.25">
      <c r="A1973" s="157" t="s">
        <v>4050</v>
      </c>
      <c r="B1973" s="157" t="s">
        <v>4051</v>
      </c>
      <c r="C1973" s="157">
        <v>-27.122222000000001</v>
      </c>
      <c r="D1973" s="157">
        <v>134.77194399999999</v>
      </c>
      <c r="E1973" s="157" t="str">
        <f>RIGHT(Airports[[#This Row],[ICAO]],3)</f>
        <v>TDM</v>
      </c>
      <c r="F19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3" s="215" t="str" cm="1">
        <f t="array" ref="G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3" s="215" t="str" cm="1">
        <f t="array" ref="H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3" s="157" t="str" cm="1">
        <f t="array" ref="I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3" s="157" t="str" cm="1">
        <f t="array" ref="J1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4" spans="1:11" x14ac:dyDescent="0.25">
      <c r="A1974" s="157" t="s">
        <v>4052</v>
      </c>
      <c r="B1974" s="157" t="s">
        <v>4053</v>
      </c>
      <c r="C1974" s="157">
        <v>-38.215555999999999</v>
      </c>
      <c r="D1974" s="157">
        <v>145.42361099999999</v>
      </c>
      <c r="E1974" s="157" t="str">
        <f>RIGHT(Airports[[#This Row],[ICAO]],3)</f>
        <v>TDN</v>
      </c>
      <c r="F19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4" s="215" t="str" cm="1">
        <f t="array" ref="G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4" s="215" t="str" cm="1">
        <f t="array" ref="H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4" s="157" t="str" cm="1">
        <f t="array" ref="I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4" s="157" t="str" cm="1">
        <f t="array" ref="J1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5" spans="1:11" x14ac:dyDescent="0.25">
      <c r="A1975" s="157" t="s">
        <v>4054</v>
      </c>
      <c r="B1975" s="157" t="s">
        <v>4055</v>
      </c>
      <c r="C1975" s="157">
        <v>-24.986388999999999</v>
      </c>
      <c r="D1975" s="157">
        <v>150.09305599999999</v>
      </c>
      <c r="E1975" s="157" t="str">
        <f>RIGHT(Airports[[#This Row],[ICAO]],3)</f>
        <v>TDR</v>
      </c>
      <c r="F19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5" s="215" t="str" cm="1">
        <f t="array" ref="G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5" s="215" t="str" cm="1">
        <f t="array" ref="H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5" s="157" t="str" cm="1">
        <f t="array" ref="I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5" s="157" t="str" cm="1">
        <f t="array" ref="J1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6" spans="1:11" x14ac:dyDescent="0.25">
      <c r="A1976" s="157" t="s">
        <v>4056</v>
      </c>
      <c r="B1976" s="157" t="s">
        <v>4057</v>
      </c>
      <c r="C1976" s="157">
        <v>-23.95</v>
      </c>
      <c r="D1976" s="157">
        <v>148.766389</v>
      </c>
      <c r="E1976" s="157" t="str">
        <f>RIGHT(Airports[[#This Row],[ICAO]],3)</f>
        <v>TEA</v>
      </c>
      <c r="F19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6" s="215" t="str" cm="1">
        <f t="array" ref="G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6" s="215" t="str" cm="1">
        <f t="array" ref="H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6" s="157" t="str" cm="1">
        <f t="array" ref="I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6" s="157" t="str" cm="1">
        <f t="array" ref="J1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7" spans="1:11" x14ac:dyDescent="0.25">
      <c r="A1977" s="157" t="s">
        <v>4058</v>
      </c>
      <c r="B1977" s="157" t="s">
        <v>4059</v>
      </c>
      <c r="C1977" s="157">
        <v>-21.835000000000001</v>
      </c>
      <c r="D1977" s="157">
        <v>140.88805600000001</v>
      </c>
      <c r="E1977" s="157" t="str">
        <f>RIGHT(Airports[[#This Row],[ICAO]],3)</f>
        <v>TEE</v>
      </c>
      <c r="F19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7" s="215" t="str" cm="1">
        <f t="array" ref="G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7" s="215" t="str" cm="1">
        <f t="array" ref="H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7" s="157" t="str" cm="1">
        <f t="array" ref="I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7" s="157" t="str" cm="1">
        <f t="array" ref="J1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8" spans="1:11" x14ac:dyDescent="0.25">
      <c r="A1978" s="157" t="s">
        <v>4060</v>
      </c>
      <c r="B1978" s="157" t="s">
        <v>4061</v>
      </c>
      <c r="C1978" s="157">
        <v>-21.715</v>
      </c>
      <c r="D1978" s="157">
        <v>122.22833300000001</v>
      </c>
      <c r="E1978" s="157" t="str">
        <f>RIGHT(Airports[[#This Row],[ICAO]],3)</f>
        <v>TEF</v>
      </c>
      <c r="F19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8" s="215" t="str" cm="1">
        <f t="array" ref="G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8" s="215" t="str" cm="1">
        <f t="array" ref="H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8" s="157" t="str" cm="1">
        <f t="array" ref="I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8" s="157" t="str" cm="1">
        <f t="array" ref="J1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9" spans="1:11" x14ac:dyDescent="0.25">
      <c r="A1979" s="157" t="s">
        <v>4062</v>
      </c>
      <c r="B1979" s="157" t="s">
        <v>4063</v>
      </c>
      <c r="C1979" s="157">
        <v>-29.589444</v>
      </c>
      <c r="D1979" s="157">
        <v>149.41333299999999</v>
      </c>
      <c r="E1979" s="157" t="str">
        <f>RIGHT(Airports[[#This Row],[ICAO]],3)</f>
        <v>TEL</v>
      </c>
      <c r="F19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9" s="215" t="str" cm="1">
        <f t="array" ref="G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9" s="215" t="str" cm="1">
        <f t="array" ref="H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9" s="157" t="str" cm="1">
        <f t="array" ref="I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9" s="157" t="str" cm="1">
        <f t="array" ref="J1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0" spans="1:11" x14ac:dyDescent="0.25">
      <c r="A1980" s="157" t="s">
        <v>4064</v>
      </c>
      <c r="B1980" s="157" t="s">
        <v>4065</v>
      </c>
      <c r="C1980" s="157">
        <v>-34.421388999999998</v>
      </c>
      <c r="D1980" s="157">
        <v>147.51166699999999</v>
      </c>
      <c r="E1980" s="157" t="str">
        <f>RIGHT(Airports[[#This Row],[ICAO]],3)</f>
        <v>TEM</v>
      </c>
      <c r="F19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0" s="215" t="str" cm="1">
        <f t="array" ref="G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0" s="215" t="str" cm="1">
        <f t="array" ref="H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0" s="157" t="str" cm="1">
        <f t="array" ref="I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0" s="157" t="str" cm="1">
        <f t="array" ref="J1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1" spans="1:11" x14ac:dyDescent="0.25">
      <c r="A1981" s="157" t="s">
        <v>4066</v>
      </c>
      <c r="B1981" s="157" t="s">
        <v>4067</v>
      </c>
      <c r="C1981" s="157">
        <v>-20.556388999999999</v>
      </c>
      <c r="D1981" s="157">
        <v>117.243611</v>
      </c>
      <c r="E1981" s="157" t="str">
        <f>RIGHT(Airports[[#This Row],[ICAO]],3)</f>
        <v>TES</v>
      </c>
      <c r="F19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1" s="215" t="str" cm="1">
        <f t="array" ref="G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1" s="215" t="str" cm="1">
        <f t="array" ref="H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1" s="157" t="str" cm="1">
        <f t="array" ref="I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1" s="157" t="str" cm="1">
        <f t="array" ref="J1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2" spans="1:11" x14ac:dyDescent="0.25">
      <c r="A1982" s="157" t="s">
        <v>4068</v>
      </c>
      <c r="B1982" s="157" t="s">
        <v>4069</v>
      </c>
      <c r="C1982" s="157">
        <v>-28.833333</v>
      </c>
      <c r="D1982" s="157">
        <v>151.16</v>
      </c>
      <c r="E1982" s="157" t="str">
        <f>RIGHT(Airports[[#This Row],[ICAO]],3)</f>
        <v>TEX</v>
      </c>
      <c r="F19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2" s="215" t="str" cm="1">
        <f t="array" ref="G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2" s="215" t="str" cm="1">
        <f t="array" ref="H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2" s="157" t="str" cm="1">
        <f t="array" ref="I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2" s="157" t="str" cm="1">
        <f t="array" ref="J1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3" spans="1:11" x14ac:dyDescent="0.25">
      <c r="A1983" s="157" t="s">
        <v>4070</v>
      </c>
      <c r="B1983" s="157" t="s">
        <v>4071</v>
      </c>
      <c r="C1983" s="157">
        <v>-34.395277999999998</v>
      </c>
      <c r="D1983" s="157">
        <v>139.38333299999999</v>
      </c>
      <c r="E1983" s="157" t="str">
        <f>RIGHT(Airports[[#This Row],[ICAO]],3)</f>
        <v>TFA</v>
      </c>
      <c r="F19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3" s="215" t="str" cm="1">
        <f t="array" ref="G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3" s="215" t="str" cm="1">
        <f t="array" ref="H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3" s="157" t="str" cm="1">
        <f t="array" ref="I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3" s="157" t="str" cm="1">
        <f t="array" ref="J1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4" spans="1:11" x14ac:dyDescent="0.25">
      <c r="A1984" s="157" t="s">
        <v>4072</v>
      </c>
      <c r="B1984" s="157" t="s">
        <v>4073</v>
      </c>
      <c r="C1984" s="157">
        <v>-28.991111</v>
      </c>
      <c r="D1984" s="157">
        <v>151.929722</v>
      </c>
      <c r="E1984" s="157" t="str">
        <f>RIGHT(Airports[[#This Row],[ICAO]],3)</f>
        <v>TFD</v>
      </c>
      <c r="F19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4" s="215" t="str" cm="1">
        <f t="array" ref="G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4" s="215" t="str" cm="1">
        <f t="array" ref="H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4" s="157" t="str" cm="1">
        <f t="array" ref="I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4" s="157" t="str" cm="1">
        <f t="array" ref="J1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5" spans="1:11" x14ac:dyDescent="0.25">
      <c r="A1985" s="157" t="s">
        <v>4074</v>
      </c>
      <c r="B1985" s="157" t="s">
        <v>4075</v>
      </c>
      <c r="C1985" s="157">
        <v>-17.165555999999999</v>
      </c>
      <c r="D1985" s="157">
        <v>145.559167</v>
      </c>
      <c r="E1985" s="157" t="str">
        <f>RIGHT(Airports[[#This Row],[ICAO]],3)</f>
        <v>TFR</v>
      </c>
      <c r="F19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5" s="215" t="str" cm="1">
        <f t="array" ref="G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5" s="215" t="str" cm="1">
        <f t="array" ref="H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5" s="157" t="str" cm="1">
        <f t="array" ref="I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5" s="157" t="str" cm="1">
        <f t="array" ref="J1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6" spans="1:11" x14ac:dyDescent="0.25">
      <c r="A1986" s="157" t="s">
        <v>4076</v>
      </c>
      <c r="B1986" s="157" t="s">
        <v>4077</v>
      </c>
      <c r="C1986" s="157">
        <v>-27.129722000000001</v>
      </c>
      <c r="D1986" s="157">
        <v>153.363056</v>
      </c>
      <c r="E1986" s="157" t="str">
        <f>RIGHT(Airports[[#This Row],[ICAO]],3)</f>
        <v>TGA</v>
      </c>
      <c r="F19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6" s="215" t="str" cm="1">
        <f t="array" ref="G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6" s="215" t="str" cm="1">
        <f t="array" ref="H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6" s="157" t="str" cm="1">
        <f t="array" ref="I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6" s="157" t="str" cm="1">
        <f t="array" ref="J1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7" spans="1:11" x14ac:dyDescent="0.25">
      <c r="A1987" s="157" t="s">
        <v>4078</v>
      </c>
      <c r="B1987" s="157" t="s">
        <v>4079</v>
      </c>
      <c r="C1987" s="157">
        <v>-31.974722</v>
      </c>
      <c r="D1987" s="157">
        <v>148.003333</v>
      </c>
      <c r="E1987" s="157" t="str">
        <f>RIGHT(Airports[[#This Row],[ICAO]],3)</f>
        <v>TGI</v>
      </c>
      <c r="F19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7" s="215" t="str" cm="1">
        <f t="array" ref="G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7" s="215" t="str" cm="1">
        <f t="array" ref="H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7" s="157" t="str" cm="1">
        <f t="array" ref="I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7" s="157" t="str" cm="1">
        <f t="array" ref="J1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8" spans="1:11" x14ac:dyDescent="0.25">
      <c r="A1988" s="157" t="s">
        <v>4080</v>
      </c>
      <c r="B1988" s="157" t="s">
        <v>4081</v>
      </c>
      <c r="C1988" s="157">
        <v>-27.986388999999999</v>
      </c>
      <c r="D1988" s="157">
        <v>143.810833</v>
      </c>
      <c r="E1988" s="157" t="str">
        <f>RIGHT(Airports[[#This Row],[ICAO]],3)</f>
        <v>TGM</v>
      </c>
      <c r="F19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8" s="215" t="str" cm="1">
        <f t="array" ref="G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8" s="215" t="str" cm="1">
        <f t="array" ref="H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8" s="157" t="str" cm="1">
        <f t="array" ref="I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8" s="157" t="str" cm="1">
        <f t="array" ref="J1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9" spans="1:11" x14ac:dyDescent="0.25">
      <c r="A1989" s="157" t="s">
        <v>4082</v>
      </c>
      <c r="B1989" s="157" t="s">
        <v>4083</v>
      </c>
      <c r="C1989" s="157">
        <v>-20.548333</v>
      </c>
      <c r="D1989" s="157">
        <v>130.35</v>
      </c>
      <c r="E1989" s="157" t="str">
        <f>RIGHT(Airports[[#This Row],[ICAO]],3)</f>
        <v>TGT</v>
      </c>
      <c r="F19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9" s="215" t="str" cm="1">
        <f t="array" ref="G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9" s="215" t="str" cm="1">
        <f t="array" ref="H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9" s="157" t="str" cm="1">
        <f t="array" ref="I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9" s="157" t="str" cm="1">
        <f t="array" ref="J1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0" spans="1:11" x14ac:dyDescent="0.25">
      <c r="A1990" s="157" t="s">
        <v>4084</v>
      </c>
      <c r="B1990" s="157" t="s">
        <v>4085</v>
      </c>
      <c r="C1990" s="157">
        <v>-22.466667000000001</v>
      </c>
      <c r="D1990" s="157">
        <v>144.44972200000001</v>
      </c>
      <c r="E1990" s="157" t="str">
        <f>RIGHT(Airports[[#This Row],[ICAO]],3)</f>
        <v>TGW</v>
      </c>
      <c r="F19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0" s="215" t="str" cm="1">
        <f t="array" ref="G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0" s="215" t="str" cm="1">
        <f t="array" ref="H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0" s="157" t="str" cm="1">
        <f t="array" ref="I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0" s="157" t="str" cm="1">
        <f t="array" ref="J1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1" spans="1:11" x14ac:dyDescent="0.25">
      <c r="A1991" s="157" t="s">
        <v>4086</v>
      </c>
      <c r="B1991" s="157" t="s">
        <v>4087</v>
      </c>
      <c r="C1991" s="157">
        <v>-39.208500000000001</v>
      </c>
      <c r="D1991" s="157">
        <v>142.87491700000001</v>
      </c>
      <c r="E1991" s="157" t="str">
        <f>RIGHT(Airports[[#This Row],[ICAO]],3)</f>
        <v>THA</v>
      </c>
      <c r="F19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1" s="215" t="str" cm="1">
        <f t="array" ref="G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1" s="215" t="str" cm="1">
        <f t="array" ref="H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1" s="157" t="str" cm="1">
        <f t="array" ref="I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1" s="157" t="str" cm="1">
        <f t="array" ref="J1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2" spans="1:11" x14ac:dyDescent="0.25">
      <c r="A1992" s="157" t="s">
        <v>4088</v>
      </c>
      <c r="B1992" s="157" t="s">
        <v>4089</v>
      </c>
      <c r="C1992" s="157">
        <v>-36.505555999999999</v>
      </c>
      <c r="D1992" s="157">
        <v>148.30277799999999</v>
      </c>
      <c r="E1992" s="157" t="str">
        <f>RIGHT(Airports[[#This Row],[ICAO]],3)</f>
        <v>THB</v>
      </c>
      <c r="F19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2" s="215" t="str" cm="1">
        <f t="array" ref="G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2" s="215" t="str" cm="1">
        <f t="array" ref="H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2" s="157" t="str" cm="1">
        <f t="array" ref="I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2" s="157" t="str" cm="1">
        <f t="array" ref="J1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3" spans="1:11" x14ac:dyDescent="0.25">
      <c r="A1993" s="157" t="s">
        <v>4090</v>
      </c>
      <c r="B1993" s="157" t="s">
        <v>4091</v>
      </c>
      <c r="C1993" s="157">
        <v>-14.788055999999999</v>
      </c>
      <c r="D1993" s="157">
        <v>126.49638899999999</v>
      </c>
      <c r="E1993" s="157" t="str">
        <f>RIGHT(Airports[[#This Row],[ICAO]],3)</f>
        <v>THD</v>
      </c>
      <c r="F19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3" s="215" t="str" cm="1">
        <f t="array" ref="G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3" s="215" t="str" cm="1">
        <f t="array" ref="H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3" s="157" t="str" cm="1">
        <f t="array" ref="I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3" s="157" t="str" cm="1">
        <f t="array" ref="J1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4" spans="1:11" x14ac:dyDescent="0.25">
      <c r="A1994" s="157" t="s">
        <v>4092</v>
      </c>
      <c r="B1994" s="157" t="s">
        <v>4093</v>
      </c>
      <c r="C1994" s="157">
        <v>-35</v>
      </c>
      <c r="D1994" s="157">
        <v>136.16666699999999</v>
      </c>
      <c r="E1994" s="157" t="str">
        <f>RIGHT(Airports[[#This Row],[ICAO]],3)</f>
        <v>THI</v>
      </c>
      <c r="F19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4" s="215" t="str" cm="1">
        <f t="array" ref="G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4" s="215" t="str" cm="1">
        <f t="array" ref="H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4" s="157" t="str" cm="1">
        <f t="array" ref="I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4" s="157" t="str" cm="1">
        <f t="array" ref="J1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5" spans="1:11" x14ac:dyDescent="0.25">
      <c r="A1995" s="157" t="s">
        <v>4094</v>
      </c>
      <c r="B1995" s="157" t="s">
        <v>4095</v>
      </c>
      <c r="C1995" s="157">
        <v>-40.451388999999999</v>
      </c>
      <c r="D1995" s="157">
        <v>144.91388900000001</v>
      </c>
      <c r="E1995" s="157" t="str">
        <f>RIGHT(Airports[[#This Row],[ICAO]],3)</f>
        <v>THM</v>
      </c>
      <c r="F19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5" s="215" t="str" cm="1">
        <f t="array" ref="G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5" s="215" t="str" cm="1">
        <f t="array" ref="H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5" s="157" t="str" cm="1">
        <f t="array" ref="I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5" s="157" t="str" cm="1">
        <f t="array" ref="J1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6" spans="1:11" x14ac:dyDescent="0.25">
      <c r="A1996" s="157" t="s">
        <v>4096</v>
      </c>
      <c r="B1996" s="157" t="s">
        <v>4097</v>
      </c>
      <c r="C1996" s="157">
        <v>-28.153888999999999</v>
      </c>
      <c r="D1996" s="157">
        <v>120.939167</v>
      </c>
      <c r="E1996" s="157" t="str">
        <f>RIGHT(Airports[[#This Row],[ICAO]],3)</f>
        <v>THN</v>
      </c>
      <c r="F19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6" s="215" t="str" cm="1">
        <f t="array" ref="G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6" s="215" t="str" cm="1">
        <f t="array" ref="H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6" s="157" t="str" cm="1">
        <f t="array" ref="I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6" s="157" t="str" cm="1">
        <f t="array" ref="J1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7" spans="1:11" x14ac:dyDescent="0.25">
      <c r="A1997" s="157" t="s">
        <v>4098</v>
      </c>
      <c r="B1997" s="157" t="s">
        <v>4099</v>
      </c>
      <c r="C1997" s="157">
        <v>-25.133056</v>
      </c>
      <c r="D1997" s="157">
        <v>119.11666700000001</v>
      </c>
      <c r="E1997" s="157" t="str">
        <f>RIGHT(Airports[[#This Row],[ICAO]],3)</f>
        <v>THR</v>
      </c>
      <c r="F19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7" s="215" t="str" cm="1">
        <f t="array" ref="G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7" s="215" t="str" cm="1">
        <f t="array" ref="H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7" s="157" t="str" cm="1">
        <f t="array" ref="I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7" s="157" t="str" cm="1">
        <f t="array" ref="J1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8" spans="1:11" x14ac:dyDescent="0.25">
      <c r="A1998" s="157" t="s">
        <v>4100</v>
      </c>
      <c r="B1998" s="157" t="s">
        <v>4101</v>
      </c>
      <c r="C1998" s="157">
        <v>-29.533055999999998</v>
      </c>
      <c r="D1998" s="157">
        <v>115.849722</v>
      </c>
      <c r="E1998" s="157" t="str">
        <f>RIGHT(Airports[[#This Row],[ICAO]],3)</f>
        <v>THS</v>
      </c>
      <c r="F19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8" s="215" t="str" cm="1">
        <f t="array" ref="G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8" s="215" t="str" cm="1">
        <f t="array" ref="H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8" s="157" t="str" cm="1">
        <f t="array" ref="I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8" s="157" t="str" cm="1">
        <f t="array" ref="J1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9" spans="1:11" x14ac:dyDescent="0.25">
      <c r="A1999" s="157" t="s">
        <v>4102</v>
      </c>
      <c r="B1999" s="157" t="s">
        <v>4103</v>
      </c>
      <c r="C1999" s="157">
        <v>-29.983056000000001</v>
      </c>
      <c r="D1999" s="157">
        <v>135.39666700000001</v>
      </c>
      <c r="E1999" s="157" t="str">
        <f>RIGHT(Airports[[#This Row],[ICAO]],3)</f>
        <v>THT</v>
      </c>
      <c r="F19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9" s="215" t="str" cm="1">
        <f t="array" ref="G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9" s="215" t="str" cm="1">
        <f t="array" ref="H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9" s="157" t="str" cm="1">
        <f t="array" ref="I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9" s="157" t="str" cm="1">
        <f t="array" ref="J1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0" spans="1:11" x14ac:dyDescent="0.25">
      <c r="A2000" s="157" t="s">
        <v>4104</v>
      </c>
      <c r="B2000" s="157" t="s">
        <v>4105</v>
      </c>
      <c r="C2000" s="157">
        <v>-21.466667000000001</v>
      </c>
      <c r="D2000" s="157">
        <v>115</v>
      </c>
      <c r="E2000" s="157" t="str">
        <f>RIGHT(Airports[[#This Row],[ICAO]],3)</f>
        <v>THV</v>
      </c>
      <c r="F20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0" s="215" t="str" cm="1">
        <f t="array" ref="G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0" s="215" t="str" cm="1">
        <f t="array" ref="H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0" s="157" t="str" cm="1">
        <f t="array" ref="I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0" s="157" t="str" cm="1">
        <f t="array" ref="J2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1" spans="1:11" x14ac:dyDescent="0.25">
      <c r="A2001" s="157" t="s">
        <v>4106</v>
      </c>
      <c r="B2001" s="157" t="s">
        <v>4107</v>
      </c>
      <c r="C2001" s="157">
        <v>-26.093333000000001</v>
      </c>
      <c r="D2001" s="157">
        <v>143.45249999999999</v>
      </c>
      <c r="E2001" s="157" t="str">
        <f>RIGHT(Airports[[#This Row],[ICAO]],3)</f>
        <v>THY</v>
      </c>
      <c r="F20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1" s="215" t="str" cm="1">
        <f t="array" ref="G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1" s="215" t="str" cm="1">
        <f t="array" ref="H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1" s="157" t="str" cm="1">
        <f t="array" ref="I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1" s="157" t="str" cm="1">
        <f t="array" ref="J2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2" spans="1:11" x14ac:dyDescent="0.25">
      <c r="A2002" s="157" t="s">
        <v>4108</v>
      </c>
      <c r="B2002" s="157" t="s">
        <v>4109</v>
      </c>
      <c r="C2002" s="157">
        <v>-29.451111000000001</v>
      </c>
      <c r="D2002" s="157">
        <v>142.05777800000001</v>
      </c>
      <c r="E2002" s="157" t="str">
        <f>RIGHT(Airports[[#This Row],[ICAO]],3)</f>
        <v>TIB</v>
      </c>
      <c r="F20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2" s="215" t="str" cm="1">
        <f t="array" ref="G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2" s="215" t="str" cm="1">
        <f t="array" ref="H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2" s="157" t="str" cm="1">
        <f t="array" ref="I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2" s="157" t="str" cm="1">
        <f t="array" ref="J2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3" spans="1:11" x14ac:dyDescent="0.25">
      <c r="A2003" s="157" t="s">
        <v>4110</v>
      </c>
      <c r="B2003" s="157" t="s">
        <v>4111</v>
      </c>
      <c r="C2003" s="157">
        <v>-23.037222</v>
      </c>
      <c r="D2003" s="157">
        <v>148.34861100000001</v>
      </c>
      <c r="E2003" s="157" t="str">
        <f>RIGHT(Airports[[#This Row],[ICAO]],3)</f>
        <v>TIE</v>
      </c>
      <c r="F20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3" s="215" t="str" cm="1">
        <f t="array" ref="G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3" s="215" t="str" cm="1">
        <f t="array" ref="H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3" s="157" t="str" cm="1">
        <f t="array" ref="I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3" s="157" t="str" cm="1">
        <f t="array" ref="J2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4" spans="1:11" x14ac:dyDescent="0.25">
      <c r="A2004" s="157" t="s">
        <v>4112</v>
      </c>
      <c r="B2004" s="157" t="s">
        <v>4113</v>
      </c>
      <c r="C2004" s="157">
        <v>-28.633056</v>
      </c>
      <c r="D2004" s="157">
        <v>142.19972200000001</v>
      </c>
      <c r="E2004" s="157" t="str">
        <f>RIGHT(Airports[[#This Row],[ICAO]],3)</f>
        <v>TIH</v>
      </c>
      <c r="F20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4" s="215" t="str" cm="1">
        <f t="array" ref="G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4" s="215" t="str" cm="1">
        <f t="array" ref="H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4" s="157" t="str" cm="1">
        <f t="array" ref="I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4" s="157" t="str" cm="1">
        <f t="array" ref="J2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5" spans="1:11" x14ac:dyDescent="0.25">
      <c r="A2005" s="157" t="s">
        <v>4114</v>
      </c>
      <c r="B2005" s="157" t="s">
        <v>4115</v>
      </c>
      <c r="C2005" s="157">
        <v>-25.6</v>
      </c>
      <c r="D2005" s="157">
        <v>143.91666699999999</v>
      </c>
      <c r="E2005" s="157" t="str">
        <f>RIGHT(Airports[[#This Row],[ICAO]],3)</f>
        <v>TII</v>
      </c>
      <c r="F20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5" s="215" t="str" cm="1">
        <f t="array" ref="G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5" s="215" t="str" cm="1">
        <f t="array" ref="H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5" s="157" t="str" cm="1">
        <f t="array" ref="I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5" s="157" t="str" cm="1">
        <f t="array" ref="J2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6" spans="1:11" x14ac:dyDescent="0.25">
      <c r="A2006" s="157" t="s">
        <v>4116</v>
      </c>
      <c r="B2006" s="157" t="s">
        <v>4117</v>
      </c>
      <c r="C2006" s="157">
        <v>-22.131388999999999</v>
      </c>
      <c r="D2006" s="157">
        <v>133.41972200000001</v>
      </c>
      <c r="E2006" s="157" t="str">
        <f>RIGHT(Airports[[#This Row],[ICAO]],3)</f>
        <v>TIT</v>
      </c>
      <c r="F20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6" s="215" t="str" cm="1">
        <f t="array" ref="G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6" s="215" t="str" cm="1">
        <f t="array" ref="H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6" s="157" t="str" cm="1">
        <f t="array" ref="I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6" s="157" t="str" cm="1">
        <f t="array" ref="J2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7" spans="1:11" x14ac:dyDescent="0.25">
      <c r="A2007" s="157" t="s">
        <v>4118</v>
      </c>
      <c r="B2007" s="157" t="s">
        <v>4119</v>
      </c>
      <c r="C2007" s="157">
        <v>-27.666388999999999</v>
      </c>
      <c r="D2007" s="157">
        <v>140.083056</v>
      </c>
      <c r="E2007" s="157" t="str">
        <f>RIGHT(Airports[[#This Row],[ICAO]],3)</f>
        <v>TIW</v>
      </c>
      <c r="F20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7" s="215" t="str" cm="1">
        <f t="array" ref="G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7" s="215" t="str" cm="1">
        <f t="array" ref="H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7" s="157" t="str" cm="1">
        <f t="array" ref="I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7" s="157" t="str" cm="1">
        <f t="array" ref="J2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8" spans="1:11" x14ac:dyDescent="0.25">
      <c r="A2008" s="157" t="s">
        <v>4120</v>
      </c>
      <c r="B2008" s="157" t="s">
        <v>4121</v>
      </c>
      <c r="C2008" s="157">
        <v>-12.977221999999999</v>
      </c>
      <c r="D2008" s="157">
        <v>136.50305599999999</v>
      </c>
      <c r="E2008" s="157" t="str">
        <f>RIGHT(Airports[[#This Row],[ICAO]],3)</f>
        <v>TIY</v>
      </c>
      <c r="F20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8" s="215" t="str" cm="1">
        <f t="array" ref="G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8" s="215" t="str" cm="1">
        <f t="array" ref="H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8" s="157" t="str" cm="1">
        <f t="array" ref="I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8" s="157" t="str" cm="1">
        <f t="array" ref="J2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9" spans="1:11" x14ac:dyDescent="0.25">
      <c r="A2009" s="157" t="s">
        <v>4122</v>
      </c>
      <c r="B2009" s="157" t="s">
        <v>4123</v>
      </c>
      <c r="C2009" s="157">
        <v>-26.034721999999999</v>
      </c>
      <c r="D2009" s="157">
        <v>125.471389</v>
      </c>
      <c r="E2009" s="157" t="str">
        <f>RIGHT(Airports[[#This Row],[ICAO]],3)</f>
        <v>TJI</v>
      </c>
      <c r="F20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9" s="215" t="str" cm="1">
        <f t="array" ref="G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9" s="215" t="str" cm="1">
        <f t="array" ref="H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9" s="157" t="str" cm="1">
        <f t="array" ref="I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9" s="157" t="str" cm="1">
        <f t="array" ref="J2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0" spans="1:11" x14ac:dyDescent="0.25">
      <c r="A2010" s="157" t="s">
        <v>4124</v>
      </c>
      <c r="B2010" s="157" t="s">
        <v>4125</v>
      </c>
      <c r="C2010" s="157">
        <v>-29.358332999999998</v>
      </c>
      <c r="D2010" s="157">
        <v>127.128333</v>
      </c>
      <c r="E2010" s="157" t="str">
        <f>RIGHT(Airports[[#This Row],[ICAO]],3)</f>
        <v>TJU</v>
      </c>
      <c r="F20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0" s="215" t="str" cm="1">
        <f t="array" ref="G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0" s="215" t="str" cm="1">
        <f t="array" ref="H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0" s="157" t="str" cm="1">
        <f t="array" ref="I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0" s="157" t="str" cm="1">
        <f t="array" ref="J2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1" spans="1:11" x14ac:dyDescent="0.25">
      <c r="A2011" s="157" t="s">
        <v>4126</v>
      </c>
      <c r="B2011" s="157" t="s">
        <v>4127</v>
      </c>
      <c r="C2011" s="157">
        <v>-35.737499999999997</v>
      </c>
      <c r="D2011" s="157">
        <v>137.13222200000001</v>
      </c>
      <c r="E2011" s="157" t="str">
        <f>RIGHT(Airports[[#This Row],[ICAO]],3)</f>
        <v>TKL</v>
      </c>
      <c r="F20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1" s="215" t="str" cm="1">
        <f t="array" ref="G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1" s="215" t="str" cm="1">
        <f t="array" ref="H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1" s="157" t="str" cm="1">
        <f t="array" ref="I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1" s="157" t="str" cm="1">
        <f t="array" ref="J2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2" spans="1:11" x14ac:dyDescent="0.25">
      <c r="A2012" s="157" t="s">
        <v>4128</v>
      </c>
      <c r="B2012" s="157" t="s">
        <v>4129</v>
      </c>
      <c r="C2012" s="157">
        <v>-17.040555999999999</v>
      </c>
      <c r="D2012" s="157">
        <v>128.20944399999999</v>
      </c>
      <c r="E2012" s="157" t="str">
        <f>RIGHT(Airports[[#This Row],[ICAO]],3)</f>
        <v>TKY</v>
      </c>
      <c r="F20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2" s="215" t="str" cm="1">
        <f t="array" ref="G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2" s="215" t="str" cm="1">
        <f t="array" ref="H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2" s="157" t="str" cm="1">
        <f t="array" ref="I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2" s="157" t="str" cm="1">
        <f t="array" ref="J2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3" spans="1:11" x14ac:dyDescent="0.25">
      <c r="A2013" s="157" t="s">
        <v>4130</v>
      </c>
      <c r="B2013" s="157" t="s">
        <v>4131</v>
      </c>
      <c r="C2013" s="157">
        <v>-27.071110999999998</v>
      </c>
      <c r="D2013" s="157">
        <v>152.38305600000001</v>
      </c>
      <c r="E2013" s="157" t="str">
        <f>RIGHT(Airports[[#This Row],[ICAO]],3)</f>
        <v>TLH</v>
      </c>
      <c r="F20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3" s="215" t="str" cm="1">
        <f t="array" ref="G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3" s="215" t="str" cm="1">
        <f t="array" ref="H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3" s="157" t="str" cm="1">
        <f t="array" ref="I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3" s="157" t="str" cm="1">
        <f t="array" ref="J2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4" spans="1:11" x14ac:dyDescent="0.25">
      <c r="A2014" s="157" t="s">
        <v>4132</v>
      </c>
      <c r="B2014" s="157" t="s">
        <v>4133</v>
      </c>
      <c r="C2014" s="157">
        <v>-28.049721999999999</v>
      </c>
      <c r="D2014" s="157">
        <v>151.91666699999999</v>
      </c>
      <c r="E2014" s="157" t="str">
        <f>RIGHT(Airports[[#This Row],[ICAO]],3)</f>
        <v>TLI</v>
      </c>
      <c r="F20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4" s="215" t="str" cm="1">
        <f t="array" ref="G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4" s="215" t="str" cm="1">
        <f t="array" ref="H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4" s="157" t="str" cm="1">
        <f t="array" ref="I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4" s="157" t="str" cm="1">
        <f t="array" ref="J2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5" spans="1:11" x14ac:dyDescent="0.25">
      <c r="A2015" s="157" t="s">
        <v>4134</v>
      </c>
      <c r="B2015" s="157" t="s">
        <v>4135</v>
      </c>
      <c r="C2015" s="157">
        <v>-32.611944000000001</v>
      </c>
      <c r="D2015" s="157">
        <v>147.59638899999999</v>
      </c>
      <c r="E2015" s="157" t="str">
        <f>RIGHT(Airports[[#This Row],[ICAO]],3)</f>
        <v>TLL</v>
      </c>
      <c r="F20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5" s="215" t="str" cm="1">
        <f t="array" ref="G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5" s="215" t="str" cm="1">
        <f t="array" ref="H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5" s="157" t="str" cm="1">
        <f t="array" ref="I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5" s="157" t="str" cm="1">
        <f t="array" ref="J2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6" spans="1:11" x14ac:dyDescent="0.25">
      <c r="A2016" s="157" t="s">
        <v>4136</v>
      </c>
      <c r="B2016" s="157" t="s">
        <v>4137</v>
      </c>
      <c r="C2016" s="157">
        <v>-30.925556</v>
      </c>
      <c r="D2016" s="157">
        <v>144.41999999999999</v>
      </c>
      <c r="E2016" s="157" t="str">
        <f>RIGHT(Airports[[#This Row],[ICAO]],3)</f>
        <v>TLP</v>
      </c>
      <c r="F20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6" s="215" t="str" cm="1">
        <f t="array" ref="G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6" s="215" t="str" cm="1">
        <f t="array" ref="H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6" s="157" t="str" cm="1">
        <f t="array" ref="I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6" s="157" t="str" cm="1">
        <f t="array" ref="J2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7" spans="1:11" x14ac:dyDescent="0.25">
      <c r="A2017" s="157" t="s">
        <v>4138</v>
      </c>
      <c r="B2017" s="157" t="s">
        <v>4139</v>
      </c>
      <c r="C2017" s="157">
        <v>-22.633056</v>
      </c>
      <c r="D2017" s="157">
        <v>136.80000000000001</v>
      </c>
      <c r="E2017" s="157" t="str">
        <f>RIGHT(Airports[[#This Row],[ICAO]],3)</f>
        <v>TLT</v>
      </c>
      <c r="F20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7" s="215" t="str" cm="1">
        <f t="array" ref="G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7" s="215" t="str" cm="1">
        <f t="array" ref="H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7" s="157" t="str" cm="1">
        <f t="array" ref="I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7" s="157" t="str" cm="1">
        <f t="array" ref="J2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8" spans="1:11" x14ac:dyDescent="0.25">
      <c r="A2018" s="157" t="s">
        <v>4140</v>
      </c>
      <c r="B2018" s="157" t="s">
        <v>4141</v>
      </c>
      <c r="C2018" s="157">
        <v>-34.223610999999998</v>
      </c>
      <c r="D2018" s="157">
        <v>118.215833</v>
      </c>
      <c r="E2018" s="157" t="str">
        <f>RIGHT(Airports[[#This Row],[ICAO]],3)</f>
        <v>TLY</v>
      </c>
      <c r="F20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8" s="215" t="str" cm="1">
        <f t="array" ref="G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8" s="215" t="str" cm="1">
        <f t="array" ref="H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8" s="157" t="str" cm="1">
        <f t="array" ref="I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8" s="157" t="str" cm="1">
        <f t="array" ref="J2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9" spans="1:11" x14ac:dyDescent="0.25">
      <c r="A2019" s="157" t="s">
        <v>4142</v>
      </c>
      <c r="B2019" s="157" t="s">
        <v>4143</v>
      </c>
      <c r="C2019" s="157">
        <v>-24.649166999999998</v>
      </c>
      <c r="D2019" s="157">
        <v>149.62277800000001</v>
      </c>
      <c r="E2019" s="157" t="str">
        <f>RIGHT(Airports[[#This Row],[ICAO]],3)</f>
        <v>TMA</v>
      </c>
      <c r="F20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9" s="215" t="str" cm="1">
        <f t="array" ref="G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9" s="215" t="str" cm="1">
        <f t="array" ref="H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9" s="157" t="str" cm="1">
        <f t="array" ref="I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9" s="157" t="str" cm="1">
        <f t="array" ref="J2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0" spans="1:11" x14ac:dyDescent="0.25">
      <c r="A2020" s="157" t="s">
        <v>4144</v>
      </c>
      <c r="B2020" s="157" t="s">
        <v>4145</v>
      </c>
      <c r="C2020" s="157">
        <v>-24.838889000000002</v>
      </c>
      <c r="D2020" s="157">
        <v>146.29305600000001</v>
      </c>
      <c r="E2020" s="157" t="str">
        <f>RIGHT(Airports[[#This Row],[ICAO]],3)</f>
        <v>TMB</v>
      </c>
      <c r="F20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0" s="215" t="str" cm="1">
        <f t="array" ref="G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0" s="215" t="str" cm="1">
        <f t="array" ref="H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0" s="157" t="str" cm="1">
        <f t="array" ref="I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0" s="157" t="str" cm="1">
        <f t="array" ref="J2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1" spans="1:11" x14ac:dyDescent="0.25">
      <c r="A2021" s="157" t="s">
        <v>4146</v>
      </c>
      <c r="B2021" s="157" t="s">
        <v>4147</v>
      </c>
      <c r="C2021" s="157">
        <v>-23.399722000000001</v>
      </c>
      <c r="D2021" s="157">
        <v>143.833056</v>
      </c>
      <c r="E2021" s="157" t="str">
        <f>RIGHT(Airports[[#This Row],[ICAO]],3)</f>
        <v>TME</v>
      </c>
      <c r="F20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1" s="215" t="str" cm="1">
        <f t="array" ref="G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1" s="215" t="str" cm="1">
        <f t="array" ref="H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1" s="157" t="str" cm="1">
        <f t="array" ref="I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1" s="157" t="str" cm="1">
        <f t="array" ref="J2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2" spans="1:11" x14ac:dyDescent="0.25">
      <c r="A2022" s="157" t="s">
        <v>4148</v>
      </c>
      <c r="B2022" s="157" t="s">
        <v>4149</v>
      </c>
      <c r="C2022" s="157">
        <v>-19.966667000000001</v>
      </c>
      <c r="D2022" s="157">
        <v>129.72555600000001</v>
      </c>
      <c r="E2022" s="157" t="str">
        <f>RIGHT(Airports[[#This Row],[ICAO]],3)</f>
        <v>TMN</v>
      </c>
      <c r="F20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2" s="215" t="str" cm="1">
        <f t="array" ref="G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2" s="215" t="str" cm="1">
        <f t="array" ref="H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2" s="157" t="str" cm="1">
        <f t="array" ref="I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2" s="157" t="str" cm="1">
        <f t="array" ref="J2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3" spans="1:11" x14ac:dyDescent="0.25">
      <c r="A2023" s="157" t="s">
        <v>4150</v>
      </c>
      <c r="B2023" s="157" t="s">
        <v>4151</v>
      </c>
      <c r="C2023" s="157">
        <v>-21.811944</v>
      </c>
      <c r="D2023" s="157">
        <v>139.92333300000001</v>
      </c>
      <c r="E2023" s="157" t="str">
        <f>RIGHT(Airports[[#This Row],[ICAO]],3)</f>
        <v>TMO</v>
      </c>
      <c r="F20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3" s="215" t="str" cm="1">
        <f t="array" ref="G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3" s="215" t="str" cm="1">
        <f t="array" ref="H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3" s="157" t="str" cm="1">
        <f t="array" ref="I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3" s="157" t="str" cm="1">
        <f t="array" ref="J2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4" spans="1:11" x14ac:dyDescent="0.25">
      <c r="A2024" s="157" t="s">
        <v>4152</v>
      </c>
      <c r="B2024" s="157" t="s">
        <v>4153</v>
      </c>
      <c r="C2024" s="157">
        <v>-31.3125</v>
      </c>
      <c r="D2024" s="157">
        <v>149.83972199999999</v>
      </c>
      <c r="E2024" s="157" t="str">
        <f>RIGHT(Airports[[#This Row],[ICAO]],3)</f>
        <v>TMS</v>
      </c>
      <c r="F20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4" s="215" t="str" cm="1">
        <f t="array" ref="G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4" s="215" t="str" cm="1">
        <f t="array" ref="H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4" s="157" t="str" cm="1">
        <f t="array" ref="I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4" s="157" t="str" cm="1">
        <f t="array" ref="J2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5" spans="1:11" x14ac:dyDescent="0.25">
      <c r="A2025" s="157" t="s">
        <v>4154</v>
      </c>
      <c r="B2025" s="157" t="s">
        <v>4155</v>
      </c>
      <c r="C2025" s="157">
        <v>-35.262777999999997</v>
      </c>
      <c r="D2025" s="157">
        <v>148.24083300000001</v>
      </c>
      <c r="E2025" s="157" t="str">
        <f>RIGHT(Airports[[#This Row],[ICAO]],3)</f>
        <v>TMU</v>
      </c>
      <c r="F20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5" s="215" t="str" cm="1">
        <f t="array" ref="G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5" s="215" t="str" cm="1">
        <f t="array" ref="H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5" s="157" t="str" cm="1">
        <f t="array" ref="I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5" s="157" t="str" cm="1">
        <f t="array" ref="J2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6" spans="1:11" x14ac:dyDescent="0.25">
      <c r="A2026" s="157" t="s">
        <v>4156</v>
      </c>
      <c r="B2026" s="157" t="s">
        <v>4157</v>
      </c>
      <c r="C2026" s="157">
        <v>-22.256111000000001</v>
      </c>
      <c r="D2026" s="157">
        <v>137.958056</v>
      </c>
      <c r="E2026" s="157" t="str">
        <f>RIGHT(Airports[[#This Row],[ICAO]],3)</f>
        <v>TMY</v>
      </c>
      <c r="F20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6" s="215" t="str" cm="1">
        <f t="array" ref="G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6" s="215" t="str" cm="1">
        <f t="array" ref="H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6" s="157" t="str" cm="1">
        <f t="array" ref="I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6" s="157" t="str" cm="1">
        <f t="array" ref="J2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7" spans="1:11" x14ac:dyDescent="0.25">
      <c r="A2027" s="157" t="s">
        <v>4158</v>
      </c>
      <c r="B2027" s="157" t="s">
        <v>4159</v>
      </c>
      <c r="C2027" s="157">
        <v>-24.493888999999999</v>
      </c>
      <c r="D2027" s="157">
        <v>150.576111</v>
      </c>
      <c r="E2027" s="157" t="str">
        <f>RIGHT(Airports[[#This Row],[ICAO]],3)</f>
        <v>TNG</v>
      </c>
      <c r="F20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7" s="215" t="str" cm="1">
        <f t="array" ref="G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7" s="215" t="str" cm="1">
        <f t="array" ref="H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7" s="157" t="str" cm="1">
        <f t="array" ref="I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7" s="157" t="str" cm="1">
        <f t="array" ref="J2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8" spans="1:11" x14ac:dyDescent="0.25">
      <c r="A2028" s="157" t="s">
        <v>4160</v>
      </c>
      <c r="B2028" s="157" t="s">
        <v>4161</v>
      </c>
      <c r="C2028" s="157">
        <v>-19.634443999999998</v>
      </c>
      <c r="D2028" s="157">
        <v>134.183333</v>
      </c>
      <c r="E2028" s="157" t="str">
        <f>RIGHT(Airports[[#This Row],[ICAO]],3)</f>
        <v>TNK</v>
      </c>
      <c r="F20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8" s="215" t="str" cm="1">
        <f t="array" ref="G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8" s="215" t="str" cm="1">
        <f t="array" ref="H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8" s="157" t="str" cm="1">
        <f t="array" ref="I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8" s="157" t="str" cm="1">
        <f t="array" ref="J2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9" spans="1:11" x14ac:dyDescent="0.25">
      <c r="A2029" s="157" t="s">
        <v>4162</v>
      </c>
      <c r="B2029" s="157" t="s">
        <v>4163</v>
      </c>
      <c r="C2029" s="157">
        <v>-16.45</v>
      </c>
      <c r="D2029" s="157">
        <v>134.649722</v>
      </c>
      <c r="E2029" s="157" t="str">
        <f>RIGHT(Airports[[#This Row],[ICAO]],3)</f>
        <v>TNR</v>
      </c>
      <c r="F20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9" s="215" t="str" cm="1">
        <f t="array" ref="G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9" s="215" t="str" cm="1">
        <f t="array" ref="H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9" s="157" t="str" cm="1">
        <f t="array" ref="I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9" s="157" t="str" cm="1">
        <f t="array" ref="J2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0" spans="1:11" x14ac:dyDescent="0.25">
      <c r="A2030" s="157" t="s">
        <v>4164</v>
      </c>
      <c r="B2030" s="157" t="s">
        <v>4165</v>
      </c>
      <c r="C2030" s="157">
        <v>-25.333333</v>
      </c>
      <c r="D2030" s="157">
        <v>146.06638899999999</v>
      </c>
      <c r="E2030" s="157" t="str">
        <f>RIGHT(Airports[[#This Row],[ICAO]],3)</f>
        <v>TNS</v>
      </c>
      <c r="F20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0" s="215" t="str" cm="1">
        <f t="array" ref="G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0" s="215" t="str" cm="1">
        <f t="array" ref="H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0" s="157" t="str" cm="1">
        <f t="array" ref="I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0" s="157" t="str" cm="1">
        <f t="array" ref="J2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1" spans="1:11" x14ac:dyDescent="0.25">
      <c r="A2031" s="157" t="s">
        <v>4166</v>
      </c>
      <c r="B2031" s="157" t="s">
        <v>4167</v>
      </c>
      <c r="C2031" s="157">
        <v>-28.408055999999998</v>
      </c>
      <c r="D2031" s="157">
        <v>140.80972199999999</v>
      </c>
      <c r="E2031" s="157" t="str">
        <f>RIGHT(Airports[[#This Row],[ICAO]],3)</f>
        <v>TOA</v>
      </c>
      <c r="F20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1" s="215" t="str" cm="1">
        <f t="array" ref="G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1" s="215" t="str" cm="1">
        <f t="array" ref="H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1" s="157" t="str" cm="1">
        <f t="array" ref="I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1" s="157" t="str" cm="1">
        <f t="array" ref="J2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2" spans="1:11" x14ac:dyDescent="0.25">
      <c r="A2032" s="157" t="s">
        <v>4168</v>
      </c>
      <c r="B2032" s="157" t="s">
        <v>4169</v>
      </c>
      <c r="C2032" s="157">
        <v>-19.933056000000001</v>
      </c>
      <c r="D2032" s="157">
        <v>145.583056</v>
      </c>
      <c r="E2032" s="157" t="str">
        <f>RIGHT(Airports[[#This Row],[ICAO]],3)</f>
        <v>TOB</v>
      </c>
      <c r="F20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2" s="215" t="str" cm="1">
        <f t="array" ref="G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2" s="215" t="str" cm="1">
        <f t="array" ref="H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2" s="157" t="str" cm="1">
        <f t="array" ref="I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2" s="157" t="str" cm="1">
        <f t="array" ref="J2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3" spans="1:11" x14ac:dyDescent="0.25">
      <c r="A2033" s="157" t="s">
        <v>4170</v>
      </c>
      <c r="B2033" s="157" t="s">
        <v>4171</v>
      </c>
      <c r="C2033" s="157">
        <v>-35.810833000000002</v>
      </c>
      <c r="D2033" s="157">
        <v>145.60416699999999</v>
      </c>
      <c r="E2033" s="157" t="str">
        <f>RIGHT(Airports[[#This Row],[ICAO]],3)</f>
        <v>TOC</v>
      </c>
      <c r="F20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3" s="215" t="str" cm="1">
        <f t="array" ref="G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3" s="215" t="str" cm="1">
        <f t="array" ref="H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3" s="157" t="str" cm="1">
        <f t="array" ref="I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3" s="157" t="str" cm="1">
        <f t="array" ref="J2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4" spans="1:11" x14ac:dyDescent="0.25">
      <c r="A2034" s="157" t="s">
        <v>4172</v>
      </c>
      <c r="B2034" s="157" t="s">
        <v>4173</v>
      </c>
      <c r="C2034" s="157">
        <v>-30.083611000000001</v>
      </c>
      <c r="D2034" s="157">
        <v>149.54333299999999</v>
      </c>
      <c r="E2034" s="157" t="str">
        <f>RIGHT(Airports[[#This Row],[ICAO]],3)</f>
        <v>TOG</v>
      </c>
      <c r="F20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4" s="215" t="str" cm="1">
        <f t="array" ref="G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4" s="215" t="str" cm="1">
        <f t="array" ref="H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4" s="157" t="str" cm="1">
        <f t="array" ref="I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4" s="157" t="str" cm="1">
        <f t="array" ref="J2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5" spans="1:11" x14ac:dyDescent="0.25">
      <c r="A2035" s="157" t="s">
        <v>4174</v>
      </c>
      <c r="B2035" s="157" t="s">
        <v>4175</v>
      </c>
      <c r="C2035" s="157">
        <v>-25.871389000000001</v>
      </c>
      <c r="D2035" s="157">
        <v>148.04333299999999</v>
      </c>
      <c r="E2035" s="157" t="str">
        <f>RIGHT(Airports[[#This Row],[ICAO]],3)</f>
        <v>TOL</v>
      </c>
      <c r="F20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5" s="215" t="str" cm="1">
        <f t="array" ref="G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5" s="215" t="str" cm="1">
        <f t="array" ref="H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5" s="157" t="str" cm="1">
        <f t="array" ref="I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5" s="157" t="str" cm="1">
        <f t="array" ref="J2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6" spans="1:11" x14ac:dyDescent="0.25">
      <c r="A2036" s="157" t="s">
        <v>4176</v>
      </c>
      <c r="B2036" s="157" t="s">
        <v>4177</v>
      </c>
      <c r="C2036" s="157">
        <v>-33.369999999999997</v>
      </c>
      <c r="D2036" s="157">
        <v>120.87388900000001</v>
      </c>
      <c r="E2036" s="157" t="str">
        <f>RIGHT(Airports[[#This Row],[ICAO]],3)</f>
        <v>TOO</v>
      </c>
      <c r="F20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6" s="215" t="str" cm="1">
        <f t="array" ref="G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6" s="215" t="str" cm="1">
        <f t="array" ref="H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6" s="157" t="str" cm="1">
        <f t="array" ref="I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6" s="157" t="str" cm="1">
        <f t="array" ref="J2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7" spans="1:11" x14ac:dyDescent="0.25">
      <c r="A2037" s="157" t="s">
        <v>4178</v>
      </c>
      <c r="B2037" s="157" t="s">
        <v>4179</v>
      </c>
      <c r="C2037" s="157">
        <v>-32.256110999999997</v>
      </c>
      <c r="D2037" s="157">
        <v>147.368889</v>
      </c>
      <c r="E2037" s="157" t="str">
        <f>RIGHT(Airports[[#This Row],[ICAO]],3)</f>
        <v>TOT</v>
      </c>
      <c r="F20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7" s="215" t="str" cm="1">
        <f t="array" ref="G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7" s="215" t="str" cm="1">
        <f t="array" ref="H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7" s="157" t="str" cm="1">
        <f t="array" ref="I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7" s="157" t="str" cm="1">
        <f t="array" ref="J2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8" spans="1:11" x14ac:dyDescent="0.25">
      <c r="A2038" s="157" t="s">
        <v>4180</v>
      </c>
      <c r="B2038" s="157" t="s">
        <v>4181</v>
      </c>
      <c r="C2038" s="157">
        <v>-13.730556</v>
      </c>
      <c r="D2038" s="157">
        <v>131.04222200000001</v>
      </c>
      <c r="E2038" s="157" t="str">
        <f>RIGHT(Airports[[#This Row],[ICAO]],3)</f>
        <v>TPA</v>
      </c>
      <c r="F20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8" s="215" t="str" cm="1">
        <f t="array" ref="G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8" s="215" t="str" cm="1">
        <f t="array" ref="H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8" s="157" t="str" cm="1">
        <f t="array" ref="I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8" s="157" t="str" cm="1">
        <f t="array" ref="J2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9" spans="1:11" x14ac:dyDescent="0.25">
      <c r="A2039" s="157" t="s">
        <v>4182</v>
      </c>
      <c r="B2039" s="157" t="s">
        <v>4183</v>
      </c>
      <c r="C2039" s="157">
        <v>-38.292777999999998</v>
      </c>
      <c r="D2039" s="157">
        <v>146.18972199999999</v>
      </c>
      <c r="E2039" s="157" t="str">
        <f>RIGHT(Airports[[#This Row],[ICAO]],3)</f>
        <v>TPD</v>
      </c>
      <c r="F20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9" s="215" t="str" cm="1">
        <f t="array" ref="G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9" s="215" t="str" cm="1">
        <f t="array" ref="H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9" s="157" t="str" cm="1">
        <f t="array" ref="I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9" s="157" t="str" cm="1">
        <f t="array" ref="J2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0" spans="1:11" x14ac:dyDescent="0.25">
      <c r="A2040" s="157" t="s">
        <v>4184</v>
      </c>
      <c r="B2040" s="157" t="s">
        <v>4185</v>
      </c>
      <c r="C2040" s="157">
        <v>-21.208333</v>
      </c>
      <c r="D2040" s="157">
        <v>148.97833299999999</v>
      </c>
      <c r="E2040" s="157" t="str">
        <f>RIGHT(Airports[[#This Row],[ICAO]],3)</f>
        <v>TPK</v>
      </c>
      <c r="F20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0" s="215" t="str" cm="1">
        <f t="array" ref="G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0" s="215" t="str" cm="1">
        <f t="array" ref="H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0" s="157" t="str" cm="1">
        <f t="array" ref="I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0" s="157" t="str" cm="1">
        <f t="array" ref="J2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1" spans="1:11" x14ac:dyDescent="0.25">
      <c r="A2041" s="157" t="s">
        <v>4186</v>
      </c>
      <c r="B2041" s="157" t="s">
        <v>4187</v>
      </c>
      <c r="C2041" s="157">
        <v>-34.346944000000001</v>
      </c>
      <c r="D2041" s="157">
        <v>144.068333</v>
      </c>
      <c r="E2041" s="157" t="str">
        <f>RIGHT(Airports[[#This Row],[ICAO]],3)</f>
        <v>TPL</v>
      </c>
      <c r="F20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1" s="215" t="str" cm="1">
        <f t="array" ref="G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1" s="215" t="str" cm="1">
        <f t="array" ref="H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1" s="157" t="str" cm="1">
        <f t="array" ref="I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1" s="157" t="str" cm="1">
        <f t="array" ref="J2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2" spans="1:11" x14ac:dyDescent="0.25">
      <c r="A2042" s="157" t="s">
        <v>4188</v>
      </c>
      <c r="B2042" s="157" t="s">
        <v>4189</v>
      </c>
      <c r="C2042" s="157">
        <v>-38.299999999999997</v>
      </c>
      <c r="D2042" s="157">
        <v>144.36500000000001</v>
      </c>
      <c r="E2042" s="157" t="str">
        <f>RIGHT(Airports[[#This Row],[ICAO]],3)</f>
        <v>TQY</v>
      </c>
      <c r="F20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2" s="215" t="str" cm="1">
        <f t="array" ref="G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2" s="215" t="str" cm="1">
        <f t="array" ref="H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2" s="157" t="str" cm="1">
        <f t="array" ref="I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2" s="157" t="str" cm="1">
        <f t="array" ref="J2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3" spans="1:11" x14ac:dyDescent="0.25">
      <c r="A2043" s="157" t="s">
        <v>4190</v>
      </c>
      <c r="B2043" s="157" t="s">
        <v>4191</v>
      </c>
      <c r="C2043" s="157">
        <v>-29.186667</v>
      </c>
      <c r="D2043" s="157">
        <v>124.55027800000001</v>
      </c>
      <c r="E2043" s="157" t="str">
        <f>RIGHT(Airports[[#This Row],[ICAO]],3)</f>
        <v>TRA</v>
      </c>
      <c r="F20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3" s="215" t="str" cm="1">
        <f t="array" ref="G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3" s="215" t="str" cm="1">
        <f t="array" ref="H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3" s="157" t="str" cm="1">
        <f t="array" ref="I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3" s="157" t="str" cm="1">
        <f t="array" ref="J2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4" spans="1:11" x14ac:dyDescent="0.25">
      <c r="A2044" s="157" t="s">
        <v>4192</v>
      </c>
      <c r="B2044" s="157" t="s">
        <v>4193</v>
      </c>
      <c r="C2044" s="157">
        <v>-24.083333</v>
      </c>
      <c r="D2044" s="157">
        <v>143.399722</v>
      </c>
      <c r="E2044" s="157" t="str">
        <f>RIGHT(Airports[[#This Row],[ICAO]],3)</f>
        <v>TRC</v>
      </c>
      <c r="F20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4" s="215" t="str" cm="1">
        <f t="array" ref="G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4" s="215" t="str" cm="1">
        <f t="array" ref="H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4" s="157" t="str" cm="1">
        <f t="array" ref="I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4" s="157" t="str" cm="1">
        <f t="array" ref="J2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5" spans="1:11" x14ac:dyDescent="0.25">
      <c r="A2045" s="157" t="s">
        <v>4194</v>
      </c>
      <c r="B2045" s="157" t="s">
        <v>4195</v>
      </c>
      <c r="C2045" s="157">
        <v>-31.888611000000001</v>
      </c>
      <c r="D2045" s="157">
        <v>152.51388900000001</v>
      </c>
      <c r="E2045" s="157" t="str">
        <f>RIGHT(Airports[[#This Row],[ICAO]],3)</f>
        <v>TRE</v>
      </c>
      <c r="F20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5" s="215" t="str" cm="1">
        <f t="array" ref="G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5" s="215" t="str" cm="1">
        <f t="array" ref="H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5" s="157" t="str" cm="1">
        <f t="array" ref="I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5" s="157" t="str" cm="1">
        <f t="array" ref="J2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6" spans="1:11" x14ac:dyDescent="0.25">
      <c r="A2046" s="157" t="s">
        <v>4196</v>
      </c>
      <c r="B2046" s="157" t="s">
        <v>4197</v>
      </c>
      <c r="C2046" s="157">
        <v>-40.633333</v>
      </c>
      <c r="D2046" s="157">
        <v>144.683333</v>
      </c>
      <c r="E2046" s="157" t="str">
        <f>RIGHT(Airports[[#This Row],[ICAO]],3)</f>
        <v>TRF</v>
      </c>
      <c r="F20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6" s="215" t="str" cm="1">
        <f t="array" ref="G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6" s="215" t="str" cm="1">
        <f t="array" ref="H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6" s="157" t="str" cm="1">
        <f t="array" ref="I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6" s="157" t="str" cm="1">
        <f t="array" ref="J2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7" spans="1:11" x14ac:dyDescent="0.25">
      <c r="A2047" s="157" t="s">
        <v>4198</v>
      </c>
      <c r="B2047" s="157" t="s">
        <v>4199</v>
      </c>
      <c r="C2047" s="157">
        <v>-30.209444000000001</v>
      </c>
      <c r="D2047" s="157">
        <v>135.231111</v>
      </c>
      <c r="E2047" s="157" t="str">
        <f>RIGHT(Airports[[#This Row],[ICAO]],3)</f>
        <v>TRG</v>
      </c>
      <c r="F20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7" s="215" t="str" cm="1">
        <f t="array" ref="G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7" s="215" t="str" cm="1">
        <f t="array" ref="H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7" s="157" t="str" cm="1">
        <f t="array" ref="I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7" s="157" t="str" cm="1">
        <f t="array" ref="J2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8" spans="1:11" x14ac:dyDescent="0.25">
      <c r="A2048" s="157" t="s">
        <v>4200</v>
      </c>
      <c r="B2048" s="157" t="s">
        <v>4201</v>
      </c>
      <c r="C2048" s="157">
        <v>-16.916388999999999</v>
      </c>
      <c r="D2048" s="157">
        <v>145.783333</v>
      </c>
      <c r="E2048" s="157" t="str">
        <f>RIGHT(Airports[[#This Row],[ICAO]],3)</f>
        <v>TRI</v>
      </c>
      <c r="F20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8" s="215" t="str" cm="1">
        <f t="array" ref="G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8" s="215" t="str" cm="1">
        <f t="array" ref="H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8" s="157" t="str" cm="1">
        <f t="array" ref="I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8" s="157" t="str" cm="1">
        <f t="array" ref="J2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9" spans="1:11" x14ac:dyDescent="0.25">
      <c r="A2049" s="157" t="s">
        <v>4202</v>
      </c>
      <c r="B2049" s="157" t="s">
        <v>4203</v>
      </c>
      <c r="C2049" s="157">
        <v>-23.616667</v>
      </c>
      <c r="D2049" s="157">
        <v>118.61666700000001</v>
      </c>
      <c r="E2049" s="157" t="str">
        <f>RIGHT(Airports[[#This Row],[ICAO]],3)</f>
        <v>TRK</v>
      </c>
      <c r="F20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9" s="215" t="str" cm="1">
        <f t="array" ref="G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9" s="215" t="str" cm="1">
        <f t="array" ref="H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9" s="157" t="str" cm="1">
        <f t="array" ref="I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9" s="157" t="str" cm="1">
        <f t="array" ref="J2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0" spans="1:11" x14ac:dyDescent="0.25">
      <c r="A2050" s="157" t="s">
        <v>4204</v>
      </c>
      <c r="B2050" s="157" t="s">
        <v>4205</v>
      </c>
      <c r="C2050" s="157">
        <v>-22.083333</v>
      </c>
      <c r="D2050" s="157">
        <v>144.016389</v>
      </c>
      <c r="E2050" s="157" t="str">
        <f>RIGHT(Airports[[#This Row],[ICAO]],3)</f>
        <v>TRN</v>
      </c>
      <c r="F20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0" s="215" t="str" cm="1">
        <f t="array" ref="G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0" s="215" t="str" cm="1">
        <f t="array" ref="H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0" s="157" t="str" cm="1">
        <f t="array" ref="I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0" s="157" t="str" cm="1">
        <f t="array" ref="J2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1" spans="1:11" x14ac:dyDescent="0.25">
      <c r="A2051" s="157" t="s">
        <v>4206</v>
      </c>
      <c r="B2051" s="157" t="s">
        <v>4207</v>
      </c>
      <c r="C2051" s="157">
        <v>-23.299721999999999</v>
      </c>
      <c r="D2051" s="157">
        <v>149.35</v>
      </c>
      <c r="E2051" s="157" t="str">
        <f>RIGHT(Airports[[#This Row],[ICAO]],3)</f>
        <v>TRO</v>
      </c>
      <c r="F20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1" s="215" t="str" cm="1">
        <f t="array" ref="G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1" s="215" t="str" cm="1">
        <f t="array" ref="H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1" s="157" t="str" cm="1">
        <f t="array" ref="I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1" s="157" t="str" cm="1">
        <f t="array" ref="J2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2" spans="1:11" x14ac:dyDescent="0.25">
      <c r="A2052" s="157" t="s">
        <v>4208</v>
      </c>
      <c r="B2052" s="157" t="s">
        <v>4209</v>
      </c>
      <c r="C2052" s="157">
        <v>-20.933610999999999</v>
      </c>
      <c r="D2052" s="157">
        <v>149.75194400000001</v>
      </c>
      <c r="E2052" s="157" t="str">
        <f>RIGHT(Airports[[#This Row],[ICAO]],3)</f>
        <v>TRS</v>
      </c>
      <c r="F20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2" s="215" t="str" cm="1">
        <f t="array" ref="G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2" s="215" t="str" cm="1">
        <f t="array" ref="H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2" s="157" t="str" cm="1">
        <f t="array" ref="I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2" s="157" t="str" cm="1">
        <f t="array" ref="J2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3" spans="1:11" x14ac:dyDescent="0.25">
      <c r="A2053" s="157" t="s">
        <v>4210</v>
      </c>
      <c r="B2053" s="157" t="s">
        <v>4211</v>
      </c>
      <c r="C2053" s="157">
        <v>-17.366667</v>
      </c>
      <c r="D2053" s="157">
        <v>143.75</v>
      </c>
      <c r="E2053" s="157" t="str">
        <f>RIGHT(Airports[[#This Row],[ICAO]],3)</f>
        <v>TRW</v>
      </c>
      <c r="F20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3" s="215" t="str" cm="1">
        <f t="array" ref="G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3" s="215" t="str" cm="1">
        <f t="array" ref="H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3" s="157" t="str" cm="1">
        <f t="array" ref="I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3" s="157" t="str" cm="1">
        <f t="array" ref="J2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4" spans="1:11" x14ac:dyDescent="0.25">
      <c r="A2054" s="157" t="s">
        <v>4212</v>
      </c>
      <c r="B2054" s="157" t="s">
        <v>4213</v>
      </c>
      <c r="C2054" s="157">
        <v>-14.089722</v>
      </c>
      <c r="D2054" s="157">
        <v>126.380833</v>
      </c>
      <c r="E2054" s="157" t="str">
        <f>RIGHT(Airports[[#This Row],[ICAO]],3)</f>
        <v>TST</v>
      </c>
      <c r="F20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4" s="215" t="str" cm="1">
        <f t="array" ref="G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4" s="215" t="str" cm="1">
        <f t="array" ref="H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4" s="157" t="str" cm="1">
        <f t="array" ref="I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4" s="157" t="str" cm="1">
        <f t="array" ref="J2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5" spans="1:11" x14ac:dyDescent="0.25">
      <c r="A2055" s="157" t="s">
        <v>4214</v>
      </c>
      <c r="B2055" s="157" t="s">
        <v>4117</v>
      </c>
      <c r="C2055" s="157">
        <v>-13.966388999999999</v>
      </c>
      <c r="D2055" s="157">
        <v>141.649722</v>
      </c>
      <c r="E2055" s="157" t="str">
        <f>RIGHT(Airports[[#This Row],[ICAO]],3)</f>
        <v>TTE</v>
      </c>
      <c r="F20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5" s="215" t="str" cm="1">
        <f t="array" ref="G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5" s="215" t="str" cm="1">
        <f t="array" ref="H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5" s="157" t="str" cm="1">
        <f t="array" ref="I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5" s="157" t="str" cm="1">
        <f t="array" ref="J2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6" spans="1:11" x14ac:dyDescent="0.25">
      <c r="A2056" s="157" t="s">
        <v>4215</v>
      </c>
      <c r="B2056" s="157" t="s">
        <v>4216</v>
      </c>
      <c r="C2056" s="157">
        <v>-13.751666999999999</v>
      </c>
      <c r="D2056" s="157">
        <v>126.14833299999999</v>
      </c>
      <c r="E2056" s="157" t="str">
        <f>RIGHT(Airports[[#This Row],[ICAO]],3)</f>
        <v>TTI</v>
      </c>
      <c r="F20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6" s="215" t="str" cm="1">
        <f t="array" ref="G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6" s="215" t="str" cm="1">
        <f t="array" ref="H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6" s="157" t="str" cm="1">
        <f t="array" ref="I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6" s="157" t="str" cm="1">
        <f t="array" ref="J2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7" spans="1:11" x14ac:dyDescent="0.25">
      <c r="A2057" s="157" t="s">
        <v>4217</v>
      </c>
      <c r="B2057" s="157" t="s">
        <v>4218</v>
      </c>
      <c r="C2057" s="157">
        <v>-22.953333000000001</v>
      </c>
      <c r="D2057" s="157">
        <v>149.42833300000001</v>
      </c>
      <c r="E2057" s="157" t="str">
        <f>RIGHT(Airports[[#This Row],[ICAO]],3)</f>
        <v>TTS</v>
      </c>
      <c r="F20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7" s="215" t="str" cm="1">
        <f t="array" ref="G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7" s="215" t="str" cm="1">
        <f t="array" ref="H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7" s="157" t="str" cm="1">
        <f t="array" ref="I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7" s="157" t="str" cm="1">
        <f t="array" ref="J2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8" spans="1:11" x14ac:dyDescent="0.25">
      <c r="A2058" s="157" t="s">
        <v>4219</v>
      </c>
      <c r="B2058" s="157" t="s">
        <v>4220</v>
      </c>
      <c r="C2058" s="157">
        <v>-35.458055999999999</v>
      </c>
      <c r="D2058" s="157">
        <v>144.28222199999999</v>
      </c>
      <c r="E2058" s="157" t="str">
        <f>RIGHT(Airports[[#This Row],[ICAO]],3)</f>
        <v>TUB</v>
      </c>
      <c r="F20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8" s="215" t="str" cm="1">
        <f t="array" ref="G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8" s="215" t="str" cm="1">
        <f t="array" ref="H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8" s="157" t="str" cm="1">
        <f t="array" ref="I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8" s="157" t="str" cm="1">
        <f t="array" ref="J2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9" spans="1:11" x14ac:dyDescent="0.25">
      <c r="A2059" s="157" t="s">
        <v>4221</v>
      </c>
      <c r="B2059" s="157" t="s">
        <v>4222</v>
      </c>
      <c r="C2059" s="157">
        <v>-10.583055999999999</v>
      </c>
      <c r="D2059" s="157">
        <v>142.21638899999999</v>
      </c>
      <c r="E2059" s="157" t="str">
        <f>RIGHT(Airports[[#This Row],[ICAO]],3)</f>
        <v>TUD</v>
      </c>
      <c r="F20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9" s="215" t="str" cm="1">
        <f t="array" ref="G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9" s="215" t="str" cm="1">
        <f t="array" ref="H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9" s="157" t="str" cm="1">
        <f t="array" ref="I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9" s="157" t="str" cm="1">
        <f t="array" ref="J2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0" spans="1:11" x14ac:dyDescent="0.25">
      <c r="A2060" s="157" t="s">
        <v>4223</v>
      </c>
      <c r="B2060" s="157" t="s">
        <v>4224</v>
      </c>
      <c r="C2060" s="157">
        <v>-32.938056000000003</v>
      </c>
      <c r="D2060" s="157">
        <v>147.71</v>
      </c>
      <c r="E2060" s="157" t="str">
        <f>RIGHT(Airports[[#This Row],[ICAO]],3)</f>
        <v>TUE</v>
      </c>
      <c r="F20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0" s="215" t="str" cm="1">
        <f t="array" ref="G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0" s="215" t="str" cm="1">
        <f t="array" ref="H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0" s="157" t="str" cm="1">
        <f t="array" ref="I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0" s="157" t="str" cm="1">
        <f t="array" ref="J2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1" spans="1:11" x14ac:dyDescent="0.25">
      <c r="A2061" s="157" t="s">
        <v>4225</v>
      </c>
      <c r="B2061" s="157" t="s">
        <v>4226</v>
      </c>
      <c r="C2061" s="157">
        <v>-24.495000000000001</v>
      </c>
      <c r="D2061" s="157">
        <v>149.21638899999999</v>
      </c>
      <c r="E2061" s="157" t="str">
        <f>RIGHT(Airports[[#This Row],[ICAO]],3)</f>
        <v>TUG</v>
      </c>
      <c r="F20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1" s="215" t="str" cm="1">
        <f t="array" ref="G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1" s="215" t="str" cm="1">
        <f t="array" ref="H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1" s="157" t="str" cm="1">
        <f t="array" ref="I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1" s="157" t="str" cm="1">
        <f t="array" ref="J2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2" spans="1:11" x14ac:dyDescent="0.25">
      <c r="A2062" s="157" t="s">
        <v>4227</v>
      </c>
      <c r="B2062" s="157" t="s">
        <v>4228</v>
      </c>
      <c r="C2062" s="157">
        <v>-23.984999999999999</v>
      </c>
      <c r="D2062" s="157">
        <v>146.276667</v>
      </c>
      <c r="E2062" s="157" t="str">
        <f>RIGHT(Airports[[#This Row],[ICAO]],3)</f>
        <v>TUM</v>
      </c>
      <c r="F20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2" s="215" t="str" cm="1">
        <f t="array" ref="G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2" s="215" t="str" cm="1">
        <f t="array" ref="H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2" s="157" t="str" cm="1">
        <f t="array" ref="I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2" s="157" t="str" cm="1">
        <f t="array" ref="J2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3" spans="1:11" x14ac:dyDescent="0.25">
      <c r="A2063" s="157" t="s">
        <v>4229</v>
      </c>
      <c r="B2063" s="157" t="s">
        <v>4230</v>
      </c>
      <c r="C2063" s="157">
        <v>-42.113332999999997</v>
      </c>
      <c r="D2063" s="157">
        <v>147.36500000000001</v>
      </c>
      <c r="E2063" s="157" t="str">
        <f>RIGHT(Airports[[#This Row],[ICAO]],3)</f>
        <v>TUN</v>
      </c>
      <c r="F20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3" s="215" t="str" cm="1">
        <f t="array" ref="G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3" s="215" t="str" cm="1">
        <f t="array" ref="H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3" s="157" t="str" cm="1">
        <f t="array" ref="I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3" s="157" t="str" cm="1">
        <f t="array" ref="J2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4" spans="1:11" x14ac:dyDescent="0.25">
      <c r="A2064" s="157" t="s">
        <v>4231</v>
      </c>
      <c r="B2064" s="157" t="s">
        <v>4232</v>
      </c>
      <c r="C2064" s="157">
        <v>-31.926666999999998</v>
      </c>
      <c r="D2064" s="157">
        <v>149.795278</v>
      </c>
      <c r="E2064" s="157" t="str">
        <f>RIGHT(Airports[[#This Row],[ICAO]],3)</f>
        <v>TUR</v>
      </c>
      <c r="F20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4" s="215" t="str" cm="1">
        <f t="array" ref="G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4" s="215" t="str" cm="1">
        <f t="array" ref="H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4" s="157" t="str" cm="1">
        <f t="array" ref="I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4" s="157" t="str" cm="1">
        <f t="array" ref="J2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5" spans="1:11" x14ac:dyDescent="0.25">
      <c r="A2065" s="157" t="s">
        <v>4233</v>
      </c>
      <c r="B2065" s="157" t="s">
        <v>4234</v>
      </c>
      <c r="C2065" s="157">
        <v>-17.936111</v>
      </c>
      <c r="D2065" s="157">
        <v>145.93777800000001</v>
      </c>
      <c r="E2065" s="157" t="str">
        <f>RIGHT(Airports[[#This Row],[ICAO]],3)</f>
        <v>TUY</v>
      </c>
      <c r="F20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5" s="215" t="str" cm="1">
        <f t="array" ref="G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5" s="215" t="str" cm="1">
        <f t="array" ref="H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5" s="157" t="str" cm="1">
        <f t="array" ref="I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5" s="157" t="str" cm="1">
        <f t="array" ref="J2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6" spans="1:11" x14ac:dyDescent="0.25">
      <c r="A2066" s="157" t="s">
        <v>4235</v>
      </c>
      <c r="B2066" s="157" t="s">
        <v>4236</v>
      </c>
      <c r="C2066" s="157">
        <v>-21.855556</v>
      </c>
      <c r="D2066" s="157">
        <v>149.03472199999999</v>
      </c>
      <c r="E2066" s="157" t="str">
        <f>RIGHT(Airports[[#This Row],[ICAO]],3)</f>
        <v>TWA</v>
      </c>
      <c r="F20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6" s="215" t="str" cm="1">
        <f t="array" ref="G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6" s="215" t="str" cm="1">
        <f t="array" ref="H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6" s="157" t="str" cm="1">
        <f t="array" ref="I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6" s="157" t="str" cm="1">
        <f t="array" ref="J2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7" spans="1:11" x14ac:dyDescent="0.25">
      <c r="A2067" s="157" t="s">
        <v>4237</v>
      </c>
      <c r="B2067" s="157" t="s">
        <v>4238</v>
      </c>
      <c r="C2067" s="157">
        <v>-27.541388999999999</v>
      </c>
      <c r="D2067" s="157">
        <v>151.91249999999999</v>
      </c>
      <c r="E2067" s="157" t="str">
        <f>RIGHT(Airports[[#This Row],[ICAO]],3)</f>
        <v>TWB</v>
      </c>
      <c r="F20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7" s="215" t="str" cm="1">
        <f t="array" ref="G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7" s="215" t="str" cm="1">
        <f t="array" ref="H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7" s="157" t="str" cm="1">
        <f t="array" ref="I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7" s="157" t="str" cm="1">
        <f t="array" ref="J2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8" spans="1:11" x14ac:dyDescent="0.25">
      <c r="A2068" s="157" t="s">
        <v>4239</v>
      </c>
      <c r="B2068" s="157" t="s">
        <v>4240</v>
      </c>
      <c r="C2068" s="157">
        <v>-28.5</v>
      </c>
      <c r="D2068" s="157">
        <v>149.44972200000001</v>
      </c>
      <c r="E2068" s="157" t="str">
        <f>RIGHT(Airports[[#This Row],[ICAO]],3)</f>
        <v>TWD</v>
      </c>
      <c r="F20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8" s="215" t="str" cm="1">
        <f t="array" ref="G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8" s="215" t="str" cm="1">
        <f t="array" ref="H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8" s="157" t="str" cm="1">
        <f t="array" ref="I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8" s="157" t="str" cm="1">
        <f t="array" ref="J2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9" spans="1:11" x14ac:dyDescent="0.25">
      <c r="A2069" s="157" t="s">
        <v>4241</v>
      </c>
      <c r="B2069" s="157" t="s">
        <v>4242</v>
      </c>
      <c r="C2069" s="157">
        <v>-22.836389</v>
      </c>
      <c r="D2069" s="157">
        <v>146.72305600000001</v>
      </c>
      <c r="E2069" s="157" t="str">
        <f>RIGHT(Airports[[#This Row],[ICAO]],3)</f>
        <v>TWE</v>
      </c>
      <c r="F20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9" s="215" t="str" cm="1">
        <f t="array" ref="G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9" s="215" t="str" cm="1">
        <f t="array" ref="H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9" s="157" t="str" cm="1">
        <f t="array" ref="I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9" s="157" t="str" cm="1">
        <f t="array" ref="J2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0" spans="1:11" x14ac:dyDescent="0.25">
      <c r="A2070" s="157" t="s">
        <v>4243</v>
      </c>
      <c r="B2070" s="157" t="s">
        <v>4244</v>
      </c>
      <c r="C2070" s="157">
        <v>-34.690832999999998</v>
      </c>
      <c r="D2070" s="157">
        <v>149.88805600000001</v>
      </c>
      <c r="E2070" s="157" t="str">
        <f>RIGHT(Airports[[#This Row],[ICAO]],3)</f>
        <v>TWG</v>
      </c>
      <c r="F20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0" s="215" t="str" cm="1">
        <f t="array" ref="G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0" s="215" t="str" cm="1">
        <f t="array" ref="H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0" s="157" t="str" cm="1">
        <f t="array" ref="I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0" s="157" t="str" cm="1">
        <f t="array" ref="J2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1" spans="1:11" x14ac:dyDescent="0.25">
      <c r="A2071" s="157" t="s">
        <v>4245</v>
      </c>
      <c r="B2071" s="157" t="s">
        <v>4246</v>
      </c>
      <c r="C2071" s="157">
        <v>-28.174721999999999</v>
      </c>
      <c r="D2071" s="157">
        <v>153.54333299999999</v>
      </c>
      <c r="E2071" s="157" t="str">
        <f>RIGHT(Airports[[#This Row],[ICAO]],3)</f>
        <v>TWH</v>
      </c>
      <c r="F20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1" s="215" t="str" cm="1">
        <f t="array" ref="G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1" s="215" t="str" cm="1">
        <f t="array" ref="H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1" s="157" t="str" cm="1">
        <f t="array" ref="I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1" s="157" t="str" cm="1">
        <f t="array" ref="J2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2" spans="1:11" x14ac:dyDescent="0.25">
      <c r="A2072" s="157" t="s">
        <v>4247</v>
      </c>
      <c r="B2072" s="157" t="s">
        <v>4248</v>
      </c>
      <c r="C2072" s="157">
        <v>-34.588056000000002</v>
      </c>
      <c r="D2072" s="157">
        <v>138.51472200000001</v>
      </c>
      <c r="E2072" s="157" t="str">
        <f>RIGHT(Airports[[#This Row],[ICAO]],3)</f>
        <v>TWL</v>
      </c>
      <c r="F20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2" s="215" t="str" cm="1">
        <f t="array" ref="G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2" s="215" t="str" cm="1">
        <f t="array" ref="H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2" s="157" t="str" cm="1">
        <f t="array" ref="I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2" s="157" t="str" cm="1">
        <f t="array" ref="J2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3" spans="1:11" x14ac:dyDescent="0.25">
      <c r="A2073" s="157" t="s">
        <v>4249</v>
      </c>
      <c r="B2073" s="157" t="s">
        <v>4250</v>
      </c>
      <c r="C2073" s="157">
        <v>-31.441666999999999</v>
      </c>
      <c r="D2073" s="157">
        <v>148.9</v>
      </c>
      <c r="E2073" s="157" t="str">
        <f>RIGHT(Airports[[#This Row],[ICAO]],3)</f>
        <v>TWN</v>
      </c>
      <c r="F20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3" s="215" t="str" cm="1">
        <f t="array" ref="G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3" s="215" t="str" cm="1">
        <f t="array" ref="H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3" s="157" t="str" cm="1">
        <f t="array" ref="I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3" s="157" t="str" cm="1">
        <f t="array" ref="J2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4" spans="1:11" x14ac:dyDescent="0.25">
      <c r="A2074" s="157" t="s">
        <v>4251</v>
      </c>
      <c r="B2074" s="157" t="s">
        <v>4252</v>
      </c>
      <c r="C2074" s="157">
        <v>-38.266666999999998</v>
      </c>
      <c r="D2074" s="157">
        <v>145.17500000000001</v>
      </c>
      <c r="E2074" s="157" t="str">
        <f>RIGHT(Airports[[#This Row],[ICAO]],3)</f>
        <v>TYA</v>
      </c>
      <c r="F20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4" s="215" t="str" cm="1">
        <f t="array" ref="G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4" s="215" t="str" cm="1">
        <f t="array" ref="H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4" s="157" t="str" cm="1">
        <f t="array" ref="I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4" s="157" t="str" cm="1">
        <f t="array" ref="J2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5" spans="1:11" x14ac:dyDescent="0.25">
      <c r="A2075" s="157" t="s">
        <v>4253</v>
      </c>
      <c r="B2075" s="157" t="s">
        <v>4254</v>
      </c>
      <c r="C2075" s="157">
        <v>-28.594722000000001</v>
      </c>
      <c r="D2075" s="157">
        <v>153.55111099999999</v>
      </c>
      <c r="E2075" s="157" t="str">
        <f>RIGHT(Airports[[#This Row],[ICAO]],3)</f>
        <v>TYH</v>
      </c>
      <c r="F20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5" s="215" t="str" cm="1">
        <f t="array" ref="G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5" s="215" t="str" cm="1">
        <f t="array" ref="H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5" s="157" t="str" cm="1">
        <f t="array" ref="I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5" s="157" t="str" cm="1">
        <f t="array" ref="J2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6" spans="1:11" x14ac:dyDescent="0.25">
      <c r="A2076" s="157" t="s">
        <v>4255</v>
      </c>
      <c r="B2076" s="157" t="s">
        <v>4256</v>
      </c>
      <c r="C2076" s="157">
        <v>-26.221944000000001</v>
      </c>
      <c r="D2076" s="157">
        <v>133.90388899999999</v>
      </c>
      <c r="E2076" s="157" t="str">
        <f>RIGHT(Airports[[#This Row],[ICAO]],3)</f>
        <v>TYN</v>
      </c>
      <c r="F20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6" s="215" t="str" cm="1">
        <f t="array" ref="G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6" s="215" t="str" cm="1">
        <f t="array" ref="H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6" s="157" t="str" cm="1">
        <f t="array" ref="I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6" s="157" t="str" cm="1">
        <f t="array" ref="J2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7" spans="1:11" x14ac:dyDescent="0.25">
      <c r="A2077" s="157" t="s">
        <v>4257</v>
      </c>
      <c r="B2077" s="157" t="s">
        <v>4258</v>
      </c>
      <c r="C2077" s="157">
        <v>-38.404443999999998</v>
      </c>
      <c r="D2077" s="157">
        <v>148.320278</v>
      </c>
      <c r="E2077" s="157" t="str">
        <f>RIGHT(Airports[[#This Row],[ICAO]],3)</f>
        <v>UAL</v>
      </c>
      <c r="F20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7" s="215" t="str" cm="1">
        <f t="array" ref="G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7" s="215" t="str" cm="1">
        <f t="array" ref="H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7" s="157" t="str" cm="1">
        <f t="array" ref="I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7" s="157" t="str" cm="1">
        <f t="array" ref="J2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8" spans="1:11" x14ac:dyDescent="0.25">
      <c r="A2078" s="157" t="s">
        <v>4259</v>
      </c>
      <c r="B2078" s="157" t="s">
        <v>4260</v>
      </c>
      <c r="C2078" s="157">
        <v>-20.100000000000001</v>
      </c>
      <c r="D2078" s="157">
        <v>127.599722</v>
      </c>
      <c r="E2078" s="157" t="str">
        <f>RIGHT(Airports[[#This Row],[ICAO]],3)</f>
        <v>UAN</v>
      </c>
      <c r="F20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8" s="215" t="str" cm="1">
        <f t="array" ref="G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8" s="215" t="str" cm="1">
        <f t="array" ref="H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8" s="157" t="str" cm="1">
        <f t="array" ref="I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8" s="157" t="str" cm="1">
        <f t="array" ref="J2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9" spans="1:11" x14ac:dyDescent="0.25">
      <c r="A2079" s="157" t="s">
        <v>4261</v>
      </c>
      <c r="B2079" s="157" t="s">
        <v>4262</v>
      </c>
      <c r="C2079" s="157">
        <v>-13.876944</v>
      </c>
      <c r="D2079" s="157">
        <v>136.796111</v>
      </c>
      <c r="E2079" s="157" t="str">
        <f>RIGHT(Airports[[#This Row],[ICAO]],3)</f>
        <v>UBK</v>
      </c>
      <c r="F20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9" s="215" t="str" cm="1">
        <f t="array" ref="G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9" s="215" t="str" cm="1">
        <f t="array" ref="H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9" s="157" t="str" cm="1">
        <f t="array" ref="I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9" s="157" t="str" cm="1">
        <f t="array" ref="J2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0" spans="1:11" x14ac:dyDescent="0.25">
      <c r="A2080" s="157" t="s">
        <v>4263</v>
      </c>
      <c r="B2080" s="157" t="s">
        <v>4264</v>
      </c>
      <c r="C2080" s="157">
        <v>-38.449722000000001</v>
      </c>
      <c r="D2080" s="157">
        <v>148.309167</v>
      </c>
      <c r="E2080" s="157" t="str">
        <f>RIGHT(Airports[[#This Row],[ICAO]],3)</f>
        <v>UBX</v>
      </c>
      <c r="F20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0" s="215" t="str" cm="1">
        <f t="array" ref="G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0" s="215" t="str" cm="1">
        <f t="array" ref="H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0" s="157" t="str" cm="1">
        <f t="array" ref="I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0" s="157" t="str" cm="1">
        <f t="array" ref="J2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1" spans="1:11" x14ac:dyDescent="0.25">
      <c r="A2081" s="157" t="s">
        <v>4265</v>
      </c>
      <c r="B2081" s="157" t="s">
        <v>4266</v>
      </c>
      <c r="C2081" s="157">
        <v>-17.673333</v>
      </c>
      <c r="D2081" s="157">
        <v>134.23777799999999</v>
      </c>
      <c r="E2081" s="157" t="str">
        <f>RIGHT(Airports[[#This Row],[ICAO]],3)</f>
        <v>UCH</v>
      </c>
      <c r="F20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1" s="215" t="str" cm="1">
        <f t="array" ref="G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1" s="215" t="str" cm="1">
        <f t="array" ref="H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1" s="157" t="str" cm="1">
        <f t="array" ref="I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1" s="157" t="str" cm="1">
        <f t="array" ref="J2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2" spans="1:11" x14ac:dyDescent="0.25">
      <c r="A2082" s="157" t="s">
        <v>4267</v>
      </c>
      <c r="B2082" s="157" t="s">
        <v>4268</v>
      </c>
      <c r="C2082" s="157">
        <v>-18.191666999999999</v>
      </c>
      <c r="D2082" s="157">
        <v>144.61333300000001</v>
      </c>
      <c r="E2082" s="157" t="str">
        <f>RIGHT(Airports[[#This Row],[ICAO]],3)</f>
        <v>UDA</v>
      </c>
      <c r="F20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2" s="215" t="str" cm="1">
        <f t="array" ref="G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2" s="215" t="str" cm="1">
        <f t="array" ref="H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2" s="157" t="str" cm="1">
        <f t="array" ref="I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2" s="157" t="str" cm="1">
        <f t="array" ref="J2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3" spans="1:11" x14ac:dyDescent="0.25">
      <c r="A2083" s="157" t="s">
        <v>4269</v>
      </c>
      <c r="B2083" s="157" t="s">
        <v>4270</v>
      </c>
      <c r="C2083" s="157">
        <v>-21.594443999999999</v>
      </c>
      <c r="D2083" s="157">
        <v>138.365556</v>
      </c>
      <c r="E2083" s="157" t="str">
        <f>RIGHT(Airports[[#This Row],[ICAO]],3)</f>
        <v>UDG</v>
      </c>
      <c r="F20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3" s="215" t="str" cm="1">
        <f t="array" ref="G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3" s="215" t="str" cm="1">
        <f t="array" ref="H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3" s="157" t="str" cm="1">
        <f t="array" ref="I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3" s="157" t="str" cm="1">
        <f t="array" ref="J2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4" spans="1:11" x14ac:dyDescent="0.25">
      <c r="A2084" s="157" t="s">
        <v>4271</v>
      </c>
      <c r="B2084" s="157" t="s">
        <v>4272</v>
      </c>
      <c r="C2084" s="157">
        <v>-19.624167</v>
      </c>
      <c r="D2084" s="157">
        <v>138.63833299999999</v>
      </c>
      <c r="E2084" s="157" t="str">
        <f>RIGHT(Airports[[#This Row],[ICAO]],3)</f>
        <v>UDL</v>
      </c>
      <c r="F20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4" s="215" t="str" cm="1">
        <f t="array" ref="G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4" s="215" t="str" cm="1">
        <f t="array" ref="H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4" s="157" t="str" cm="1">
        <f t="array" ref="I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4" s="157" t="str" cm="1">
        <f t="array" ref="J2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5" spans="1:11" x14ac:dyDescent="0.25">
      <c r="A2085" s="157" t="s">
        <v>4273</v>
      </c>
      <c r="B2085" s="157" t="s">
        <v>4274</v>
      </c>
      <c r="C2085" s="157">
        <v>-38.596666999999997</v>
      </c>
      <c r="D2085" s="157">
        <v>148.144722</v>
      </c>
      <c r="E2085" s="157" t="str">
        <f>RIGHT(Airports[[#This Row],[ICAO]],3)</f>
        <v>UFA</v>
      </c>
      <c r="F20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5" s="215" t="str" cm="1">
        <f t="array" ref="G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5" s="215" t="str" cm="1">
        <f t="array" ref="H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5" s="157" t="str" cm="1">
        <f t="array" ref="I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5" s="157" t="str" cm="1">
        <f t="array" ref="J2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6" spans="1:11" x14ac:dyDescent="0.25">
      <c r="A2086" s="157" t="s">
        <v>4275</v>
      </c>
      <c r="B2086" s="157" t="s">
        <v>4276</v>
      </c>
      <c r="C2086" s="157">
        <v>-38.596666999999997</v>
      </c>
      <c r="D2086" s="157">
        <v>148.144722</v>
      </c>
      <c r="E2086" s="157" t="str">
        <f>RIGHT(Airports[[#This Row],[ICAO]],3)</f>
        <v>UFB</v>
      </c>
      <c r="F20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6" s="215" t="str" cm="1">
        <f t="array" ref="G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6" s="215" t="str" cm="1">
        <f t="array" ref="H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6" s="157" t="str" cm="1">
        <f t="array" ref="I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6" s="157" t="str" cm="1">
        <f t="array" ref="J2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7" spans="1:11" x14ac:dyDescent="0.25">
      <c r="A2087" s="157" t="s">
        <v>4277</v>
      </c>
      <c r="B2087" s="157" t="s">
        <v>4278</v>
      </c>
      <c r="C2087" s="157">
        <v>-38.593333000000001</v>
      </c>
      <c r="D2087" s="157">
        <v>148.10555600000001</v>
      </c>
      <c r="E2087" s="157" t="str">
        <f>RIGHT(Airports[[#This Row],[ICAO]],3)</f>
        <v>UFW</v>
      </c>
      <c r="F20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7" s="215" t="str" cm="1">
        <f t="array" ref="G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7" s="215" t="str" cm="1">
        <f t="array" ref="H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7" s="157" t="str" cm="1">
        <f t="array" ref="I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7" s="157" t="str" cm="1">
        <f t="array" ref="J2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8" spans="1:11" x14ac:dyDescent="0.25">
      <c r="A2088" s="157" t="s">
        <v>4279</v>
      </c>
      <c r="B2088" s="157" t="s">
        <v>4280</v>
      </c>
      <c r="C2088" s="157">
        <v>-38.479444000000001</v>
      </c>
      <c r="D2088" s="157">
        <v>148.34277800000001</v>
      </c>
      <c r="E2088" s="157" t="str">
        <f>RIGHT(Airports[[#This Row],[ICAO]],3)</f>
        <v>UKL</v>
      </c>
      <c r="F20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8" s="215" t="str" cm="1">
        <f t="array" ref="G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8" s="215" t="str" cm="1">
        <f t="array" ref="H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8" s="157" t="str" cm="1">
        <f t="array" ref="I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8" s="157" t="str" cm="1">
        <f t="array" ref="J2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9" spans="1:11" x14ac:dyDescent="0.25">
      <c r="A2089" s="157" t="s">
        <v>4281</v>
      </c>
      <c r="B2089" s="157" t="s">
        <v>4282</v>
      </c>
      <c r="C2089" s="157">
        <v>-22.029444000000002</v>
      </c>
      <c r="D2089" s="157">
        <v>145.97416699999999</v>
      </c>
      <c r="E2089" s="157" t="str">
        <f>RIGHT(Airports[[#This Row],[ICAO]],3)</f>
        <v>ULC</v>
      </c>
      <c r="F20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9" s="215" t="str" cm="1">
        <f t="array" ref="G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9" s="215" t="str" cm="1">
        <f t="array" ref="H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9" s="157" t="str" cm="1">
        <f t="array" ref="I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9" s="157" t="str" cm="1">
        <f t="array" ref="J2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0" spans="1:11" x14ac:dyDescent="0.25">
      <c r="A2090" s="157" t="s">
        <v>4283</v>
      </c>
      <c r="B2090" s="157" t="s">
        <v>4284</v>
      </c>
      <c r="C2090" s="157">
        <v>-32.239167000000002</v>
      </c>
      <c r="D2090" s="157">
        <v>149.74555599999999</v>
      </c>
      <c r="E2090" s="157" t="str">
        <f>RIGHT(Airports[[#This Row],[ICAO]],3)</f>
        <v>ULN</v>
      </c>
      <c r="F20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0" s="215" t="str" cm="1">
        <f t="array" ref="G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0" s="215" t="str" cm="1">
        <f t="array" ref="H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0" s="157" t="str" cm="1">
        <f t="array" ref="I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0" s="157" t="str" cm="1">
        <f t="array" ref="J2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1" spans="1:11" x14ac:dyDescent="0.25">
      <c r="A2091" s="157" t="s">
        <v>4285</v>
      </c>
      <c r="B2091" s="157" t="s">
        <v>4286</v>
      </c>
      <c r="C2091" s="157">
        <v>-38.311388999999998</v>
      </c>
      <c r="D2091" s="157">
        <v>148.43944400000001</v>
      </c>
      <c r="E2091" s="157" t="str">
        <f>RIGHT(Airports[[#This Row],[ICAO]],3)</f>
        <v>ULX</v>
      </c>
      <c r="F20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1" s="215" t="str" cm="1">
        <f t="array" ref="G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1" s="215" t="str" cm="1">
        <f t="array" ref="H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1" s="157" t="str" cm="1">
        <f t="array" ref="I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1" s="157" t="str" cm="1">
        <f t="array" ref="J2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2" spans="1:11" x14ac:dyDescent="0.25">
      <c r="A2092" s="157" t="s">
        <v>4287</v>
      </c>
      <c r="B2092" s="157" t="s">
        <v>4288</v>
      </c>
      <c r="C2092" s="157">
        <v>-38.5</v>
      </c>
      <c r="D2092" s="157">
        <v>147.772222</v>
      </c>
      <c r="E2092" s="157" t="str">
        <f>RIGHT(Airports[[#This Row],[ICAO]],3)</f>
        <v>UMA</v>
      </c>
      <c r="F20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2" s="215" t="str" cm="1">
        <f t="array" ref="G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2" s="215" t="str" cm="1">
        <f t="array" ref="H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2" s="157" t="str" cm="1">
        <f t="array" ref="I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2" s="157" t="str" cm="1">
        <f t="array" ref="J2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3" spans="1:11" x14ac:dyDescent="0.25">
      <c r="A2093" s="157" t="s">
        <v>4289</v>
      </c>
      <c r="B2093" s="157" t="s">
        <v>4290</v>
      </c>
      <c r="C2093" s="157">
        <v>-25.746389000000001</v>
      </c>
      <c r="D2093" s="157">
        <v>133.70138900000001</v>
      </c>
      <c r="E2093" s="157" t="str">
        <f>RIGHT(Airports[[#This Row],[ICAO]],3)</f>
        <v>UMB</v>
      </c>
      <c r="F20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3" s="215" t="str" cm="1">
        <f t="array" ref="G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3" s="215" t="str" cm="1">
        <f t="array" ref="H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3" s="157" t="str" cm="1">
        <f t="array" ref="I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3" s="157" t="str" cm="1">
        <f t="array" ref="J2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4" spans="1:11" x14ac:dyDescent="0.25">
      <c r="A2094" s="157" t="s">
        <v>4291</v>
      </c>
      <c r="B2094" s="157" t="s">
        <v>4292</v>
      </c>
      <c r="C2094" s="157">
        <v>-26.486667000000001</v>
      </c>
      <c r="D2094" s="157">
        <v>132.04</v>
      </c>
      <c r="E2094" s="157" t="str">
        <f>RIGHT(Airports[[#This Row],[ICAO]],3)</f>
        <v>UMU</v>
      </c>
      <c r="F20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4" s="215" t="str" cm="1">
        <f t="array" ref="G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4" s="215" t="str" cm="1">
        <f t="array" ref="H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4" s="157" t="str" cm="1">
        <f t="array" ref="I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4" s="157" t="str" cm="1">
        <f t="array" ref="J2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5" spans="1:11" x14ac:dyDescent="0.25">
      <c r="A2095" s="157" t="s">
        <v>4293</v>
      </c>
      <c r="B2095" s="157" t="s">
        <v>4294</v>
      </c>
      <c r="C2095" s="157">
        <v>-38.17</v>
      </c>
      <c r="D2095" s="157">
        <v>148.419444</v>
      </c>
      <c r="E2095" s="157" t="str">
        <f>RIGHT(Airports[[#This Row],[ICAO]],3)</f>
        <v>UNA</v>
      </c>
      <c r="F20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5" s="215" t="str" cm="1">
        <f t="array" ref="G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5" s="215" t="str" cm="1">
        <f t="array" ref="H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5" s="157" t="str" cm="1">
        <f t="array" ref="I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5" s="157" t="str" cm="1">
        <f t="array" ref="J2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6" spans="1:11" x14ac:dyDescent="0.25">
      <c r="A2096" s="157" t="s">
        <v>4295</v>
      </c>
      <c r="B2096" s="157" t="s">
        <v>4296</v>
      </c>
      <c r="C2096" s="157">
        <v>-38.192500000000003</v>
      </c>
      <c r="D2096" s="157">
        <v>148.388611</v>
      </c>
      <c r="E2096" s="157" t="str">
        <f>RIGHT(Airports[[#This Row],[ICAO]],3)</f>
        <v>UNW</v>
      </c>
      <c r="F20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6" s="215" t="str" cm="1">
        <f t="array" ref="G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6" s="215" t="str" cm="1">
        <f t="array" ref="H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6" s="157" t="str" cm="1">
        <f t="array" ref="I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6" s="157" t="str" cm="1">
        <f t="array" ref="J2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7" spans="1:11" x14ac:dyDescent="0.25">
      <c r="A2097" s="157" t="s">
        <v>4297</v>
      </c>
      <c r="B2097" s="157" t="s">
        <v>4298</v>
      </c>
      <c r="C2097" s="157">
        <v>-24.511389000000001</v>
      </c>
      <c r="D2097" s="157">
        <v>139.617222</v>
      </c>
      <c r="E2097" s="157" t="str">
        <f>RIGHT(Airports[[#This Row],[ICAO]],3)</f>
        <v>UNY</v>
      </c>
      <c r="F20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7" s="215" t="str" cm="1">
        <f t="array" ref="G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7" s="215" t="str" cm="1">
        <f t="array" ref="H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7" s="157" t="str" cm="1">
        <f t="array" ref="I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7" s="157" t="str" cm="1">
        <f t="array" ref="J2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8" spans="1:11" x14ac:dyDescent="0.25">
      <c r="A2098" s="157" t="s">
        <v>4299</v>
      </c>
      <c r="B2098" s="157" t="s">
        <v>4300</v>
      </c>
      <c r="C2098" s="157">
        <v>-38.219721999999997</v>
      </c>
      <c r="D2098" s="157">
        <v>147.16888900000001</v>
      </c>
      <c r="E2098" s="157" t="str">
        <f>RIGHT(Airports[[#This Row],[ICAO]],3)</f>
        <v>UOF</v>
      </c>
      <c r="F20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8" s="215" t="str" cm="1">
        <f t="array" ref="G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8" s="215" t="str" cm="1">
        <f t="array" ref="H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8" s="157" t="str" cm="1">
        <f t="array" ref="I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8" s="157" t="str" cm="1">
        <f t="array" ref="J2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9" spans="1:11" x14ac:dyDescent="0.25">
      <c r="A2099" s="157" t="s">
        <v>4301</v>
      </c>
      <c r="B2099" s="157" t="s">
        <v>4302</v>
      </c>
      <c r="C2099" s="157">
        <v>-38.487222000000003</v>
      </c>
      <c r="D2099" s="157">
        <v>147.3775</v>
      </c>
      <c r="E2099" s="157" t="str">
        <f>RIGHT(Airports[[#This Row],[ICAO]],3)</f>
        <v>UPA</v>
      </c>
      <c r="F20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9" s="215" t="str" cm="1">
        <f t="array" ref="G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9" s="215" t="str" cm="1">
        <f t="array" ref="H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9" s="157" t="str" cm="1">
        <f t="array" ref="I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9" s="157" t="str" cm="1">
        <f t="array" ref="J2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0" spans="1:11" x14ac:dyDescent="0.25">
      <c r="A2100" s="157" t="s">
        <v>4303</v>
      </c>
      <c r="B2100" s="157" t="s">
        <v>4304</v>
      </c>
      <c r="C2100" s="157">
        <v>-16.683056000000001</v>
      </c>
      <c r="D2100" s="157">
        <v>145.93861100000001</v>
      </c>
      <c r="E2100" s="157" t="str">
        <f>RIGHT(Airports[[#This Row],[ICAO]],3)</f>
        <v>UPC</v>
      </c>
      <c r="F21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0" s="215" t="str" cm="1">
        <f t="array" ref="G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0" s="215" t="str" cm="1">
        <f t="array" ref="H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0" s="157" t="str" cm="1">
        <f t="array" ref="I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0" s="157" t="str" cm="1">
        <f t="array" ref="J2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1" spans="1:11" x14ac:dyDescent="0.25">
      <c r="A2101" s="157" t="s">
        <v>4305</v>
      </c>
      <c r="B2101" s="157" t="s">
        <v>4306</v>
      </c>
      <c r="C2101" s="157">
        <v>-38.569167</v>
      </c>
      <c r="D2101" s="157">
        <v>147.32249999999999</v>
      </c>
      <c r="E2101" s="157" t="str">
        <f>RIGHT(Airports[[#This Row],[ICAO]],3)</f>
        <v>UPE</v>
      </c>
      <c r="F21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1" s="215" t="str" cm="1">
        <f t="array" ref="G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1" s="215" t="str" cm="1">
        <f t="array" ref="H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1" s="157" t="str" cm="1">
        <f t="array" ref="I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1" s="157" t="str" cm="1">
        <f t="array" ref="J2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2" spans="1:11" x14ac:dyDescent="0.25">
      <c r="A2102" s="157" t="s">
        <v>4307</v>
      </c>
      <c r="B2102" s="157" t="s">
        <v>4308</v>
      </c>
      <c r="C2102" s="157">
        <v>-14.705278</v>
      </c>
      <c r="D2102" s="157">
        <v>134.56222199999999</v>
      </c>
      <c r="E2102" s="157" t="str">
        <f>RIGHT(Airports[[#This Row],[ICAO]],3)</f>
        <v>UPG</v>
      </c>
      <c r="F21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2" s="215" t="str" cm="1">
        <f t="array" ref="G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2" s="215" t="str" cm="1">
        <f t="array" ref="H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2" s="157" t="str" cm="1">
        <f t="array" ref="I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2" s="157" t="str" cm="1">
        <f t="array" ref="J2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3" spans="1:11" x14ac:dyDescent="0.25">
      <c r="A2103" s="157" t="s">
        <v>4309</v>
      </c>
      <c r="B2103" s="157" t="s">
        <v>4310</v>
      </c>
      <c r="C2103" s="157">
        <v>-38.230556</v>
      </c>
      <c r="D2103" s="157">
        <v>148.220833</v>
      </c>
      <c r="E2103" s="157" t="str">
        <f>RIGHT(Airports[[#This Row],[ICAO]],3)</f>
        <v>UPX</v>
      </c>
      <c r="F21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3" s="215" t="str" cm="1">
        <f t="array" ref="G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3" s="215" t="str" cm="1">
        <f t="array" ref="H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3" s="157" t="str" cm="1">
        <f t="array" ref="I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3" s="157" t="str" cm="1">
        <f t="array" ref="J2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4" spans="1:11" x14ac:dyDescent="0.25">
      <c r="A2104" s="157" t="s">
        <v>4311</v>
      </c>
      <c r="B2104" s="157" t="s">
        <v>4312</v>
      </c>
      <c r="C2104" s="157">
        <v>-38.517221999999997</v>
      </c>
      <c r="D2104" s="157">
        <v>147.83888899999999</v>
      </c>
      <c r="E2104" s="157" t="str">
        <f>RIGHT(Airports[[#This Row],[ICAO]],3)</f>
        <v>URB</v>
      </c>
      <c r="F21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4" s="215" t="str" cm="1">
        <f t="array" ref="G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4" s="215" t="str" cm="1">
        <f t="array" ref="H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4" s="157" t="str" cm="1">
        <f t="array" ref="I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4" s="157" t="str" cm="1">
        <f t="array" ref="J2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5" spans="1:11" x14ac:dyDescent="0.25">
      <c r="A2105" s="157" t="s">
        <v>4313</v>
      </c>
      <c r="B2105" s="157" t="s">
        <v>4314</v>
      </c>
      <c r="C2105" s="157">
        <v>-22.466667000000001</v>
      </c>
      <c r="D2105" s="157">
        <v>137.71638899999999</v>
      </c>
      <c r="E2105" s="157" t="str">
        <f>RIGHT(Airports[[#This Row],[ICAO]],3)</f>
        <v>URL</v>
      </c>
      <c r="F21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5" s="215" t="str" cm="1">
        <f t="array" ref="G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5" s="215" t="str" cm="1">
        <f t="array" ref="H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5" s="157" t="str" cm="1">
        <f t="array" ref="I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5" s="157" t="str" cm="1">
        <f t="array" ref="J2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6" spans="1:11" x14ac:dyDescent="0.25">
      <c r="A2106" s="157" t="s">
        <v>4315</v>
      </c>
      <c r="B2106" s="157" t="s">
        <v>4316</v>
      </c>
      <c r="C2106" s="157">
        <v>-33.676389</v>
      </c>
      <c r="D2106" s="157">
        <v>138.94138899999999</v>
      </c>
      <c r="E2106" s="157" t="str">
        <f>RIGHT(Airports[[#This Row],[ICAO]],3)</f>
        <v>URR</v>
      </c>
      <c r="F21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6" s="215" t="str" cm="1">
        <f t="array" ref="G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6" s="215" t="str" cm="1">
        <f t="array" ref="H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6" s="157" t="str" cm="1">
        <f t="array" ref="I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6" s="157" t="str" cm="1">
        <f t="array" ref="J2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7" spans="1:11" x14ac:dyDescent="0.25">
      <c r="A2107" s="157" t="s">
        <v>4317</v>
      </c>
      <c r="B2107" s="157" t="s">
        <v>4318</v>
      </c>
      <c r="C2107" s="157">
        <v>-26.133056</v>
      </c>
      <c r="D2107" s="157">
        <v>113.416389</v>
      </c>
      <c r="E2107" s="157" t="str">
        <f>RIGHT(Airports[[#This Row],[ICAO]],3)</f>
        <v>USL</v>
      </c>
      <c r="F21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7" s="215" t="str" cm="1">
        <f t="array" ref="G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7" s="215" t="str" cm="1">
        <f t="array" ref="H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7" s="157" t="str" cm="1">
        <f t="array" ref="I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7" s="157" t="str" cm="1">
        <f t="array" ref="J2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8" spans="1:11" x14ac:dyDescent="0.25">
      <c r="A2108" s="157" t="s">
        <v>4319</v>
      </c>
      <c r="B2108" s="157" t="s">
        <v>4320</v>
      </c>
      <c r="C2108" s="157">
        <v>-38.194167</v>
      </c>
      <c r="D2108" s="157">
        <v>148.02555599999999</v>
      </c>
      <c r="E2108" s="157" t="str">
        <f>RIGHT(Airports[[#This Row],[ICAO]],3)</f>
        <v>USN</v>
      </c>
      <c r="F21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8" s="215" t="str" cm="1">
        <f t="array" ref="G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8" s="215" t="str" cm="1">
        <f t="array" ref="H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8" s="157" t="str" cm="1">
        <f t="array" ref="I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8" s="157" t="str" cm="1">
        <f t="array" ref="J2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9" spans="1:11" x14ac:dyDescent="0.25">
      <c r="A2109" s="157" t="s">
        <v>4321</v>
      </c>
      <c r="B2109" s="157" t="s">
        <v>4322</v>
      </c>
      <c r="C2109" s="157">
        <v>-38.407499999999999</v>
      </c>
      <c r="D2109" s="157">
        <v>148.27805599999999</v>
      </c>
      <c r="E2109" s="157" t="str">
        <f>RIGHT(Airports[[#This Row],[ICAO]],3)</f>
        <v>USU</v>
      </c>
      <c r="F21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9" s="215" t="str" cm="1">
        <f t="array" ref="G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9" s="215" t="str" cm="1">
        <f t="array" ref="H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9" s="157" t="str" cm="1">
        <f t="array" ref="I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9" s="157" t="str" cm="1">
        <f t="array" ref="J2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0" spans="1:11" x14ac:dyDescent="0.25">
      <c r="A2110" s="157" t="s">
        <v>4323</v>
      </c>
      <c r="B2110" s="157" t="s">
        <v>4324</v>
      </c>
      <c r="C2110" s="157">
        <v>-38.296666999999999</v>
      </c>
      <c r="D2110" s="157">
        <v>147.67611099999999</v>
      </c>
      <c r="E2110" s="157" t="str">
        <f>RIGHT(Airports[[#This Row],[ICAO]],3)</f>
        <v>UTA</v>
      </c>
      <c r="F21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0" s="215" t="str" cm="1">
        <f t="array" ref="G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0" s="215" t="str" cm="1">
        <f t="array" ref="H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0" s="157" t="str" cm="1">
        <f t="array" ref="I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0" s="157" t="str" cm="1">
        <f t="array" ref="J2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1" spans="1:11" x14ac:dyDescent="0.25">
      <c r="A2111" s="157" t="s">
        <v>4325</v>
      </c>
      <c r="B2111" s="157" t="s">
        <v>4326</v>
      </c>
      <c r="C2111" s="157">
        <v>-22.055</v>
      </c>
      <c r="D2111" s="157">
        <v>134.78972200000001</v>
      </c>
      <c r="E2111" s="157" t="str">
        <f>RIGHT(Airports[[#This Row],[ICAO]],3)</f>
        <v>UTP</v>
      </c>
      <c r="F21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1" s="215" t="str" cm="1">
        <f t="array" ref="G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1" s="215" t="str" cm="1">
        <f t="array" ref="H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1" s="157" t="str" cm="1">
        <f t="array" ref="I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1" s="157" t="str" cm="1">
        <f t="array" ref="J2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2" spans="1:11" x14ac:dyDescent="0.25">
      <c r="A2112" s="157" t="s">
        <v>4327</v>
      </c>
      <c r="B2112" s="157" t="s">
        <v>4328</v>
      </c>
      <c r="C2112" s="157">
        <v>-22.233332999999998</v>
      </c>
      <c r="D2112" s="157">
        <v>134.58000000000001</v>
      </c>
      <c r="E2112" s="157" t="str">
        <f>RIGHT(Airports[[#This Row],[ICAO]],3)</f>
        <v>UTS</v>
      </c>
      <c r="F21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2" s="215" t="str" cm="1">
        <f t="array" ref="G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2" s="215" t="str" cm="1">
        <f t="array" ref="H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2" s="157" t="str" cm="1">
        <f t="array" ref="I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2" s="157" t="str" cm="1">
        <f t="array" ref="J2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3" spans="1:11" x14ac:dyDescent="0.25">
      <c r="A2113" s="157" t="s">
        <v>4329</v>
      </c>
      <c r="B2113" s="157" t="s">
        <v>4330</v>
      </c>
      <c r="C2113" s="157">
        <v>-38.24</v>
      </c>
      <c r="D2113" s="157">
        <v>147.87388899999999</v>
      </c>
      <c r="E2113" s="157" t="str">
        <f>RIGHT(Airports[[#This Row],[ICAO]],3)</f>
        <v>UWH</v>
      </c>
      <c r="F21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3" s="215" t="str" cm="1">
        <f t="array" ref="G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3" s="215" t="str" cm="1">
        <f t="array" ref="H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3" s="157" t="str" cm="1">
        <f t="array" ref="I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3" s="157" t="str" cm="1">
        <f t="array" ref="J2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4" spans="1:11" x14ac:dyDescent="0.25">
      <c r="A2114" s="157" t="s">
        <v>4331</v>
      </c>
      <c r="B2114" s="157" t="s">
        <v>4332</v>
      </c>
      <c r="C2114" s="157">
        <v>-34.387222000000001</v>
      </c>
      <c r="D2114" s="157">
        <v>139.14416700000001</v>
      </c>
      <c r="E2114" s="157" t="str">
        <f>RIGHT(Airports[[#This Row],[ICAO]],3)</f>
        <v>VAF</v>
      </c>
      <c r="F21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4" s="215" t="str" cm="1">
        <f t="array" ref="G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4" s="215" t="str" cm="1">
        <f t="array" ref="H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4" s="157" t="str" cm="1">
        <f t="array" ref="I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4" s="157" t="str" cm="1">
        <f t="array" ref="J2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5" spans="1:11" x14ac:dyDescent="0.25">
      <c r="A2115" s="157" t="s">
        <v>4333</v>
      </c>
      <c r="B2115" s="157" t="s">
        <v>4334</v>
      </c>
      <c r="C2115" s="157">
        <v>-41.43</v>
      </c>
      <c r="D2115" s="157">
        <v>146.26333299999999</v>
      </c>
      <c r="E2115" s="157" t="str">
        <f>RIGHT(Airports[[#This Row],[ICAO]],3)</f>
        <v>VAL</v>
      </c>
      <c r="F21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5" s="215" t="str" cm="1">
        <f t="array" ref="G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5" s="215" t="str" cm="1">
        <f t="array" ref="H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5" s="157" t="str" cm="1">
        <f t="array" ref="I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5" s="157" t="str" cm="1">
        <f t="array" ref="J2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6" spans="1:11" x14ac:dyDescent="0.25">
      <c r="A2116" s="157" t="s">
        <v>4335</v>
      </c>
      <c r="B2116" s="157" t="s">
        <v>4336</v>
      </c>
      <c r="C2116" s="157">
        <v>-13.995556000000001</v>
      </c>
      <c r="D2116" s="157">
        <v>126.141111</v>
      </c>
      <c r="E2116" s="157" t="str">
        <f>RIGHT(Airports[[#This Row],[ICAO]],3)</f>
        <v>VAN</v>
      </c>
      <c r="F21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6" s="215" t="str" cm="1">
        <f t="array" ref="G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6" s="215" t="str" cm="1">
        <f t="array" ref="H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6" s="157" t="str" cm="1">
        <f t="array" ref="I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6" s="157" t="str" cm="1">
        <f t="array" ref="J2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7" spans="1:11" x14ac:dyDescent="0.25">
      <c r="A2117" s="157" t="s">
        <v>4337</v>
      </c>
      <c r="B2117" s="157" t="s">
        <v>4338</v>
      </c>
      <c r="C2117" s="157">
        <v>-33.884999999999998</v>
      </c>
      <c r="D2117" s="157">
        <v>151.22388900000001</v>
      </c>
      <c r="E2117" s="157" t="str">
        <f>RIGHT(Airports[[#This Row],[ICAO]],3)</f>
        <v>VCB</v>
      </c>
      <c r="F21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7" s="215" t="str" cm="1">
        <f t="array" ref="G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7" s="215" t="str" cm="1">
        <f t="array" ref="H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7" s="157" t="str" cm="1">
        <f t="array" ref="I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7" s="157" t="str" cm="1">
        <f t="array" ref="J2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8" spans="1:11" x14ac:dyDescent="0.25">
      <c r="A2118" s="157" t="s">
        <v>4339</v>
      </c>
      <c r="B2118" s="157" t="s">
        <v>4340</v>
      </c>
      <c r="C2118" s="157">
        <v>-21.254722000000001</v>
      </c>
      <c r="D2118" s="157">
        <v>149.41999999999999</v>
      </c>
      <c r="E2118" s="157" t="str">
        <f>RIGHT(Airports[[#This Row],[ICAO]],3)</f>
        <v>VIE</v>
      </c>
      <c r="F21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8" s="215" t="str" cm="1">
        <f t="array" ref="G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8" s="215" t="str" cm="1">
        <f t="array" ref="H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8" s="157" t="str" cm="1">
        <f t="array" ref="I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8" s="157" t="str" cm="1">
        <f t="array" ref="J2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9" spans="1:11" x14ac:dyDescent="0.25">
      <c r="A2119" s="157" t="s">
        <v>4341</v>
      </c>
      <c r="B2119" s="157" t="s">
        <v>4342</v>
      </c>
      <c r="C2119" s="157">
        <v>-19.25</v>
      </c>
      <c r="D2119" s="157">
        <v>146.826111</v>
      </c>
      <c r="E2119" s="157" t="str">
        <f>RIGHT(Airports[[#This Row],[ICAO]],3)</f>
        <v>VIL</v>
      </c>
      <c r="F21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9" s="215" t="str" cm="1">
        <f t="array" ref="G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9" s="215" t="str" cm="1">
        <f t="array" ref="H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9" s="157" t="str" cm="1">
        <f t="array" ref="I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9" s="157" t="str" cm="1">
        <f t="array" ref="J2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0" spans="1:11" x14ac:dyDescent="0.25">
      <c r="A2120" s="157" t="s">
        <v>4343</v>
      </c>
      <c r="B2120" s="157" t="s">
        <v>4344</v>
      </c>
      <c r="C2120" s="157">
        <v>-30.583333</v>
      </c>
      <c r="D2120" s="157">
        <v>135.71638899999999</v>
      </c>
      <c r="E2120" s="157" t="str">
        <f>RIGHT(Airports[[#This Row],[ICAO]],3)</f>
        <v>VIV</v>
      </c>
      <c r="F21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0" s="215" t="str" cm="1">
        <f t="array" ref="G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0" s="215" t="str" cm="1">
        <f t="array" ref="H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0" s="157" t="str" cm="1">
        <f t="array" ref="I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0" s="157" t="str" cm="1">
        <f t="array" ref="J2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1" spans="1:11" x14ac:dyDescent="0.25">
      <c r="A2121" s="157" t="s">
        <v>4345</v>
      </c>
      <c r="B2121" s="157" t="s">
        <v>4346</v>
      </c>
      <c r="C2121" s="157">
        <v>-21.296111</v>
      </c>
      <c r="D2121" s="157">
        <v>149.359444</v>
      </c>
      <c r="E2121" s="157" t="str">
        <f>RIGHT(Airports[[#This Row],[ICAO]],3)</f>
        <v>VIW</v>
      </c>
      <c r="F21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1" s="215" t="str" cm="1">
        <f t="array" ref="G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1" s="215" t="str" cm="1">
        <f t="array" ref="H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1" s="157" t="str" cm="1">
        <f t="array" ref="I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1" s="157" t="str" cm="1">
        <f t="array" ref="J2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2" spans="1:11" x14ac:dyDescent="0.25">
      <c r="A2122" s="157" t="s">
        <v>4347</v>
      </c>
      <c r="B2122" s="157" t="s">
        <v>4348</v>
      </c>
      <c r="C2122" s="157">
        <v>-32.719721999999997</v>
      </c>
      <c r="D2122" s="157">
        <v>119.505833</v>
      </c>
      <c r="E2122" s="157" t="str">
        <f>RIGHT(Airports[[#This Row],[ICAO]],3)</f>
        <v>VLY</v>
      </c>
      <c r="F21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2" s="215" t="str" cm="1">
        <f t="array" ref="G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2" s="215" t="str" cm="1">
        <f t="array" ref="H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2" s="157" t="str" cm="1">
        <f t="array" ref="I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2" s="157" t="str" cm="1">
        <f t="array" ref="J2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3" spans="1:11" x14ac:dyDescent="0.25">
      <c r="A2123" s="157" t="s">
        <v>4349</v>
      </c>
      <c r="B2123" s="157" t="s">
        <v>4350</v>
      </c>
      <c r="C2123" s="157">
        <v>-10.5</v>
      </c>
      <c r="D2123" s="157">
        <v>141.91388900000001</v>
      </c>
      <c r="E2123" s="157" t="str">
        <f>RIGHT(Airports[[#This Row],[ICAO]],3)</f>
        <v>VND</v>
      </c>
      <c r="F21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3" s="215" t="str" cm="1">
        <f t="array" ref="G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3" s="215" t="str" cm="1">
        <f t="array" ref="H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3" s="157" t="str" cm="1">
        <f t="array" ref="I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3" s="157" t="str" cm="1">
        <f t="array" ref="J2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4" spans="1:11" x14ac:dyDescent="0.25">
      <c r="A2124" s="157" t="s">
        <v>4351</v>
      </c>
      <c r="B2124" s="157" t="s">
        <v>4352</v>
      </c>
      <c r="C2124" s="157">
        <v>-22.333333</v>
      </c>
      <c r="D2124" s="157">
        <v>130.86666700000001</v>
      </c>
      <c r="E2124" s="157" t="str">
        <f>RIGHT(Airports[[#This Row],[ICAO]],3)</f>
        <v>VNS</v>
      </c>
      <c r="F21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4" s="215" t="str" cm="1">
        <f t="array" ref="G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4" s="215" t="str" cm="1">
        <f t="array" ref="H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4" s="157" t="str" cm="1">
        <f t="array" ref="I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4" s="157" t="str" cm="1">
        <f t="array" ref="J2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5" spans="1:11" x14ac:dyDescent="0.25">
      <c r="A2125" s="157" t="s">
        <v>4353</v>
      </c>
      <c r="B2125" s="157" t="s">
        <v>4354</v>
      </c>
      <c r="C2125" s="157">
        <v>-35.991388999999998</v>
      </c>
      <c r="D2125" s="157">
        <v>137.19138899999999</v>
      </c>
      <c r="E2125" s="157" t="str">
        <f>RIGHT(Airports[[#This Row],[ICAO]],3)</f>
        <v>VOB</v>
      </c>
      <c r="F21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5" s="215" t="str" cm="1">
        <f t="array" ref="G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5" s="215" t="str" cm="1">
        <f t="array" ref="H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5" s="157" t="str" cm="1">
        <f t="array" ref="I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5" s="157" t="str" cm="1">
        <f t="array" ref="J2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6" spans="1:11" x14ac:dyDescent="0.25">
      <c r="A2126" s="157" t="s">
        <v>4355</v>
      </c>
      <c r="B2126" s="157" t="s">
        <v>4356</v>
      </c>
      <c r="C2126" s="157">
        <v>-37.814444000000002</v>
      </c>
      <c r="D2126" s="157">
        <v>144.951111</v>
      </c>
      <c r="E2126" s="157" t="str">
        <f>RIGHT(Airports[[#This Row],[ICAO]],3)</f>
        <v>VPC</v>
      </c>
      <c r="F21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6" s="215" t="str" cm="1">
        <f t="array" ref="G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6" s="215" t="str" cm="1">
        <f t="array" ref="H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6" s="157" t="str" cm="1">
        <f t="array" ref="I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6" s="157" t="str" cm="1">
        <f t="array" ref="J2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7" spans="1:11" x14ac:dyDescent="0.25">
      <c r="A2127" s="157" t="s">
        <v>4357</v>
      </c>
      <c r="B2127" s="157" t="s">
        <v>4358</v>
      </c>
      <c r="C2127" s="157">
        <v>-28.653333</v>
      </c>
      <c r="D2127" s="157">
        <v>153.575278</v>
      </c>
      <c r="E2127" s="157" t="str">
        <f>RIGHT(Airports[[#This Row],[ICAO]],3)</f>
        <v>VPK</v>
      </c>
      <c r="F21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7" s="215" t="str" cm="1">
        <f t="array" ref="G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7" s="215" t="str" cm="1">
        <f t="array" ref="H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7" s="157" t="str" cm="1">
        <f t="array" ref="I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7" s="157" t="str" cm="1">
        <f t="array" ref="J2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8" spans="1:11" x14ac:dyDescent="0.25">
      <c r="A2128" s="157" t="s">
        <v>4359</v>
      </c>
      <c r="B2128" s="157" t="s">
        <v>4360</v>
      </c>
      <c r="C2128" s="157">
        <v>-16.403611000000001</v>
      </c>
      <c r="D2128" s="157">
        <v>131.0025</v>
      </c>
      <c r="E2128" s="157" t="str">
        <f>RIGHT(Airports[[#This Row],[ICAO]],3)</f>
        <v>VRD</v>
      </c>
      <c r="F21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8" s="215" t="str" cm="1">
        <f t="array" ref="G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8" s="215" t="str" cm="1">
        <f t="array" ref="H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8" s="157" t="str" cm="1">
        <f t="array" ref="I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8" s="157" t="str" cm="1">
        <f t="array" ref="J2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9" spans="1:11" x14ac:dyDescent="0.25">
      <c r="A2129" s="157" t="s">
        <v>4361</v>
      </c>
      <c r="B2129" s="157" t="s">
        <v>4362</v>
      </c>
      <c r="C2129" s="157">
        <v>-16.962222000000001</v>
      </c>
      <c r="D2129" s="157">
        <v>141.95249999999999</v>
      </c>
      <c r="E2129" s="157" t="str">
        <f>RIGHT(Airports[[#This Row],[ICAO]],3)</f>
        <v>VRS</v>
      </c>
      <c r="F21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9" s="215" t="str" cm="1">
        <f t="array" ref="G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9" s="215" t="str" cm="1">
        <f t="array" ref="H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9" s="157" t="str" cm="1">
        <f t="array" ref="I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9" s="157" t="str" cm="1">
        <f t="array" ref="J2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0" spans="1:11" x14ac:dyDescent="0.25">
      <c r="A2130" s="157" t="s">
        <v>4363</v>
      </c>
      <c r="B2130" s="157" t="s">
        <v>4364</v>
      </c>
      <c r="C2130" s="157">
        <v>-11.148332999999999</v>
      </c>
      <c r="D2130" s="157">
        <v>131.984722</v>
      </c>
      <c r="E2130" s="157" t="str">
        <f>RIGHT(Airports[[#This Row],[ICAO]],3)</f>
        <v>VSH</v>
      </c>
      <c r="F21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0" s="215" t="str" cm="1">
        <f t="array" ref="G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0" s="215" t="str" cm="1">
        <f t="array" ref="H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0" s="157" t="str" cm="1">
        <f t="array" ref="I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0" s="157" t="str" cm="1">
        <f t="array" ref="J2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1" spans="1:11" x14ac:dyDescent="0.25">
      <c r="A2131" s="157" t="s">
        <v>4365</v>
      </c>
      <c r="B2131" s="157" t="s">
        <v>4366</v>
      </c>
      <c r="C2131" s="157">
        <v>-35.561943999999997</v>
      </c>
      <c r="D2131" s="157">
        <v>138.60638900000001</v>
      </c>
      <c r="E2131" s="157" t="str">
        <f>RIGHT(Airports[[#This Row],[ICAO]],3)</f>
        <v>VTH</v>
      </c>
      <c r="F21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1" s="215" t="str" cm="1">
        <f t="array" ref="G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1" s="215" t="str" cm="1">
        <f t="array" ref="H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1" s="157" t="str" cm="1">
        <f t="array" ref="I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1" s="157" t="str" cm="1">
        <f t="array" ref="J2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2" spans="1:11" x14ac:dyDescent="0.25">
      <c r="A2132" s="157" t="s">
        <v>4367</v>
      </c>
      <c r="B2132" s="157" t="s">
        <v>4368</v>
      </c>
      <c r="C2132" s="157">
        <v>-37.183610999999999</v>
      </c>
      <c r="D2132" s="157">
        <v>142.33944399999999</v>
      </c>
      <c r="E2132" s="157" t="str">
        <f>RIGHT(Airports[[#This Row],[ICAO]],3)</f>
        <v>VVA</v>
      </c>
      <c r="F21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2" s="215" t="str" cm="1">
        <f t="array" ref="G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2" s="215" t="str" cm="1">
        <f t="array" ref="H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2" s="157" t="str" cm="1">
        <f t="array" ref="I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2" s="157" t="str" cm="1">
        <f t="array" ref="J2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3" spans="1:11" x14ac:dyDescent="0.25">
      <c r="A2133" s="157" t="s">
        <v>4369</v>
      </c>
      <c r="B2133" s="157" t="s">
        <v>4370</v>
      </c>
      <c r="C2133" s="157">
        <v>-14.733333</v>
      </c>
      <c r="D2133" s="157">
        <v>143.583056</v>
      </c>
      <c r="E2133" s="157" t="str">
        <f>RIGHT(Airports[[#This Row],[ICAO]],3)</f>
        <v>VVL</v>
      </c>
      <c r="F21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3" s="215" t="str" cm="1">
        <f t="array" ref="G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3" s="215" t="str" cm="1">
        <f t="array" ref="H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3" s="157" t="str" cm="1">
        <f t="array" ref="I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3" s="157" t="str" cm="1">
        <f t="array" ref="J2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4" spans="1:11" x14ac:dyDescent="0.25">
      <c r="A2134" s="157" t="s">
        <v>4371</v>
      </c>
      <c r="B2134" s="157" t="s">
        <v>4372</v>
      </c>
      <c r="C2134" s="157">
        <v>-20.136666999999999</v>
      </c>
      <c r="D2134" s="157">
        <v>116.419444</v>
      </c>
      <c r="E2134" s="157" t="str">
        <f>RIGHT(Airports[[#This Row],[ICAO]],3)</f>
        <v>WAA</v>
      </c>
      <c r="F21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4" s="215" t="str" cm="1">
        <f t="array" ref="G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4" s="215" t="str" cm="1">
        <f t="array" ref="H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4" s="157" t="str" cm="1">
        <f t="array" ref="I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4" s="157" t="str" cm="1">
        <f t="array" ref="J2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5" spans="1:11" x14ac:dyDescent="0.25">
      <c r="A2135" s="157" t="s">
        <v>4373</v>
      </c>
      <c r="B2135" s="157" t="s">
        <v>4374</v>
      </c>
      <c r="C2135" s="157">
        <v>-24.75</v>
      </c>
      <c r="D2135" s="157">
        <v>117.36666700000001</v>
      </c>
      <c r="E2135" s="157" t="str">
        <f>RIGHT(Airports[[#This Row],[ICAO]],3)</f>
        <v>WAB</v>
      </c>
      <c r="F21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5" s="215" t="str" cm="1">
        <f t="array" ref="G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5" s="215" t="str" cm="1">
        <f t="array" ref="H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5" s="157" t="str" cm="1">
        <f t="array" ref="I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5" s="157" t="str" cm="1">
        <f t="array" ref="J2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6" spans="1:11" x14ac:dyDescent="0.25">
      <c r="A2136" s="157" t="s">
        <v>4375</v>
      </c>
      <c r="B2136" s="157" t="s">
        <v>4376</v>
      </c>
      <c r="C2136" s="157">
        <v>-20.649722000000001</v>
      </c>
      <c r="D2136" s="157">
        <v>134.21638899999999</v>
      </c>
      <c r="E2136" s="157" t="str">
        <f>RIGHT(Airports[[#This Row],[ICAO]],3)</f>
        <v>WAC</v>
      </c>
      <c r="F21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6" s="215" t="str" cm="1">
        <f t="array" ref="G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6" s="215" t="str" cm="1">
        <f t="array" ref="H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6" s="157" t="str" cm="1">
        <f t="array" ref="I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6" s="157" t="str" cm="1">
        <f t="array" ref="J2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7" spans="1:11" x14ac:dyDescent="0.25">
      <c r="A2137" s="157" t="s">
        <v>4377</v>
      </c>
      <c r="B2137" s="157" t="s">
        <v>4378</v>
      </c>
      <c r="C2137" s="157">
        <v>-29.711666999999998</v>
      </c>
      <c r="D2137" s="157">
        <v>144.171111</v>
      </c>
      <c r="E2137" s="157" t="str">
        <f>RIGHT(Airports[[#This Row],[ICAO]],3)</f>
        <v>WAG</v>
      </c>
      <c r="F21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7" s="215" t="str" cm="1">
        <f t="array" ref="G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7" s="215" t="str" cm="1">
        <f t="array" ref="H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7" s="157" t="str" cm="1">
        <f t="array" ref="I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7" s="157" t="str" cm="1">
        <f t="array" ref="J2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8" spans="1:11" x14ac:dyDescent="0.25">
      <c r="A2138" s="157" t="s">
        <v>4379</v>
      </c>
      <c r="B2138" s="157" t="s">
        <v>4380</v>
      </c>
      <c r="C2138" s="157">
        <v>-24.45</v>
      </c>
      <c r="D2138" s="157">
        <v>144.1</v>
      </c>
      <c r="E2138" s="157" t="str">
        <f>RIGHT(Airports[[#This Row],[ICAO]],3)</f>
        <v>WAH</v>
      </c>
      <c r="F21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8" s="215" t="str" cm="1">
        <f t="array" ref="G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8" s="215" t="str" cm="1">
        <f t="array" ref="H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8" s="157" t="str" cm="1">
        <f t="array" ref="I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8" s="157" t="str" cm="1">
        <f t="array" ref="J2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9" spans="1:11" x14ac:dyDescent="0.25">
      <c r="A2139" s="157" t="s">
        <v>4381</v>
      </c>
      <c r="B2139" s="157" t="s">
        <v>4382</v>
      </c>
      <c r="C2139" s="157">
        <v>-19.774722000000001</v>
      </c>
      <c r="D2139" s="157">
        <v>120.658056</v>
      </c>
      <c r="E2139" s="157" t="str">
        <f>RIGHT(Airports[[#This Row],[ICAO]],3)</f>
        <v>WAL</v>
      </c>
      <c r="F21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9" s="215" t="str" cm="1">
        <f t="array" ref="G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9" s="215" t="str" cm="1">
        <f t="array" ref="H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9" s="157" t="str" cm="1">
        <f t="array" ref="I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9" s="157" t="str" cm="1">
        <f t="array" ref="J2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0" spans="1:11" x14ac:dyDescent="0.25">
      <c r="A2140" s="157" t="s">
        <v>4383</v>
      </c>
      <c r="B2140" s="157" t="s">
        <v>4384</v>
      </c>
      <c r="C2140" s="157">
        <v>-34.039721999999998</v>
      </c>
      <c r="D2140" s="157">
        <v>151.163611</v>
      </c>
      <c r="E2140" s="157" t="str">
        <f>RIGHT(Airports[[#This Row],[ICAO]],3)</f>
        <v>WAN</v>
      </c>
      <c r="F21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0" s="215" t="str" cm="1">
        <f t="array" ref="G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0" s="215" t="str" cm="1">
        <f t="array" ref="H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0" s="157" t="str" cm="1">
        <f t="array" ref="I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0" s="157" t="str" cm="1">
        <f t="array" ref="J2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1" spans="1:11" x14ac:dyDescent="0.25">
      <c r="A2141" s="157" t="s">
        <v>4385</v>
      </c>
      <c r="B2141" s="157" t="s">
        <v>4386</v>
      </c>
      <c r="C2141" s="157">
        <v>-20.123888999999998</v>
      </c>
      <c r="D2141" s="157">
        <v>116.43388899999999</v>
      </c>
      <c r="E2141" s="157" t="str">
        <f>RIGHT(Airports[[#This Row],[ICAO]],3)</f>
        <v>WAO</v>
      </c>
      <c r="F21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1" s="215" t="str" cm="1">
        <f t="array" ref="G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1" s="215" t="str" cm="1">
        <f t="array" ref="H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1" s="157" t="str" cm="1">
        <f t="array" ref="I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1" s="157" t="str" cm="1">
        <f t="array" ref="J2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2" spans="1:11" x14ac:dyDescent="0.25">
      <c r="A2142" s="157" t="s">
        <v>4387</v>
      </c>
      <c r="B2142" s="157" t="s">
        <v>4388</v>
      </c>
      <c r="C2142" s="157">
        <v>-38.174722000000003</v>
      </c>
      <c r="D2142" s="157">
        <v>145.92500000000001</v>
      </c>
      <c r="E2142" s="157" t="str">
        <f>RIGHT(Airports[[#This Row],[ICAO]],3)</f>
        <v>WAR</v>
      </c>
      <c r="F21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2" s="215" t="str" cm="1">
        <f t="array" ref="G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2" s="215" t="str" cm="1">
        <f t="array" ref="H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2" s="157" t="str" cm="1">
        <f t="array" ref="I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2" s="157" t="str" cm="1">
        <f t="array" ref="J2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3" spans="1:11" x14ac:dyDescent="0.25">
      <c r="A2143" s="157" t="s">
        <v>4389</v>
      </c>
      <c r="B2143" s="157" t="s">
        <v>4390</v>
      </c>
      <c r="C2143" s="157">
        <v>-12.633056</v>
      </c>
      <c r="D2143" s="157">
        <v>143.05000000000001</v>
      </c>
      <c r="E2143" s="157" t="str">
        <f>RIGHT(Airports[[#This Row],[ICAO]],3)</f>
        <v>WAT</v>
      </c>
      <c r="F21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3" s="215" t="str" cm="1">
        <f t="array" ref="G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3" s="215" t="str" cm="1">
        <f t="array" ref="H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3" s="157" t="str" cm="1">
        <f t="array" ref="I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3" s="157" t="str" cm="1">
        <f t="array" ref="J2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4" spans="1:11" x14ac:dyDescent="0.25">
      <c r="A2144" s="157" t="s">
        <v>4391</v>
      </c>
      <c r="B2144" s="157" t="s">
        <v>4392</v>
      </c>
      <c r="C2144" s="157">
        <v>-17.393611</v>
      </c>
      <c r="D2144" s="157">
        <v>131.119167</v>
      </c>
      <c r="E2144" s="157" t="str">
        <f>RIGHT(Airports[[#This Row],[ICAO]],3)</f>
        <v>WAV</v>
      </c>
      <c r="F21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4" s="215" t="str" cm="1">
        <f t="array" ref="G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4" s="215" t="str" cm="1">
        <f t="array" ref="H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4" s="157" t="str" cm="1">
        <f t="array" ref="I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4" s="157" t="str" cm="1">
        <f t="array" ref="J2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5" spans="1:11" x14ac:dyDescent="0.25">
      <c r="A2145" s="157" t="s">
        <v>4393</v>
      </c>
      <c r="B2145" s="157" t="s">
        <v>4394</v>
      </c>
      <c r="C2145" s="157">
        <v>-25.293056</v>
      </c>
      <c r="D2145" s="157">
        <v>127.55</v>
      </c>
      <c r="E2145" s="157" t="str">
        <f>RIGHT(Airports[[#This Row],[ICAO]],3)</f>
        <v>WAX</v>
      </c>
      <c r="F21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5" s="215" t="str" cm="1">
        <f t="array" ref="G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5" s="215" t="str" cm="1">
        <f t="array" ref="H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5" s="157" t="str" cm="1">
        <f t="array" ref="I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5" s="157" t="str" cm="1">
        <f t="array" ref="J2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6" spans="1:11" x14ac:dyDescent="0.25">
      <c r="A2146" s="157" t="s">
        <v>4395</v>
      </c>
      <c r="B2146" s="157" t="s">
        <v>4396</v>
      </c>
      <c r="C2146" s="157">
        <v>-24.121389000000001</v>
      </c>
      <c r="D2146" s="157">
        <v>149.46</v>
      </c>
      <c r="E2146" s="157" t="str">
        <f>RIGHT(Airports[[#This Row],[ICAO]],3)</f>
        <v>WBA</v>
      </c>
      <c r="F21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6" s="215" t="str" cm="1">
        <f t="array" ref="G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6" s="215" t="str" cm="1">
        <f t="array" ref="H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6" s="157" t="str" cm="1">
        <f t="array" ref="I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6" s="157" t="str" cm="1">
        <f t="array" ref="J2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7" spans="1:11" x14ac:dyDescent="0.25">
      <c r="A2147" s="157" t="s">
        <v>4397</v>
      </c>
      <c r="B2147" s="157" t="s">
        <v>4398</v>
      </c>
      <c r="C2147" s="157">
        <v>-25.733332999999998</v>
      </c>
      <c r="D2147" s="157">
        <v>148.13305600000001</v>
      </c>
      <c r="E2147" s="157" t="str">
        <f>RIGHT(Airports[[#This Row],[ICAO]],3)</f>
        <v>WBB</v>
      </c>
      <c r="F21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7" s="215" t="str" cm="1">
        <f t="array" ref="G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7" s="215" t="str" cm="1">
        <f t="array" ref="H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7" s="157" t="str" cm="1">
        <f t="array" ref="I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7" s="157" t="str" cm="1">
        <f t="array" ref="J2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8" spans="1:11" x14ac:dyDescent="0.25">
      <c r="A2148" s="157" t="s">
        <v>4399</v>
      </c>
      <c r="B2148" s="157" t="s">
        <v>4400</v>
      </c>
      <c r="C2148" s="157">
        <v>-20.999167</v>
      </c>
      <c r="D2148" s="157">
        <v>134.396389</v>
      </c>
      <c r="E2148" s="157" t="str">
        <f>RIGHT(Airports[[#This Row],[ICAO]],3)</f>
        <v>WBI</v>
      </c>
      <c r="F21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8" s="215" t="str" cm="1">
        <f t="array" ref="G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8" s="215" t="str" cm="1">
        <f t="array" ref="H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8" s="157" t="str" cm="1">
        <f t="array" ref="I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8" s="157" t="str" cm="1">
        <f t="array" ref="J2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9" spans="1:11" x14ac:dyDescent="0.25">
      <c r="A2149" s="157" t="s">
        <v>4401</v>
      </c>
      <c r="B2149" s="157" t="s">
        <v>4402</v>
      </c>
      <c r="C2149" s="157">
        <v>-38.295278000000003</v>
      </c>
      <c r="D2149" s="157">
        <v>142.44666699999999</v>
      </c>
      <c r="E2149" s="157" t="str">
        <f>RIGHT(Airports[[#This Row],[ICAO]],3)</f>
        <v>WBL</v>
      </c>
      <c r="F21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9" s="215" t="str" cm="1">
        <f t="array" ref="G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9" s="215" t="str" cm="1">
        <f t="array" ref="H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9" s="157" t="str" cm="1">
        <f t="array" ref="I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9" s="157" t="str" cm="1">
        <f t="array" ref="J2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0" spans="1:11" x14ac:dyDescent="0.25">
      <c r="A2150" s="157" t="s">
        <v>4403</v>
      </c>
      <c r="B2150" s="157" t="s">
        <v>4404</v>
      </c>
      <c r="C2150" s="157">
        <v>-34.18</v>
      </c>
      <c r="D2150" s="157">
        <v>150.80888899999999</v>
      </c>
      <c r="E2150" s="157" t="str">
        <f>RIGHT(Airports[[#This Row],[ICAO]],3)</f>
        <v>WBN</v>
      </c>
      <c r="F21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0" s="215" t="str" cm="1">
        <f t="array" ref="G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0" s="215" t="str" cm="1">
        <f t="array" ref="H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0" s="157" t="str" cm="1">
        <f t="array" ref="I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0" s="157" t="str" cm="1">
        <f t="array" ref="J2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1" spans="1:11" x14ac:dyDescent="0.25">
      <c r="A2151" s="157" t="s">
        <v>4405</v>
      </c>
      <c r="B2151" s="157" t="s">
        <v>4406</v>
      </c>
      <c r="C2151" s="157">
        <v>-26.128333000000001</v>
      </c>
      <c r="D2151" s="157">
        <v>126.583333</v>
      </c>
      <c r="E2151" s="157" t="str">
        <f>RIGHT(Airports[[#This Row],[ICAO]],3)</f>
        <v>WBR</v>
      </c>
      <c r="F21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1" s="215" t="str" cm="1">
        <f t="array" ref="G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1" s="215" t="str" cm="1">
        <f t="array" ref="H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1" s="157" t="str" cm="1">
        <f t="array" ref="I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1" s="157" t="str" cm="1">
        <f t="array" ref="J2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2" spans="1:11" x14ac:dyDescent="0.25">
      <c r="A2152" s="157" t="s">
        <v>4407</v>
      </c>
      <c r="B2152" s="157" t="s">
        <v>4408</v>
      </c>
      <c r="C2152" s="157">
        <v>-10.206666999999999</v>
      </c>
      <c r="D2152" s="157">
        <v>142.82333299999999</v>
      </c>
      <c r="E2152" s="157" t="str">
        <f>RIGHT(Airports[[#This Row],[ICAO]],3)</f>
        <v>WBS</v>
      </c>
      <c r="F21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2" s="215" t="str" cm="1">
        <f t="array" ref="G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2" s="215" t="str" cm="1">
        <f t="array" ref="H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2" s="157" t="str" cm="1">
        <f t="array" ref="I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2" s="157" t="str" cm="1">
        <f t="array" ref="J2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3" spans="1:11" x14ac:dyDescent="0.25">
      <c r="A2153" s="157" t="s">
        <v>4409</v>
      </c>
      <c r="B2153" s="157" t="s">
        <v>4410</v>
      </c>
      <c r="C2153" s="157">
        <v>-22.933056000000001</v>
      </c>
      <c r="D2153" s="157">
        <v>144.433333</v>
      </c>
      <c r="E2153" s="157" t="str">
        <f>RIGHT(Airports[[#This Row],[ICAO]],3)</f>
        <v>WBY</v>
      </c>
      <c r="F21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3" s="215" t="str" cm="1">
        <f t="array" ref="G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3" s="215" t="str" cm="1">
        <f t="array" ref="H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3" s="157" t="str" cm="1">
        <f t="array" ref="I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3" s="157" t="str" cm="1">
        <f t="array" ref="J2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4" spans="1:11" x14ac:dyDescent="0.25">
      <c r="A2154" s="157" t="s">
        <v>4411</v>
      </c>
      <c r="B2154" s="157" t="s">
        <v>4412</v>
      </c>
      <c r="C2154" s="157">
        <v>-31.519444</v>
      </c>
      <c r="D2154" s="157">
        <v>143.381111</v>
      </c>
      <c r="E2154" s="157" t="str">
        <f>RIGHT(Airports[[#This Row],[ICAO]],3)</f>
        <v>WCA</v>
      </c>
      <c r="F21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4" s="215" t="str" cm="1">
        <f t="array" ref="G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4" s="215" t="str" cm="1">
        <f t="array" ref="H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4" s="157" t="str" cm="1">
        <f t="array" ref="I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4" s="157" t="str" cm="1">
        <f t="array" ref="J2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5" spans="1:11" x14ac:dyDescent="0.25">
      <c r="A2155" s="157" t="s">
        <v>4413</v>
      </c>
      <c r="B2155" s="157" t="s">
        <v>4414</v>
      </c>
      <c r="C2155" s="157">
        <v>-31.007221999999999</v>
      </c>
      <c r="D2155" s="157">
        <v>151.55527799999999</v>
      </c>
      <c r="E2155" s="157" t="str">
        <f>RIGHT(Airports[[#This Row],[ICAO]],3)</f>
        <v>WCH</v>
      </c>
      <c r="F21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5" s="215" t="str" cm="1">
        <f t="array" ref="G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5" s="215" t="str" cm="1">
        <f t="array" ref="H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5" s="157" t="str" cm="1">
        <f t="array" ref="I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5" s="157" t="str" cm="1">
        <f t="array" ref="J2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6" spans="1:11" x14ac:dyDescent="0.25">
      <c r="A2156" s="157" t="s">
        <v>4415</v>
      </c>
      <c r="B2156" s="157" t="s">
        <v>4416</v>
      </c>
      <c r="C2156" s="157">
        <v>-28.149443999999999</v>
      </c>
      <c r="D2156" s="157">
        <v>151.94305600000001</v>
      </c>
      <c r="E2156" s="157" t="str">
        <f>RIGHT(Airports[[#This Row],[ICAO]],3)</f>
        <v>WCK</v>
      </c>
      <c r="F21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6" s="215" t="str" cm="1">
        <f t="array" ref="G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6" s="215" t="str" cm="1">
        <f t="array" ref="H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6" s="157" t="str" cm="1">
        <f t="array" ref="I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6" s="157" t="str" cm="1">
        <f t="array" ref="J2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7" spans="1:11" x14ac:dyDescent="0.25">
      <c r="A2157" s="157" t="s">
        <v>4417</v>
      </c>
      <c r="B2157" s="157" t="s">
        <v>4418</v>
      </c>
      <c r="C2157" s="157">
        <v>-20.101389000000001</v>
      </c>
      <c r="D2157" s="157">
        <v>129.12611100000001</v>
      </c>
      <c r="E2157" s="157" t="str">
        <f>RIGHT(Airports[[#This Row],[ICAO]],3)</f>
        <v>WCM</v>
      </c>
      <c r="F21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7" s="215" t="str" cm="1">
        <f t="array" ref="G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7" s="215" t="str" cm="1">
        <f t="array" ref="H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7" s="157" t="str" cm="1">
        <f t="array" ref="I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7" s="157" t="str" cm="1">
        <f t="array" ref="J2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8" spans="1:11" x14ac:dyDescent="0.25">
      <c r="A2158" s="157" t="s">
        <v>4419</v>
      </c>
      <c r="B2158" s="157" t="s">
        <v>4420</v>
      </c>
      <c r="C2158" s="157">
        <v>-24.399722000000001</v>
      </c>
      <c r="D2158" s="157">
        <v>142.81638899999999</v>
      </c>
      <c r="E2158" s="157" t="str">
        <f>RIGHT(Airports[[#This Row],[ICAO]],3)</f>
        <v>WCN</v>
      </c>
      <c r="F21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8" s="215" t="str" cm="1">
        <f t="array" ref="G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8" s="215" t="str" cm="1">
        <f t="array" ref="H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8" s="157" t="str" cm="1">
        <f t="array" ref="I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8" s="157" t="str" cm="1">
        <f t="array" ref="J2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9" spans="1:11" x14ac:dyDescent="0.25">
      <c r="A2159" s="157" t="s">
        <v>4421</v>
      </c>
      <c r="B2159" s="157" t="s">
        <v>4422</v>
      </c>
      <c r="C2159" s="157">
        <v>-38.25</v>
      </c>
      <c r="D2159" s="157">
        <v>143.98333299999999</v>
      </c>
      <c r="E2159" s="157" t="str">
        <f>RIGHT(Airports[[#This Row],[ICAO]],3)</f>
        <v>WCS</v>
      </c>
      <c r="F21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9" s="215" t="str" cm="1">
        <f t="array" ref="G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9" s="215" t="str" cm="1">
        <f t="array" ref="H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9" s="157" t="str" cm="1">
        <f t="array" ref="I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9" s="157" t="str" cm="1">
        <f t="array" ref="J2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0" spans="1:11" x14ac:dyDescent="0.25">
      <c r="A2160" s="157" t="s">
        <v>4423</v>
      </c>
      <c r="B2160" s="157" t="s">
        <v>4424</v>
      </c>
      <c r="C2160" s="157">
        <v>-28.475000000000001</v>
      </c>
      <c r="D2160" s="157">
        <v>122.24166700000001</v>
      </c>
      <c r="E2160" s="157" t="str">
        <f>RIGHT(Airports[[#This Row],[ICAO]],3)</f>
        <v>WDA</v>
      </c>
      <c r="F21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0" s="215" t="str" cm="1">
        <f t="array" ref="G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0" s="215" t="str" cm="1">
        <f t="array" ref="H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0" s="157" t="str" cm="1">
        <f t="array" ref="I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0" s="157" t="str" cm="1">
        <f t="array" ref="J2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1" spans="1:11" x14ac:dyDescent="0.25">
      <c r="A2161" s="157" t="s">
        <v>4425</v>
      </c>
      <c r="B2161" s="157" t="s">
        <v>4426</v>
      </c>
      <c r="C2161" s="157">
        <v>-21.141389</v>
      </c>
      <c r="D2161" s="157">
        <v>118.691389</v>
      </c>
      <c r="E2161" s="157" t="str">
        <f>RIGHT(Airports[[#This Row],[ICAO]],3)</f>
        <v>WDC</v>
      </c>
      <c r="F21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1" s="215" t="str" cm="1">
        <f t="array" ref="G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1" s="215" t="str" cm="1">
        <f t="array" ref="H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1" s="157" t="str" cm="1">
        <f t="array" ref="I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1" s="157" t="str" cm="1">
        <f t="array" ref="J2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2" spans="1:11" x14ac:dyDescent="0.25">
      <c r="A2162" s="157" t="s">
        <v>4427</v>
      </c>
      <c r="B2162" s="157" t="s">
        <v>4428</v>
      </c>
      <c r="C2162" s="157">
        <v>-30.031943999999999</v>
      </c>
      <c r="D2162" s="157">
        <v>119.38722199999999</v>
      </c>
      <c r="E2162" s="157" t="str">
        <f>RIGHT(Airports[[#This Row],[ICAO]],3)</f>
        <v>WDG</v>
      </c>
      <c r="F21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2" s="215" t="str" cm="1">
        <f t="array" ref="G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2" s="215" t="str" cm="1">
        <f t="array" ref="H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2" s="157" t="str" cm="1">
        <f t="array" ref="I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2" s="157" t="str" cm="1">
        <f t="array" ref="J2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3" spans="1:11" x14ac:dyDescent="0.25">
      <c r="A2163" s="157" t="s">
        <v>4429</v>
      </c>
      <c r="B2163" s="157" t="s">
        <v>4430</v>
      </c>
      <c r="C2163" s="157">
        <v>-25.413056000000001</v>
      </c>
      <c r="D2163" s="157">
        <v>142.66722200000001</v>
      </c>
      <c r="E2163" s="157" t="str">
        <f>RIGHT(Airports[[#This Row],[ICAO]],3)</f>
        <v>WDH</v>
      </c>
      <c r="F21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3" s="215" t="str" cm="1">
        <f t="array" ref="G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3" s="215" t="str" cm="1">
        <f t="array" ref="H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3" s="157" t="str" cm="1">
        <f t="array" ref="I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3" s="157" t="str" cm="1">
        <f t="array" ref="J2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4" spans="1:11" x14ac:dyDescent="0.25">
      <c r="A2164" s="157" t="s">
        <v>4431</v>
      </c>
      <c r="B2164" s="157" t="s">
        <v>4432</v>
      </c>
      <c r="C2164" s="157">
        <v>-17.407222000000001</v>
      </c>
      <c r="D2164" s="157">
        <v>124.93388899999999</v>
      </c>
      <c r="E2164" s="157" t="str">
        <f>RIGHT(Airports[[#This Row],[ICAO]],3)</f>
        <v>WDJ</v>
      </c>
      <c r="F21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4" s="215" t="str" cm="1">
        <f t="array" ref="G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4" s="215" t="str" cm="1">
        <f t="array" ref="H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4" s="157" t="str" cm="1">
        <f t="array" ref="I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4" s="157" t="str" cm="1">
        <f t="array" ref="J2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5" spans="1:11" x14ac:dyDescent="0.25">
      <c r="A2165" s="157" t="s">
        <v>4433</v>
      </c>
      <c r="B2165" s="157" t="s">
        <v>4434</v>
      </c>
      <c r="C2165" s="157">
        <v>-18.574999999999999</v>
      </c>
      <c r="D2165" s="157">
        <v>140.89166700000001</v>
      </c>
      <c r="E2165" s="157" t="str">
        <f>RIGHT(Airports[[#This Row],[ICAO]],3)</f>
        <v>WDL</v>
      </c>
      <c r="F21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5" s="215" t="str" cm="1">
        <f t="array" ref="G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5" s="215" t="str" cm="1">
        <f t="array" ref="H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5" s="157" t="str" cm="1">
        <f t="array" ref="I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5" s="157" t="str" cm="1">
        <f t="array" ref="J2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6" spans="1:11" x14ac:dyDescent="0.25">
      <c r="A2166" s="157" t="s">
        <v>4435</v>
      </c>
      <c r="B2166" s="157" t="s">
        <v>4436</v>
      </c>
      <c r="C2166" s="157">
        <v>-34.950000000000003</v>
      </c>
      <c r="D2166" s="157">
        <v>138.899722</v>
      </c>
      <c r="E2166" s="157" t="str">
        <f>RIGHT(Airports[[#This Row],[ICAO]],3)</f>
        <v>WDS</v>
      </c>
      <c r="F21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6" s="215" t="str" cm="1">
        <f t="array" ref="G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6" s="215" t="str" cm="1">
        <f t="array" ref="H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6" s="157" t="str" cm="1">
        <f t="array" ref="I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6" s="157" t="str" cm="1">
        <f t="array" ref="J2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7" spans="1:11" x14ac:dyDescent="0.25">
      <c r="A2167" s="157" t="s">
        <v>4437</v>
      </c>
      <c r="B2167" s="157" t="s">
        <v>4438</v>
      </c>
      <c r="C2167" s="157">
        <v>-18.75</v>
      </c>
      <c r="D2167" s="157">
        <v>144.833056</v>
      </c>
      <c r="E2167" s="157" t="str">
        <f>RIGHT(Airports[[#This Row],[ICAO]],3)</f>
        <v>WDT</v>
      </c>
      <c r="F21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7" s="215" t="str" cm="1">
        <f t="array" ref="G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7" s="215" t="str" cm="1">
        <f t="array" ref="H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7" s="157" t="str" cm="1">
        <f t="array" ref="I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7" s="157" t="str" cm="1">
        <f t="array" ref="J2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8" spans="1:11" x14ac:dyDescent="0.25">
      <c r="A2168" s="157" t="s">
        <v>4439</v>
      </c>
      <c r="B2168" s="157" t="s">
        <v>4440</v>
      </c>
      <c r="C2168" s="157">
        <v>-19.666388999999999</v>
      </c>
      <c r="D2168" s="157">
        <v>144.899722</v>
      </c>
      <c r="E2168" s="157" t="str">
        <f>RIGHT(Airports[[#This Row],[ICAO]],3)</f>
        <v>WDV</v>
      </c>
      <c r="F21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8" s="215" t="str" cm="1">
        <f t="array" ref="G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8" s="215" t="str" cm="1">
        <f t="array" ref="H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8" s="157" t="str" cm="1">
        <f t="array" ref="I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8" s="157" t="str" cm="1">
        <f t="array" ref="J2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9" spans="1:11" x14ac:dyDescent="0.25">
      <c r="A2169" s="157" t="s">
        <v>4441</v>
      </c>
      <c r="B2169" s="157" t="s">
        <v>4442</v>
      </c>
      <c r="C2169" s="157">
        <v>-21.901111</v>
      </c>
      <c r="D2169" s="157">
        <v>148.375</v>
      </c>
      <c r="E2169" s="157" t="str">
        <f>RIGHT(Airports[[#This Row],[ICAO]],3)</f>
        <v>WEA</v>
      </c>
      <c r="F21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9" s="215" t="str" cm="1">
        <f t="array" ref="G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9" s="215" t="str" cm="1">
        <f t="array" ref="H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9" s="157" t="str" cm="1">
        <f t="array" ref="I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9" s="157" t="str" cm="1">
        <f t="array" ref="J2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0" spans="1:11" x14ac:dyDescent="0.25">
      <c r="A2170" s="157" t="s">
        <v>4443</v>
      </c>
      <c r="B2170" s="157" t="s">
        <v>4444</v>
      </c>
      <c r="C2170" s="157">
        <v>-25.546111</v>
      </c>
      <c r="D2170" s="157">
        <v>145.135278</v>
      </c>
      <c r="E2170" s="157" t="str">
        <f>RIGHT(Airports[[#This Row],[ICAO]],3)</f>
        <v>WEC</v>
      </c>
      <c r="F21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0" s="215" t="str" cm="1">
        <f t="array" ref="G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0" s="215" t="str" cm="1">
        <f t="array" ref="H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0" s="157" t="str" cm="1">
        <f t="array" ref="I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0" s="157" t="str" cm="1">
        <f t="array" ref="J2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1" spans="1:11" x14ac:dyDescent="0.25">
      <c r="A2171" s="157" t="s">
        <v>4445</v>
      </c>
      <c r="B2171" s="157" t="s">
        <v>4446</v>
      </c>
      <c r="C2171" s="157">
        <v>-27.081666999999999</v>
      </c>
      <c r="D2171" s="157">
        <v>116.15</v>
      </c>
      <c r="E2171" s="157" t="str">
        <f>RIGHT(Airports[[#This Row],[ICAO]],3)</f>
        <v>WEE</v>
      </c>
      <c r="F21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1" s="215" t="str" cm="1">
        <f t="array" ref="G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1" s="215" t="str" cm="1">
        <f t="array" ref="H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1" s="157" t="str" cm="1">
        <f t="array" ref="I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1" s="157" t="str" cm="1">
        <f t="array" ref="J2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2" spans="1:11" x14ac:dyDescent="0.25">
      <c r="A2172" s="157" t="s">
        <v>4447</v>
      </c>
      <c r="B2172" s="157" t="s">
        <v>4448</v>
      </c>
      <c r="C2172" s="157">
        <v>-12.638610999999999</v>
      </c>
      <c r="D2172" s="157">
        <v>141.86027799999999</v>
      </c>
      <c r="E2172" s="157" t="str">
        <f>RIGHT(Airports[[#This Row],[ICAO]],3)</f>
        <v>WEH</v>
      </c>
      <c r="F21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2" s="215" t="str" cm="1">
        <f t="array" ref="G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2" s="215" t="str" cm="1">
        <f t="array" ref="H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2" s="157" t="str" cm="1">
        <f t="array" ref="I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2" s="157" t="str" cm="1">
        <f t="array" ref="J2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3" spans="1:11" x14ac:dyDescent="0.25">
      <c r="A2173" s="157" t="s">
        <v>4449</v>
      </c>
      <c r="B2173" s="157" t="s">
        <v>4450</v>
      </c>
      <c r="C2173" s="157">
        <v>-32.462499999999999</v>
      </c>
      <c r="D2173" s="157">
        <v>148.990556</v>
      </c>
      <c r="E2173" s="157" t="str">
        <f>RIGHT(Airports[[#This Row],[ICAO]],3)</f>
        <v>WEL</v>
      </c>
      <c r="F21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3" s="215" t="str" cm="1">
        <f t="array" ref="G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3" s="215" t="str" cm="1">
        <f t="array" ref="H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3" s="157" t="str" cm="1">
        <f t="array" ref="I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3" s="157" t="str" cm="1">
        <f t="array" ref="J2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4" spans="1:11" x14ac:dyDescent="0.25">
      <c r="A2174" s="157" t="s">
        <v>4451</v>
      </c>
      <c r="B2174" s="157" t="s">
        <v>4452</v>
      </c>
      <c r="C2174" s="157">
        <v>-30.649722000000001</v>
      </c>
      <c r="D2174" s="157">
        <v>139.35</v>
      </c>
      <c r="E2174" s="157" t="str">
        <f>RIGHT(Airports[[#This Row],[ICAO]],3)</f>
        <v>WEO</v>
      </c>
      <c r="F21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4" s="215" t="str" cm="1">
        <f t="array" ref="G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4" s="215" t="str" cm="1">
        <f t="array" ref="H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4" s="157" t="str" cm="1">
        <f t="array" ref="I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4" s="157" t="str" cm="1">
        <f t="array" ref="J2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5" spans="1:11" x14ac:dyDescent="0.25">
      <c r="A2175" s="157" t="s">
        <v>4453</v>
      </c>
      <c r="B2175" s="157" t="s">
        <v>4454</v>
      </c>
      <c r="C2175" s="157">
        <v>-18.125</v>
      </c>
      <c r="D2175" s="157">
        <v>139.956389</v>
      </c>
      <c r="E2175" s="157" t="str">
        <f>RIGHT(Airports[[#This Row],[ICAO]],3)</f>
        <v>WER</v>
      </c>
      <c r="F21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5" s="215" t="str" cm="1">
        <f t="array" ref="G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5" s="215" t="str" cm="1">
        <f t="array" ref="H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5" s="157" t="str" cm="1">
        <f t="array" ref="I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5" s="157" t="str" cm="1">
        <f t="array" ref="J2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6" spans="1:11" x14ac:dyDescent="0.25">
      <c r="A2176" s="157" t="s">
        <v>4455</v>
      </c>
      <c r="B2176" s="157" t="s">
        <v>4456</v>
      </c>
      <c r="C2176" s="157">
        <v>-22.366667</v>
      </c>
      <c r="D2176" s="157">
        <v>124.766667</v>
      </c>
      <c r="E2176" s="157" t="str">
        <f>RIGHT(Airports[[#This Row],[ICAO]],3)</f>
        <v>WEX</v>
      </c>
      <c r="F21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6" s="215" t="str" cm="1">
        <f t="array" ref="G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6" s="215" t="str" cm="1">
        <f t="array" ref="H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6" s="157" t="str" cm="1">
        <f t="array" ref="I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6" s="157" t="str" cm="1">
        <f t="array" ref="J2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7" spans="1:11" x14ac:dyDescent="0.25">
      <c r="A2177" s="157" t="s">
        <v>4457</v>
      </c>
      <c r="B2177" s="157" t="s">
        <v>4458</v>
      </c>
      <c r="C2177" s="157">
        <v>-21.035833</v>
      </c>
      <c r="D2177" s="157">
        <v>118.64361100000001</v>
      </c>
      <c r="E2177" s="157" t="str">
        <f>RIGHT(Airports[[#This Row],[ICAO]],3)</f>
        <v>WGA</v>
      </c>
      <c r="F21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7" s="215" t="str" cm="1">
        <f t="array" ref="G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7" s="215" t="str" cm="1">
        <f t="array" ref="H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7" s="157" t="str" cm="1">
        <f t="array" ref="I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7" s="157" t="str" cm="1">
        <f t="array" ref="J2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8" spans="1:11" x14ac:dyDescent="0.25">
      <c r="A2178" s="157" t="s">
        <v>4459</v>
      </c>
      <c r="B2178" s="157" t="s">
        <v>4460</v>
      </c>
      <c r="C2178" s="157">
        <v>-23.766110999999999</v>
      </c>
      <c r="D2178" s="157">
        <v>114.55166699999999</v>
      </c>
      <c r="E2178" s="157" t="str">
        <f>RIGHT(Airports[[#This Row],[ICAO]],3)</f>
        <v>WGE</v>
      </c>
      <c r="F21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8" s="215" t="str" cm="1">
        <f t="array" ref="G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8" s="215" t="str" cm="1">
        <f t="array" ref="H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8" s="157" t="str" cm="1">
        <f t="array" ref="I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8" s="157" t="str" cm="1">
        <f t="array" ref="J2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9" spans="1:11" x14ac:dyDescent="0.25">
      <c r="A2179" s="157" t="s">
        <v>4461</v>
      </c>
      <c r="B2179" s="157" t="s">
        <v>4462</v>
      </c>
      <c r="C2179" s="157">
        <v>-35.150556000000002</v>
      </c>
      <c r="D2179" s="157">
        <v>136.46111099999999</v>
      </c>
      <c r="E2179" s="157" t="str">
        <f>RIGHT(Airports[[#This Row],[ICAO]],3)</f>
        <v>WGI</v>
      </c>
      <c r="F21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9" s="215" t="str" cm="1">
        <f t="array" ref="G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9" s="215" t="str" cm="1">
        <f t="array" ref="H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9" s="157" t="str" cm="1">
        <f t="array" ref="I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9" s="157" t="str" cm="1">
        <f t="array" ref="J2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0" spans="1:11" x14ac:dyDescent="0.25">
      <c r="A2180" s="157" t="s">
        <v>4463</v>
      </c>
      <c r="B2180" s="157" t="s">
        <v>4464</v>
      </c>
      <c r="C2180" s="157">
        <v>-31.867222000000002</v>
      </c>
      <c r="D2180" s="157">
        <v>116.939167</v>
      </c>
      <c r="E2180" s="157" t="str">
        <f>RIGHT(Airports[[#This Row],[ICAO]],3)</f>
        <v>WGM</v>
      </c>
      <c r="F21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0" s="215" t="str" cm="1">
        <f t="array" ref="G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0" s="215" t="str" cm="1">
        <f t="array" ref="H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0" s="157" t="str" cm="1">
        <f t="array" ref="I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0" s="157" t="str" cm="1">
        <f t="array" ref="J2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1" spans="1:11" x14ac:dyDescent="0.25">
      <c r="A2181" s="157" t="s">
        <v>4465</v>
      </c>
      <c r="B2181" s="157" t="s">
        <v>4466</v>
      </c>
      <c r="C2181" s="157">
        <v>-33.316389000000001</v>
      </c>
      <c r="D2181" s="157">
        <v>117.36027799999999</v>
      </c>
      <c r="E2181" s="157" t="str">
        <f>RIGHT(Airports[[#This Row],[ICAO]],3)</f>
        <v>WGN</v>
      </c>
      <c r="F21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1" s="215" t="str" cm="1">
        <f t="array" ref="G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1" s="215" t="str" cm="1">
        <f t="array" ref="H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1" s="157" t="str" cm="1">
        <f t="array" ref="I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1" s="157" t="str" cm="1">
        <f t="array" ref="J2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2" spans="1:11" x14ac:dyDescent="0.25">
      <c r="A2182" s="157" t="s">
        <v>4467</v>
      </c>
      <c r="B2182" s="157" t="s">
        <v>4468</v>
      </c>
      <c r="C2182" s="157">
        <v>-36.415832999999999</v>
      </c>
      <c r="D2182" s="157">
        <v>146.30694399999999</v>
      </c>
      <c r="E2182" s="157" t="str">
        <f>RIGHT(Airports[[#This Row],[ICAO]],3)</f>
        <v>WGT</v>
      </c>
      <c r="F21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2" s="215" t="str" cm="1">
        <f t="array" ref="G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2" s="215" t="str" cm="1">
        <f t="array" ref="H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2" s="157" t="str" cm="1">
        <f t="array" ref="I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2" s="157" t="str" cm="1">
        <f t="array" ref="J2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3" spans="1:11" x14ac:dyDescent="0.25">
      <c r="A2183" s="157" t="s">
        <v>4469</v>
      </c>
      <c r="B2183" s="157" t="s">
        <v>4470</v>
      </c>
      <c r="C2183" s="157">
        <v>-26.133056</v>
      </c>
      <c r="D2183" s="157">
        <v>121.966667</v>
      </c>
      <c r="E2183" s="157" t="str">
        <f>RIGHT(Airports[[#This Row],[ICAO]],3)</f>
        <v>WGW</v>
      </c>
      <c r="F21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3" s="215" t="str" cm="1">
        <f t="array" ref="G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3" s="215" t="str" cm="1">
        <f t="array" ref="H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3" s="157" t="str" cm="1">
        <f t="array" ref="I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3" s="157" t="str" cm="1">
        <f t="array" ref="J2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4" spans="1:11" x14ac:dyDescent="0.25">
      <c r="A2184" s="157" t="s">
        <v>4471</v>
      </c>
      <c r="B2184" s="157" t="s">
        <v>4472</v>
      </c>
      <c r="C2184" s="157">
        <v>-33.058889000000001</v>
      </c>
      <c r="D2184" s="157">
        <v>137.514444</v>
      </c>
      <c r="E2184" s="157" t="str">
        <f>RIGHT(Airports[[#This Row],[ICAO]],3)</f>
        <v>WHA</v>
      </c>
      <c r="F21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4" s="215" t="str" cm="1">
        <f t="array" ref="G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4" s="215" t="str" cm="1">
        <f t="array" ref="H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4" s="157" t="str" cm="1">
        <f t="array" ref="I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4" s="157" t="str" cm="1">
        <f t="array" ref="J2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5" spans="1:11" x14ac:dyDescent="0.25">
      <c r="A2185" s="157" t="s">
        <v>4473</v>
      </c>
      <c r="B2185" s="157" t="s">
        <v>4474</v>
      </c>
      <c r="C2185" s="157">
        <v>-30.851389000000001</v>
      </c>
      <c r="D2185" s="157">
        <v>143.07333299999999</v>
      </c>
      <c r="E2185" s="157" t="str">
        <f>RIGHT(Airports[[#This Row],[ICAO]],3)</f>
        <v>WHC</v>
      </c>
      <c r="F21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5" s="215" t="str" cm="1">
        <f t="array" ref="G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5" s="215" t="str" cm="1">
        <f t="array" ref="H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5" s="157" t="str" cm="1">
        <f t="array" ref="I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5" s="157" t="str" cm="1">
        <f t="array" ref="J2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6" spans="1:11" x14ac:dyDescent="0.25">
      <c r="A2186" s="157" t="s">
        <v>4475</v>
      </c>
      <c r="B2186" s="157" t="s">
        <v>4476</v>
      </c>
      <c r="C2186" s="157">
        <v>-36.68</v>
      </c>
      <c r="D2186" s="157">
        <v>145.24333300000001</v>
      </c>
      <c r="E2186" s="157" t="str">
        <f>RIGHT(Airports[[#This Row],[ICAO]],3)</f>
        <v>WHG</v>
      </c>
      <c r="F21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6" s="215" t="str" cm="1">
        <f t="array" ref="G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6" s="215" t="str" cm="1">
        <f t="array" ref="H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6" s="157" t="str" cm="1">
        <f t="array" ref="I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6" s="157" t="str" cm="1">
        <f t="array" ref="J2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7" spans="1:11" x14ac:dyDescent="0.25">
      <c r="A2187" s="157" t="s">
        <v>4477</v>
      </c>
      <c r="B2187" s="157" t="s">
        <v>4478</v>
      </c>
      <c r="C2187" s="157">
        <v>-30.036110999999998</v>
      </c>
      <c r="D2187" s="157">
        <v>138.057222</v>
      </c>
      <c r="E2187" s="157" t="str">
        <f>RIGHT(Airports[[#This Row],[ICAO]],3)</f>
        <v>WHI</v>
      </c>
      <c r="F21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7" s="215" t="str" cm="1">
        <f t="array" ref="G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7" s="215" t="str" cm="1">
        <f t="array" ref="H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7" s="157" t="str" cm="1">
        <f t="array" ref="I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7" s="157" t="str" cm="1">
        <f t="array" ref="J2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8" spans="1:11" x14ac:dyDescent="0.25">
      <c r="A2188" s="157" t="s">
        <v>4479</v>
      </c>
      <c r="B2188" s="157" t="s">
        <v>4480</v>
      </c>
      <c r="C2188" s="157">
        <v>-17.776111</v>
      </c>
      <c r="D2188" s="157">
        <v>135.655833</v>
      </c>
      <c r="E2188" s="157" t="str">
        <f>RIGHT(Airports[[#This Row],[ICAO]],3)</f>
        <v>WHL</v>
      </c>
      <c r="F21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8" s="215" t="str" cm="1">
        <f t="array" ref="G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8" s="215" t="str" cm="1">
        <f t="array" ref="H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8" s="157" t="str" cm="1">
        <f t="array" ref="I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8" s="157" t="str" cm="1">
        <f t="array" ref="J2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9" spans="1:11" x14ac:dyDescent="0.25">
      <c r="A2189" s="157" t="s">
        <v>4481</v>
      </c>
      <c r="B2189" s="157" t="s">
        <v>4482</v>
      </c>
      <c r="C2189" s="157">
        <v>-34.439444000000002</v>
      </c>
      <c r="D2189" s="157">
        <v>150.89611099999999</v>
      </c>
      <c r="E2189" s="157" t="str">
        <f>RIGHT(Airports[[#This Row],[ICAO]],3)</f>
        <v>WHP</v>
      </c>
      <c r="F21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9" s="215" t="str" cm="1">
        <f t="array" ref="G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9" s="215" t="str" cm="1">
        <f t="array" ref="H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9" s="157" t="str" cm="1">
        <f t="array" ref="I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9" s="157" t="str" cm="1">
        <f t="array" ref="J2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0" spans="1:11" x14ac:dyDescent="0.25">
      <c r="A2190" s="157" t="s">
        <v>4483</v>
      </c>
      <c r="B2190" s="157" t="s">
        <v>4484</v>
      </c>
      <c r="C2190" s="157">
        <v>-27.401944</v>
      </c>
      <c r="D2190" s="157">
        <v>153.165278</v>
      </c>
      <c r="E2190" s="157" t="str">
        <f>RIGHT(Airports[[#This Row],[ICAO]],3)</f>
        <v>WHY</v>
      </c>
      <c r="F21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0" s="215" t="str" cm="1">
        <f t="array" ref="G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0" s="215" t="str" cm="1">
        <f t="array" ref="H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0" s="157" t="str" cm="1">
        <f t="array" ref="I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0" s="157" t="str" cm="1">
        <f t="array" ref="J2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1" spans="1:11" x14ac:dyDescent="0.25">
      <c r="A2191" s="157" t="s">
        <v>4485</v>
      </c>
      <c r="B2191" s="157" t="s">
        <v>4486</v>
      </c>
      <c r="C2191" s="157">
        <v>-27.983332999999998</v>
      </c>
      <c r="D2191" s="157">
        <v>134.15</v>
      </c>
      <c r="E2191" s="157" t="str">
        <f>RIGHT(Airports[[#This Row],[ICAO]],3)</f>
        <v>WIB</v>
      </c>
      <c r="F21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1" s="215" t="str" cm="1">
        <f t="array" ref="G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1" s="215" t="str" cm="1">
        <f t="array" ref="H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1" s="157" t="str" cm="1">
        <f t="array" ref="I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1" s="157" t="str" cm="1">
        <f t="array" ref="J2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2" spans="1:11" x14ac:dyDescent="0.25">
      <c r="A2192" s="157" t="s">
        <v>4487</v>
      </c>
      <c r="B2192" s="157" t="s">
        <v>4488</v>
      </c>
      <c r="C2192" s="157">
        <v>-21.116667</v>
      </c>
      <c r="D2192" s="157">
        <v>147.266389</v>
      </c>
      <c r="E2192" s="157" t="str">
        <f>RIGHT(Airports[[#This Row],[ICAO]],3)</f>
        <v>WIE</v>
      </c>
      <c r="F21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2" s="215" t="str" cm="1">
        <f t="array" ref="G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2" s="215" t="str" cm="1">
        <f t="array" ref="H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2" s="157" t="str" cm="1">
        <f t="array" ref="I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2" s="157" t="str" cm="1">
        <f t="array" ref="J2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3" spans="1:11" x14ac:dyDescent="0.25">
      <c r="A2193" s="157" t="s">
        <v>4489</v>
      </c>
      <c r="B2193" s="157" t="s">
        <v>4490</v>
      </c>
      <c r="C2193" s="157">
        <v>-11.7775</v>
      </c>
      <c r="D2193" s="157">
        <v>136.53805600000001</v>
      </c>
      <c r="E2193" s="157" t="str">
        <f>RIGHT(Airports[[#This Row],[ICAO]],3)</f>
        <v>WIG</v>
      </c>
      <c r="F21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3" s="215" t="str" cm="1">
        <f t="array" ref="G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3" s="215" t="str" cm="1">
        <f t="array" ref="H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3" s="157" t="str" cm="1">
        <f t="array" ref="I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3" s="157" t="str" cm="1">
        <f t="array" ref="J2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4" spans="1:11" x14ac:dyDescent="0.25">
      <c r="A2194" s="157" t="s">
        <v>4491</v>
      </c>
      <c r="B2194" s="157" t="s">
        <v>4492</v>
      </c>
      <c r="C2194" s="157">
        <v>-35.508333</v>
      </c>
      <c r="D2194" s="157">
        <v>138.24</v>
      </c>
      <c r="E2194" s="157" t="str">
        <f>RIGHT(Airports[[#This Row],[ICAO]],3)</f>
        <v>WII</v>
      </c>
      <c r="F21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4" s="215" t="str" cm="1">
        <f t="array" ref="G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4" s="215" t="str" cm="1">
        <f t="array" ref="H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4" s="157" t="str" cm="1">
        <f t="array" ref="I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4" s="157" t="str" cm="1">
        <f t="array" ref="J2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5" spans="1:11" x14ac:dyDescent="0.25">
      <c r="A2195" s="157" t="s">
        <v>4493</v>
      </c>
      <c r="B2195" s="157" t="s">
        <v>4494</v>
      </c>
      <c r="C2195" s="157">
        <v>-31.271388999999999</v>
      </c>
      <c r="D2195" s="157">
        <v>142.68638899999999</v>
      </c>
      <c r="E2195" s="157" t="str">
        <f>RIGHT(Airports[[#This Row],[ICAO]],3)</f>
        <v>WIL</v>
      </c>
      <c r="F21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5" s="215" t="str" cm="1">
        <f t="array" ref="G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5" s="215" t="str" cm="1">
        <f t="array" ref="H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5" s="157" t="str" cm="1">
        <f t="array" ref="I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5" s="157" t="str" cm="1">
        <f t="array" ref="J2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6" spans="1:11" x14ac:dyDescent="0.25">
      <c r="A2196" s="157" t="s">
        <v>4495</v>
      </c>
      <c r="B2196" s="157" t="s">
        <v>4496</v>
      </c>
      <c r="C2196" s="157">
        <v>-26.940556000000001</v>
      </c>
      <c r="D2196" s="157">
        <v>150.45916700000001</v>
      </c>
      <c r="E2196" s="157" t="str">
        <f>RIGHT(Airports[[#This Row],[ICAO]],3)</f>
        <v>WIM</v>
      </c>
      <c r="F21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6" s="215" t="str" cm="1">
        <f t="array" ref="G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6" s="215" t="str" cm="1">
        <f t="array" ref="H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6" s="157" t="str" cm="1">
        <f t="array" ref="I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6" s="157" t="str" cm="1">
        <f t="array" ref="J2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7" spans="1:11" x14ac:dyDescent="0.25">
      <c r="A2197" s="157" t="s">
        <v>4497</v>
      </c>
      <c r="B2197" s="157" t="s">
        <v>4498</v>
      </c>
      <c r="C2197" s="157">
        <v>-27.725000000000001</v>
      </c>
      <c r="D2197" s="157">
        <v>152.649722</v>
      </c>
      <c r="E2197" s="157" t="str">
        <f>RIGHT(Airports[[#This Row],[ICAO]],3)</f>
        <v>WIN</v>
      </c>
      <c r="F21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7" s="215" t="str" cm="1">
        <f t="array" ref="G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7" s="215" t="str" cm="1">
        <f t="array" ref="H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7" s="157" t="str" cm="1">
        <f t="array" ref="I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7" s="157" t="str" cm="1">
        <f t="array" ref="J2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8" spans="1:11" x14ac:dyDescent="0.25">
      <c r="A2198" s="157" t="s">
        <v>4499</v>
      </c>
      <c r="B2198" s="157" t="s">
        <v>4500</v>
      </c>
      <c r="C2198" s="157">
        <v>-34.221666999999997</v>
      </c>
      <c r="D2198" s="157">
        <v>150.66833299999999</v>
      </c>
      <c r="E2198" s="157" t="str">
        <f>RIGHT(Airports[[#This Row],[ICAO]],3)</f>
        <v>WIO</v>
      </c>
      <c r="F21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8" s="215" t="str" cm="1">
        <f t="array" ref="G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8" s="215" t="str" cm="1">
        <f t="array" ref="H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8" s="157" t="str" cm="1">
        <f t="array" ref="I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8" s="157" t="str" cm="1">
        <f t="array" ref="J2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9" spans="1:11" x14ac:dyDescent="0.25">
      <c r="A2199" s="157" t="s">
        <v>4501</v>
      </c>
      <c r="B2199" s="157" t="s">
        <v>4502</v>
      </c>
      <c r="C2199" s="157">
        <v>-31.2</v>
      </c>
      <c r="D2199" s="157">
        <v>136.23333299999999</v>
      </c>
      <c r="E2199" s="157" t="str">
        <f>RIGHT(Airports[[#This Row],[ICAO]],3)</f>
        <v>WIR</v>
      </c>
      <c r="F21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9" s="215" t="str" cm="1">
        <f t="array" ref="G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9" s="215" t="str" cm="1">
        <f t="array" ref="H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9" s="157" t="str" cm="1">
        <f t="array" ref="I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9" s="157" t="str" cm="1">
        <f t="array" ref="J2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0" spans="1:11" x14ac:dyDescent="0.25">
      <c r="A2200" s="157" t="s">
        <v>4503</v>
      </c>
      <c r="B2200" s="157" t="s">
        <v>4504</v>
      </c>
      <c r="C2200" s="157">
        <v>-22.473333</v>
      </c>
      <c r="D2200" s="157">
        <v>150.17833300000001</v>
      </c>
      <c r="E2200" s="157" t="str">
        <f>RIGHT(Airports[[#This Row],[ICAO]],3)</f>
        <v>WIS</v>
      </c>
      <c r="F22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0" s="215" t="str" cm="1">
        <f t="array" ref="G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0" s="215" t="str" cm="1">
        <f t="array" ref="H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0" s="157" t="str" cm="1">
        <f t="array" ref="I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0" s="157" t="str" cm="1">
        <f t="array" ref="J2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1" spans="1:11" x14ac:dyDescent="0.25">
      <c r="A2201" s="157" t="s">
        <v>4505</v>
      </c>
      <c r="B2201" s="157" t="s">
        <v>4506</v>
      </c>
      <c r="C2201" s="157">
        <v>-15.948333</v>
      </c>
      <c r="D2201" s="157">
        <v>145.318611</v>
      </c>
      <c r="E2201" s="157" t="str">
        <f>RIGHT(Airports[[#This Row],[ICAO]],3)</f>
        <v>WJL</v>
      </c>
      <c r="F22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1" s="215" t="str" cm="1">
        <f t="array" ref="G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1" s="215" t="str" cm="1">
        <f t="array" ref="H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1" s="157" t="str" cm="1">
        <f t="array" ref="I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1" s="157" t="str" cm="1">
        <f t="array" ref="J2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2" spans="1:11" x14ac:dyDescent="0.25">
      <c r="A2202" s="157" t="s">
        <v>4507</v>
      </c>
      <c r="B2202" s="157" t="s">
        <v>4508</v>
      </c>
      <c r="C2202" s="157">
        <v>-36.321111000000002</v>
      </c>
      <c r="D2202" s="157">
        <v>142.419444</v>
      </c>
      <c r="E2202" s="157" t="str">
        <f>RIGHT(Airports[[#This Row],[ICAO]],3)</f>
        <v>WKB</v>
      </c>
      <c r="F22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2" s="215" t="str" cm="1">
        <f t="array" ref="G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2" s="215" t="str" cm="1">
        <f t="array" ref="H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2" s="157" t="str" cm="1">
        <f t="array" ref="I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2" s="157" t="str" cm="1">
        <f t="array" ref="J2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3" spans="1:11" x14ac:dyDescent="0.25">
      <c r="A2203" s="157" t="s">
        <v>4509</v>
      </c>
      <c r="B2203" s="157" t="s">
        <v>4510</v>
      </c>
      <c r="C2203" s="157">
        <v>-13.866667</v>
      </c>
      <c r="D2203" s="157">
        <v>129.96638899999999</v>
      </c>
      <c r="E2203" s="157" t="str">
        <f>RIGHT(Airports[[#This Row],[ICAO]],3)</f>
        <v>WKD</v>
      </c>
      <c r="F22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3" s="215" t="str" cm="1">
        <f t="array" ref="G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3" s="215" t="str" cm="1">
        <f t="array" ref="H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3" s="157" t="str" cm="1">
        <f t="array" ref="I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3" s="157" t="str" cm="1">
        <f t="array" ref="J2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4" spans="1:11" x14ac:dyDescent="0.25">
      <c r="A2204" s="157" t="s">
        <v>4511</v>
      </c>
      <c r="B2204" s="157" t="s">
        <v>4512</v>
      </c>
      <c r="C2204" s="157">
        <v>-34.184167000000002</v>
      </c>
      <c r="D2204" s="157">
        <v>140.03055599999999</v>
      </c>
      <c r="E2204" s="157" t="str">
        <f>RIGHT(Airports[[#This Row],[ICAO]],3)</f>
        <v>WKI</v>
      </c>
      <c r="F22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4" s="215" t="str" cm="1">
        <f t="array" ref="G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4" s="215" t="str" cm="1">
        <f t="array" ref="H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4" s="157" t="str" cm="1">
        <f t="array" ref="I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4" s="157" t="str" cm="1">
        <f t="array" ref="J2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5" spans="1:11" x14ac:dyDescent="0.25">
      <c r="A2205" s="157" t="s">
        <v>4513</v>
      </c>
      <c r="B2205" s="157" t="s">
        <v>4514</v>
      </c>
      <c r="C2205" s="157">
        <v>-31.203056</v>
      </c>
      <c r="D2205" s="157">
        <v>117.383056</v>
      </c>
      <c r="E2205" s="157" t="str">
        <f>RIGHT(Airports[[#This Row],[ICAO]],3)</f>
        <v>WKM</v>
      </c>
      <c r="F22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5" s="215" t="str" cm="1">
        <f t="array" ref="G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5" s="215" t="str" cm="1">
        <f t="array" ref="H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5" s="157" t="str" cm="1">
        <f t="array" ref="I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5" s="157" t="str" cm="1">
        <f t="array" ref="J2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6" spans="1:11" x14ac:dyDescent="0.25">
      <c r="A2206" s="157" t="s">
        <v>4515</v>
      </c>
      <c r="B2206" s="157" t="s">
        <v>4516</v>
      </c>
      <c r="C2206" s="157">
        <v>-66.691394399999993</v>
      </c>
      <c r="D2206" s="157">
        <v>111.52634999999999</v>
      </c>
      <c r="E2206" s="157" t="str">
        <f>RIGHT(Airports[[#This Row],[ICAO]],3)</f>
        <v>WKS</v>
      </c>
      <c r="F22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6" s="215" t="str" cm="1">
        <f t="array" ref="G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6" s="215" t="str" cm="1">
        <f t="array" ref="H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6" s="157" t="str" cm="1">
        <f t="array" ref="I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6" s="157" t="str" cm="1">
        <f t="array" ref="J2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7" spans="1:11" x14ac:dyDescent="0.25">
      <c r="A2207" s="157" t="s">
        <v>4517</v>
      </c>
      <c r="B2207" s="157" t="s">
        <v>4518</v>
      </c>
      <c r="C2207" s="157">
        <v>-32.548333</v>
      </c>
      <c r="D2207" s="157">
        <v>151.02416700000001</v>
      </c>
      <c r="E2207" s="157" t="str">
        <f>RIGHT(Airports[[#This Row],[ICAO]],3)</f>
        <v>WKW</v>
      </c>
      <c r="F22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7" s="215" t="str" cm="1">
        <f t="array" ref="G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7" s="215" t="str" cm="1">
        <f t="array" ref="H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7" s="157" t="str" cm="1">
        <f t="array" ref="I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7" s="157" t="str" cm="1">
        <f t="array" ref="J2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8" spans="1:11" x14ac:dyDescent="0.25">
      <c r="A2208" s="157" t="s">
        <v>4519</v>
      </c>
      <c r="B2208" s="157" t="s">
        <v>4520</v>
      </c>
      <c r="C2208" s="157">
        <v>-21.276667</v>
      </c>
      <c r="D2208" s="157">
        <v>132.623333</v>
      </c>
      <c r="E2208" s="157" t="str">
        <f>RIGHT(Airports[[#This Row],[ICAO]],3)</f>
        <v>WLA</v>
      </c>
      <c r="F22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8" s="215" t="str" cm="1">
        <f t="array" ref="G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8" s="215" t="str" cm="1">
        <f t="array" ref="H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8" s="157" t="str" cm="1">
        <f t="array" ref="I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8" s="157" t="str" cm="1">
        <f t="array" ref="J2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9" spans="1:11" x14ac:dyDescent="0.25">
      <c r="A2209" s="157" t="s">
        <v>4521</v>
      </c>
      <c r="B2209" s="157" t="s">
        <v>4522</v>
      </c>
      <c r="C2209" s="157">
        <v>-16.299721999999999</v>
      </c>
      <c r="D2209" s="157">
        <v>149.983056</v>
      </c>
      <c r="E2209" s="157" t="str">
        <f>RIGHT(Airports[[#This Row],[ICAO]],3)</f>
        <v>WLD</v>
      </c>
      <c r="F22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9" s="215" t="str" cm="1">
        <f t="array" ref="G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9" s="215" t="str" cm="1">
        <f t="array" ref="H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9" s="157" t="str" cm="1">
        <f t="array" ref="I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9" s="157" t="str" cm="1">
        <f t="array" ref="J2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0" spans="1:11" x14ac:dyDescent="0.25">
      <c r="A2210" s="157" t="s">
        <v>4523</v>
      </c>
      <c r="B2210" s="157" t="s">
        <v>4524</v>
      </c>
      <c r="C2210" s="157">
        <v>-25.166388999999999</v>
      </c>
      <c r="D2210" s="157">
        <v>143.31638899999999</v>
      </c>
      <c r="E2210" s="157" t="str">
        <f>RIGHT(Airports[[#This Row],[ICAO]],3)</f>
        <v>WLF</v>
      </c>
      <c r="F22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0" s="215" t="str" cm="1">
        <f t="array" ref="G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0" s="215" t="str" cm="1">
        <f t="array" ref="H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0" s="157" t="str" cm="1">
        <f t="array" ref="I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0" s="157" t="str" cm="1">
        <f t="array" ref="J2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1" spans="1:11" x14ac:dyDescent="0.25">
      <c r="A2211" s="157" t="s">
        <v>4525</v>
      </c>
      <c r="B2211" s="157" t="s">
        <v>4526</v>
      </c>
      <c r="C2211" s="157">
        <v>-30.032778</v>
      </c>
      <c r="D2211" s="157">
        <v>148.125833</v>
      </c>
      <c r="E2211" s="157" t="str">
        <f>RIGHT(Airports[[#This Row],[ICAO]],3)</f>
        <v>WLG</v>
      </c>
      <c r="F22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1" s="215" t="str" cm="1">
        <f t="array" ref="G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1" s="215" t="str" cm="1">
        <f t="array" ref="H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1" s="157" t="str" cm="1">
        <f t="array" ref="I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1" s="157" t="str" cm="1">
        <f t="array" ref="J2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2" spans="1:11" x14ac:dyDescent="0.25">
      <c r="A2212" s="157" t="s">
        <v>4527</v>
      </c>
      <c r="B2212" s="157" t="s">
        <v>4528</v>
      </c>
      <c r="C2212" s="157">
        <v>-32.795000000000002</v>
      </c>
      <c r="D2212" s="157">
        <v>151.83444399999999</v>
      </c>
      <c r="E2212" s="157" t="str">
        <f>RIGHT(Airports[[#This Row],[ICAO]],3)</f>
        <v>WLM</v>
      </c>
      <c r="F22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2" s="215" t="str" cm="1">
        <f t="array" ref="G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2" s="215" t="str" cm="1">
        <f t="array" ref="H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2" s="157" t="str" cm="1">
        <f t="array" ref="I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2" s="157" t="str" cm="1">
        <f t="array" ref="J2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3" spans="1:11" x14ac:dyDescent="0.25">
      <c r="A2213" s="157" t="s">
        <v>4527</v>
      </c>
      <c r="B2213" s="157" t="s">
        <v>4528</v>
      </c>
      <c r="C2213" s="157">
        <v>-32.795000000000002</v>
      </c>
      <c r="D2213" s="157">
        <v>151.83444399999999</v>
      </c>
      <c r="E2213" s="157" t="str">
        <f>RIGHT(Airports[[#This Row],[ICAO]],3)</f>
        <v>WLM</v>
      </c>
      <c r="F22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3" s="215" t="str" cm="1">
        <f t="array" ref="G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3" s="215" t="str" cm="1">
        <f t="array" ref="H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3" s="157" t="str" cm="1">
        <f t="array" ref="I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3" s="157" t="str" cm="1">
        <f t="array" ref="J2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4" spans="1:11" x14ac:dyDescent="0.25">
      <c r="A2214" s="157" t="s">
        <v>4527</v>
      </c>
      <c r="B2214" s="157" t="s">
        <v>4528</v>
      </c>
      <c r="C2214" s="157">
        <v>-32.795000000000002</v>
      </c>
      <c r="D2214" s="157">
        <v>151.83444399999999</v>
      </c>
      <c r="E2214" s="157" t="str">
        <f>RIGHT(Airports[[#This Row],[ICAO]],3)</f>
        <v>WLM</v>
      </c>
      <c r="F22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4" s="215" t="str" cm="1">
        <f t="array" ref="G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4" s="215" t="str" cm="1">
        <f t="array" ref="H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4" s="157" t="str" cm="1">
        <f t="array" ref="I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4" s="157" t="str" cm="1">
        <f t="array" ref="J2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5" spans="1:11" x14ac:dyDescent="0.25">
      <c r="A2215" s="157" t="s">
        <v>4529</v>
      </c>
      <c r="B2215" s="157" t="s">
        <v>4530</v>
      </c>
      <c r="C2215" s="157">
        <v>-30.421666999999999</v>
      </c>
      <c r="D2215" s="157">
        <v>139.43611100000001</v>
      </c>
      <c r="E2215" s="157" t="str">
        <f>RIGHT(Airports[[#This Row],[ICAO]],3)</f>
        <v>WLN</v>
      </c>
      <c r="F22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5" s="215" t="str" cm="1">
        <f t="array" ref="G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5" s="215" t="str" cm="1">
        <f t="array" ref="H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5" s="157" t="str" cm="1">
        <f t="array" ref="I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5" s="157" t="str" cm="1">
        <f t="array" ref="J2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6" spans="1:11" x14ac:dyDescent="0.25">
      <c r="A2216" s="157" t="s">
        <v>4531</v>
      </c>
      <c r="B2216" s="157" t="s">
        <v>4532</v>
      </c>
      <c r="C2216" s="157">
        <v>-15.3</v>
      </c>
      <c r="D2216" s="157">
        <v>131.583056</v>
      </c>
      <c r="E2216" s="157" t="str">
        <f>RIGHT(Airports[[#This Row],[ICAO]],3)</f>
        <v>WLO</v>
      </c>
      <c r="F22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6" s="215" t="str" cm="1">
        <f t="array" ref="G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6" s="215" t="str" cm="1">
        <f t="array" ref="H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6" s="157" t="str" cm="1">
        <f t="array" ref="I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6" s="157" t="str" cm="1">
        <f t="array" ref="J2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7" spans="1:11" x14ac:dyDescent="0.25">
      <c r="A2217" s="157" t="s">
        <v>4533</v>
      </c>
      <c r="B2217" s="157" t="s">
        <v>4534</v>
      </c>
      <c r="C2217" s="157">
        <v>-26.629166999999999</v>
      </c>
      <c r="D2217" s="157">
        <v>120.220556</v>
      </c>
      <c r="E2217" s="157" t="str">
        <f>RIGHT(Airports[[#This Row],[ICAO]],3)</f>
        <v>WLU</v>
      </c>
      <c r="F22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7" s="215" t="str" cm="1">
        <f t="array" ref="G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7" s="215" t="str" cm="1">
        <f t="array" ref="H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7" s="157" t="str" cm="1">
        <f t="array" ref="I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7" s="157" t="str" cm="1">
        <f t="array" ref="J2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8" spans="1:11" x14ac:dyDescent="0.25">
      <c r="A2218" s="157" t="s">
        <v>4535</v>
      </c>
      <c r="B2218" s="157" t="s">
        <v>4536</v>
      </c>
      <c r="C2218" s="157">
        <v>-28.906943999999999</v>
      </c>
      <c r="D2218" s="157">
        <v>136.34111100000001</v>
      </c>
      <c r="E2218" s="157" t="str">
        <f>RIGHT(Airports[[#This Row],[ICAO]],3)</f>
        <v>WMC</v>
      </c>
      <c r="F22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8" s="215" t="str" cm="1">
        <f t="array" ref="G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8" s="215" t="str" cm="1">
        <f t="array" ref="H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8" s="157" t="str" cm="1">
        <f t="array" ref="I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8" s="157" t="str" cm="1">
        <f t="array" ref="J2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9" spans="1:11" x14ac:dyDescent="0.25">
      <c r="A2219" s="157" t="s">
        <v>4537</v>
      </c>
      <c r="B2219" s="157" t="s">
        <v>4538</v>
      </c>
      <c r="C2219" s="157">
        <v>-29.25</v>
      </c>
      <c r="D2219" s="157">
        <v>146.91666699999999</v>
      </c>
      <c r="E2219" s="157" t="str">
        <f>RIGHT(Airports[[#This Row],[ICAO]],3)</f>
        <v>WMG</v>
      </c>
      <c r="F22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9" s="215" t="str" cm="1">
        <f t="array" ref="G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9" s="215" t="str" cm="1">
        <f t="array" ref="H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9" s="157" t="str" cm="1">
        <f t="array" ref="I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9" s="157" t="str" cm="1">
        <f t="array" ref="J2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0" spans="1:11" x14ac:dyDescent="0.25">
      <c r="A2220" s="157" t="s">
        <v>4539</v>
      </c>
      <c r="B2220" s="157" t="s">
        <v>4540</v>
      </c>
      <c r="C2220" s="157">
        <v>-17.333333</v>
      </c>
      <c r="D2220" s="157">
        <v>138.23333299999999</v>
      </c>
      <c r="E2220" s="157" t="str">
        <f>RIGHT(Airports[[#This Row],[ICAO]],3)</f>
        <v>WML</v>
      </c>
      <c r="F22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0" s="215" t="str" cm="1">
        <f t="array" ref="G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0" s="215" t="str" cm="1">
        <f t="array" ref="H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0" s="157" t="str" cm="1">
        <f t="array" ref="I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0" s="157" t="str" cm="1">
        <f t="array" ref="J2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1" spans="1:11" x14ac:dyDescent="0.25">
      <c r="A2221" s="157" t="s">
        <v>4541</v>
      </c>
      <c r="B2221" s="157" t="s">
        <v>4542</v>
      </c>
      <c r="C2221" s="157">
        <v>-30.493333</v>
      </c>
      <c r="D2221" s="157">
        <v>152.09027800000001</v>
      </c>
      <c r="E2221" s="157" t="str">
        <f>RIGHT(Airports[[#This Row],[ICAO]],3)</f>
        <v>WMM</v>
      </c>
      <c r="F22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1" s="215" t="str" cm="1">
        <f t="array" ref="G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1" s="215" t="str" cm="1">
        <f t="array" ref="H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1" s="157" t="str" cm="1">
        <f t="array" ref="I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1" s="157" t="str" cm="1">
        <f t="array" ref="J2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2" spans="1:11" x14ac:dyDescent="0.25">
      <c r="A2222" s="157" t="s">
        <v>4543</v>
      </c>
      <c r="B2222" s="157" t="s">
        <v>4544</v>
      </c>
      <c r="C2222" s="157">
        <v>-26.053056000000002</v>
      </c>
      <c r="D2222" s="157">
        <v>127.690833</v>
      </c>
      <c r="E2222" s="157" t="str">
        <f>RIGHT(Airports[[#This Row],[ICAO]],3)</f>
        <v>WMO</v>
      </c>
      <c r="F22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2" s="215" t="str" cm="1">
        <f t="array" ref="G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2" s="215" t="str" cm="1">
        <f t="array" ref="H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2" s="157" t="str" cm="1">
        <f t="array" ref="I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2" s="157" t="str" cm="1">
        <f t="array" ref="J2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3" spans="1:11" x14ac:dyDescent="0.25">
      <c r="A2223" s="157" t="s">
        <v>4545</v>
      </c>
      <c r="B2223" s="157" t="s">
        <v>4546</v>
      </c>
      <c r="C2223" s="157">
        <v>-16.658055999999998</v>
      </c>
      <c r="D2223" s="157">
        <v>144.000833</v>
      </c>
      <c r="E2223" s="157" t="str">
        <f>RIGHT(Airports[[#This Row],[ICAO]],3)</f>
        <v>WMP</v>
      </c>
      <c r="F22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3" s="215" t="str" cm="1">
        <f t="array" ref="G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3" s="215" t="str" cm="1">
        <f t="array" ref="H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3" s="157" t="str" cm="1">
        <f t="array" ref="I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3" s="157" t="str" cm="1">
        <f t="array" ref="J2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4" spans="1:11" x14ac:dyDescent="0.25">
      <c r="A2224" s="157" t="s">
        <v>4547</v>
      </c>
      <c r="B2224" s="157" t="s">
        <v>4548</v>
      </c>
      <c r="C2224" s="157">
        <v>-16.498055999999998</v>
      </c>
      <c r="D2224" s="157">
        <v>143.72444400000001</v>
      </c>
      <c r="E2224" s="157" t="str">
        <f>RIGHT(Airports[[#This Row],[ICAO]],3)</f>
        <v>WMR</v>
      </c>
      <c r="F22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4" s="215" t="str" cm="1">
        <f t="array" ref="G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4" s="215" t="str" cm="1">
        <f t="array" ref="H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4" s="157" t="str" cm="1">
        <f t="array" ref="I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4" s="157" t="str" cm="1">
        <f t="array" ref="J2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5" spans="1:11" x14ac:dyDescent="0.25">
      <c r="A2225" s="157" t="s">
        <v>4549</v>
      </c>
      <c r="B2225" s="157" t="s">
        <v>4550</v>
      </c>
      <c r="C2225" s="157">
        <v>-23.866667</v>
      </c>
      <c r="D2225" s="157">
        <v>115.15</v>
      </c>
      <c r="E2225" s="157" t="str">
        <f>RIGHT(Airports[[#This Row],[ICAO]],3)</f>
        <v>WMY</v>
      </c>
      <c r="F22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5" s="215" t="str" cm="1">
        <f t="array" ref="G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5" s="215" t="str" cm="1">
        <f t="array" ref="H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5" s="157" t="str" cm="1">
        <f t="array" ref="I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5" s="157" t="str" cm="1">
        <f t="array" ref="J2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6" spans="1:11" x14ac:dyDescent="0.25">
      <c r="A2226" s="157" t="s">
        <v>4551</v>
      </c>
      <c r="B2226" s="157" t="s">
        <v>4552</v>
      </c>
      <c r="C2226" s="157">
        <v>-26.284167</v>
      </c>
      <c r="D2226" s="157">
        <v>151.861389</v>
      </c>
      <c r="E2226" s="157" t="str">
        <f>RIGHT(Airports[[#This Row],[ICAO]],3)</f>
        <v>WND</v>
      </c>
      <c r="F22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6" s="215" t="str" cm="1">
        <f t="array" ref="G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6" s="215" t="str" cm="1">
        <f t="array" ref="H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6" s="157" t="str" cm="1">
        <f t="array" ref="I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6" s="157" t="str" cm="1">
        <f t="array" ref="J2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7" spans="1:11" x14ac:dyDescent="0.25">
      <c r="A2227" s="157" t="s">
        <v>4553</v>
      </c>
      <c r="B2227" s="157" t="s">
        <v>4554</v>
      </c>
      <c r="C2227" s="157">
        <v>-13.699722</v>
      </c>
      <c r="D2227" s="157">
        <v>141.55000000000001</v>
      </c>
      <c r="E2227" s="157" t="str">
        <f>RIGHT(Airports[[#This Row],[ICAO]],3)</f>
        <v>WNI</v>
      </c>
      <c r="F22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7" s="215" t="str" cm="1">
        <f t="array" ref="G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7" s="215" t="str" cm="1">
        <f t="array" ref="H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7" s="157" t="str" cm="1">
        <f t="array" ref="I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7" s="157" t="str" cm="1">
        <f t="array" ref="J2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8" spans="1:11" x14ac:dyDescent="0.25">
      <c r="A2228" s="157" t="s">
        <v>4555</v>
      </c>
      <c r="B2228" s="157" t="s">
        <v>4556</v>
      </c>
      <c r="C2228" s="157">
        <v>-26.066666999999999</v>
      </c>
      <c r="D2228" s="157">
        <v>128.94972200000001</v>
      </c>
      <c r="E2228" s="157" t="str">
        <f>RIGHT(Airports[[#This Row],[ICAO]],3)</f>
        <v>WNL</v>
      </c>
      <c r="F22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8" s="215" t="str" cm="1">
        <f t="array" ref="G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8" s="215" t="str" cm="1">
        <f t="array" ref="H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8" s="157" t="str" cm="1">
        <f t="array" ref="I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8" s="157" t="str" cm="1">
        <f t="array" ref="J2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9" spans="1:11" x14ac:dyDescent="0.25">
      <c r="A2229" s="157" t="s">
        <v>4557</v>
      </c>
      <c r="B2229" s="157" t="s">
        <v>4558</v>
      </c>
      <c r="C2229" s="157">
        <v>-26.113056</v>
      </c>
      <c r="D2229" s="157">
        <v>149.956389</v>
      </c>
      <c r="E2229" s="157" t="str">
        <f>RIGHT(Airports[[#This Row],[ICAO]],3)</f>
        <v>WNN</v>
      </c>
      <c r="F22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9" s="215" t="str" cm="1">
        <f t="array" ref="G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9" s="215" t="str" cm="1">
        <f t="array" ref="H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9" s="157" t="str" cm="1">
        <f t="array" ref="I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9" s="157" t="str" cm="1">
        <f t="array" ref="J2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0" spans="1:11" x14ac:dyDescent="0.25">
      <c r="A2230" s="157" t="s">
        <v>4559</v>
      </c>
      <c r="B2230" s="157" t="s">
        <v>4560</v>
      </c>
      <c r="C2230" s="157">
        <v>-27.133056</v>
      </c>
      <c r="D2230" s="157">
        <v>121.333333</v>
      </c>
      <c r="E2230" s="157" t="str">
        <f>RIGHT(Airports[[#This Row],[ICAO]],3)</f>
        <v>WNO</v>
      </c>
      <c r="F22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0" s="215" t="str" cm="1">
        <f t="array" ref="G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0" s="215" t="str" cm="1">
        <f t="array" ref="H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0" s="157" t="str" cm="1">
        <f t="array" ref="I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0" s="157" t="str" cm="1">
        <f t="array" ref="J2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1" spans="1:11" x14ac:dyDescent="0.25">
      <c r="A2231" s="157" t="s">
        <v>4561</v>
      </c>
      <c r="B2231" s="157" t="s">
        <v>4562</v>
      </c>
      <c r="C2231" s="157">
        <v>-12.366667</v>
      </c>
      <c r="D2231" s="157">
        <v>131.46638899999999</v>
      </c>
      <c r="E2231" s="157" t="str">
        <f>RIGHT(Airports[[#This Row],[ICAO]],3)</f>
        <v>WNR</v>
      </c>
      <c r="F22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1" s="215" t="str" cm="1">
        <f t="array" ref="G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1" s="215" t="str" cm="1">
        <f t="array" ref="H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1" s="157" t="str" cm="1">
        <f t="array" ref="I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1" s="157" t="str" cm="1">
        <f t="array" ref="J2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2" spans="1:11" x14ac:dyDescent="0.25">
      <c r="A2232" s="157" t="s">
        <v>4563</v>
      </c>
      <c r="B2232" s="157" t="s">
        <v>4564</v>
      </c>
      <c r="C2232" s="157">
        <v>-38.599722</v>
      </c>
      <c r="D2232" s="157">
        <v>145.583056</v>
      </c>
      <c r="E2232" s="157" t="str">
        <f>RIGHT(Airports[[#This Row],[ICAO]],3)</f>
        <v>WOG</v>
      </c>
      <c r="F22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2" s="215" t="str" cm="1">
        <f t="array" ref="G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2" s="215" t="str" cm="1">
        <f t="array" ref="H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2" s="157" t="str" cm="1">
        <f t="array" ref="I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2" s="157" t="str" cm="1">
        <f t="array" ref="J2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3" spans="1:11" x14ac:dyDescent="0.25">
      <c r="A2233" s="157" t="s">
        <v>4565</v>
      </c>
      <c r="B2233" s="157" t="s">
        <v>4566</v>
      </c>
      <c r="C2233" s="157">
        <v>-30.88</v>
      </c>
      <c r="D2233" s="157">
        <v>116.72833300000001</v>
      </c>
      <c r="E2233" s="157" t="str">
        <f>RIGHT(Airports[[#This Row],[ICAO]],3)</f>
        <v>WOH</v>
      </c>
      <c r="F22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3" s="215" t="str" cm="1">
        <f t="array" ref="G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3" s="215" t="str" cm="1">
        <f t="array" ref="H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3" s="157" t="str" cm="1">
        <f t="array" ref="I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3" s="157" t="str" cm="1">
        <f t="array" ref="J2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4" spans="1:11" x14ac:dyDescent="0.25">
      <c r="A2234" s="157" t="s">
        <v>5316</v>
      </c>
      <c r="B2234" s="157" t="s">
        <v>3854</v>
      </c>
      <c r="C2234" s="157">
        <v>-34.561110999999997</v>
      </c>
      <c r="D2234" s="157">
        <v>150.788611</v>
      </c>
      <c r="E2234" s="157" t="str">
        <f>RIGHT(Airports[[#This Row],[ICAO]],3)</f>
        <v>WOL</v>
      </c>
      <c r="G2234" s="215" t="str" cm="1">
        <f t="array" ref="G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4" s="215" t="str" cm="1">
        <f t="array" ref="H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4" s="157" t="str" cm="1">
        <f t="array" ref="I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4" s="157" t="str" cm="1">
        <f t="array" ref="J2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5" spans="1:11" x14ac:dyDescent="0.25">
      <c r="A2235" s="157" t="s">
        <v>4567</v>
      </c>
      <c r="B2235" s="157" t="s">
        <v>4568</v>
      </c>
      <c r="C2235" s="157">
        <v>-14.100277999999999</v>
      </c>
      <c r="D2235" s="157">
        <v>134.413611</v>
      </c>
      <c r="E2235" s="157" t="str">
        <f>RIGHT(Airports[[#This Row],[ICAO]],3)</f>
        <v>WON</v>
      </c>
      <c r="F22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5" s="215" t="str" cm="1">
        <f t="array" ref="G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5" s="215" t="str" cm="1">
        <f t="array" ref="H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5" s="157" t="str" cm="1">
        <f t="array" ref="I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5" s="157" t="str" cm="1">
        <f t="array" ref="J2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6" spans="1:11" x14ac:dyDescent="0.25">
      <c r="A2236" s="157" t="s">
        <v>4569</v>
      </c>
      <c r="B2236" s="157" t="s">
        <v>4570</v>
      </c>
      <c r="C2236" s="157">
        <v>-30.241667</v>
      </c>
      <c r="D2236" s="157">
        <v>149.14333300000001</v>
      </c>
      <c r="E2236" s="157" t="str">
        <f>RIGHT(Airports[[#This Row],[ICAO]],3)</f>
        <v>WOO</v>
      </c>
      <c r="F22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6" s="215" t="str" cm="1">
        <f t="array" ref="G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6" s="215" t="str" cm="1">
        <f t="array" ref="H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6" s="157" t="str" cm="1">
        <f t="array" ref="I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6" s="157" t="str" cm="1">
        <f t="array" ref="J2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7" spans="1:11" x14ac:dyDescent="0.25">
      <c r="A2237" s="157" t="s">
        <v>4571</v>
      </c>
      <c r="B2237" s="157" t="s">
        <v>4572</v>
      </c>
      <c r="C2237" s="157">
        <v>-17.220555999999998</v>
      </c>
      <c r="D2237" s="157">
        <v>137.923889</v>
      </c>
      <c r="E2237" s="157" t="str">
        <f>RIGHT(Airports[[#This Row],[ICAO]],3)</f>
        <v>WOR</v>
      </c>
      <c r="F22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7" s="215" t="str" cm="1">
        <f t="array" ref="G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7" s="215" t="str" cm="1">
        <f t="array" ref="H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7" s="157" t="str" cm="1">
        <f t="array" ref="I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7" s="157" t="str" cm="1">
        <f t="array" ref="J2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8" spans="1:11" x14ac:dyDescent="0.25">
      <c r="A2238" s="157" t="s">
        <v>4573</v>
      </c>
      <c r="B2238" s="157" t="s">
        <v>4574</v>
      </c>
      <c r="C2238" s="157">
        <v>-37.936667</v>
      </c>
      <c r="D2238" s="157">
        <v>144.37027800000001</v>
      </c>
      <c r="E2238" s="157" t="str">
        <f>RIGHT(Airports[[#This Row],[ICAO]],3)</f>
        <v>WOT</v>
      </c>
      <c r="F22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8" s="215" t="str" cm="1">
        <f t="array" ref="G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8" s="215" t="str" cm="1">
        <f t="array" ref="H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8" s="157" t="str" cm="1">
        <f t="array" ref="I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8" s="157" t="str" cm="1">
        <f t="array" ref="J2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9" spans="1:11" x14ac:dyDescent="0.25">
      <c r="A2239" s="157" t="s">
        <v>4575</v>
      </c>
      <c r="B2239" s="157" t="s">
        <v>4576</v>
      </c>
      <c r="C2239" s="157">
        <v>-32.338056000000002</v>
      </c>
      <c r="D2239" s="157">
        <v>148.528333</v>
      </c>
      <c r="E2239" s="157" t="str">
        <f>RIGHT(Airports[[#This Row],[ICAO]],3)</f>
        <v>WOW</v>
      </c>
      <c r="F22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9" s="215" t="str" cm="1">
        <f t="array" ref="G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9" s="215" t="str" cm="1">
        <f t="array" ref="H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9" s="157" t="str" cm="1">
        <f t="array" ref="I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9" s="157" t="str" cm="1">
        <f t="array" ref="J2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0" spans="1:11" x14ac:dyDescent="0.25">
      <c r="A2240" s="157" t="s">
        <v>4577</v>
      </c>
      <c r="B2240" s="157" t="s">
        <v>4578</v>
      </c>
      <c r="C2240" s="157">
        <v>-31.133056</v>
      </c>
      <c r="D2240" s="157">
        <v>138.96638899999999</v>
      </c>
      <c r="E2240" s="157" t="str">
        <f>RIGHT(Airports[[#This Row],[ICAO]],3)</f>
        <v>WPA</v>
      </c>
      <c r="F22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0" s="215" t="str" cm="1">
        <f t="array" ref="G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0" s="215" t="str" cm="1">
        <f t="array" ref="H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0" s="157" t="str" cm="1">
        <f t="array" ref="I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0" s="157" t="str" cm="1">
        <f t="array" ref="J2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1" spans="1:11" x14ac:dyDescent="0.25">
      <c r="A2241" s="157" t="s">
        <v>4579</v>
      </c>
      <c r="B2241" s="157" t="s">
        <v>4580</v>
      </c>
      <c r="C2241" s="157">
        <v>-11.073611</v>
      </c>
      <c r="D2241" s="157">
        <v>126.681389</v>
      </c>
      <c r="E2241" s="157" t="str">
        <f>RIGHT(Airports[[#This Row],[ICAO]],3)</f>
        <v>WPB</v>
      </c>
      <c r="F22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1" s="215" t="str" cm="1">
        <f t="array" ref="G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1" s="215" t="str" cm="1">
        <f t="array" ref="H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1" s="157" t="str" cm="1">
        <f t="array" ref="I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1" s="157" t="str" cm="1">
        <f t="array" ref="J2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2" spans="1:11" x14ac:dyDescent="0.25">
      <c r="A2242" s="157" t="s">
        <v>4581</v>
      </c>
      <c r="B2242" s="157" t="s">
        <v>4582</v>
      </c>
      <c r="C2242" s="157">
        <v>-34.954999999999998</v>
      </c>
      <c r="D2242" s="157">
        <v>116.696944</v>
      </c>
      <c r="E2242" s="157" t="str">
        <f>RIGHT(Airports[[#This Row],[ICAO]],3)</f>
        <v>WPE</v>
      </c>
      <c r="F22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2" s="215" t="str" cm="1">
        <f t="array" ref="G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2" s="215" t="str" cm="1">
        <f t="array" ref="H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2" s="157" t="str" cm="1">
        <f t="array" ref="I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2" s="157" t="str" cm="1">
        <f t="array" ref="J2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3" spans="1:11" x14ac:dyDescent="0.25">
      <c r="A2243" s="157" t="s">
        <v>4583</v>
      </c>
      <c r="B2243" s="157" t="s">
        <v>4584</v>
      </c>
      <c r="C2243" s="157">
        <v>-23.1</v>
      </c>
      <c r="D2243" s="157">
        <v>114.533056</v>
      </c>
      <c r="E2243" s="157" t="str">
        <f>RIGHT(Airports[[#This Row],[ICAO]],3)</f>
        <v>WPL</v>
      </c>
      <c r="F22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3" s="215" t="str" cm="1">
        <f t="array" ref="G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3" s="215" t="str" cm="1">
        <f t="array" ref="H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3" s="157" t="str" cm="1">
        <f t="array" ref="I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3" s="157" t="str" cm="1">
        <f t="array" ref="J2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4" spans="1:11" x14ac:dyDescent="0.25">
      <c r="A2244" s="157" t="s">
        <v>4585</v>
      </c>
      <c r="B2244" s="157" t="s">
        <v>4586</v>
      </c>
      <c r="C2244" s="157">
        <v>-31.516667000000002</v>
      </c>
      <c r="D2244" s="157">
        <v>138.625</v>
      </c>
      <c r="E2244" s="157" t="str">
        <f>RIGHT(Airports[[#This Row],[ICAO]],3)</f>
        <v>WPN</v>
      </c>
      <c r="F22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4" s="215" t="str" cm="1">
        <f t="array" ref="G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4" s="215" t="str" cm="1">
        <f t="array" ref="H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4" s="157" t="str" cm="1">
        <f t="array" ref="I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4" s="157" t="str" cm="1">
        <f t="array" ref="J2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5" spans="1:11" x14ac:dyDescent="0.25">
      <c r="A2245" s="157" t="s">
        <v>4587</v>
      </c>
      <c r="B2245" s="157" t="s">
        <v>4588</v>
      </c>
      <c r="C2245" s="157">
        <v>-29.966667000000001</v>
      </c>
      <c r="D2245" s="157">
        <v>138.333056</v>
      </c>
      <c r="E2245" s="157" t="str">
        <f>RIGHT(Airports[[#This Row],[ICAO]],3)</f>
        <v>WPR</v>
      </c>
      <c r="F22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5" s="215" t="str" cm="1">
        <f t="array" ref="G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5" s="215" t="str" cm="1">
        <f t="array" ref="H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5" s="157" t="str" cm="1">
        <f t="array" ref="I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5" s="157" t="str" cm="1">
        <f t="array" ref="J2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6" spans="1:11" x14ac:dyDescent="0.25">
      <c r="A2246" s="157" t="s">
        <v>4589</v>
      </c>
      <c r="B2246" s="157" t="s">
        <v>4590</v>
      </c>
      <c r="C2246" s="157">
        <v>-20.481389</v>
      </c>
      <c r="D2246" s="157">
        <v>138.16833299999999</v>
      </c>
      <c r="E2246" s="157" t="str">
        <f>RIGHT(Airports[[#This Row],[ICAO]],3)</f>
        <v>WRA</v>
      </c>
      <c r="F22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6" s="215" t="str" cm="1">
        <f t="array" ref="G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6" s="215" t="str" cm="1">
        <f t="array" ref="H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6" s="157" t="str" cm="1">
        <f t="array" ref="I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6" s="157" t="str" cm="1">
        <f t="array" ref="J2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7" spans="1:11" x14ac:dyDescent="0.25">
      <c r="A2247" s="157" t="s">
        <v>4591</v>
      </c>
      <c r="B2247" s="157" t="s">
        <v>4592</v>
      </c>
      <c r="C2247" s="157">
        <v>-32.426389</v>
      </c>
      <c r="D2247" s="157">
        <v>118.908056</v>
      </c>
      <c r="E2247" s="157" t="str">
        <f>RIGHT(Airports[[#This Row],[ICAO]],3)</f>
        <v>WRC</v>
      </c>
      <c r="F22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7" s="215" t="str" cm="1">
        <f t="array" ref="G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7" s="215" t="str" cm="1">
        <f t="array" ref="H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7" s="157" t="str" cm="1">
        <f t="array" ref="I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7" s="157" t="str" cm="1">
        <f t="array" ref="J2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8" spans="1:11" x14ac:dyDescent="0.25">
      <c r="A2248" s="157" t="s">
        <v>4593</v>
      </c>
      <c r="B2248" s="157" t="s">
        <v>4594</v>
      </c>
      <c r="C2248" s="157">
        <v>-29.533332999999999</v>
      </c>
      <c r="D2248" s="157">
        <v>150.533333</v>
      </c>
      <c r="E2248" s="157" t="str">
        <f>RIGHT(Airports[[#This Row],[ICAO]],3)</f>
        <v>WRL</v>
      </c>
      <c r="F22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8" s="215" t="str" cm="1">
        <f t="array" ref="G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8" s="215" t="str" cm="1">
        <f t="array" ref="H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8" s="157" t="str" cm="1">
        <f t="array" ref="I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8" s="157" t="str" cm="1">
        <f t="array" ref="J2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9" spans="1:11" x14ac:dyDescent="0.25">
      <c r="A2249" s="157" t="s">
        <v>4595</v>
      </c>
      <c r="B2249" s="157" t="s">
        <v>4596</v>
      </c>
      <c r="C2249" s="157">
        <v>-31.733332999999998</v>
      </c>
      <c r="D2249" s="157">
        <v>147.80250000000001</v>
      </c>
      <c r="E2249" s="157" t="str">
        <f>RIGHT(Airports[[#This Row],[ICAO]],3)</f>
        <v>WRN</v>
      </c>
      <c r="F22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9" s="215" t="str" cm="1">
        <f t="array" ref="G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9" s="215" t="str" cm="1">
        <f t="array" ref="H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9" s="157" t="str" cm="1">
        <f t="array" ref="I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9" s="157" t="str" cm="1">
        <f t="array" ref="J2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0" spans="1:11" x14ac:dyDescent="0.25">
      <c r="A2250" s="157" t="s">
        <v>4597</v>
      </c>
      <c r="B2250" s="157" t="s">
        <v>4598</v>
      </c>
      <c r="C2250" s="157">
        <v>-33.926943999999999</v>
      </c>
      <c r="D2250" s="157">
        <v>137.637778</v>
      </c>
      <c r="E2250" s="157" t="str">
        <f>RIGHT(Airports[[#This Row],[ICAO]],3)</f>
        <v>WRO</v>
      </c>
      <c r="F22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0" s="215" t="str" cm="1">
        <f t="array" ref="G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0" s="215" t="str" cm="1">
        <f t="array" ref="H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0" s="157" t="str" cm="1">
        <f t="array" ref="I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0" s="157" t="str" cm="1">
        <f t="array" ref="J2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1" spans="1:11" x14ac:dyDescent="0.25">
      <c r="A2251" s="157" t="s">
        <v>4599</v>
      </c>
      <c r="B2251" s="157" t="s">
        <v>4600</v>
      </c>
      <c r="C2251" s="157">
        <v>-23.483332999999998</v>
      </c>
      <c r="D2251" s="157">
        <v>113.8</v>
      </c>
      <c r="E2251" s="157" t="str">
        <f>RIGHT(Airports[[#This Row],[ICAO]],3)</f>
        <v>WRR</v>
      </c>
      <c r="F22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1" s="215" t="str" cm="1">
        <f t="array" ref="G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1" s="215" t="str" cm="1">
        <f t="array" ref="H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1" s="157" t="str" cm="1">
        <f t="array" ref="I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1" s="157" t="str" cm="1">
        <f t="array" ref="J2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2" spans="1:11" x14ac:dyDescent="0.25">
      <c r="A2252" s="157" t="s">
        <v>4601</v>
      </c>
      <c r="B2252" s="157" t="s">
        <v>4602</v>
      </c>
      <c r="C2252" s="157">
        <v>-19.316666999999999</v>
      </c>
      <c r="D2252" s="157">
        <v>144.083056</v>
      </c>
      <c r="E2252" s="157" t="str">
        <f>RIGHT(Airports[[#This Row],[ICAO]],3)</f>
        <v>WRS</v>
      </c>
      <c r="F22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2" s="215" t="str" cm="1">
        <f t="array" ref="G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2" s="215" t="str" cm="1">
        <f t="array" ref="H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2" s="157" t="str" cm="1">
        <f t="array" ref="I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2" s="157" t="str" cm="1">
        <f t="array" ref="J2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3" spans="1:11" x14ac:dyDescent="0.25">
      <c r="A2253" s="157" t="s">
        <v>4603</v>
      </c>
      <c r="B2253" s="157" t="s">
        <v>4604</v>
      </c>
      <c r="C2253" s="157">
        <v>-13.593056000000001</v>
      </c>
      <c r="D2253" s="157">
        <v>135.755</v>
      </c>
      <c r="E2253" s="157" t="str">
        <f>RIGHT(Airports[[#This Row],[ICAO]],3)</f>
        <v>WRV</v>
      </c>
      <c r="F22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3" s="215" t="str" cm="1">
        <f t="array" ref="G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3" s="215" t="str" cm="1">
        <f t="array" ref="H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3" s="157" t="str" cm="1">
        <f t="array" ref="I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3" s="157" t="str" cm="1">
        <f t="array" ref="J2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4" spans="1:11" x14ac:dyDescent="0.25">
      <c r="A2254" s="157" t="s">
        <v>4605</v>
      </c>
      <c r="B2254" s="157" t="s">
        <v>4606</v>
      </c>
      <c r="C2254" s="157">
        <v>-27.095555999999998</v>
      </c>
      <c r="D2254" s="157">
        <v>152.459722</v>
      </c>
      <c r="E2254" s="157" t="str">
        <f>RIGHT(Airports[[#This Row],[ICAO]],3)</f>
        <v>WSG</v>
      </c>
      <c r="F22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4" s="215" t="str" cm="1">
        <f t="array" ref="G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4" s="215" t="str" cm="1">
        <f t="array" ref="H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4" s="157" t="str" cm="1">
        <f t="array" ref="I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4" s="157" t="str" cm="1">
        <f t="array" ref="J2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5" spans="1:11" x14ac:dyDescent="0.25">
      <c r="A2255" s="157" t="s">
        <v>4607</v>
      </c>
      <c r="B2255" s="157" t="s">
        <v>4608</v>
      </c>
      <c r="C2255" s="157">
        <v>-38.091667000000001</v>
      </c>
      <c r="D2255" s="157">
        <v>146.96527800000001</v>
      </c>
      <c r="E2255" s="157" t="str">
        <f>RIGHT(Airports[[#This Row],[ICAO]],3)</f>
        <v>WSL</v>
      </c>
      <c r="F22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5" s="215" t="str" cm="1">
        <f t="array" ref="G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5" s="215" t="str" cm="1">
        <f t="array" ref="H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5" s="157" t="str" cm="1">
        <f t="array" ref="I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5" s="157" t="str" cm="1">
        <f t="array" ref="J2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6" spans="1:11" x14ac:dyDescent="0.25">
      <c r="A2256" s="157" t="s">
        <v>4609</v>
      </c>
      <c r="B2256" s="157" t="s">
        <v>4610</v>
      </c>
      <c r="C2256" s="157">
        <v>-19.361667000000001</v>
      </c>
      <c r="D2256" s="157">
        <v>142.761111</v>
      </c>
      <c r="E2256" s="157" t="str">
        <f>RIGHT(Airports[[#This Row],[ICAO]],3)</f>
        <v>WSN</v>
      </c>
      <c r="F22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6" s="215" t="str" cm="1">
        <f t="array" ref="G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6" s="215" t="str" cm="1">
        <f t="array" ref="H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6" s="157" t="str" cm="1">
        <f t="array" ref="I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6" s="157" t="str" cm="1">
        <f t="array" ref="J2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7" spans="1:11" x14ac:dyDescent="0.25">
      <c r="A2257" s="157" t="s">
        <v>4611</v>
      </c>
      <c r="B2257" s="157" t="s">
        <v>4612</v>
      </c>
      <c r="C2257" s="157">
        <v>-32.882778000000002</v>
      </c>
      <c r="D2257" s="157">
        <v>151.672222</v>
      </c>
      <c r="E2257" s="157" t="str">
        <f>RIGHT(Airports[[#This Row],[ICAO]],3)</f>
        <v>WSR</v>
      </c>
      <c r="F22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7" s="215" t="str" cm="1">
        <f t="array" ref="G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7" s="215" t="str" cm="1">
        <f t="array" ref="H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7" s="157" t="str" cm="1">
        <f t="array" ref="I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7" s="157" t="str" cm="1">
        <f t="array" ref="J2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8" spans="1:11" x14ac:dyDescent="0.25">
      <c r="A2258" s="157" t="s">
        <v>4613</v>
      </c>
      <c r="B2258" s="157" t="s">
        <v>4614</v>
      </c>
      <c r="C2258" s="157">
        <v>-33.805</v>
      </c>
      <c r="D2258" s="157">
        <v>150.98833300000001</v>
      </c>
      <c r="E2258" s="157" t="str">
        <f>RIGHT(Airports[[#This Row],[ICAO]],3)</f>
        <v>WST</v>
      </c>
      <c r="F22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8" s="215" t="str" cm="1">
        <f t="array" ref="G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8" s="215" t="str" cm="1">
        <f t="array" ref="H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8" s="157" t="str" cm="1">
        <f t="array" ref="I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8" s="157" t="str" cm="1">
        <f t="array" ref="J2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9" spans="1:11" x14ac:dyDescent="0.25">
      <c r="A2259" s="157" t="s">
        <v>4615</v>
      </c>
      <c r="B2259" s="157" t="s">
        <v>4616</v>
      </c>
      <c r="C2259" s="157">
        <v>-31.333333</v>
      </c>
      <c r="D2259" s="157">
        <v>118.666389</v>
      </c>
      <c r="E2259" s="157" t="str">
        <f>RIGHT(Airports[[#This Row],[ICAO]],3)</f>
        <v>WSX</v>
      </c>
      <c r="F22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9" s="215" t="str" cm="1">
        <f t="array" ref="G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9" s="215" t="str" cm="1">
        <f t="array" ref="H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9" s="157" t="str" cm="1">
        <f t="array" ref="I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9" s="157" t="str" cm="1">
        <f t="array" ref="J2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0" spans="1:11" x14ac:dyDescent="0.25">
      <c r="A2260" s="157" t="s">
        <v>4617</v>
      </c>
      <c r="B2260" s="157" t="s">
        <v>4618</v>
      </c>
      <c r="C2260" s="157">
        <v>-27.738056</v>
      </c>
      <c r="D2260" s="157">
        <v>134.119722</v>
      </c>
      <c r="E2260" s="157" t="str">
        <f>RIGHT(Airports[[#This Row],[ICAO]],3)</f>
        <v>WTA</v>
      </c>
      <c r="F22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0" s="215" t="str" cm="1">
        <f t="array" ref="G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0" s="215" t="str" cm="1">
        <f t="array" ref="H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0" s="157" t="str" cm="1">
        <f t="array" ref="I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0" s="157" t="str" cm="1">
        <f t="array" ref="J2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1" spans="1:11" x14ac:dyDescent="0.25">
      <c r="A2261" s="157" t="s">
        <v>4619</v>
      </c>
      <c r="B2261" s="157" t="s">
        <v>4620</v>
      </c>
      <c r="C2261" s="157">
        <v>-40.81</v>
      </c>
      <c r="D2261" s="157">
        <v>147.625</v>
      </c>
      <c r="E2261" s="157" t="str">
        <f>RIGHT(Airports[[#This Row],[ICAO]],3)</f>
        <v>WTH</v>
      </c>
      <c r="F22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1" s="215" t="str" cm="1">
        <f t="array" ref="G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1" s="215" t="str" cm="1">
        <f t="array" ref="H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1" s="157" t="str" cm="1">
        <f t="array" ref="I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1" s="157" t="str" cm="1">
        <f t="array" ref="J2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2" spans="1:11" x14ac:dyDescent="0.25">
      <c r="A2262" s="157" t="s">
        <v>4621</v>
      </c>
      <c r="B2262" s="157" t="s">
        <v>4622</v>
      </c>
      <c r="C2262" s="157">
        <v>-16.63</v>
      </c>
      <c r="D2262" s="157">
        <v>129.321111</v>
      </c>
      <c r="E2262" s="157" t="str">
        <f>RIGHT(Airports[[#This Row],[ICAO]],3)</f>
        <v>WTL</v>
      </c>
      <c r="F22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2" s="215" t="str" cm="1">
        <f t="array" ref="G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2" s="215" t="str" cm="1">
        <f t="array" ref="H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2" s="157" t="str" cm="1">
        <f t="array" ref="I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2" s="157" t="str" cm="1">
        <f t="array" ref="J2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3" spans="1:11" x14ac:dyDescent="0.25">
      <c r="A2263" s="157" t="s">
        <v>4623</v>
      </c>
      <c r="B2263" s="157" t="s">
        <v>4624</v>
      </c>
      <c r="C2263" s="157">
        <v>-22.363610999999999</v>
      </c>
      <c r="D2263" s="157">
        <v>143.085556</v>
      </c>
      <c r="E2263" s="157" t="str">
        <f>RIGHT(Airports[[#This Row],[ICAO]],3)</f>
        <v>WTN</v>
      </c>
      <c r="F22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3" s="215" t="str" cm="1">
        <f t="array" ref="G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3" s="215" t="str" cm="1">
        <f t="array" ref="H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3" s="157" t="str" cm="1">
        <f t="array" ref="I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3" s="157" t="str" cm="1">
        <f t="array" ref="J2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4" spans="1:11" x14ac:dyDescent="0.25">
      <c r="A2264" s="157" t="s">
        <v>4625</v>
      </c>
      <c r="B2264" s="157" t="s">
        <v>4626</v>
      </c>
      <c r="C2264" s="157">
        <v>-34.087778</v>
      </c>
      <c r="D2264" s="157">
        <v>141.891944</v>
      </c>
      <c r="E2264" s="157" t="str">
        <f>RIGHT(Airports[[#This Row],[ICAO]],3)</f>
        <v>WTO</v>
      </c>
      <c r="F22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4" s="215" t="str" cm="1">
        <f t="array" ref="G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4" s="215" t="str" cm="1">
        <f t="array" ref="H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4" s="157" t="str" cm="1">
        <f t="array" ref="I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4" s="157" t="str" cm="1">
        <f t="array" ref="J2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5" spans="1:11" x14ac:dyDescent="0.25">
      <c r="A2265" s="157" t="s">
        <v>4627</v>
      </c>
      <c r="B2265" s="157" t="s">
        <v>4628</v>
      </c>
      <c r="C2265" s="157">
        <v>-19.93</v>
      </c>
      <c r="D2265" s="157">
        <v>115.38416700000001</v>
      </c>
      <c r="E2265" s="157" t="str">
        <f>RIGHT(Airports[[#This Row],[ICAO]],3)</f>
        <v>WTP</v>
      </c>
      <c r="F22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5" s="215" t="str" cm="1">
        <f t="array" ref="G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5" s="215" t="str" cm="1">
        <f t="array" ref="H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5" s="157" t="str" cm="1">
        <f t="array" ref="I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5" s="157" t="str" cm="1">
        <f t="array" ref="J2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6" spans="1:11" x14ac:dyDescent="0.25">
      <c r="A2266" s="157" t="s">
        <v>4629</v>
      </c>
      <c r="B2266" s="157" t="s">
        <v>4630</v>
      </c>
      <c r="C2266" s="157">
        <v>-13.216388999999999</v>
      </c>
      <c r="D2266" s="157">
        <v>142.19972200000001</v>
      </c>
      <c r="E2266" s="157" t="str">
        <f>RIGHT(Airports[[#This Row],[ICAO]],3)</f>
        <v>WTV</v>
      </c>
      <c r="F22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6" s="215" t="str" cm="1">
        <f t="array" ref="G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6" s="215" t="str" cm="1">
        <f t="array" ref="H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6" s="157" t="str" cm="1">
        <f t="array" ref="I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6" s="157" t="str" cm="1">
        <f t="array" ref="J2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7" spans="1:11" x14ac:dyDescent="0.25">
      <c r="A2267" s="157" t="s">
        <v>4631</v>
      </c>
      <c r="B2267" s="157" t="s">
        <v>4632</v>
      </c>
      <c r="C2267" s="157">
        <v>-33.043332999999997</v>
      </c>
      <c r="D2267" s="157">
        <v>135.44722200000001</v>
      </c>
      <c r="E2267" s="157" t="str">
        <f>RIGHT(Airports[[#This Row],[ICAO]],3)</f>
        <v>WUD</v>
      </c>
      <c r="F22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7" s="215" t="str" cm="1">
        <f t="array" ref="G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7" s="215" t="str" cm="1">
        <f t="array" ref="H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7" s="157" t="str" cm="1">
        <f t="array" ref="I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7" s="157" t="str" cm="1">
        <f t="array" ref="J2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8" spans="1:11" x14ac:dyDescent="0.25">
      <c r="A2268" s="157" t="s">
        <v>4633</v>
      </c>
      <c r="B2268" s="157" t="s">
        <v>4634</v>
      </c>
      <c r="C2268" s="157">
        <v>-12.899722000000001</v>
      </c>
      <c r="D2268" s="157">
        <v>136.333056</v>
      </c>
      <c r="E2268" s="157" t="str">
        <f>RIGHT(Airports[[#This Row],[ICAO]],3)</f>
        <v>WUL</v>
      </c>
      <c r="F22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8" s="215" t="str" cm="1">
        <f t="array" ref="G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8" s="215" t="str" cm="1">
        <f t="array" ref="H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8" s="157" t="str" cm="1">
        <f t="array" ref="I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8" s="157" t="str" cm="1">
        <f t="array" ref="J2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9" spans="1:11" x14ac:dyDescent="0.25">
      <c r="A2269" s="157" t="s">
        <v>4635</v>
      </c>
      <c r="B2269" s="157" t="s">
        <v>4636</v>
      </c>
      <c r="C2269" s="157">
        <v>-33.240278000000004</v>
      </c>
      <c r="D2269" s="157">
        <v>151.43027799999999</v>
      </c>
      <c r="E2269" s="157" t="str">
        <f>RIGHT(Airports[[#This Row],[ICAO]],3)</f>
        <v>WVA</v>
      </c>
      <c r="F22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9" s="215" t="str" cm="1">
        <f t="array" ref="G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9" s="215" t="str" cm="1">
        <f t="array" ref="H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9" s="157" t="str" cm="1">
        <f t="array" ref="I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9" s="157" t="str" cm="1">
        <f t="array" ref="J2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0" spans="1:11" x14ac:dyDescent="0.25">
      <c r="A2270" s="157" t="s">
        <v>4637</v>
      </c>
      <c r="B2270" s="157" t="s">
        <v>4638</v>
      </c>
      <c r="C2270" s="157">
        <v>-18.419167000000002</v>
      </c>
      <c r="D2270" s="157">
        <v>140.78722200000001</v>
      </c>
      <c r="E2270" s="157" t="str">
        <f>RIGHT(Airports[[#This Row],[ICAO]],3)</f>
        <v>WVL</v>
      </c>
      <c r="F22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0" s="215" t="str" cm="1">
        <f t="array" ref="G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0" s="215" t="str" cm="1">
        <f t="array" ref="H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0" s="157" t="str" cm="1">
        <f t="array" ref="I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0" s="157" t="str" cm="1">
        <f t="array" ref="J2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1" spans="1:11" x14ac:dyDescent="0.25">
      <c r="A2271" s="157" t="s">
        <v>4639</v>
      </c>
      <c r="B2271" s="157" t="s">
        <v>4640</v>
      </c>
      <c r="C2271" s="157">
        <v>-13.316388999999999</v>
      </c>
      <c r="D2271" s="157">
        <v>142.88305600000001</v>
      </c>
      <c r="E2271" s="157" t="str">
        <f>RIGHT(Airports[[#This Row],[ICAO]],3)</f>
        <v>WVN</v>
      </c>
      <c r="F22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1" s="215" t="str" cm="1">
        <f t="array" ref="G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1" s="215" t="str" cm="1">
        <f t="array" ref="H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1" s="157" t="str" cm="1">
        <f t="array" ref="I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1" s="157" t="str" cm="1">
        <f t="array" ref="J2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2" spans="1:11" x14ac:dyDescent="0.25">
      <c r="A2272" s="157" t="s">
        <v>4641</v>
      </c>
      <c r="B2272" s="157" t="s">
        <v>4642</v>
      </c>
      <c r="C2272" s="157">
        <v>-33.253610999999999</v>
      </c>
      <c r="D2272" s="157">
        <v>150.18777800000001</v>
      </c>
      <c r="E2272" s="157" t="str">
        <f>RIGHT(Airports[[#This Row],[ICAO]],3)</f>
        <v>WVR</v>
      </c>
      <c r="F22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2" s="215" t="str" cm="1">
        <f t="array" ref="G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2" s="215" t="str" cm="1">
        <f t="array" ref="H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2" s="157" t="str" cm="1">
        <f t="array" ref="I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2" s="157" t="str" cm="1">
        <f t="array" ref="J2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3" spans="1:11" x14ac:dyDescent="0.25">
      <c r="A2273" s="157" t="s">
        <v>4643</v>
      </c>
      <c r="B2273" s="157" t="s">
        <v>4644</v>
      </c>
      <c r="C2273" s="157">
        <v>-22.75</v>
      </c>
      <c r="D2273" s="157">
        <v>144.399722</v>
      </c>
      <c r="E2273" s="157" t="str">
        <f>RIGHT(Airports[[#This Row],[ICAO]],3)</f>
        <v>WWD</v>
      </c>
      <c r="F22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3" s="215" t="str" cm="1">
        <f t="array" ref="G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3" s="215" t="str" cm="1">
        <f t="array" ref="H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3" s="157" t="str" cm="1">
        <f t="array" ref="I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3" s="157" t="str" cm="1">
        <f t="array" ref="J2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4" spans="1:11" x14ac:dyDescent="0.25">
      <c r="A2274" s="157" t="s">
        <v>4645</v>
      </c>
      <c r="B2274" s="157" t="s">
        <v>4646</v>
      </c>
      <c r="C2274" s="157">
        <v>-20.299721999999999</v>
      </c>
      <c r="D2274" s="157">
        <v>146.61666700000001</v>
      </c>
      <c r="E2274" s="157" t="str">
        <f>RIGHT(Airports[[#This Row],[ICAO]],3)</f>
        <v>WWE</v>
      </c>
      <c r="F22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4" s="215" t="str" cm="1">
        <f t="array" ref="G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4" s="215" t="str" cm="1">
        <f t="array" ref="H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4" s="157" t="str" cm="1">
        <f t="array" ref="I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4" s="157" t="str" cm="1">
        <f t="array" ref="J2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5" spans="1:11" x14ac:dyDescent="0.25">
      <c r="A2275" s="157" t="s">
        <v>4647</v>
      </c>
      <c r="B2275" s="157" t="s">
        <v>4648</v>
      </c>
      <c r="C2275" s="157">
        <v>-20.85</v>
      </c>
      <c r="D2275" s="157">
        <v>120.69972199999999</v>
      </c>
      <c r="E2275" s="157" t="str">
        <f>RIGHT(Airports[[#This Row],[ICAO]],3)</f>
        <v>WWG</v>
      </c>
      <c r="F22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5" s="215" t="str" cm="1">
        <f t="array" ref="G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5" s="215" t="str" cm="1">
        <f t="array" ref="H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5" s="157" t="str" cm="1">
        <f t="array" ref="I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5" s="157" t="str" cm="1">
        <f t="array" ref="J2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6" spans="1:11" x14ac:dyDescent="0.25">
      <c r="A2276" s="157" t="s">
        <v>4649</v>
      </c>
      <c r="B2276" s="157" t="s">
        <v>4626</v>
      </c>
      <c r="C2276" s="157">
        <v>-22.1</v>
      </c>
      <c r="D2276" s="157">
        <v>147.69972200000001</v>
      </c>
      <c r="E2276" s="157" t="str">
        <f>RIGHT(Airports[[#This Row],[ICAO]],3)</f>
        <v>WWH</v>
      </c>
      <c r="F22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6" s="215" t="str" cm="1">
        <f t="array" ref="G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6" s="215" t="str" cm="1">
        <f t="array" ref="H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6" s="157" t="str" cm="1">
        <f t="array" ref="I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6" s="157" t="str" cm="1">
        <f t="array" ref="J2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7" spans="1:11" x14ac:dyDescent="0.25">
      <c r="A2277" s="157" t="s">
        <v>4650</v>
      </c>
      <c r="B2277" s="157" t="s">
        <v>4651</v>
      </c>
      <c r="C2277" s="157">
        <v>-21.645278000000001</v>
      </c>
      <c r="D2277" s="157">
        <v>121.191667</v>
      </c>
      <c r="E2277" s="157" t="str">
        <f>RIGHT(Airports[[#This Row],[ICAO]],3)</f>
        <v>WWI</v>
      </c>
      <c r="F22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7" s="215" t="str" cm="1">
        <f t="array" ref="G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7" s="215" t="str" cm="1">
        <f t="array" ref="H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7" s="157" t="str" cm="1">
        <f t="array" ref="I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7" s="157" t="str" cm="1">
        <f t="array" ref="J2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8" spans="1:11" x14ac:dyDescent="0.25">
      <c r="A2278" s="157" t="s">
        <v>4652</v>
      </c>
      <c r="B2278" s="157" t="s">
        <v>4653</v>
      </c>
      <c r="C2278" s="157">
        <v>-33.937221999999998</v>
      </c>
      <c r="D2278" s="157">
        <v>147.19138899999999</v>
      </c>
      <c r="E2278" s="157" t="str">
        <f>RIGHT(Airports[[#This Row],[ICAO]],3)</f>
        <v>WWL</v>
      </c>
      <c r="F22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8" s="215" t="str" cm="1">
        <f t="array" ref="G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8" s="215" t="str" cm="1">
        <f t="array" ref="H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8" s="157" t="str" cm="1">
        <f t="array" ref="I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8" s="157" t="str" cm="1">
        <f t="array" ref="J2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9" spans="1:11" x14ac:dyDescent="0.25">
      <c r="A2279" s="157" t="s">
        <v>4654</v>
      </c>
      <c r="B2279" s="157" t="s">
        <v>4655</v>
      </c>
      <c r="C2279" s="157">
        <v>-28.015218000000001</v>
      </c>
      <c r="D2279" s="157">
        <v>153.07005100000001</v>
      </c>
      <c r="E2279" s="157" t="str">
        <f>RIGHT(Airports[[#This Row],[ICAO]],3)</f>
        <v>WWS</v>
      </c>
      <c r="F22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9" s="215" t="str" cm="1">
        <f t="array" ref="G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9" s="215" t="str" cm="1">
        <f t="array" ref="H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9" s="157" t="str" cm="1">
        <f t="array" ref="I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9" s="157" t="str" cm="1">
        <f t="array" ref="J2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0" spans="1:11" x14ac:dyDescent="0.25">
      <c r="A2280" s="157" t="s">
        <v>4656</v>
      </c>
      <c r="B2280" s="157" t="s">
        <v>4657</v>
      </c>
      <c r="C2280" s="157">
        <v>-24.116667</v>
      </c>
      <c r="D2280" s="157">
        <v>145.583056</v>
      </c>
      <c r="E2280" s="157" t="str">
        <f>RIGHT(Airports[[#This Row],[ICAO]],3)</f>
        <v>WWX</v>
      </c>
      <c r="F22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0" s="215" t="str" cm="1">
        <f t="array" ref="G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0" s="215" t="str" cm="1">
        <f t="array" ref="H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0" s="157" t="str" cm="1">
        <f t="array" ref="I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0" s="157" t="str" cm="1">
        <f t="array" ref="J2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1" spans="1:11" x14ac:dyDescent="0.25">
      <c r="A2281" s="157" t="s">
        <v>4658</v>
      </c>
      <c r="B2281" s="157" t="s">
        <v>4659</v>
      </c>
      <c r="C2281" s="157">
        <v>-27.266667000000002</v>
      </c>
      <c r="D2281" s="157">
        <v>145.99</v>
      </c>
      <c r="E2281" s="157" t="str">
        <f>RIGHT(Airports[[#This Row],[ICAO]],3)</f>
        <v>WYA</v>
      </c>
      <c r="F22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1" s="215" t="str" cm="1">
        <f t="array" ref="G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1" s="215" t="str" cm="1">
        <f t="array" ref="H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1" s="157" t="str" cm="1">
        <f t="array" ref="I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1" s="157" t="str" cm="1">
        <f t="array" ref="J2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2" spans="1:11" x14ac:dyDescent="0.25">
      <c r="A2282" s="157" t="s">
        <v>4660</v>
      </c>
      <c r="B2282" s="157" t="s">
        <v>4661</v>
      </c>
      <c r="C2282" s="157">
        <v>-30.557221999999999</v>
      </c>
      <c r="D2282" s="157">
        <v>133.537778</v>
      </c>
      <c r="E2282" s="157" t="str">
        <f>RIGHT(Airports[[#This Row],[ICAO]],3)</f>
        <v>WYB</v>
      </c>
      <c r="F22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2" s="215" t="str" cm="1">
        <f t="array" ref="G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2" s="215" t="str" cm="1">
        <f t="array" ref="H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2" s="157" t="str" cm="1">
        <f t="array" ref="I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2" s="157" t="str" cm="1">
        <f t="array" ref="J2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3" spans="1:11" x14ac:dyDescent="0.25">
      <c r="A2283" s="157" t="s">
        <v>4662</v>
      </c>
      <c r="B2283" s="157" t="s">
        <v>4663</v>
      </c>
      <c r="C2283" s="157">
        <v>-36.058889000000001</v>
      </c>
      <c r="D2283" s="157">
        <v>143.24333300000001</v>
      </c>
      <c r="E2283" s="157" t="str">
        <f>RIGHT(Airports[[#This Row],[ICAO]],3)</f>
        <v>WYF</v>
      </c>
      <c r="F22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3" s="215" t="str" cm="1">
        <f t="array" ref="G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3" s="215" t="str" cm="1">
        <f t="array" ref="H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3" s="157" t="str" cm="1">
        <f t="array" ref="I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3" s="157" t="str" cm="1">
        <f t="array" ref="J2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4" spans="1:11" x14ac:dyDescent="0.25">
      <c r="A2284" s="157" t="s">
        <v>4664</v>
      </c>
      <c r="B2284" s="157" t="s">
        <v>4665</v>
      </c>
      <c r="C2284" s="157">
        <v>-14.633056</v>
      </c>
      <c r="D2284" s="157">
        <v>135.5</v>
      </c>
      <c r="E2284" s="157" t="str">
        <f>RIGHT(Airports[[#This Row],[ICAO]],3)</f>
        <v>WYG</v>
      </c>
      <c r="F22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4" s="215" t="str" cm="1">
        <f t="array" ref="G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4" s="215" t="str" cm="1">
        <f t="array" ref="H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4" s="157" t="str" cm="1">
        <f t="array" ref="I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4" s="157" t="str" cm="1">
        <f t="array" ref="J2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5" spans="1:11" x14ac:dyDescent="0.25">
      <c r="A2285" s="157" t="s">
        <v>4666</v>
      </c>
      <c r="B2285" s="157" t="s">
        <v>4667</v>
      </c>
      <c r="C2285" s="157">
        <v>-28.761666999999999</v>
      </c>
      <c r="D2285" s="157">
        <v>151.04055600000001</v>
      </c>
      <c r="E2285" s="157" t="str">
        <f>RIGHT(Airports[[#This Row],[ICAO]],3)</f>
        <v>WYL</v>
      </c>
      <c r="F22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5" s="215" t="str" cm="1">
        <f t="array" ref="G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5" s="215" t="str" cm="1">
        <f t="array" ref="H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5" s="157" t="str" cm="1">
        <f t="array" ref="I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5" s="157" t="str" cm="1">
        <f t="array" ref="J2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6" spans="1:11" x14ac:dyDescent="0.25">
      <c r="A2286" s="157" t="s">
        <v>4668</v>
      </c>
      <c r="B2286" s="157" t="s">
        <v>4669</v>
      </c>
      <c r="C2286" s="157">
        <v>-15.511388999999999</v>
      </c>
      <c r="D2286" s="157">
        <v>128.15305599999999</v>
      </c>
      <c r="E2286" s="157" t="str">
        <f>RIGHT(Airports[[#This Row],[ICAO]],3)</f>
        <v>WYM</v>
      </c>
      <c r="F22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6" s="215" t="str" cm="1">
        <f t="array" ref="G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6" s="215" t="str" cm="1">
        <f t="array" ref="H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6" s="157" t="str" cm="1">
        <f t="array" ref="I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6" s="157" t="str" cm="1">
        <f t="array" ref="J2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7" spans="1:11" x14ac:dyDescent="0.25">
      <c r="A2287" s="157" t="s">
        <v>4670</v>
      </c>
      <c r="B2287" s="157" t="s">
        <v>4671</v>
      </c>
      <c r="C2287" s="157">
        <v>-28.941389000000001</v>
      </c>
      <c r="D2287" s="157">
        <v>148.12555599999999</v>
      </c>
      <c r="E2287" s="157" t="str">
        <f>RIGHT(Airports[[#This Row],[ICAO]],3)</f>
        <v>WYN</v>
      </c>
      <c r="F22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7" s="215" t="str" cm="1">
        <f t="array" ref="G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7" s="215" t="str" cm="1">
        <f t="array" ref="H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7" s="157" t="str" cm="1">
        <f t="array" ref="I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7" s="157" t="str" cm="1">
        <f t="array" ref="J2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8" spans="1:11" x14ac:dyDescent="0.25">
      <c r="A2288" s="157" t="s">
        <v>4672</v>
      </c>
      <c r="B2288" s="157" t="s">
        <v>4673</v>
      </c>
      <c r="C2288" s="157">
        <v>-27.219722000000001</v>
      </c>
      <c r="D2288" s="157">
        <v>151.49527800000001</v>
      </c>
      <c r="E2288" s="157" t="str">
        <f>RIGHT(Airports[[#This Row],[ICAO]],3)</f>
        <v>WYO</v>
      </c>
      <c r="F22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8" s="215" t="str" cm="1">
        <f t="array" ref="G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8" s="215" t="str" cm="1">
        <f t="array" ref="H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8" s="157" t="str" cm="1">
        <f t="array" ref="I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8" s="157" t="str" cm="1">
        <f t="array" ref="J2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9" spans="1:11" x14ac:dyDescent="0.25">
      <c r="A2289" s="157" t="s">
        <v>4674</v>
      </c>
      <c r="B2289" s="157" t="s">
        <v>4675</v>
      </c>
      <c r="C2289" s="157">
        <v>-27.6675</v>
      </c>
      <c r="D2289" s="157">
        <v>151.854444</v>
      </c>
      <c r="E2289" s="157" t="str">
        <f>RIGHT(Airports[[#This Row],[ICAO]],3)</f>
        <v>WYR</v>
      </c>
      <c r="F22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9" s="215" t="str" cm="1">
        <f t="array" ref="G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9" s="215" t="str" cm="1">
        <f t="array" ref="H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9" s="157" t="str" cm="1">
        <f t="array" ref="I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9" s="157" t="str" cm="1">
        <f t="array" ref="J2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0" spans="1:11" x14ac:dyDescent="0.25">
      <c r="A2290" s="157" t="s">
        <v>4676</v>
      </c>
      <c r="B2290" s="157" t="s">
        <v>4677</v>
      </c>
      <c r="C2290" s="157">
        <v>-33.096474000000001</v>
      </c>
      <c r="D2290" s="157">
        <v>117.03012200000001</v>
      </c>
      <c r="E2290" s="157" t="str">
        <f>RIGHT(Airports[[#This Row],[ICAO]],3)</f>
        <v>WYU</v>
      </c>
      <c r="F22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0" s="215" t="str" cm="1">
        <f t="array" ref="G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0" s="215" t="str" cm="1">
        <f t="array" ref="H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0" s="157" t="str" cm="1">
        <f t="array" ref="I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0" s="157" t="str" cm="1">
        <f t="array" ref="J2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1" spans="1:11" x14ac:dyDescent="0.25">
      <c r="A2291" s="157" t="s">
        <v>4678</v>
      </c>
      <c r="B2291" s="157" t="s">
        <v>4679</v>
      </c>
      <c r="C2291" s="157">
        <v>-40.998888999999998</v>
      </c>
      <c r="D2291" s="157">
        <v>145.731111</v>
      </c>
      <c r="E2291" s="157" t="str">
        <f>RIGHT(Airports[[#This Row],[ICAO]],3)</f>
        <v>WYY</v>
      </c>
      <c r="F22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1" s="215" t="str" cm="1">
        <f t="array" ref="G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1" s="215" t="str" cm="1">
        <f t="array" ref="H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1" s="157" t="str" cm="1">
        <f t="array" ref="I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1" s="157" t="str" cm="1">
        <f t="array" ref="J2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2" spans="1:11" x14ac:dyDescent="0.25">
      <c r="A2292" s="157" t="s">
        <v>4680</v>
      </c>
      <c r="B2292" s="157" t="s">
        <v>4681</v>
      </c>
      <c r="C2292" s="157">
        <v>-34.920833000000002</v>
      </c>
      <c r="D2292" s="157">
        <v>138.58611099999999</v>
      </c>
      <c r="E2292" s="157" t="str">
        <f>RIGHT(Airports[[#This Row],[ICAO]],3)</f>
        <v>XAA</v>
      </c>
      <c r="F22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2" s="215" t="str" cm="1">
        <f t="array" ref="G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2" s="215" t="str" cm="1">
        <f t="array" ref="H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2" s="157" t="str" cm="1">
        <f t="array" ref="I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2" s="157" t="str" cm="1">
        <f t="array" ref="J2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3" spans="1:11" x14ac:dyDescent="0.25">
      <c r="A2293" s="157" t="s">
        <v>4682</v>
      </c>
      <c r="B2293" s="157" t="s">
        <v>4683</v>
      </c>
      <c r="C2293" s="157">
        <v>-31.275556000000002</v>
      </c>
      <c r="D2293" s="157">
        <v>149.28388899999999</v>
      </c>
      <c r="E2293" s="157" t="str">
        <f>RIGHT(Airports[[#This Row],[ICAO]],3)</f>
        <v>XAB</v>
      </c>
      <c r="F22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3" s="215" t="str" cm="1">
        <f t="array" ref="G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3" s="215" t="str" cm="1">
        <f t="array" ref="H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3" s="157" t="str" cm="1">
        <f t="array" ref="I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3" s="157" t="str" cm="1">
        <f t="array" ref="J2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4" spans="1:11" x14ac:dyDescent="0.25">
      <c r="A2294" s="157" t="s">
        <v>4684</v>
      </c>
      <c r="B2294" s="157" t="s">
        <v>4685</v>
      </c>
      <c r="C2294" s="157">
        <v>-14.44</v>
      </c>
      <c r="D2294" s="157">
        <v>132.27083300000001</v>
      </c>
      <c r="E2294" s="157" t="str">
        <f>RIGHT(Airports[[#This Row],[ICAO]],3)</f>
        <v>XAE</v>
      </c>
      <c r="F22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4" s="215" t="str" cm="1">
        <f t="array" ref="G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4" s="215" t="str" cm="1">
        <f t="array" ref="H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4" s="157" t="str" cm="1">
        <f t="array" ref="I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4" s="157" t="str" cm="1">
        <f t="array" ref="J2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5" spans="1:11" x14ac:dyDescent="0.25">
      <c r="A2295" s="157" t="s">
        <v>4686</v>
      </c>
      <c r="B2295" s="157" t="s">
        <v>4687</v>
      </c>
      <c r="C2295" s="157">
        <v>-34.507221999999999</v>
      </c>
      <c r="D2295" s="157">
        <v>139.04333299999999</v>
      </c>
      <c r="E2295" s="157" t="str">
        <f>RIGHT(Airports[[#This Row],[ICAO]],3)</f>
        <v>XAG</v>
      </c>
      <c r="F22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5" s="215" t="str" cm="1">
        <f t="array" ref="G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5" s="215" t="str" cm="1">
        <f t="array" ref="H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5" s="157" t="str" cm="1">
        <f t="array" ref="I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5" s="157" t="str" cm="1">
        <f t="array" ref="J2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6" spans="1:11" x14ac:dyDescent="0.25">
      <c r="A2296" s="157" t="s">
        <v>4688</v>
      </c>
      <c r="B2296" s="157" t="s">
        <v>4689</v>
      </c>
      <c r="C2296" s="157">
        <v>-30.510833000000002</v>
      </c>
      <c r="D2296" s="157">
        <v>151.655833</v>
      </c>
      <c r="E2296" s="157" t="str">
        <f>RIGHT(Airports[[#This Row],[ICAO]],3)</f>
        <v>XAH</v>
      </c>
      <c r="F22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6" s="215" t="str" cm="1">
        <f t="array" ref="G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6" s="215" t="str" cm="1">
        <f t="array" ref="H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6" s="157" t="str" cm="1">
        <f t="array" ref="I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6" s="157" t="str" cm="1">
        <f t="array" ref="J2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7" spans="1:11" x14ac:dyDescent="0.25">
      <c r="A2297" s="157" t="s">
        <v>4690</v>
      </c>
      <c r="B2297" s="157" t="s">
        <v>4691</v>
      </c>
      <c r="C2297" s="157">
        <v>-36.079166999999998</v>
      </c>
      <c r="D2297" s="157">
        <v>146.93861100000001</v>
      </c>
      <c r="E2297" s="157" t="str">
        <f>RIGHT(Airports[[#This Row],[ICAO]],3)</f>
        <v>XAL</v>
      </c>
      <c r="F22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7" s="215" t="str" cm="1">
        <f t="array" ref="G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7" s="215" t="str" cm="1">
        <f t="array" ref="H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7" s="157" t="str" cm="1">
        <f t="array" ref="I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7" s="157" t="str" cm="1">
        <f t="array" ref="J2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8" spans="1:11" x14ac:dyDescent="0.25">
      <c r="A2298" s="157" t="s">
        <v>4692</v>
      </c>
      <c r="B2298" s="157" t="s">
        <v>4693</v>
      </c>
      <c r="C2298" s="157">
        <v>-34.426943999999999</v>
      </c>
      <c r="D2298" s="157">
        <v>137.91722200000001</v>
      </c>
      <c r="E2298" s="157" t="str">
        <f>RIGHT(Airports[[#This Row],[ICAO]],3)</f>
        <v>XAN</v>
      </c>
      <c r="F22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8" s="215" t="str" cm="1">
        <f t="array" ref="G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8" s="215" t="str" cm="1">
        <f t="array" ref="H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8" s="157" t="str" cm="1">
        <f t="array" ref="I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8" s="157" t="str" cm="1">
        <f t="array" ref="J2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9" spans="1:11" x14ac:dyDescent="0.25">
      <c r="A2299" s="157" t="s">
        <v>4694</v>
      </c>
      <c r="B2299" s="157" t="s">
        <v>4695</v>
      </c>
      <c r="C2299" s="157">
        <v>-33.556756999999998</v>
      </c>
      <c r="D2299" s="157">
        <v>148.67523499999999</v>
      </c>
      <c r="E2299" s="157" t="str">
        <f>RIGHT(Airports[[#This Row],[ICAO]],3)</f>
        <v>XAO</v>
      </c>
      <c r="F22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9" s="215" t="str" cm="1">
        <f t="array" ref="G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9" s="215" t="str" cm="1">
        <f t="array" ref="H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9" s="157" t="str" cm="1">
        <f t="array" ref="I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9" s="157" t="str" cm="1">
        <f t="array" ref="J2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0" spans="1:11" x14ac:dyDescent="0.25">
      <c r="A2300" s="157" t="s">
        <v>4696</v>
      </c>
      <c r="B2300" s="157" t="s">
        <v>4697</v>
      </c>
      <c r="C2300" s="157">
        <v>-37.278333000000003</v>
      </c>
      <c r="D2300" s="157">
        <v>142.931389</v>
      </c>
      <c r="E2300" s="157" t="str">
        <f>RIGHT(Airports[[#This Row],[ICAO]],3)</f>
        <v>XAR</v>
      </c>
      <c r="F23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0" s="215" t="str" cm="1">
        <f t="array" ref="G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0" s="215" t="str" cm="1">
        <f t="array" ref="H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0" s="157" t="str" cm="1">
        <f t="array" ref="I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0" s="157" t="str" cm="1">
        <f t="array" ref="J2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1" spans="1:11" x14ac:dyDescent="0.25">
      <c r="A2301" s="157" t="s">
        <v>4698</v>
      </c>
      <c r="B2301" s="157" t="s">
        <v>4699</v>
      </c>
      <c r="C2301" s="157">
        <v>-17.265833000000001</v>
      </c>
      <c r="D2301" s="157">
        <v>145.483611</v>
      </c>
      <c r="E2301" s="157" t="str">
        <f>RIGHT(Airports[[#This Row],[ICAO]],3)</f>
        <v>XAT</v>
      </c>
      <c r="F23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1" s="215" t="str" cm="1">
        <f t="array" ref="G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1" s="215" t="str" cm="1">
        <f t="array" ref="H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1" s="157" t="str" cm="1">
        <f t="array" ref="I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1" s="157" t="str" cm="1">
        <f t="array" ref="J2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2" spans="1:11" x14ac:dyDescent="0.25">
      <c r="A2302" s="157" t="s">
        <v>4700</v>
      </c>
      <c r="B2302" s="157" t="s">
        <v>4701</v>
      </c>
      <c r="C2302" s="157">
        <v>-32.126666999999998</v>
      </c>
      <c r="D2302" s="157">
        <v>151.766389</v>
      </c>
      <c r="E2302" s="157" t="str">
        <f>RIGHT(Airports[[#This Row],[ICAO]],3)</f>
        <v>XAV</v>
      </c>
      <c r="F23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2" s="215" t="str" cm="1">
        <f t="array" ref="G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2" s="215" t="str" cm="1">
        <f t="array" ref="H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2" s="157" t="str" cm="1">
        <f t="array" ref="I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2" s="157" t="str" cm="1">
        <f t="array" ref="J2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3" spans="1:11" x14ac:dyDescent="0.25">
      <c r="A2303" s="157" t="s">
        <v>4702</v>
      </c>
      <c r="B2303" s="157" t="s">
        <v>4703</v>
      </c>
      <c r="C2303" s="157">
        <v>-33.534722000000002</v>
      </c>
      <c r="D2303" s="157">
        <v>149.249167</v>
      </c>
      <c r="E2303" s="157" t="str">
        <f>RIGHT(Airports[[#This Row],[ICAO]],3)</f>
        <v>XAY</v>
      </c>
      <c r="F23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3" s="215" t="str" cm="1">
        <f t="array" ref="G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3" s="215" t="str" cm="1">
        <f t="array" ref="H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3" s="157" t="str" cm="1">
        <f t="array" ref="I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3" s="157" t="str" cm="1">
        <f t="array" ref="J2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4" spans="1:11" x14ac:dyDescent="0.25">
      <c r="A2304" s="157" t="s">
        <v>4704</v>
      </c>
      <c r="B2304" s="157" t="s">
        <v>4705</v>
      </c>
      <c r="C2304" s="157">
        <v>-34.139167</v>
      </c>
      <c r="D2304" s="157">
        <v>138.419444</v>
      </c>
      <c r="E2304" s="157" t="str">
        <f>RIGHT(Airports[[#This Row],[ICAO]],3)</f>
        <v>XBA</v>
      </c>
      <c r="F23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4" s="215" t="str" cm="1">
        <f t="array" ref="G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4" s="215" t="str" cm="1">
        <f t="array" ref="H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4" s="157" t="str" cm="1">
        <f t="array" ref="I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4" s="157" t="str" cm="1">
        <f t="array" ref="J2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5" spans="1:11" x14ac:dyDescent="0.25">
      <c r="A2305" s="157" t="s">
        <v>4706</v>
      </c>
      <c r="B2305" s="157" t="s">
        <v>4707</v>
      </c>
      <c r="C2305" s="157">
        <v>-24.870833000000001</v>
      </c>
      <c r="D2305" s="157">
        <v>152.335556</v>
      </c>
      <c r="E2305" s="157" t="str">
        <f>RIGHT(Airports[[#This Row],[ICAO]],3)</f>
        <v>XBD</v>
      </c>
      <c r="F23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5" s="215" t="str" cm="1">
        <f t="array" ref="G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5" s="215" t="str" cm="1">
        <f t="array" ref="H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5" s="157" t="str" cm="1">
        <f t="array" ref="I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5" s="157" t="str" cm="1">
        <f t="array" ref="J2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6" spans="1:11" x14ac:dyDescent="0.25">
      <c r="A2306" s="157" t="s">
        <v>4708</v>
      </c>
      <c r="B2306" s="157" t="s">
        <v>4709</v>
      </c>
      <c r="C2306" s="157">
        <v>-36.748728999999997</v>
      </c>
      <c r="D2306" s="157">
        <v>144.28237100000001</v>
      </c>
      <c r="E2306" s="157" t="str">
        <f>RIGHT(Airports[[#This Row],[ICAO]],3)</f>
        <v>XBE</v>
      </c>
      <c r="F23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6" s="215" t="str" cm="1">
        <f t="array" ref="G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6" s="215" t="str" cm="1">
        <f t="array" ref="H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6" s="157" t="str" cm="1">
        <f t="array" ref="I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6" s="157" t="str" cm="1">
        <f t="array" ref="J2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7" spans="1:11" x14ac:dyDescent="0.25">
      <c r="A2307" s="157" t="s">
        <v>4710</v>
      </c>
      <c r="B2307" s="157" t="s">
        <v>4711</v>
      </c>
      <c r="C2307" s="157">
        <v>-41.871389000000001</v>
      </c>
      <c r="D2307" s="157">
        <v>148.305556</v>
      </c>
      <c r="E2307" s="157" t="str">
        <f>RIGHT(Airports[[#This Row],[ICAO]],3)</f>
        <v>XBF</v>
      </c>
      <c r="F23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7" s="215" t="str" cm="1">
        <f t="array" ref="G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7" s="215" t="str" cm="1">
        <f t="array" ref="H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7" s="157" t="str" cm="1">
        <f t="array" ref="I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7" s="157" t="str" cm="1">
        <f t="array" ref="J2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8" spans="1:11" x14ac:dyDescent="0.25">
      <c r="A2308" s="157" t="s">
        <v>4712</v>
      </c>
      <c r="B2308" s="157" t="s">
        <v>4713</v>
      </c>
      <c r="C2308" s="157">
        <v>-33.405555999999997</v>
      </c>
      <c r="D2308" s="157">
        <v>149.57222200000001</v>
      </c>
      <c r="E2308" s="157" t="str">
        <f>RIGHT(Airports[[#This Row],[ICAO]],3)</f>
        <v>XBH</v>
      </c>
      <c r="F23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8" s="215" t="str" cm="1">
        <f t="array" ref="G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8" s="215" t="str" cm="1">
        <f t="array" ref="H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8" s="157" t="str" cm="1">
        <f t="array" ref="I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8" s="157" t="str" cm="1">
        <f t="array" ref="J2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9" spans="1:11" x14ac:dyDescent="0.25">
      <c r="A2309" s="157" t="s">
        <v>4714</v>
      </c>
      <c r="B2309" s="157" t="s">
        <v>4715</v>
      </c>
      <c r="C2309" s="157">
        <v>-25.506944000000001</v>
      </c>
      <c r="D2309" s="157">
        <v>152.050556</v>
      </c>
      <c r="E2309" s="157" t="str">
        <f>RIGHT(Airports[[#This Row],[ICAO]],3)</f>
        <v>XBI</v>
      </c>
      <c r="F23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9" s="215" t="str" cm="1">
        <f t="array" ref="G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9" s="215" t="str" cm="1">
        <f t="array" ref="H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9" s="157" t="str" cm="1">
        <f t="array" ref="I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9" s="157" t="str" cm="1">
        <f t="array" ref="J2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0" spans="1:11" x14ac:dyDescent="0.25">
      <c r="A2310" s="157" t="s">
        <v>4716</v>
      </c>
      <c r="B2310" s="157" t="s">
        <v>4717</v>
      </c>
      <c r="C2310" s="157">
        <v>-30.816666999999999</v>
      </c>
      <c r="D2310" s="157">
        <v>152.516389</v>
      </c>
      <c r="E2310" s="157" t="str">
        <f>RIGHT(Airports[[#This Row],[ICAO]],3)</f>
        <v>XBK</v>
      </c>
      <c r="F23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0" s="215" t="str" cm="1">
        <f t="array" ref="G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0" s="215" t="str" cm="1">
        <f t="array" ref="H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0" s="157" t="str" cm="1">
        <f t="array" ref="I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0" s="157" t="str" cm="1">
        <f t="array" ref="J2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1" spans="1:11" x14ac:dyDescent="0.25">
      <c r="A2311" s="157" t="s">
        <v>4718</v>
      </c>
      <c r="B2311" s="157" t="s">
        <v>4719</v>
      </c>
      <c r="C2311" s="157">
        <v>-33.777777999999998</v>
      </c>
      <c r="D2311" s="157">
        <v>150.916944</v>
      </c>
      <c r="E2311" s="157" t="str">
        <f>RIGHT(Airports[[#This Row],[ICAO]],3)</f>
        <v>XBL</v>
      </c>
      <c r="F23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1" s="215" t="str" cm="1">
        <f t="array" ref="G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1" s="215" t="str" cm="1">
        <f t="array" ref="H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1" s="157" t="str" cm="1">
        <f t="array" ref="I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1" s="157" t="str" cm="1">
        <f t="array" ref="J2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2" spans="1:11" x14ac:dyDescent="0.25">
      <c r="A2312" s="157" t="s">
        <v>4720</v>
      </c>
      <c r="B2312" s="157" t="s">
        <v>4721</v>
      </c>
      <c r="C2312" s="157">
        <v>-33.705278</v>
      </c>
      <c r="D2312" s="157">
        <v>150.32222200000001</v>
      </c>
      <c r="E2312" s="157" t="str">
        <f>RIGHT(Airports[[#This Row],[ICAO]],3)</f>
        <v>XBM</v>
      </c>
      <c r="F23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2" s="215" t="str" cm="1">
        <f t="array" ref="G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2" s="215" t="str" cm="1">
        <f t="array" ref="H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2" s="157" t="str" cm="1">
        <f t="array" ref="I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2" s="157" t="str" cm="1">
        <f t="array" ref="J2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3" spans="1:11" x14ac:dyDescent="0.25">
      <c r="A2313" s="157" t="s">
        <v>4722</v>
      </c>
      <c r="B2313" s="157" t="s">
        <v>4723</v>
      </c>
      <c r="C2313" s="157">
        <v>-37.832777999999998</v>
      </c>
      <c r="D2313" s="157">
        <v>147.60749999999999</v>
      </c>
      <c r="E2313" s="157" t="str">
        <f>RIGHT(Airports[[#This Row],[ICAO]],3)</f>
        <v>XBN</v>
      </c>
      <c r="F23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3" s="215" t="str" cm="1">
        <f t="array" ref="G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3" s="215" t="str" cm="1">
        <f t="array" ref="H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3" s="157" t="str" cm="1">
        <f t="array" ref="I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3" s="157" t="str" cm="1">
        <f t="array" ref="J2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4" spans="1:11" x14ac:dyDescent="0.25">
      <c r="A2314" s="157" t="s">
        <v>4724</v>
      </c>
      <c r="B2314" s="157" t="s">
        <v>4725</v>
      </c>
      <c r="C2314" s="157">
        <v>-27.983332999999998</v>
      </c>
      <c r="D2314" s="157">
        <v>152.683333</v>
      </c>
      <c r="E2314" s="157" t="str">
        <f>RIGHT(Airports[[#This Row],[ICAO]],3)</f>
        <v>XBO</v>
      </c>
      <c r="F23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4" s="215" t="str" cm="1">
        <f t="array" ref="G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4" s="215" t="str" cm="1">
        <f t="array" ref="H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4" s="157" t="str" cm="1">
        <f t="array" ref="I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4" s="157" t="str" cm="1">
        <f t="array" ref="J2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5" spans="1:11" x14ac:dyDescent="0.25">
      <c r="A2315" s="157" t="s">
        <v>4726</v>
      </c>
      <c r="B2315" s="157" t="s">
        <v>4727</v>
      </c>
      <c r="C2315" s="157">
        <v>-35.081389000000001</v>
      </c>
      <c r="D2315" s="157">
        <v>138.86944399999999</v>
      </c>
      <c r="E2315" s="157" t="str">
        <f>RIGHT(Airports[[#This Row],[ICAO]],3)</f>
        <v>XBR</v>
      </c>
      <c r="F23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5" s="215" t="str" cm="1">
        <f t="array" ref="G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5" s="215" t="str" cm="1">
        <f t="array" ref="H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5" s="157" t="str" cm="1">
        <f t="array" ref="I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5" s="157" t="str" cm="1">
        <f t="array" ref="J2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6" spans="1:11" x14ac:dyDescent="0.25">
      <c r="A2316" s="157" t="s">
        <v>4728</v>
      </c>
      <c r="B2316" s="157" t="s">
        <v>4729</v>
      </c>
      <c r="C2316" s="157">
        <v>-27.985555999999999</v>
      </c>
      <c r="D2316" s="157">
        <v>153.00222199999999</v>
      </c>
      <c r="E2316" s="157" t="str">
        <f>RIGHT(Airports[[#This Row],[ICAO]],3)</f>
        <v>XBS</v>
      </c>
      <c r="F23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6" s="215" t="str" cm="1">
        <f t="array" ref="G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6" s="215" t="str" cm="1">
        <f t="array" ref="H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6" s="157" t="str" cm="1">
        <f t="array" ref="I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6" s="157" t="str" cm="1">
        <f t="array" ref="J2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7" spans="1:11" x14ac:dyDescent="0.25">
      <c r="A2317" s="157" t="s">
        <v>4730</v>
      </c>
      <c r="B2317" s="157" t="s">
        <v>4731</v>
      </c>
      <c r="C2317" s="157">
        <v>-37.559167000000002</v>
      </c>
      <c r="D2317" s="157">
        <v>143.84555599999999</v>
      </c>
      <c r="E2317" s="157" t="str">
        <f>RIGHT(Airports[[#This Row],[ICAO]],3)</f>
        <v>XBT</v>
      </c>
      <c r="F23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7" s="215" t="str" cm="1">
        <f t="array" ref="G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7" s="215" t="str" cm="1">
        <f t="array" ref="H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7" s="157" t="str" cm="1">
        <f t="array" ref="I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7" s="157" t="str" cm="1">
        <f t="array" ref="J2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8" spans="1:11" x14ac:dyDescent="0.25">
      <c r="A2318" s="157" t="s">
        <v>4732</v>
      </c>
      <c r="B2318" s="157" t="s">
        <v>4733</v>
      </c>
      <c r="C2318" s="157">
        <v>-27.072500000000002</v>
      </c>
      <c r="D2318" s="157">
        <v>153.36750000000001</v>
      </c>
      <c r="E2318" s="157" t="str">
        <f>RIGHT(Airports[[#This Row],[ICAO]],3)</f>
        <v>XBU</v>
      </c>
      <c r="F23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8" s="215" t="str" cm="1">
        <f t="array" ref="G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8" s="215" t="str" cm="1">
        <f t="array" ref="H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8" s="157" t="str" cm="1">
        <f t="array" ref="I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8" s="157" t="str" cm="1">
        <f t="array" ref="J2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9" spans="1:11" x14ac:dyDescent="0.25">
      <c r="A2319" s="157" t="s">
        <v>4734</v>
      </c>
      <c r="B2319" s="157" t="s">
        <v>4735</v>
      </c>
      <c r="C2319" s="157">
        <v>-36.687528999999998</v>
      </c>
      <c r="D2319" s="157">
        <v>149.85879700000001</v>
      </c>
      <c r="E2319" s="157" t="str">
        <f>RIGHT(Airports[[#This Row],[ICAO]],3)</f>
        <v>XBV</v>
      </c>
      <c r="F23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9" s="215" t="str" cm="1">
        <f t="array" ref="G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9" s="215" t="str" cm="1">
        <f t="array" ref="H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9" s="157" t="str" cm="1">
        <f t="array" ref="I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9" s="157" t="str" cm="1">
        <f t="array" ref="J2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0" spans="1:11" x14ac:dyDescent="0.25">
      <c r="A2320" s="157" t="s">
        <v>4736</v>
      </c>
      <c r="B2320" s="157" t="s">
        <v>4737</v>
      </c>
      <c r="C2320" s="157">
        <v>-20.006584</v>
      </c>
      <c r="D2320" s="157">
        <v>148.239938</v>
      </c>
      <c r="E2320" s="157" t="str">
        <f>RIGHT(Airports[[#This Row],[ICAO]],3)</f>
        <v>XBW</v>
      </c>
      <c r="F23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0" s="215" t="str" cm="1">
        <f t="array" ref="G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0" s="215" t="str" cm="1">
        <f t="array" ref="H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0" s="157" t="str" cm="1">
        <f t="array" ref="I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0" s="157" t="str" cm="1">
        <f t="array" ref="J2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1" spans="1:11" x14ac:dyDescent="0.25">
      <c r="A2321" s="157" t="s">
        <v>4738</v>
      </c>
      <c r="B2321" s="157" t="s">
        <v>4739</v>
      </c>
      <c r="C2321" s="157">
        <v>-43.316667000000002</v>
      </c>
      <c r="D2321" s="157">
        <v>147.245</v>
      </c>
      <c r="E2321" s="157" t="str">
        <f>RIGHT(Airports[[#This Row],[ICAO]],3)</f>
        <v>XBY</v>
      </c>
      <c r="F23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1" s="215" t="str" cm="1">
        <f t="array" ref="G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1" s="215" t="str" cm="1">
        <f t="array" ref="H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1" s="157" t="str" cm="1">
        <f t="array" ref="I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1" s="157" t="str" cm="1">
        <f t="array" ref="J2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2" spans="1:11" x14ac:dyDescent="0.25">
      <c r="A2322" s="157" t="s">
        <v>4740</v>
      </c>
      <c r="B2322" s="157" t="s">
        <v>4741</v>
      </c>
      <c r="C2322" s="157">
        <v>-24.393611</v>
      </c>
      <c r="D2322" s="157">
        <v>150.515278</v>
      </c>
      <c r="E2322" s="157" t="str">
        <f>RIGHT(Airports[[#This Row],[ICAO]],3)</f>
        <v>XBZ</v>
      </c>
      <c r="F23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2" s="215" t="str" cm="1">
        <f t="array" ref="G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2" s="215" t="str" cm="1">
        <f t="array" ref="H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2" s="157" t="str" cm="1">
        <f t="array" ref="I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2" s="157" t="str" cm="1">
        <f t="array" ref="J2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3" spans="1:11" x14ac:dyDescent="0.25">
      <c r="A2323" s="157" t="s">
        <v>4742</v>
      </c>
      <c r="B2323" s="157" t="s">
        <v>4743</v>
      </c>
      <c r="C2323" s="157">
        <v>-35.345556000000002</v>
      </c>
      <c r="D2323" s="157">
        <v>149.10305600000001</v>
      </c>
      <c r="E2323" s="157" t="str">
        <f>RIGHT(Airports[[#This Row],[ICAO]],3)</f>
        <v>XCB</v>
      </c>
      <c r="F23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3" s="215" t="str" cm="1">
        <f t="array" ref="G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3" s="215" t="str" cm="1">
        <f t="array" ref="H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3" s="157" t="str" cm="1">
        <f t="array" ref="I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3" s="157" t="str" cm="1">
        <f t="array" ref="J2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4" spans="1:11" x14ac:dyDescent="0.25">
      <c r="A2324" s="157" t="s">
        <v>4744</v>
      </c>
      <c r="B2324" s="157" t="s">
        <v>4745</v>
      </c>
      <c r="C2324" s="157">
        <v>-33.838611</v>
      </c>
      <c r="D2324" s="157">
        <v>151.095</v>
      </c>
      <c r="E2324" s="157" t="str">
        <f>RIGHT(Airports[[#This Row],[ICAO]],3)</f>
        <v>XCC</v>
      </c>
      <c r="F23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4" s="215" t="str" cm="1">
        <f t="array" ref="G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4" s="215" t="str" cm="1">
        <f t="array" ref="H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4" s="157" t="str" cm="1">
        <f t="array" ref="I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4" s="157" t="str" cm="1">
        <f t="array" ref="J2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5" spans="1:11" x14ac:dyDescent="0.25">
      <c r="A2325" s="157" t="s">
        <v>4746</v>
      </c>
      <c r="B2325" s="157" t="s">
        <v>4747</v>
      </c>
      <c r="C2325" s="157">
        <v>-17.018611</v>
      </c>
      <c r="D2325" s="157">
        <v>145.725278</v>
      </c>
      <c r="E2325" s="157" t="str">
        <f>RIGHT(Airports[[#This Row],[ICAO]],3)</f>
        <v>XCE</v>
      </c>
      <c r="F23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5" s="215" t="str" cm="1">
        <f t="array" ref="G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5" s="215" t="str" cm="1">
        <f t="array" ref="H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5" s="157" t="str" cm="1">
        <f t="array" ref="I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5" s="157" t="str" cm="1">
        <f t="array" ref="J2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6" spans="1:11" x14ac:dyDescent="0.25">
      <c r="A2326" s="157" t="s">
        <v>4748</v>
      </c>
      <c r="B2326" s="157" t="s">
        <v>4749</v>
      </c>
      <c r="C2326" s="157">
        <v>-33.305556000000003</v>
      </c>
      <c r="D2326" s="157">
        <v>149.119722</v>
      </c>
      <c r="E2326" s="157" t="str">
        <f>RIGHT(Airports[[#This Row],[ICAO]],3)</f>
        <v>XCF</v>
      </c>
      <c r="F23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6" s="215" t="str" cm="1">
        <f t="array" ref="G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6" s="215" t="str" cm="1">
        <f t="array" ref="H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6" s="157" t="str" cm="1">
        <f t="array" ref="I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6" s="157" t="str" cm="1">
        <f t="array" ref="J2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7" spans="1:11" x14ac:dyDescent="0.25">
      <c r="A2327" s="157" t="s">
        <v>4750</v>
      </c>
      <c r="B2327" s="157" t="s">
        <v>4751</v>
      </c>
      <c r="C2327" s="157">
        <v>-26.291111000000001</v>
      </c>
      <c r="D2327" s="157">
        <v>151.957222</v>
      </c>
      <c r="E2327" s="157" t="str">
        <f>RIGHT(Airports[[#This Row],[ICAO]],3)</f>
        <v>XCH</v>
      </c>
      <c r="F23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7" s="215" t="str" cm="1">
        <f t="array" ref="G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7" s="215" t="str" cm="1">
        <f t="array" ref="H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7" s="157" t="str" cm="1">
        <f t="array" ref="I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7" s="157" t="str" cm="1">
        <f t="array" ref="J2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8" spans="1:11" x14ac:dyDescent="0.25">
      <c r="A2328" s="157" t="s">
        <v>4752</v>
      </c>
      <c r="B2328" s="157" t="s">
        <v>4753</v>
      </c>
      <c r="C2328" s="157">
        <v>-26.740556000000002</v>
      </c>
      <c r="D2328" s="157">
        <v>150.63416699999999</v>
      </c>
      <c r="E2328" s="157" t="str">
        <f>RIGHT(Airports[[#This Row],[ICAO]],3)</f>
        <v>XCI</v>
      </c>
      <c r="F23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8" s="215" t="str" cm="1">
        <f t="array" ref="G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8" s="215" t="str" cm="1">
        <f t="array" ref="H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8" s="157" t="str" cm="1">
        <f t="array" ref="I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8" s="157" t="str" cm="1">
        <f t="array" ref="J2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9" spans="1:11" x14ac:dyDescent="0.25">
      <c r="A2329" s="157" t="s">
        <v>4754</v>
      </c>
      <c r="B2329" s="157" t="s">
        <v>4755</v>
      </c>
      <c r="C2329" s="157">
        <v>-29.545000000000002</v>
      </c>
      <c r="D2329" s="157">
        <v>148.581389</v>
      </c>
      <c r="E2329" s="157" t="str">
        <f>RIGHT(Airports[[#This Row],[ICAO]],3)</f>
        <v>XCL</v>
      </c>
      <c r="F23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9" s="215" t="str" cm="1">
        <f t="array" ref="G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9" s="215" t="str" cm="1">
        <f t="array" ref="H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9" s="157" t="str" cm="1">
        <f t="array" ref="I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9" s="157" t="str" cm="1">
        <f t="array" ref="J2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0" spans="1:11" x14ac:dyDescent="0.25">
      <c r="A2330" s="157" t="s">
        <v>4756</v>
      </c>
      <c r="B2330" s="157" t="s">
        <v>4757</v>
      </c>
      <c r="C2330" s="157">
        <v>-36.242221999999998</v>
      </c>
      <c r="D2330" s="157">
        <v>149.130278</v>
      </c>
      <c r="E2330" s="157" t="str">
        <f>RIGHT(Airports[[#This Row],[ICAO]],3)</f>
        <v>XCM</v>
      </c>
      <c r="F23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0" s="215" t="str" cm="1">
        <f t="array" ref="G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0" s="215" t="str" cm="1">
        <f t="array" ref="H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0" s="157" t="str" cm="1">
        <f t="array" ref="I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0" s="157" t="str" cm="1">
        <f t="array" ref="J2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1" spans="1:11" x14ac:dyDescent="0.25">
      <c r="A2331" s="157" t="s">
        <v>4758</v>
      </c>
      <c r="B2331" s="157" t="s">
        <v>4759</v>
      </c>
      <c r="C2331" s="157">
        <v>-15.477499999999999</v>
      </c>
      <c r="D2331" s="157">
        <v>145.25</v>
      </c>
      <c r="E2331" s="157" t="str">
        <f>RIGHT(Airports[[#This Row],[ICAO]],3)</f>
        <v>XCO</v>
      </c>
      <c r="F23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1" s="215" t="str" cm="1">
        <f t="array" ref="G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1" s="215" t="str" cm="1">
        <f t="array" ref="H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1" s="157" t="str" cm="1">
        <f t="array" ref="I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1" s="157" t="str" cm="1">
        <f t="array" ref="J2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2" spans="1:11" x14ac:dyDescent="0.25">
      <c r="A2332" s="157" t="s">
        <v>4760</v>
      </c>
      <c r="B2332" s="157" t="s">
        <v>4761</v>
      </c>
      <c r="C2332" s="157">
        <v>-34.078055999999997</v>
      </c>
      <c r="D2332" s="157">
        <v>150.80694399999999</v>
      </c>
      <c r="E2332" s="157" t="str">
        <f>RIGHT(Airports[[#This Row],[ICAO]],3)</f>
        <v>XCP</v>
      </c>
      <c r="F23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2" s="215" t="str" cm="1">
        <f t="array" ref="G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2" s="215" t="str" cm="1">
        <f t="array" ref="H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2" s="157" t="str" cm="1">
        <f t="array" ref="I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2" s="157" t="str" cm="1">
        <f t="array" ref="J2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3" spans="1:11" x14ac:dyDescent="0.25">
      <c r="A2333" s="157" t="s">
        <v>4762</v>
      </c>
      <c r="B2333" s="157" t="s">
        <v>4763</v>
      </c>
      <c r="C2333" s="157">
        <v>-31.741667</v>
      </c>
      <c r="D2333" s="157">
        <v>152.38472200000001</v>
      </c>
      <c r="E2333" s="157" t="str">
        <f>RIGHT(Airports[[#This Row],[ICAO]],3)</f>
        <v>XCR</v>
      </c>
      <c r="F23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3" s="215" t="str" cm="1">
        <f t="array" ref="G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3" s="215" t="str" cm="1">
        <f t="array" ref="H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3" s="157" t="str" cm="1">
        <f t="array" ref="I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3" s="157" t="str" cm="1">
        <f t="array" ref="J2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4" spans="1:11" x14ac:dyDescent="0.25">
      <c r="A2334" s="157" t="s">
        <v>4764</v>
      </c>
      <c r="B2334" s="157" t="s">
        <v>4765</v>
      </c>
      <c r="C2334" s="157">
        <v>-20.703755000000001</v>
      </c>
      <c r="D2334" s="157">
        <v>140.52866800000001</v>
      </c>
      <c r="E2334" s="157" t="str">
        <f>RIGHT(Airports[[#This Row],[ICAO]],3)</f>
        <v>XCS</v>
      </c>
      <c r="F23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4" s="215" t="str" cm="1">
        <f t="array" ref="G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4" s="215" t="str" cm="1">
        <f t="array" ref="H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4" s="157" t="str" cm="1">
        <f t="array" ref="I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4" s="157" t="str" cm="1">
        <f t="array" ref="J2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5" spans="1:11" x14ac:dyDescent="0.25">
      <c r="A2335" s="157" t="s">
        <v>4766</v>
      </c>
      <c r="B2335" s="157" t="s">
        <v>4767</v>
      </c>
      <c r="C2335" s="157">
        <v>-22.827013000000001</v>
      </c>
      <c r="D2335" s="157">
        <v>147.63126800000001</v>
      </c>
      <c r="E2335" s="157" t="str">
        <f>RIGHT(Airports[[#This Row],[ICAO]],3)</f>
        <v>XCT</v>
      </c>
      <c r="F23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5" s="215" t="str" cm="1">
        <f t="array" ref="G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5" s="215" t="str" cm="1">
        <f t="array" ref="H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5" s="157" t="str" cm="1">
        <f t="array" ref="I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5" s="157" t="str" cm="1">
        <f t="array" ref="J2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6" spans="1:11" x14ac:dyDescent="0.25">
      <c r="A2336" s="157" t="s">
        <v>4768</v>
      </c>
      <c r="B2336" s="157" t="s">
        <v>4769</v>
      </c>
      <c r="C2336" s="157">
        <v>-28.066666999999999</v>
      </c>
      <c r="D2336" s="157">
        <v>152.41666699999999</v>
      </c>
      <c r="E2336" s="157" t="str">
        <f>RIGHT(Airports[[#This Row],[ICAO]],3)</f>
        <v>XCU</v>
      </c>
      <c r="F23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6" s="215" t="str" cm="1">
        <f t="array" ref="G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6" s="215" t="str" cm="1">
        <f t="array" ref="H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6" s="157" t="str" cm="1">
        <f t="array" ref="I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6" s="157" t="str" cm="1">
        <f t="array" ref="J2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7" spans="1:11" x14ac:dyDescent="0.25">
      <c r="A2337" s="157" t="s">
        <v>4770</v>
      </c>
      <c r="B2337" s="157" t="s">
        <v>4771</v>
      </c>
      <c r="C2337" s="157">
        <v>-20.546666999999999</v>
      </c>
      <c r="D2337" s="157">
        <v>147.83777799999999</v>
      </c>
      <c r="E2337" s="157" t="str">
        <f>RIGHT(Airports[[#This Row],[ICAO]],3)</f>
        <v>XCV</v>
      </c>
      <c r="F23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7" s="215" t="str" cm="1">
        <f t="array" ref="G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7" s="215" t="str" cm="1">
        <f t="array" ref="H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7" s="157" t="str" cm="1">
        <f t="array" ref="I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7" s="157" t="str" cm="1">
        <f t="array" ref="J2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8" spans="1:11" x14ac:dyDescent="0.25">
      <c r="A2338" s="157" t="s">
        <v>4772</v>
      </c>
      <c r="B2338" s="157" t="s">
        <v>4773</v>
      </c>
      <c r="C2338" s="157">
        <v>-33.820278000000002</v>
      </c>
      <c r="D2338" s="157">
        <v>148.69</v>
      </c>
      <c r="E2338" s="157" t="str">
        <f>RIGHT(Airports[[#This Row],[ICAO]],3)</f>
        <v>XCW</v>
      </c>
      <c r="F23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8" s="215" t="str" cm="1">
        <f t="array" ref="G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8" s="215" t="str" cm="1">
        <f t="array" ref="H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8" s="157" t="str" cm="1">
        <f t="array" ref="I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8" s="157" t="str" cm="1">
        <f t="array" ref="J2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9" spans="1:11" x14ac:dyDescent="0.25">
      <c r="A2339" s="157" t="s">
        <v>4774</v>
      </c>
      <c r="B2339" s="157" t="s">
        <v>4775</v>
      </c>
      <c r="C2339" s="157">
        <v>-27.167221999999999</v>
      </c>
      <c r="D2339" s="157">
        <v>151.27694399999999</v>
      </c>
      <c r="E2339" s="157" t="str">
        <f>RIGHT(Airports[[#This Row],[ICAO]],3)</f>
        <v>XDA</v>
      </c>
      <c r="F23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9" s="215" t="str" cm="1">
        <f t="array" ref="G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9" s="215" t="str" cm="1">
        <f t="array" ref="H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9" s="157" t="str" cm="1">
        <f t="array" ref="I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9" s="157" t="str" cm="1">
        <f t="array" ref="J2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0" spans="1:11" x14ac:dyDescent="0.25">
      <c r="A2340" s="157" t="s">
        <v>4776</v>
      </c>
      <c r="B2340" s="157" t="s">
        <v>4777</v>
      </c>
      <c r="C2340" s="157">
        <v>-32.238610999999999</v>
      </c>
      <c r="D2340" s="157">
        <v>148.62055599999999</v>
      </c>
      <c r="E2340" s="157" t="str">
        <f>RIGHT(Airports[[#This Row],[ICAO]],3)</f>
        <v>XDB</v>
      </c>
      <c r="F23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0" s="215" t="str" cm="1">
        <f t="array" ref="G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0" s="215" t="str" cm="1">
        <f t="array" ref="H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0" s="157" t="str" cm="1">
        <f t="array" ref="I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0" s="157" t="str" cm="1">
        <f t="array" ref="J2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1" spans="1:11" x14ac:dyDescent="0.25">
      <c r="A2341" s="157" t="s">
        <v>4778</v>
      </c>
      <c r="B2341" s="157" t="s">
        <v>4779</v>
      </c>
      <c r="C2341" s="157">
        <v>-32.387222000000001</v>
      </c>
      <c r="D2341" s="157">
        <v>150.68472199999999</v>
      </c>
      <c r="E2341" s="157" t="str">
        <f>RIGHT(Airports[[#This Row],[ICAO]],3)</f>
        <v>XDE</v>
      </c>
      <c r="F23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1" s="215" t="str" cm="1">
        <f t="array" ref="G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1" s="215" t="str" cm="1">
        <f t="array" ref="H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1" s="157" t="str" cm="1">
        <f t="array" ref="I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1" s="157" t="str" cm="1">
        <f t="array" ref="J2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2" spans="1:11" x14ac:dyDescent="0.25">
      <c r="A2342" s="157" t="s">
        <v>4780</v>
      </c>
      <c r="B2342" s="157" t="s">
        <v>4781</v>
      </c>
      <c r="C2342" s="157">
        <v>-30.333333</v>
      </c>
      <c r="D2342" s="157">
        <v>152.71638899999999</v>
      </c>
      <c r="E2342" s="157" t="str">
        <f>RIGHT(Airports[[#This Row],[ICAO]],3)</f>
        <v>XDG</v>
      </c>
      <c r="F23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2" s="215" t="str" cm="1">
        <f t="array" ref="G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2" s="215" t="str" cm="1">
        <f t="array" ref="H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2" s="157" t="str" cm="1">
        <f t="array" ref="I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2" s="157" t="str" cm="1">
        <f t="array" ref="J2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3" spans="1:11" x14ac:dyDescent="0.25">
      <c r="A2343" s="157" t="s">
        <v>4782</v>
      </c>
      <c r="B2343" s="157" t="s">
        <v>4783</v>
      </c>
      <c r="C2343" s="157">
        <v>-12.352778000000001</v>
      </c>
      <c r="D2343" s="157">
        <v>130.88166699999999</v>
      </c>
      <c r="E2343" s="157" t="str">
        <f>RIGHT(Airports[[#This Row],[ICAO]],3)</f>
        <v>XDH</v>
      </c>
      <c r="F23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3" s="215" t="str" cm="1">
        <f t="array" ref="G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3" s="215" t="str" cm="1">
        <f t="array" ref="H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3" s="157" t="str" cm="1">
        <f t="array" ref="I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3" s="157" t="str" cm="1">
        <f t="array" ref="J2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4" spans="1:11" x14ac:dyDescent="0.25">
      <c r="A2344" s="157" t="s">
        <v>4784</v>
      </c>
      <c r="B2344" s="157" t="s">
        <v>4785</v>
      </c>
      <c r="C2344" s="157">
        <v>-41.145000000000003</v>
      </c>
      <c r="D2344" s="157">
        <v>147.80861100000001</v>
      </c>
      <c r="E2344" s="157" t="str">
        <f>RIGHT(Airports[[#This Row],[ICAO]],3)</f>
        <v>XDM</v>
      </c>
      <c r="F23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4" s="215" t="str" cm="1">
        <f t="array" ref="G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4" s="215" t="str" cm="1">
        <f t="array" ref="H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4" s="157" t="str" cm="1">
        <f t="array" ref="I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4" s="157" t="str" cm="1">
        <f t="array" ref="J2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5" spans="1:11" x14ac:dyDescent="0.25">
      <c r="A2345" s="157" t="s">
        <v>4786</v>
      </c>
      <c r="B2345" s="157" t="s">
        <v>4787</v>
      </c>
      <c r="C2345" s="157">
        <v>-32.013888999999999</v>
      </c>
      <c r="D2345" s="157">
        <v>149.38972200000001</v>
      </c>
      <c r="E2345" s="157" t="str">
        <f>RIGHT(Airports[[#This Row],[ICAO]],3)</f>
        <v>XDN</v>
      </c>
      <c r="F23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5" s="215" t="str" cm="1">
        <f t="array" ref="G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5" s="215" t="str" cm="1">
        <f t="array" ref="H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5" s="157" t="str" cm="1">
        <f t="array" ref="I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5" s="157" t="str" cm="1">
        <f t="array" ref="J2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6" spans="1:11" x14ac:dyDescent="0.25">
      <c r="A2346" s="157" t="s">
        <v>4788</v>
      </c>
      <c r="B2346" s="157" t="s">
        <v>4789</v>
      </c>
      <c r="C2346" s="157">
        <v>-31.523056</v>
      </c>
      <c r="D2346" s="157">
        <v>152.19833299999999</v>
      </c>
      <c r="E2346" s="157" t="str">
        <f>RIGHT(Airports[[#This Row],[ICAO]],3)</f>
        <v>XDO</v>
      </c>
      <c r="F23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6" s="215" t="str" cm="1">
        <f t="array" ref="G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6" s="215" t="str" cm="1">
        <f t="array" ref="H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6" s="157" t="str" cm="1">
        <f t="array" ref="I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6" s="157" t="str" cm="1">
        <f t="array" ref="J2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7" spans="1:11" x14ac:dyDescent="0.25">
      <c r="A2347" s="157" t="s">
        <v>4790</v>
      </c>
      <c r="B2347" s="157" t="s">
        <v>4791</v>
      </c>
      <c r="C2347" s="157">
        <v>-25.588056000000002</v>
      </c>
      <c r="D2347" s="157">
        <v>151.29305600000001</v>
      </c>
      <c r="E2347" s="157" t="str">
        <f>RIGHT(Airports[[#This Row],[ICAO]],3)</f>
        <v>XDR</v>
      </c>
      <c r="F23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7" s="215" t="str" cm="1">
        <f t="array" ref="G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7" s="215" t="str" cm="1">
        <f t="array" ref="H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7" s="157" t="str" cm="1">
        <f t="array" ref="I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7" s="157" t="str" cm="1">
        <f t="array" ref="J2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8" spans="1:11" x14ac:dyDescent="0.25">
      <c r="A2348" s="157" t="s">
        <v>4792</v>
      </c>
      <c r="B2348" s="157" t="s">
        <v>4793</v>
      </c>
      <c r="C2348" s="157">
        <v>-23.849722</v>
      </c>
      <c r="D2348" s="157">
        <v>151.24861100000001</v>
      </c>
      <c r="E2348" s="157" t="str">
        <f>RIGHT(Airports[[#This Row],[ICAO]],3)</f>
        <v>XDT</v>
      </c>
      <c r="F23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8" s="215" t="str" cm="1">
        <f t="array" ref="G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8" s="215" t="str" cm="1">
        <f t="array" ref="H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8" s="157" t="str" cm="1">
        <f t="array" ref="I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8" s="157" t="str" cm="1">
        <f t="array" ref="J2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9" spans="1:11" x14ac:dyDescent="0.25">
      <c r="A2349" s="157" t="s">
        <v>4794</v>
      </c>
      <c r="B2349" s="157" t="s">
        <v>4795</v>
      </c>
      <c r="C2349" s="157">
        <v>-27.496666999999999</v>
      </c>
      <c r="D2349" s="157">
        <v>153.398889</v>
      </c>
      <c r="E2349" s="157" t="str">
        <f>RIGHT(Airports[[#This Row],[ICAO]],3)</f>
        <v>XDU</v>
      </c>
      <c r="F23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9" s="215" t="str" cm="1">
        <f t="array" ref="G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9" s="215" t="str" cm="1">
        <f t="array" ref="H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9" s="157" t="str" cm="1">
        <f t="array" ref="I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9" s="157" t="str" cm="1">
        <f t="array" ref="J2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0" spans="1:11" x14ac:dyDescent="0.25">
      <c r="A2350" s="157" t="s">
        <v>4796</v>
      </c>
      <c r="B2350" s="157" t="s">
        <v>4797</v>
      </c>
      <c r="C2350" s="157">
        <v>-43.326110999999997</v>
      </c>
      <c r="D2350" s="157">
        <v>146.99083300000001</v>
      </c>
      <c r="E2350" s="157" t="str">
        <f>RIGHT(Airports[[#This Row],[ICAO]],3)</f>
        <v>XDV</v>
      </c>
      <c r="F23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0" s="215" t="str" cm="1">
        <f t="array" ref="G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0" s="215" t="str" cm="1">
        <f t="array" ref="H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0" s="157" t="str" cm="1">
        <f t="array" ref="I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0" s="157" t="str" cm="1">
        <f t="array" ref="J2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1" spans="1:11" x14ac:dyDescent="0.25">
      <c r="A2351" s="157" t="s">
        <v>4798</v>
      </c>
      <c r="B2351" s="157" t="s">
        <v>4799</v>
      </c>
      <c r="C2351" s="157">
        <v>-22.5825</v>
      </c>
      <c r="D2351" s="157">
        <v>148.35583299999999</v>
      </c>
      <c r="E2351" s="157" t="str">
        <f>RIGHT(Airports[[#This Row],[ICAO]],3)</f>
        <v>XDY</v>
      </c>
      <c r="F23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1" s="215" t="str" cm="1">
        <f t="array" ref="G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1" s="215" t="str" cm="1">
        <f t="array" ref="H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1" s="157" t="str" cm="1">
        <f t="array" ref="I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1" s="157" t="str" cm="1">
        <f t="array" ref="J2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2" spans="1:11" x14ac:dyDescent="0.25">
      <c r="A2352" s="157" t="s">
        <v>4800</v>
      </c>
      <c r="B2352" s="157" t="s">
        <v>4801</v>
      </c>
      <c r="C2352" s="157">
        <v>-43.015000000000001</v>
      </c>
      <c r="D2352" s="157">
        <v>147.925556</v>
      </c>
      <c r="E2352" s="157" t="str">
        <f>RIGHT(Airports[[#This Row],[ICAO]],3)</f>
        <v>XEA</v>
      </c>
      <c r="F23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2" s="215" t="str" cm="1">
        <f t="array" ref="G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2" s="215" t="str" cm="1">
        <f t="array" ref="H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2" s="157" t="str" cm="1">
        <f t="array" ref="I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2" s="157" t="str" cm="1">
        <f t="array" ref="J2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3" spans="1:11" x14ac:dyDescent="0.25">
      <c r="A2353" s="157" t="s">
        <v>4802</v>
      </c>
      <c r="B2353" s="157" t="s">
        <v>4803</v>
      </c>
      <c r="C2353" s="157">
        <v>-29.468333000000001</v>
      </c>
      <c r="D2353" s="157">
        <v>149.83972199999999</v>
      </c>
      <c r="E2353" s="157" t="str">
        <f>RIGHT(Airports[[#This Row],[ICAO]],3)</f>
        <v>XEE</v>
      </c>
      <c r="F23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3" s="215" t="str" cm="1">
        <f t="array" ref="G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3" s="215" t="str" cm="1">
        <f t="array" ref="H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3" s="157" t="str" cm="1">
        <f t="array" ref="I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3" s="157" t="str" cm="1">
        <f t="array" ref="J2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4" spans="1:11" x14ac:dyDescent="0.25">
      <c r="A2354" s="157" t="s">
        <v>4804</v>
      </c>
      <c r="B2354" s="157" t="s">
        <v>4805</v>
      </c>
      <c r="C2354" s="157">
        <v>-30.453610999999999</v>
      </c>
      <c r="D2354" s="157">
        <v>152.90194399999999</v>
      </c>
      <c r="E2354" s="157" t="str">
        <f>RIGHT(Airports[[#This Row],[ICAO]],3)</f>
        <v>XEG</v>
      </c>
      <c r="F23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4" s="215" t="str" cm="1">
        <f t="array" ref="G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4" s="215" t="str" cm="1">
        <f t="array" ref="H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4" s="157" t="str" cm="1">
        <f t="array" ref="I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4" s="157" t="str" cm="1">
        <f t="array" ref="J2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5" spans="1:11" x14ac:dyDescent="0.25">
      <c r="A2355" s="157" t="s">
        <v>4806</v>
      </c>
      <c r="B2355" s="157" t="s">
        <v>4807</v>
      </c>
      <c r="C2355" s="157">
        <v>-25.3825</v>
      </c>
      <c r="D2355" s="157">
        <v>151.12527800000001</v>
      </c>
      <c r="E2355" s="157" t="str">
        <f>RIGHT(Airports[[#This Row],[ICAO]],3)</f>
        <v>XEI</v>
      </c>
      <c r="F23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5" s="215" t="str" cm="1">
        <f t="array" ref="G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5" s="215" t="str" cm="1">
        <f t="array" ref="H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5" s="157" t="str" cm="1">
        <f t="array" ref="I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5" s="157" t="str" cm="1">
        <f t="array" ref="J2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6" spans="1:11" x14ac:dyDescent="0.25">
      <c r="A2356" s="157" t="s">
        <v>4808</v>
      </c>
      <c r="B2356" s="157" t="s">
        <v>4809</v>
      </c>
      <c r="C2356" s="157">
        <v>-42.387500000000003</v>
      </c>
      <c r="D2356" s="157">
        <v>147.006111</v>
      </c>
      <c r="E2356" s="157" t="str">
        <f>RIGHT(Airports[[#This Row],[ICAO]],3)</f>
        <v>XEL</v>
      </c>
      <c r="F23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6" s="215" t="str" cm="1">
        <f t="array" ref="G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6" s="215" t="str" cm="1">
        <f t="array" ref="H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6" s="157" t="str" cm="1">
        <f t="array" ref="I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6" s="157" t="str" cm="1">
        <f t="array" ref="J2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7" spans="1:11" x14ac:dyDescent="0.25">
      <c r="A2357" s="157" t="s">
        <v>4810</v>
      </c>
      <c r="B2357" s="157" t="s">
        <v>4811</v>
      </c>
      <c r="C2357" s="157">
        <v>-37.056111000000001</v>
      </c>
      <c r="D2357" s="157">
        <v>149.91055600000001</v>
      </c>
      <c r="E2357" s="157" t="str">
        <f>RIGHT(Airports[[#This Row],[ICAO]],3)</f>
        <v>XEM</v>
      </c>
      <c r="F23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7" s="215" t="str" cm="1">
        <f t="array" ref="G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7" s="215" t="str" cm="1">
        <f t="array" ref="H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7" s="157" t="str" cm="1">
        <f t="array" ref="I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7" s="157" t="str" cm="1">
        <f t="array" ref="J2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8" spans="1:11" x14ac:dyDescent="0.25">
      <c r="A2358" s="157" t="s">
        <v>4812</v>
      </c>
      <c r="B2358" s="157" t="s">
        <v>4813</v>
      </c>
      <c r="C2358" s="157">
        <v>-12.623056</v>
      </c>
      <c r="D2358" s="157">
        <v>141.880833</v>
      </c>
      <c r="E2358" s="157" t="str">
        <f>RIGHT(Airports[[#This Row],[ICAO]],3)</f>
        <v>XEP</v>
      </c>
      <c r="F23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8" s="215" t="str" cm="1">
        <f t="array" ref="G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8" s="215" t="str" cm="1">
        <f t="array" ref="H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8" s="157" t="str" cm="1">
        <f t="array" ref="I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8" s="157" t="str" cm="1">
        <f t="array" ref="J2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9" spans="1:11" x14ac:dyDescent="0.25">
      <c r="A2359" s="157" t="s">
        <v>4814</v>
      </c>
      <c r="B2359" s="157" t="s">
        <v>4815</v>
      </c>
      <c r="C2359" s="157">
        <v>-31.833333</v>
      </c>
      <c r="D2359" s="157">
        <v>151.31638899999999</v>
      </c>
      <c r="E2359" s="157" t="str">
        <f>RIGHT(Airports[[#This Row],[ICAO]],3)</f>
        <v>XER</v>
      </c>
      <c r="F23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9" s="215" t="str" cm="1">
        <f t="array" ref="G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9" s="215" t="str" cm="1">
        <f t="array" ref="H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9" s="157" t="str" cm="1">
        <f t="array" ref="I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9" s="157" t="str" cm="1">
        <f t="array" ref="J2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0" spans="1:11" x14ac:dyDescent="0.25">
      <c r="A2360" s="157" t="s">
        <v>4816</v>
      </c>
      <c r="B2360" s="157" t="s">
        <v>4817</v>
      </c>
      <c r="C2360" s="157">
        <v>-27.233332999999998</v>
      </c>
      <c r="D2360" s="157">
        <v>152.41666699999999</v>
      </c>
      <c r="E2360" s="157" t="str">
        <f>RIGHT(Airports[[#This Row],[ICAO]],3)</f>
        <v>XES</v>
      </c>
      <c r="F23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0" s="215" t="str" cm="1">
        <f t="array" ref="G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0" s="215" t="str" cm="1">
        <f t="array" ref="H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0" s="157" t="str" cm="1">
        <f t="array" ref="I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0" s="157" t="str" cm="1">
        <f t="array" ref="J2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1" spans="1:11" x14ac:dyDescent="0.25">
      <c r="A2361" s="157" t="s">
        <v>4818</v>
      </c>
      <c r="B2361" s="157" t="s">
        <v>4819</v>
      </c>
      <c r="C2361" s="157">
        <v>-31.523056</v>
      </c>
      <c r="D2361" s="157">
        <v>152.12638899999999</v>
      </c>
      <c r="E2361" s="157" t="str">
        <f>RIGHT(Airports[[#This Row],[ICAO]],3)</f>
        <v>XET</v>
      </c>
      <c r="F23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1" s="215" t="str" cm="1">
        <f t="array" ref="G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1" s="215" t="str" cm="1">
        <f t="array" ref="H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1" s="157" t="str" cm="1">
        <f t="array" ref="I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1" s="157" t="str" cm="1">
        <f t="array" ref="J2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2" spans="1:11" x14ac:dyDescent="0.25">
      <c r="A2362" s="157" t="s">
        <v>4820</v>
      </c>
      <c r="B2362" s="157" t="s">
        <v>4821</v>
      </c>
      <c r="C2362" s="157">
        <v>-32.070556000000003</v>
      </c>
      <c r="D2362" s="157">
        <v>115.846667</v>
      </c>
      <c r="E2362" s="157" t="str">
        <f>RIGHT(Airports[[#This Row],[ICAO]],3)</f>
        <v>XFH</v>
      </c>
      <c r="F23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2" s="215" t="str" cm="1">
        <f t="array" ref="G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2" s="215" t="str" cm="1">
        <f t="array" ref="H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2" s="157" t="str" cm="1">
        <f t="array" ref="I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2" s="157" t="str" cm="1">
        <f t="array" ref="J2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3" spans="1:11" x14ac:dyDescent="0.25">
      <c r="A2363" s="157" t="s">
        <v>4822</v>
      </c>
      <c r="B2363" s="157" t="s">
        <v>4823</v>
      </c>
      <c r="C2363" s="157">
        <v>-35.020277999999998</v>
      </c>
      <c r="D2363" s="157">
        <v>138.56805600000001</v>
      </c>
      <c r="E2363" s="157" t="str">
        <f>RIGHT(Airports[[#This Row],[ICAO]],3)</f>
        <v>XFM</v>
      </c>
      <c r="F23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3" s="215" t="str" cm="1">
        <f t="array" ref="G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3" s="215" t="str" cm="1">
        <f t="array" ref="H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3" s="157" t="str" cm="1">
        <f t="array" ref="I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3" s="157" t="str" cm="1">
        <f t="array" ref="J2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4" spans="1:11" x14ac:dyDescent="0.25">
      <c r="A2364" s="157" t="s">
        <v>4824</v>
      </c>
      <c r="B2364" s="157" t="s">
        <v>4825</v>
      </c>
      <c r="C2364" s="157">
        <v>-33.395000000000003</v>
      </c>
      <c r="D2364" s="157">
        <v>148.01333299999999</v>
      </c>
      <c r="E2364" s="157" t="str">
        <f>RIGHT(Airports[[#This Row],[ICAO]],3)</f>
        <v>XFO</v>
      </c>
      <c r="F23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4" s="215" t="str" cm="1">
        <f t="array" ref="G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4" s="215" t="str" cm="1">
        <f t="array" ref="H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4" s="157" t="str" cm="1">
        <f t="array" ref="I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4" s="157" t="str" cm="1">
        <f t="array" ref="J2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5" spans="1:11" x14ac:dyDescent="0.25">
      <c r="A2365" s="157" t="s">
        <v>4826</v>
      </c>
      <c r="B2365" s="157" t="s">
        <v>4827</v>
      </c>
      <c r="C2365" s="157">
        <v>-42.146667000000001</v>
      </c>
      <c r="D2365" s="157">
        <v>148.27638899999999</v>
      </c>
      <c r="E2365" s="157" t="str">
        <f>RIGHT(Airports[[#This Row],[ICAO]],3)</f>
        <v>XFP</v>
      </c>
      <c r="F23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5" s="215" t="str" cm="1">
        <f t="array" ref="G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5" s="215" t="str" cm="1">
        <f t="array" ref="H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5" s="157" t="str" cm="1">
        <f t="array" ref="I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5" s="157" t="str" cm="1">
        <f t="array" ref="J2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6" spans="1:11" x14ac:dyDescent="0.25">
      <c r="A2366" s="157" t="s">
        <v>4828</v>
      </c>
      <c r="B2366" s="157" t="s">
        <v>4829</v>
      </c>
      <c r="C2366" s="157">
        <v>-38.153055999999999</v>
      </c>
      <c r="D2366" s="157">
        <v>145.12805599999999</v>
      </c>
      <c r="E2366" s="157" t="str">
        <f>RIGHT(Airports[[#This Row],[ICAO]],3)</f>
        <v>XFR</v>
      </c>
      <c r="F23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6" s="215" t="str" cm="1">
        <f t="array" ref="G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6" s="215" t="str" cm="1">
        <f t="array" ref="H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6" s="157" t="str" cm="1">
        <f t="array" ref="I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6" s="157" t="str" cm="1">
        <f t="array" ref="J2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7" spans="1:11" x14ac:dyDescent="0.25">
      <c r="A2367" s="157" t="s">
        <v>4830</v>
      </c>
      <c r="B2367" s="157" t="s">
        <v>4831</v>
      </c>
      <c r="C2367" s="157">
        <v>-32.920278000000003</v>
      </c>
      <c r="D2367" s="157">
        <v>151.72972200000001</v>
      </c>
      <c r="E2367" s="157" t="str">
        <f>RIGHT(Airports[[#This Row],[ICAO]],3)</f>
        <v>XFV</v>
      </c>
      <c r="F23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7" s="215" t="str" cm="1">
        <f t="array" ref="G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7" s="215" t="str" cm="1">
        <f t="array" ref="H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7" s="157" t="str" cm="1">
        <f t="array" ref="I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7" s="157" t="str" cm="1">
        <f t="array" ref="J2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8" spans="1:11" x14ac:dyDescent="0.25">
      <c r="A2368" s="157" t="s">
        <v>4832</v>
      </c>
      <c r="B2368" s="157" t="s">
        <v>4833</v>
      </c>
      <c r="C2368" s="157">
        <v>-27.563333</v>
      </c>
      <c r="D2368" s="157">
        <v>152.278333</v>
      </c>
      <c r="E2368" s="157" t="str">
        <f>RIGHT(Airports[[#This Row],[ICAO]],3)</f>
        <v>XGA</v>
      </c>
      <c r="F23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8" s="215" t="str" cm="1">
        <f t="array" ref="G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8" s="215" t="str" cm="1">
        <f t="array" ref="H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8" s="157" t="str" cm="1">
        <f t="array" ref="I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8" s="157" t="str" cm="1">
        <f t="array" ref="J2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9" spans="1:11" x14ac:dyDescent="0.25">
      <c r="A2369" s="157" t="s">
        <v>4834</v>
      </c>
      <c r="B2369" s="157" t="s">
        <v>4835</v>
      </c>
      <c r="C2369" s="157">
        <v>-32.016388999999997</v>
      </c>
      <c r="D2369" s="157">
        <v>151.96638899999999</v>
      </c>
      <c r="E2369" s="157" t="str">
        <f>RIGHT(Airports[[#This Row],[ICAO]],3)</f>
        <v>XGC</v>
      </c>
      <c r="F23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9" s="215" t="str" cm="1">
        <f t="array" ref="G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9" s="215" t="str" cm="1">
        <f t="array" ref="H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9" s="157" t="str" cm="1">
        <f t="array" ref="I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9" s="157" t="str" cm="1">
        <f t="array" ref="J2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0" spans="1:11" x14ac:dyDescent="0.25">
      <c r="A2370" s="157" t="s">
        <v>4836</v>
      </c>
      <c r="B2370" s="157" t="s">
        <v>4837</v>
      </c>
      <c r="C2370" s="157">
        <v>-29.733332999999998</v>
      </c>
      <c r="D2370" s="157">
        <v>151.75</v>
      </c>
      <c r="E2370" s="157" t="str">
        <f>RIGHT(Airports[[#This Row],[ICAO]],3)</f>
        <v>XGE</v>
      </c>
      <c r="F23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0" s="215" t="str" cm="1">
        <f t="array" ref="G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0" s="215" t="str" cm="1">
        <f t="array" ref="H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0" s="157" t="str" cm="1">
        <f t="array" ref="I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0" s="157" t="str" cm="1">
        <f t="array" ref="J2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1" spans="1:11" x14ac:dyDescent="0.25">
      <c r="A2371" s="157" t="s">
        <v>4838</v>
      </c>
      <c r="B2371" s="157" t="s">
        <v>4839</v>
      </c>
      <c r="C2371" s="157">
        <v>-30.049721999999999</v>
      </c>
      <c r="D2371" s="157">
        <v>152.98333299999999</v>
      </c>
      <c r="E2371" s="157" t="str">
        <f>RIGHT(Airports[[#This Row],[ICAO]],3)</f>
        <v>XGG</v>
      </c>
      <c r="F23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1" s="215" t="str" cm="1">
        <f t="array" ref="G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1" s="215" t="str" cm="1">
        <f t="array" ref="H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1" s="157" t="str" cm="1">
        <f t="array" ref="I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1" s="157" t="str" cm="1">
        <f t="array" ref="J2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2" spans="1:11" x14ac:dyDescent="0.25">
      <c r="A2372" s="157" t="s">
        <v>4840</v>
      </c>
      <c r="B2372" s="157" t="s">
        <v>4841</v>
      </c>
      <c r="C2372" s="157">
        <v>-34.748888999999998</v>
      </c>
      <c r="D2372" s="157">
        <v>149.711389</v>
      </c>
      <c r="E2372" s="157" t="str">
        <f>RIGHT(Airports[[#This Row],[ICAO]],3)</f>
        <v>XGH</v>
      </c>
      <c r="F23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2" s="215" t="str" cm="1">
        <f t="array" ref="G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2" s="215" t="str" cm="1">
        <f t="array" ref="H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2" s="157" t="str" cm="1">
        <f t="array" ref="I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2" s="157" t="str" cm="1">
        <f t="array" ref="J2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3" spans="1:11" x14ac:dyDescent="0.25">
      <c r="A2373" s="157" t="s">
        <v>4842</v>
      </c>
      <c r="B2373" s="157" t="s">
        <v>4843</v>
      </c>
      <c r="C2373" s="157">
        <v>-25.631944000000001</v>
      </c>
      <c r="D2373" s="157">
        <v>151.60472200000001</v>
      </c>
      <c r="E2373" s="157" t="str">
        <f>RIGHT(Airports[[#This Row],[ICAO]],3)</f>
        <v>XGI</v>
      </c>
      <c r="F23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3" s="215" t="str" cm="1">
        <f t="array" ref="G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3" s="215" t="str" cm="1">
        <f t="array" ref="H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3" s="157" t="str" cm="1">
        <f t="array" ref="I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3" s="157" t="str" cm="1">
        <f t="array" ref="J2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4" spans="1:11" x14ac:dyDescent="0.25">
      <c r="A2374" s="157" t="s">
        <v>4844</v>
      </c>
      <c r="B2374" s="157" t="s">
        <v>4845</v>
      </c>
      <c r="C2374" s="157">
        <v>-33.906111000000003</v>
      </c>
      <c r="D2374" s="157">
        <v>148.16166699999999</v>
      </c>
      <c r="E2374" s="157" t="str">
        <f>RIGHT(Airports[[#This Row],[ICAO]],3)</f>
        <v>XGL</v>
      </c>
      <c r="F23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4" s="215" t="str" cm="1">
        <f t="array" ref="G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4" s="215" t="str" cm="1">
        <f t="array" ref="H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4" s="157" t="str" cm="1">
        <f t="array" ref="I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4" s="157" t="str" cm="1">
        <f t="array" ref="J2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5" spans="1:11" x14ac:dyDescent="0.25">
      <c r="A2375" s="157" t="s">
        <v>4846</v>
      </c>
      <c r="B2375" s="157" t="s">
        <v>4847</v>
      </c>
      <c r="C2375" s="157">
        <v>-18.651667</v>
      </c>
      <c r="D2375" s="157">
        <v>146.16388900000001</v>
      </c>
      <c r="E2375" s="157" t="str">
        <f>RIGHT(Airports[[#This Row],[ICAO]],3)</f>
        <v>XGM</v>
      </c>
      <c r="F23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5" s="215" t="str" cm="1">
        <f t="array" ref="G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5" s="215" t="str" cm="1">
        <f t="array" ref="H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5" s="157" t="str" cm="1">
        <f t="array" ref="I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5" s="157" t="str" cm="1">
        <f t="array" ref="J2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6" spans="1:11" x14ac:dyDescent="0.25">
      <c r="A2376" s="157" t="s">
        <v>4848</v>
      </c>
      <c r="B2376" s="157" t="s">
        <v>4849</v>
      </c>
      <c r="C2376" s="157">
        <v>-31.299721999999999</v>
      </c>
      <c r="D2376" s="157">
        <v>150.899722</v>
      </c>
      <c r="E2376" s="157" t="str">
        <f>RIGHT(Airports[[#This Row],[ICAO]],3)</f>
        <v>XGN</v>
      </c>
      <c r="F23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6" s="215" t="str" cm="1">
        <f t="array" ref="G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6" s="215" t="str" cm="1">
        <f t="array" ref="H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6" s="157" t="str" cm="1">
        <f t="array" ref="I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6" s="157" t="str" cm="1">
        <f t="array" ref="J2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7" spans="1:11" x14ac:dyDescent="0.25">
      <c r="A2377" s="157" t="s">
        <v>4850</v>
      </c>
      <c r="B2377" s="157" t="s">
        <v>4851</v>
      </c>
      <c r="C2377" s="157">
        <v>-28.548055999999999</v>
      </c>
      <c r="D2377" s="157">
        <v>150.301389</v>
      </c>
      <c r="E2377" s="157" t="str">
        <f>RIGHT(Airports[[#This Row],[ICAO]],3)</f>
        <v>XGO</v>
      </c>
      <c r="F23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7" s="215" t="str" cm="1">
        <f t="array" ref="G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7" s="215" t="str" cm="1">
        <f t="array" ref="H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7" s="157" t="str" cm="1">
        <f t="array" ref="I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7" s="157" t="str" cm="1">
        <f t="array" ref="J2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8" spans="1:11" x14ac:dyDescent="0.25">
      <c r="A2378" s="157" t="s">
        <v>4852</v>
      </c>
      <c r="B2378" s="157" t="s">
        <v>4853</v>
      </c>
      <c r="C2378" s="157">
        <v>-29.673333</v>
      </c>
      <c r="D2378" s="157">
        <v>152.94027800000001</v>
      </c>
      <c r="E2378" s="157" t="str">
        <f>RIGHT(Airports[[#This Row],[ICAO]],3)</f>
        <v>XGP</v>
      </c>
      <c r="F23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8" s="215" t="str" cm="1">
        <f t="array" ref="G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8" s="215" t="str" cm="1">
        <f t="array" ref="H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8" s="157" t="str" cm="1">
        <f t="array" ref="I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8" s="157" t="str" cm="1">
        <f t="array" ref="J2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9" spans="1:11" x14ac:dyDescent="0.25">
      <c r="A2379" s="157" t="s">
        <v>4854</v>
      </c>
      <c r="B2379" s="157" t="s">
        <v>4855</v>
      </c>
      <c r="C2379" s="157">
        <v>-31.703900000000001</v>
      </c>
      <c r="D2379" s="157">
        <v>148.66521800000001</v>
      </c>
      <c r="E2379" s="157" t="str">
        <f>RIGHT(Airports[[#This Row],[ICAO]],3)</f>
        <v>XGR</v>
      </c>
      <c r="F23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9" s="215" t="str" cm="1">
        <f t="array" ref="G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9" s="215" t="str" cm="1">
        <f t="array" ref="H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9" s="157" t="str" cm="1">
        <f t="array" ref="I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9" s="157" t="str" cm="1">
        <f t="array" ref="J2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0" spans="1:11" x14ac:dyDescent="0.25">
      <c r="A2380" s="157" t="s">
        <v>4856</v>
      </c>
      <c r="B2380" s="157" t="s">
        <v>4857</v>
      </c>
      <c r="C2380" s="157">
        <v>-33.419722</v>
      </c>
      <c r="D2380" s="157">
        <v>151.339167</v>
      </c>
      <c r="E2380" s="157" t="str">
        <f>RIGHT(Airports[[#This Row],[ICAO]],3)</f>
        <v>XGS</v>
      </c>
      <c r="F23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0" s="215" t="str" cm="1">
        <f t="array" ref="G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0" s="215" t="str" cm="1">
        <f t="array" ref="H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0" s="157" t="str" cm="1">
        <f t="array" ref="I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0" s="157" t="str" cm="1">
        <f t="array" ref="J2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1" spans="1:11" x14ac:dyDescent="0.25">
      <c r="A2381" s="157" t="s">
        <v>4858</v>
      </c>
      <c r="B2381" s="157" t="s">
        <v>4859</v>
      </c>
      <c r="C2381" s="157">
        <v>-32.357778000000003</v>
      </c>
      <c r="D2381" s="157">
        <v>149.53888900000001</v>
      </c>
      <c r="E2381" s="157" t="str">
        <f>RIGHT(Airports[[#This Row],[ICAO]],3)</f>
        <v>XGT</v>
      </c>
      <c r="F23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1" s="215" t="str" cm="1">
        <f t="array" ref="G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1" s="215" t="str" cm="1">
        <f t="array" ref="H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1" s="157" t="str" cm="1">
        <f t="array" ref="I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1" s="157" t="str" cm="1">
        <f t="array" ref="J2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2" spans="1:11" x14ac:dyDescent="0.25">
      <c r="A2382" s="157" t="s">
        <v>4860</v>
      </c>
      <c r="B2382" s="157" t="s">
        <v>4861</v>
      </c>
      <c r="C2382" s="157">
        <v>-30.982778</v>
      </c>
      <c r="D2382" s="157">
        <v>150.25222199999999</v>
      </c>
      <c r="E2382" s="157" t="str">
        <f>RIGHT(Airports[[#This Row],[ICAO]],3)</f>
        <v>XGU</v>
      </c>
      <c r="F23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2" s="215" t="str" cm="1">
        <f t="array" ref="G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2" s="215" t="str" cm="1">
        <f t="array" ref="H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2" s="157" t="str" cm="1">
        <f t="array" ref="I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2" s="157" t="str" cm="1">
        <f t="array" ref="J2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3" spans="1:11" x14ac:dyDescent="0.25">
      <c r="A2383" s="157" t="s">
        <v>4862</v>
      </c>
      <c r="B2383" s="157" t="s">
        <v>4863</v>
      </c>
      <c r="C2383" s="157">
        <v>-35.066389000000001</v>
      </c>
      <c r="D2383" s="157">
        <v>148.1</v>
      </c>
      <c r="E2383" s="157" t="str">
        <f>RIGHT(Airports[[#This Row],[ICAO]],3)</f>
        <v>XGW</v>
      </c>
      <c r="F23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3" s="215" t="str" cm="1">
        <f t="array" ref="G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3" s="215" t="str" cm="1">
        <f t="array" ref="H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3" s="157" t="str" cm="1">
        <f t="array" ref="I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3" s="157" t="str" cm="1">
        <f t="array" ref="J2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4" spans="1:11" x14ac:dyDescent="0.25">
      <c r="A2384" s="157" t="s">
        <v>4864</v>
      </c>
      <c r="B2384" s="157" t="s">
        <v>4865</v>
      </c>
      <c r="C2384" s="157">
        <v>-26.188611000000002</v>
      </c>
      <c r="D2384" s="157">
        <v>152.65277800000001</v>
      </c>
      <c r="E2384" s="157" t="str">
        <f>RIGHT(Airports[[#This Row],[ICAO]],3)</f>
        <v>XGY</v>
      </c>
      <c r="F23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4" s="215" t="str" cm="1">
        <f t="array" ref="G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4" s="215" t="str" cm="1">
        <f t="array" ref="H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4" s="157" t="str" cm="1">
        <f t="array" ref="I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4" s="157" t="str" cm="1">
        <f t="array" ref="J2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5" spans="1:11" x14ac:dyDescent="0.25">
      <c r="A2385" s="157" t="s">
        <v>4866</v>
      </c>
      <c r="B2385" s="157" t="s">
        <v>4867</v>
      </c>
      <c r="C2385" s="157">
        <v>-35.716667000000001</v>
      </c>
      <c r="D2385" s="157">
        <v>147.31638899999999</v>
      </c>
      <c r="E2385" s="157" t="str">
        <f>RIGHT(Airports[[#This Row],[ICAO]],3)</f>
        <v>XHB</v>
      </c>
      <c r="F23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5" s="215" t="str" cm="1">
        <f t="array" ref="G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5" s="215" t="str" cm="1">
        <f t="array" ref="H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5" s="157" t="str" cm="1">
        <f t="array" ref="I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5" s="157" t="str" cm="1">
        <f t="array" ref="J2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6" spans="1:11" x14ac:dyDescent="0.25">
      <c r="A2386" s="157" t="s">
        <v>4868</v>
      </c>
      <c r="B2386" s="157" t="s">
        <v>4869</v>
      </c>
      <c r="C2386" s="157">
        <v>-36.267991000000002</v>
      </c>
      <c r="D2386" s="157">
        <v>143.35287099999999</v>
      </c>
      <c r="E2386" s="157" t="str">
        <f>RIGHT(Airports[[#This Row],[ICAO]],3)</f>
        <v>XHC</v>
      </c>
      <c r="F23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6" s="215" t="str" cm="1">
        <f t="array" ref="G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6" s="215" t="str" cm="1">
        <f t="array" ref="H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6" s="157" t="str" cm="1">
        <f t="array" ref="I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6" s="157" t="str" cm="1">
        <f t="array" ref="J2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7" spans="1:11" x14ac:dyDescent="0.25">
      <c r="A2387" s="157" t="s">
        <v>4870</v>
      </c>
      <c r="B2387" s="157" t="s">
        <v>4871</v>
      </c>
      <c r="C2387" s="157">
        <v>-25.3</v>
      </c>
      <c r="D2387" s="157">
        <v>152.82138900000001</v>
      </c>
      <c r="E2387" s="157" t="str">
        <f>RIGHT(Airports[[#This Row],[ICAO]],3)</f>
        <v>XHE</v>
      </c>
      <c r="F23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7" s="215" t="str" cm="1">
        <f t="array" ref="G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7" s="215" t="str" cm="1">
        <f t="array" ref="H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7" s="157" t="str" cm="1">
        <f t="array" ref="I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7" s="157" t="str" cm="1">
        <f t="array" ref="J2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8" spans="1:11" x14ac:dyDescent="0.25">
      <c r="A2388" s="157" t="s">
        <v>4872</v>
      </c>
      <c r="B2388" s="157" t="s">
        <v>4873</v>
      </c>
      <c r="C2388" s="157">
        <v>-27.959444000000001</v>
      </c>
      <c r="D2388" s="157">
        <v>153.381944</v>
      </c>
      <c r="E2388" s="157" t="str">
        <f>RIGHT(Airports[[#This Row],[ICAO]],3)</f>
        <v>XHG</v>
      </c>
      <c r="F23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8" s="215" t="str" cm="1">
        <f t="array" ref="G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8" s="215" t="str" cm="1">
        <f t="array" ref="H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8" s="157" t="str" cm="1">
        <f t="array" ref="I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8" s="157" t="str" cm="1">
        <f t="array" ref="J2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9" spans="1:11" x14ac:dyDescent="0.25">
      <c r="A2389" s="157" t="s">
        <v>4874</v>
      </c>
      <c r="B2389" s="157" t="s">
        <v>4875</v>
      </c>
      <c r="C2389" s="157">
        <v>-42.879722000000001</v>
      </c>
      <c r="D2389" s="157">
        <v>147.330556</v>
      </c>
      <c r="E2389" s="157" t="str">
        <f>RIGHT(Airports[[#This Row],[ICAO]],3)</f>
        <v>XHH</v>
      </c>
      <c r="F23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9" s="215" t="str" cm="1">
        <f t="array" ref="G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9" s="215" t="str" cm="1">
        <f t="array" ref="H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9" s="157" t="str" cm="1">
        <f t="array" ref="I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9" s="157" t="str" cm="1">
        <f t="array" ref="J2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0" spans="1:11" x14ac:dyDescent="0.25">
      <c r="A2390" s="157" t="s">
        <v>4876</v>
      </c>
      <c r="B2390" s="157" t="s">
        <v>4877</v>
      </c>
      <c r="C2390" s="157">
        <v>-33.703333000000001</v>
      </c>
      <c r="D2390" s="157">
        <v>151.11277799999999</v>
      </c>
      <c r="E2390" s="157" t="str">
        <f>RIGHT(Airports[[#This Row],[ICAO]],3)</f>
        <v>XHK</v>
      </c>
      <c r="F23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0" s="215" t="str" cm="1">
        <f t="array" ref="G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0" s="215" t="str" cm="1">
        <f t="array" ref="H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0" s="157" t="str" cm="1">
        <f t="array" ref="I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0" s="157" t="str" cm="1">
        <f t="array" ref="J2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1" spans="1:11" x14ac:dyDescent="0.25">
      <c r="A2391" s="157" t="s">
        <v>4878</v>
      </c>
      <c r="B2391" s="157" t="s">
        <v>4879</v>
      </c>
      <c r="C2391" s="157">
        <v>-26.747222000000001</v>
      </c>
      <c r="D2391" s="157">
        <v>153.11361099999999</v>
      </c>
      <c r="E2391" s="157" t="str">
        <f>RIGHT(Airports[[#This Row],[ICAO]],3)</f>
        <v>XHS</v>
      </c>
      <c r="F23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1" s="215" t="str" cm="1">
        <f t="array" ref="G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1" s="215" t="str" cm="1">
        <f t="array" ref="H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1" s="157" t="str" cm="1">
        <f t="array" ref="I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1" s="157" t="str" cm="1">
        <f t="array" ref="J2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2" spans="1:11" x14ac:dyDescent="0.25">
      <c r="A2392" s="157" t="s">
        <v>4880</v>
      </c>
      <c r="B2392" s="157" t="s">
        <v>4881</v>
      </c>
      <c r="C2392" s="157">
        <v>-20.075555999999999</v>
      </c>
      <c r="D2392" s="157">
        <v>146.26416699999999</v>
      </c>
      <c r="E2392" s="157" t="str">
        <f>RIGHT(Airports[[#This Row],[ICAO]],3)</f>
        <v>XHT</v>
      </c>
      <c r="F23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2" s="215" t="str" cm="1">
        <f t="array" ref="G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2" s="215" t="str" cm="1">
        <f t="array" ref="H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2" s="157" t="str" cm="1">
        <f t="array" ref="I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2" s="157" t="str" cm="1">
        <f t="array" ref="J2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3" spans="1:11" x14ac:dyDescent="0.25">
      <c r="A2393" s="157" t="s">
        <v>4882</v>
      </c>
      <c r="B2393" s="157" t="s">
        <v>4883</v>
      </c>
      <c r="C2393" s="157">
        <v>-20.842777999999999</v>
      </c>
      <c r="D2393" s="157">
        <v>144.18777800000001</v>
      </c>
      <c r="E2393" s="157" t="str">
        <f>RIGHT(Airports[[#This Row],[ICAO]],3)</f>
        <v>XHU</v>
      </c>
      <c r="F23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3" s="215" t="str" cm="1">
        <f t="array" ref="G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3" s="215" t="str" cm="1">
        <f t="array" ref="H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3" s="157" t="str" cm="1">
        <f t="array" ref="I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3" s="157" t="str" cm="1">
        <f t="array" ref="J2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4" spans="1:11" x14ac:dyDescent="0.25">
      <c r="A2394" s="157" t="s">
        <v>4884</v>
      </c>
      <c r="B2394" s="157" t="s">
        <v>4885</v>
      </c>
      <c r="C2394" s="157">
        <v>-34.5</v>
      </c>
      <c r="D2394" s="157">
        <v>144.85249999999999</v>
      </c>
      <c r="E2394" s="157" t="str">
        <f>RIGHT(Airports[[#This Row],[ICAO]],3)</f>
        <v>XHY</v>
      </c>
      <c r="F23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4" s="215" t="str" cm="1">
        <f t="array" ref="G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4" s="215" t="str" cm="1">
        <f t="array" ref="H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4" s="157" t="str" cm="1">
        <f t="array" ref="I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4" s="157" t="str" cm="1">
        <f t="array" ref="J2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5" spans="1:11" x14ac:dyDescent="0.25">
      <c r="A2395" s="157" t="s">
        <v>4886</v>
      </c>
      <c r="B2395" s="157" t="s">
        <v>4887</v>
      </c>
      <c r="C2395" s="157">
        <v>-29.864443999999999</v>
      </c>
      <c r="D2395" s="157">
        <v>150.578611</v>
      </c>
      <c r="E2395" s="157" t="str">
        <f>RIGHT(Airports[[#This Row],[ICAO]],3)</f>
        <v>XIG</v>
      </c>
      <c r="F23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5" s="215" t="str" cm="1">
        <f t="array" ref="G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5" s="215" t="str" cm="1">
        <f t="array" ref="H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5" s="157" t="str" cm="1">
        <f t="array" ref="I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5" s="157" t="str" cm="1">
        <f t="array" ref="J2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6" spans="1:11" x14ac:dyDescent="0.25">
      <c r="A2396" s="157" t="s">
        <v>4888</v>
      </c>
      <c r="B2396" s="157" t="s">
        <v>4889</v>
      </c>
      <c r="C2396" s="157">
        <v>-20.730723000000001</v>
      </c>
      <c r="D2396" s="157">
        <v>139.494426</v>
      </c>
      <c r="E2396" s="157" t="str">
        <f>RIGHT(Airports[[#This Row],[ICAO]],3)</f>
        <v>XIH</v>
      </c>
      <c r="F23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6" s="215" t="str" cm="1">
        <f t="array" ref="G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6" s="215" t="str" cm="1">
        <f t="array" ref="H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6" s="157" t="str" cm="1">
        <f t="array" ref="I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6" s="157" t="str" cm="1">
        <f t="array" ref="J2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7" spans="1:11" x14ac:dyDescent="0.25">
      <c r="A2397" s="157" t="s">
        <v>4890</v>
      </c>
      <c r="B2397" s="157" t="s">
        <v>4891</v>
      </c>
      <c r="C2397" s="157">
        <v>-35.083055999999999</v>
      </c>
      <c r="D2397" s="157">
        <v>147.11666700000001</v>
      </c>
      <c r="E2397" s="157" t="str">
        <f>RIGHT(Airports[[#This Row],[ICAO]],3)</f>
        <v>XIL</v>
      </c>
      <c r="F23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7" s="215" t="str" cm="1">
        <f t="array" ref="G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7" s="215" t="str" cm="1">
        <f t="array" ref="H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7" s="157" t="str" cm="1">
        <f t="array" ref="I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7" s="157" t="str" cm="1">
        <f t="array" ref="J2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8" spans="1:11" x14ac:dyDescent="0.25">
      <c r="A2398" s="157" t="s">
        <v>4892</v>
      </c>
      <c r="B2398" s="157" t="s">
        <v>4893</v>
      </c>
      <c r="C2398" s="157">
        <v>-27.616667</v>
      </c>
      <c r="D2398" s="157">
        <v>152.766389</v>
      </c>
      <c r="E2398" s="157" t="str">
        <f>RIGHT(Airports[[#This Row],[ICAO]],3)</f>
        <v>XIP</v>
      </c>
      <c r="F23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8" s="215" t="str" cm="1">
        <f t="array" ref="G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8" s="215" t="str" cm="1">
        <f t="array" ref="H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8" s="157" t="str" cm="1">
        <f t="array" ref="I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8" s="157" t="str" cm="1">
        <f t="array" ref="J2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9" spans="1:11" x14ac:dyDescent="0.25">
      <c r="A2399" s="157" t="s">
        <v>4894</v>
      </c>
      <c r="B2399" s="157" t="s">
        <v>4895</v>
      </c>
      <c r="C2399" s="157">
        <v>-17.518332999999998</v>
      </c>
      <c r="D2399" s="157">
        <v>146.03</v>
      </c>
      <c r="E2399" s="157" t="str">
        <f>RIGHT(Airports[[#This Row],[ICAO]],3)</f>
        <v>XIS</v>
      </c>
      <c r="F23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9" s="215" t="str" cm="1">
        <f t="array" ref="G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9" s="215" t="str" cm="1">
        <f t="array" ref="H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9" s="157" t="str" cm="1">
        <f t="array" ref="I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9" s="157" t="str" cm="1">
        <f t="array" ref="J2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0" spans="1:11" x14ac:dyDescent="0.25">
      <c r="A2400" s="157" t="s">
        <v>4896</v>
      </c>
      <c r="B2400" s="157" t="s">
        <v>4897</v>
      </c>
      <c r="C2400" s="157">
        <v>-29.771637999999999</v>
      </c>
      <c r="D2400" s="157">
        <v>151.131269</v>
      </c>
      <c r="E2400" s="157" t="str">
        <f>RIGHT(Airports[[#This Row],[ICAO]],3)</f>
        <v>XIV</v>
      </c>
      <c r="F24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0" s="215" t="str" cm="1">
        <f t="array" ref="G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0" s="215" t="str" cm="1">
        <f t="array" ref="H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0" s="157" t="str" cm="1">
        <f t="array" ref="I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0" s="157" t="str" cm="1">
        <f t="array" ref="J2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1" spans="1:11" x14ac:dyDescent="0.25">
      <c r="A2401" s="157" t="s">
        <v>4898</v>
      </c>
      <c r="B2401" s="157" t="s">
        <v>4899</v>
      </c>
      <c r="C2401" s="157">
        <v>-28.418056</v>
      </c>
      <c r="D2401" s="157">
        <v>151.06111100000001</v>
      </c>
      <c r="E2401" s="157" t="str">
        <f>RIGHT(Airports[[#This Row],[ICAO]],3)</f>
        <v>XIW</v>
      </c>
      <c r="F24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1" s="215" t="str" cm="1">
        <f t="array" ref="G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1" s="215" t="str" cm="1">
        <f t="array" ref="H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1" s="157" t="str" cm="1">
        <f t="array" ref="I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1" s="157" t="str" cm="1">
        <f t="array" ref="J2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2" spans="1:11" x14ac:dyDescent="0.25">
      <c r="A2402" s="157" t="s">
        <v>4900</v>
      </c>
      <c r="B2402" s="157" t="s">
        <v>4901</v>
      </c>
      <c r="C2402" s="157">
        <v>-33.762777999999997</v>
      </c>
      <c r="D2402" s="157">
        <v>150.68027799999999</v>
      </c>
      <c r="E2402" s="157" t="str">
        <f>RIGHT(Airports[[#This Row],[ICAO]],3)</f>
        <v>XJA</v>
      </c>
      <c r="F24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2" s="215" t="str" cm="1">
        <f t="array" ref="G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2" s="215" t="str" cm="1">
        <f t="array" ref="H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2" s="157" t="str" cm="1">
        <f t="array" ref="I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2" s="157" t="str" cm="1">
        <f t="array" ref="J2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3" spans="1:11" x14ac:dyDescent="0.25">
      <c r="A2403" s="157" t="s">
        <v>4902</v>
      </c>
      <c r="B2403" s="157" t="s">
        <v>4903</v>
      </c>
      <c r="C2403" s="157">
        <v>-36.418056</v>
      </c>
      <c r="D2403" s="157">
        <v>148.61527799999999</v>
      </c>
      <c r="E2403" s="157" t="str">
        <f>RIGHT(Airports[[#This Row],[ICAO]],3)</f>
        <v>XJD</v>
      </c>
      <c r="F24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3" s="215" t="str" cm="1">
        <f t="array" ref="G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3" s="215" t="str" cm="1">
        <f t="array" ref="H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3" s="157" t="str" cm="1">
        <f t="array" ref="I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3" s="157" t="str" cm="1">
        <f t="array" ref="J2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4" spans="1:11" x14ac:dyDescent="0.25">
      <c r="A2404" s="157" t="s">
        <v>4904</v>
      </c>
      <c r="B2404" s="157" t="s">
        <v>4905</v>
      </c>
      <c r="C2404" s="157">
        <v>-32.923889000000003</v>
      </c>
      <c r="D2404" s="157">
        <v>151.693333</v>
      </c>
      <c r="E2404" s="157" t="str">
        <f>RIGHT(Airports[[#This Row],[ICAO]],3)</f>
        <v>XJH</v>
      </c>
      <c r="F24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4" s="215" t="str" cm="1">
        <f t="array" ref="G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4" s="215" t="str" cm="1">
        <f t="array" ref="H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4" s="157" t="str" cm="1">
        <f t="array" ref="I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4" s="157" t="str" cm="1">
        <f t="array" ref="J2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5" spans="1:11" x14ac:dyDescent="0.25">
      <c r="A2405" s="157" t="s">
        <v>4906</v>
      </c>
      <c r="B2405" s="157" t="s">
        <v>4907</v>
      </c>
      <c r="C2405" s="157">
        <v>-26.781389000000001</v>
      </c>
      <c r="D2405" s="157">
        <v>151.10472200000001</v>
      </c>
      <c r="E2405" s="157" t="str">
        <f>RIGHT(Airports[[#This Row],[ICAO]],3)</f>
        <v>XJN</v>
      </c>
      <c r="F24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5" s="215" t="str" cm="1">
        <f t="array" ref="G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5" s="215" t="str" cm="1">
        <f t="array" ref="H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5" s="157" t="str" cm="1">
        <f t="array" ref="I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5" s="157" t="str" cm="1">
        <f t="array" ref="J2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6" spans="1:11" x14ac:dyDescent="0.25">
      <c r="A2406" s="157" t="s">
        <v>4908</v>
      </c>
      <c r="B2406" s="157" t="s">
        <v>4909</v>
      </c>
      <c r="C2406" s="157">
        <v>-34.866388999999998</v>
      </c>
      <c r="D2406" s="157">
        <v>147.583056</v>
      </c>
      <c r="E2406" s="157" t="str">
        <f>RIGHT(Airports[[#This Row],[ICAO]],3)</f>
        <v>XJU</v>
      </c>
      <c r="F24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6" s="215" t="str" cm="1">
        <f t="array" ref="G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6" s="215" t="str" cm="1">
        <f t="array" ref="H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6" s="157" t="str" cm="1">
        <f t="array" ref="I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6" s="157" t="str" cm="1">
        <f t="array" ref="J2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7" spans="1:11" x14ac:dyDescent="0.25">
      <c r="A2407" s="157" t="s">
        <v>4910</v>
      </c>
      <c r="B2407" s="157" t="s">
        <v>4911</v>
      </c>
      <c r="C2407" s="157">
        <v>-28.35</v>
      </c>
      <c r="D2407" s="157">
        <v>152.30000000000001</v>
      </c>
      <c r="E2407" s="157" t="str">
        <f>RIGHT(Airports[[#This Row],[ICAO]],3)</f>
        <v>XKA</v>
      </c>
      <c r="F24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7" s="215" t="str" cm="1">
        <f t="array" ref="G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7" s="215" t="str" cm="1">
        <f t="array" ref="H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7" s="157" t="str" cm="1">
        <f t="array" ref="I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7" s="157" t="str" cm="1">
        <f t="array" ref="J2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8" spans="1:11" x14ac:dyDescent="0.25">
      <c r="A2408" s="157" t="s">
        <v>4912</v>
      </c>
      <c r="B2408" s="157" t="s">
        <v>4913</v>
      </c>
      <c r="C2408" s="157">
        <v>-35.644722000000002</v>
      </c>
      <c r="D2408" s="157">
        <v>137.634444</v>
      </c>
      <c r="E2408" s="157" t="str">
        <f>RIGHT(Airports[[#This Row],[ICAO]],3)</f>
        <v>XKC</v>
      </c>
      <c r="F24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8" s="215" t="str" cm="1">
        <f t="array" ref="G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8" s="215" t="str" cm="1">
        <f t="array" ref="H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8" s="157" t="str" cm="1">
        <f t="array" ref="I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8" s="157" t="str" cm="1">
        <f t="array" ref="J2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9" spans="1:11" x14ac:dyDescent="0.25">
      <c r="A2409" s="157" t="s">
        <v>4914</v>
      </c>
      <c r="B2409" s="157" t="s">
        <v>4915</v>
      </c>
      <c r="C2409" s="157">
        <v>-32.86</v>
      </c>
      <c r="D2409" s="157">
        <v>149.931667</v>
      </c>
      <c r="E2409" s="157" t="str">
        <f>RIGHT(Airports[[#This Row],[ICAO]],3)</f>
        <v>XKD</v>
      </c>
      <c r="F24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9" s="215" t="str" cm="1">
        <f t="array" ref="G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9" s="215" t="str" cm="1">
        <f t="array" ref="H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9" s="157" t="str" cm="1">
        <f t="array" ref="I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9" s="157" t="str" cm="1">
        <f t="array" ref="J2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0" spans="1:11" x14ac:dyDescent="0.25">
      <c r="A2410" s="157" t="s">
        <v>4916</v>
      </c>
      <c r="B2410" s="157" t="s">
        <v>4917</v>
      </c>
      <c r="C2410" s="157">
        <v>-34.331111</v>
      </c>
      <c r="D2410" s="157">
        <v>138.921944</v>
      </c>
      <c r="E2410" s="157" t="str">
        <f>RIGHT(Airports[[#This Row],[ICAO]],3)</f>
        <v>XKH</v>
      </c>
      <c r="F24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0" s="215" t="str" cm="1">
        <f t="array" ref="G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0" s="215" t="str" cm="1">
        <f t="array" ref="H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0" s="157" t="str" cm="1">
        <f t="array" ref="I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0" s="157" t="str" cm="1">
        <f t="array" ref="J2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1" spans="1:11" x14ac:dyDescent="0.25">
      <c r="A2411" s="157" t="s">
        <v>4918</v>
      </c>
      <c r="B2411" s="157" t="s">
        <v>4919</v>
      </c>
      <c r="C2411" s="157">
        <v>-26.916667</v>
      </c>
      <c r="D2411" s="157">
        <v>152.566667</v>
      </c>
      <c r="E2411" s="157" t="str">
        <f>RIGHT(Airports[[#This Row],[ICAO]],3)</f>
        <v>XKI</v>
      </c>
      <c r="F24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1" s="215" t="str" cm="1">
        <f t="array" ref="G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1" s="215" t="str" cm="1">
        <f t="array" ref="H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1" s="157" t="str" cm="1">
        <f t="array" ref="I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1" s="157" t="str" cm="1">
        <f t="array" ref="J2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2" spans="1:11" x14ac:dyDescent="0.25">
      <c r="A2412" s="157" t="s">
        <v>4920</v>
      </c>
      <c r="B2412" s="157" t="s">
        <v>4921</v>
      </c>
      <c r="C2412" s="157">
        <v>-26.083333</v>
      </c>
      <c r="D2412" s="157">
        <v>152.23333299999999</v>
      </c>
      <c r="E2412" s="157" t="str">
        <f>RIGHT(Airports[[#This Row],[ICAO]],3)</f>
        <v>XKL</v>
      </c>
      <c r="F24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2" s="215" t="str" cm="1">
        <f t="array" ref="G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2" s="215" t="str" cm="1">
        <f t="array" ref="H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2" s="157" t="str" cm="1">
        <f t="array" ref="I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2" s="157" t="str" cm="1">
        <f t="array" ref="J2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3" spans="1:11" x14ac:dyDescent="0.25">
      <c r="A2413" s="157" t="s">
        <v>4922</v>
      </c>
      <c r="B2413" s="157" t="s">
        <v>4923</v>
      </c>
      <c r="C2413" s="157">
        <v>-26.532499999999999</v>
      </c>
      <c r="D2413" s="157">
        <v>151.83972199999999</v>
      </c>
      <c r="E2413" s="157" t="str">
        <f>RIGHT(Airports[[#This Row],[ICAO]],3)</f>
        <v>XKN</v>
      </c>
      <c r="F24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3" s="215" t="str" cm="1">
        <f t="array" ref="G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3" s="215" t="str" cm="1">
        <f t="array" ref="H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3" s="157" t="str" cm="1">
        <f t="array" ref="I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3" s="157" t="str" cm="1">
        <f t="array" ref="J2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4" spans="1:11" x14ac:dyDescent="0.25">
      <c r="A2414" s="157" t="s">
        <v>4924</v>
      </c>
      <c r="B2414" s="157" t="s">
        <v>4925</v>
      </c>
      <c r="C2414" s="157">
        <v>-28.628333000000001</v>
      </c>
      <c r="D2414" s="157">
        <v>153.001667</v>
      </c>
      <c r="E2414" s="157" t="str">
        <f>RIGHT(Airports[[#This Row],[ICAO]],3)</f>
        <v>XKO</v>
      </c>
      <c r="F24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4" s="215" t="str" cm="1">
        <f t="array" ref="G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4" s="215" t="str" cm="1">
        <f t="array" ref="H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4" s="157" t="str" cm="1">
        <f t="array" ref="I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4" s="157" t="str" cm="1">
        <f t="array" ref="J2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5" spans="1:11" x14ac:dyDescent="0.25">
      <c r="A2415" s="157" t="s">
        <v>4926</v>
      </c>
      <c r="B2415" s="157" t="s">
        <v>4927</v>
      </c>
      <c r="C2415" s="157">
        <v>-27.414166999999999</v>
      </c>
      <c r="D2415" s="157">
        <v>153.03694400000001</v>
      </c>
      <c r="E2415" s="157" t="str">
        <f>RIGHT(Airports[[#This Row],[ICAO]],3)</f>
        <v>XKP</v>
      </c>
      <c r="F24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5" s="215" t="str" cm="1">
        <f t="array" ref="G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5" s="215" t="str" cm="1">
        <f t="array" ref="H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5" s="157" t="str" cm="1">
        <f t="array" ref="I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5" s="157" t="str" cm="1">
        <f t="array" ref="J2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6" spans="1:11" x14ac:dyDescent="0.25">
      <c r="A2416" s="157" t="s">
        <v>4928</v>
      </c>
      <c r="B2416" s="157" t="s">
        <v>4929</v>
      </c>
      <c r="C2416" s="157">
        <v>-20.731389</v>
      </c>
      <c r="D2416" s="157">
        <v>116.84055600000001</v>
      </c>
      <c r="E2416" s="157" t="str">
        <f>RIGHT(Airports[[#This Row],[ICAO]],3)</f>
        <v>XKR</v>
      </c>
      <c r="F24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6" s="215" t="str" cm="1">
        <f t="array" ref="G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6" s="215" t="str" cm="1">
        <f t="array" ref="H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6" s="157" t="str" cm="1">
        <f t="array" ref="I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6" s="157" t="str" cm="1">
        <f t="array" ref="J2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7" spans="1:11" x14ac:dyDescent="0.25">
      <c r="A2417" s="157" t="s">
        <v>4930</v>
      </c>
      <c r="B2417" s="157" t="s">
        <v>4931</v>
      </c>
      <c r="C2417" s="157">
        <v>-37.255454999999998</v>
      </c>
      <c r="D2417" s="157">
        <v>144.47061299999999</v>
      </c>
      <c r="E2417" s="157" t="str">
        <f>RIGHT(Airports[[#This Row],[ICAO]],3)</f>
        <v>XKT</v>
      </c>
      <c r="F24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7" s="215" t="str" cm="1">
        <f t="array" ref="G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7" s="215" t="str" cm="1">
        <f t="array" ref="H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7" s="157" t="str" cm="1">
        <f t="array" ref="I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7" s="157" t="str" cm="1">
        <f t="array" ref="J2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8" spans="1:11" x14ac:dyDescent="0.25">
      <c r="A2418" s="157" t="s">
        <v>4932</v>
      </c>
      <c r="B2418" s="157" t="s">
        <v>4933</v>
      </c>
      <c r="C2418" s="157">
        <v>-23.571389</v>
      </c>
      <c r="D2418" s="157">
        <v>148.87805599999999</v>
      </c>
      <c r="E2418" s="157" t="str">
        <f>RIGHT(Airports[[#This Row],[ICAO]],3)</f>
        <v>XKW</v>
      </c>
      <c r="F24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8" s="215" t="str" cm="1">
        <f t="array" ref="G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8" s="215" t="str" cm="1">
        <f t="array" ref="H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8" s="157" t="str" cm="1">
        <f t="array" ref="I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8" s="157" t="str" cm="1">
        <f t="array" ref="J2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9" spans="1:11" x14ac:dyDescent="0.25">
      <c r="A2419" s="157" t="s">
        <v>4934</v>
      </c>
      <c r="B2419" s="157" t="s">
        <v>4935</v>
      </c>
      <c r="C2419" s="157">
        <v>-27.633056</v>
      </c>
      <c r="D2419" s="157">
        <v>152.38305600000001</v>
      </c>
      <c r="E2419" s="157" t="str">
        <f>RIGHT(Airports[[#This Row],[ICAO]],3)</f>
        <v>XLA</v>
      </c>
      <c r="F24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9" s="215" t="str" cm="1">
        <f t="array" ref="G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9" s="215" t="str" cm="1">
        <f t="array" ref="H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9" s="157" t="str" cm="1">
        <f t="array" ref="I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9" s="157" t="str" cm="1">
        <f t="array" ref="J2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0" spans="1:11" x14ac:dyDescent="0.25">
      <c r="A2420" s="157" t="s">
        <v>4936</v>
      </c>
      <c r="B2420" s="157" t="s">
        <v>4937</v>
      </c>
      <c r="C2420" s="157">
        <v>-24.184722000000001</v>
      </c>
      <c r="D2420" s="157">
        <v>149.80944400000001</v>
      </c>
      <c r="E2420" s="157" t="str">
        <f>RIGHT(Airports[[#This Row],[ICAO]],3)</f>
        <v>XLB</v>
      </c>
      <c r="F24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0" s="215" t="str" cm="1">
        <f t="array" ref="G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0" s="215" t="str" cm="1">
        <f t="array" ref="H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0" s="157" t="str" cm="1">
        <f t="array" ref="I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0" s="157" t="str" cm="1">
        <f t="array" ref="J2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1" spans="1:11" x14ac:dyDescent="0.25">
      <c r="A2421" s="157" t="s">
        <v>4938</v>
      </c>
      <c r="B2421" s="157" t="s">
        <v>4939</v>
      </c>
      <c r="C2421" s="157">
        <v>-34.559722000000001</v>
      </c>
      <c r="D2421" s="157">
        <v>146.40472199999999</v>
      </c>
      <c r="E2421" s="157" t="str">
        <f>RIGHT(Airports[[#This Row],[ICAO]],3)</f>
        <v>XLE</v>
      </c>
      <c r="F24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1" s="215" t="str" cm="1">
        <f t="array" ref="G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1" s="215" t="str" cm="1">
        <f t="array" ref="H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1" s="157" t="str" cm="1">
        <f t="array" ref="I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1" s="157" t="str" cm="1">
        <f t="array" ref="J2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2" spans="1:11" x14ac:dyDescent="0.25">
      <c r="A2422" s="157" t="s">
        <v>4940</v>
      </c>
      <c r="B2422" s="157" t="s">
        <v>4941</v>
      </c>
      <c r="C2422" s="157">
        <v>-41.228611000000001</v>
      </c>
      <c r="D2422" s="157">
        <v>146.42166700000001</v>
      </c>
      <c r="E2422" s="157" t="str">
        <f>RIGHT(Airports[[#This Row],[ICAO]],3)</f>
        <v>XLF</v>
      </c>
      <c r="F24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2" s="215" t="str" cm="1">
        <f t="array" ref="G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2" s="215" t="str" cm="1">
        <f t="array" ref="H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2" s="157" t="str" cm="1">
        <f t="array" ref="I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2" s="157" t="str" cm="1">
        <f t="array" ref="J2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3" spans="1:11" x14ac:dyDescent="0.25">
      <c r="A2423" s="157" t="s">
        <v>4942</v>
      </c>
      <c r="B2423" s="157" t="s">
        <v>4943</v>
      </c>
      <c r="C2423" s="157">
        <v>-33.499443999999997</v>
      </c>
      <c r="D2423" s="157">
        <v>150.12888899999999</v>
      </c>
      <c r="E2423" s="157" t="str">
        <f>RIGHT(Airports[[#This Row],[ICAO]],3)</f>
        <v>XLG</v>
      </c>
      <c r="F24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3" s="215" t="str" cm="1">
        <f t="array" ref="G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3" s="215" t="str" cm="1">
        <f t="array" ref="H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3" s="157" t="str" cm="1">
        <f t="array" ref="I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3" s="157" t="str" cm="1">
        <f t="array" ref="J2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4" spans="1:11" x14ac:dyDescent="0.25">
      <c r="A2424" s="157" t="s">
        <v>4944</v>
      </c>
      <c r="B2424" s="157" t="s">
        <v>4945</v>
      </c>
      <c r="C2424" s="157">
        <v>-38.49</v>
      </c>
      <c r="D2424" s="157">
        <v>145.94833299999999</v>
      </c>
      <c r="E2424" s="157" t="str">
        <f>RIGHT(Airports[[#This Row],[ICAO]],3)</f>
        <v>XLH</v>
      </c>
      <c r="F24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4" s="215" t="str" cm="1">
        <f t="array" ref="G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4" s="215" t="str" cm="1">
        <f t="array" ref="H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4" s="157" t="str" cm="1">
        <f t="array" ref="I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4" s="157" t="str" cm="1">
        <f t="array" ref="J2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5" spans="1:11" x14ac:dyDescent="0.25">
      <c r="A2425" s="157" t="s">
        <v>4946</v>
      </c>
      <c r="B2425" s="157" t="s">
        <v>4947</v>
      </c>
      <c r="C2425" s="157">
        <v>-33.920278000000003</v>
      </c>
      <c r="D2425" s="157">
        <v>150.93083300000001</v>
      </c>
      <c r="E2425" s="157" t="str">
        <f>RIGHT(Airports[[#This Row],[ICAO]],3)</f>
        <v>XLL</v>
      </c>
      <c r="F24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5" s="215" t="str" cm="1">
        <f t="array" ref="G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5" s="215" t="str" cm="1">
        <f t="array" ref="H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5" s="157" t="str" cm="1">
        <f t="array" ref="I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5" s="157" t="str" cm="1">
        <f t="array" ref="J2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6" spans="1:11" x14ac:dyDescent="0.25">
      <c r="A2426" s="157" t="s">
        <v>4948</v>
      </c>
      <c r="B2426" s="157" t="s">
        <v>4949</v>
      </c>
      <c r="C2426" s="157">
        <v>-34.816389000000001</v>
      </c>
      <c r="D2426" s="157">
        <v>147.19972200000001</v>
      </c>
      <c r="E2426" s="157" t="str">
        <f>RIGHT(Airports[[#This Row],[ICAO]],3)</f>
        <v>XLN</v>
      </c>
      <c r="F24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6" s="215" t="str" cm="1">
        <f t="array" ref="G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6" s="215" t="str" cm="1">
        <f t="array" ref="H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6" s="157" t="str" cm="1">
        <f t="array" ref="I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6" s="157" t="str" cm="1">
        <f t="array" ref="J2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7" spans="1:11" x14ac:dyDescent="0.25">
      <c r="A2427" s="157" t="s">
        <v>4950</v>
      </c>
      <c r="B2427" s="157" t="s">
        <v>4951</v>
      </c>
      <c r="C2427" s="157">
        <v>-34.747777999999997</v>
      </c>
      <c r="D2427" s="157">
        <v>138.66555600000001</v>
      </c>
      <c r="E2427" s="157" t="str">
        <f>RIGHT(Airports[[#This Row],[ICAO]],3)</f>
        <v>XLQ</v>
      </c>
      <c r="F24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7" s="215" t="str" cm="1">
        <f t="array" ref="G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7" s="215" t="str" cm="1">
        <f t="array" ref="H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7" s="157" t="str" cm="1">
        <f t="array" ref="I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7" s="157" t="str" cm="1">
        <f t="array" ref="J2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8" spans="1:11" x14ac:dyDescent="0.25">
      <c r="A2428" s="157" t="s">
        <v>4952</v>
      </c>
      <c r="B2428" s="157" t="s">
        <v>4953</v>
      </c>
      <c r="C2428" s="157">
        <v>-27.879443999999999</v>
      </c>
      <c r="D2428" s="157">
        <v>151.26305600000001</v>
      </c>
      <c r="E2428" s="157" t="str">
        <f>RIGHT(Airports[[#This Row],[ICAO]],3)</f>
        <v>XLR</v>
      </c>
      <c r="F24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8" s="215" t="str" cm="1">
        <f t="array" ref="G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8" s="215" t="str" cm="1">
        <f t="array" ref="H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8" s="157" t="str" cm="1">
        <f t="array" ref="I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8" s="157" t="str" cm="1">
        <f t="array" ref="J2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9" spans="1:11" x14ac:dyDescent="0.25">
      <c r="A2429" s="157" t="s">
        <v>4954</v>
      </c>
      <c r="B2429" s="157" t="s">
        <v>4955</v>
      </c>
      <c r="C2429" s="157">
        <v>-38.219515000000001</v>
      </c>
      <c r="D2429" s="157">
        <v>146.47242199999999</v>
      </c>
      <c r="E2429" s="157" t="str">
        <f>RIGHT(Airports[[#This Row],[ICAO]],3)</f>
        <v>XLS</v>
      </c>
      <c r="F24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9" s="215" t="str" cm="1">
        <f t="array" ref="G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9" s="215" t="str" cm="1">
        <f t="array" ref="H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9" s="157" t="str" cm="1">
        <f t="array" ref="I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9" s="157" t="str" cm="1">
        <f t="array" ref="J2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0" spans="1:11" x14ac:dyDescent="0.25">
      <c r="A2430" s="157" t="s">
        <v>4956</v>
      </c>
      <c r="B2430" s="157" t="s">
        <v>4957</v>
      </c>
      <c r="C2430" s="157">
        <v>-27.079443999999999</v>
      </c>
      <c r="D2430" s="157">
        <v>152.96305599999999</v>
      </c>
      <c r="E2430" s="157" t="str">
        <f>RIGHT(Airports[[#This Row],[ICAO]],3)</f>
        <v>XLT</v>
      </c>
      <c r="F24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0" s="215" t="str" cm="1">
        <f t="array" ref="G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0" s="215" t="str" cm="1">
        <f t="array" ref="H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0" s="157" t="str" cm="1">
        <f t="array" ref="I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0" s="157" t="str" cm="1">
        <f t="array" ref="J2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1" spans="1:11" x14ac:dyDescent="0.25">
      <c r="A2431" s="157" t="s">
        <v>4958</v>
      </c>
      <c r="B2431" s="157" t="s">
        <v>4959</v>
      </c>
      <c r="C2431" s="157">
        <v>-41.447499999999998</v>
      </c>
      <c r="D2431" s="157">
        <v>147.141944</v>
      </c>
      <c r="E2431" s="157" t="str">
        <f>RIGHT(Airports[[#This Row],[ICAO]],3)</f>
        <v>XLU</v>
      </c>
      <c r="F24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1" s="215" t="str" cm="1">
        <f t="array" ref="G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1" s="215" t="str" cm="1">
        <f t="array" ref="H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1" s="157" t="str" cm="1">
        <f t="array" ref="I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1" s="157" t="str" cm="1">
        <f t="array" ref="J2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2" spans="1:11" x14ac:dyDescent="0.25">
      <c r="A2432" s="157" t="s">
        <v>4960</v>
      </c>
      <c r="B2432" s="157" t="s">
        <v>4961</v>
      </c>
      <c r="C2432" s="157">
        <v>-34.455556000000001</v>
      </c>
      <c r="D2432" s="157">
        <v>140.56472199999999</v>
      </c>
      <c r="E2432" s="157" t="str">
        <f>RIGHT(Airports[[#This Row],[ICAO]],3)</f>
        <v>XLX</v>
      </c>
      <c r="F24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2" s="215" t="str" cm="1">
        <f t="array" ref="G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2" s="215" t="str" cm="1">
        <f t="array" ref="H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2" s="157" t="str" cm="1">
        <f t="array" ref="I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2" s="157" t="str" cm="1">
        <f t="array" ref="J2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3" spans="1:11" x14ac:dyDescent="0.25">
      <c r="A2433" s="157" t="s">
        <v>4962</v>
      </c>
      <c r="B2433" s="157" t="s">
        <v>4963</v>
      </c>
      <c r="C2433" s="157">
        <v>-29.453610999999999</v>
      </c>
      <c r="D2433" s="157">
        <v>153.20138900000001</v>
      </c>
      <c r="E2433" s="157" t="str">
        <f>RIGHT(Airports[[#This Row],[ICAO]],3)</f>
        <v>XMA</v>
      </c>
      <c r="F24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3" s="215" t="str" cm="1">
        <f t="array" ref="G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3" s="215" t="str" cm="1">
        <f t="array" ref="H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3" s="157" t="str" cm="1">
        <f t="array" ref="I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3" s="157" t="str" cm="1">
        <f t="array" ref="J2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4" spans="1:11" x14ac:dyDescent="0.25">
      <c r="A2434" s="157" t="s">
        <v>4964</v>
      </c>
      <c r="B2434" s="157" t="s">
        <v>4965</v>
      </c>
      <c r="C2434" s="157">
        <v>-16.986667000000001</v>
      </c>
      <c r="D2434" s="157">
        <v>145.42583300000001</v>
      </c>
      <c r="E2434" s="157" t="str">
        <f>RIGHT(Airports[[#This Row],[ICAO]],3)</f>
        <v>XMB</v>
      </c>
      <c r="F24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4" s="215" t="str" cm="1">
        <f t="array" ref="G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4" s="215" t="str" cm="1">
        <f t="array" ref="H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4" s="157" t="str" cm="1">
        <f t="array" ref="I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4" s="157" t="str" cm="1">
        <f t="array" ref="J2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5" spans="1:11" x14ac:dyDescent="0.25">
      <c r="A2435" s="157" t="s">
        <v>4966</v>
      </c>
      <c r="B2435" s="157" t="s">
        <v>4967</v>
      </c>
      <c r="C2435" s="157">
        <v>-27.616667</v>
      </c>
      <c r="D2435" s="157">
        <v>153.36666700000001</v>
      </c>
      <c r="E2435" s="157" t="str">
        <f>RIGHT(Airports[[#This Row],[ICAO]],3)</f>
        <v>XMC</v>
      </c>
      <c r="F24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5" s="215" t="str" cm="1">
        <f t="array" ref="G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5" s="215" t="str" cm="1">
        <f t="array" ref="H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5" s="157" t="str" cm="1">
        <f t="array" ref="I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5" s="157" t="str" cm="1">
        <f t="array" ref="J2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6" spans="1:11" x14ac:dyDescent="0.25">
      <c r="A2436" s="157" t="s">
        <v>4968</v>
      </c>
      <c r="B2436" s="157" t="s">
        <v>4969</v>
      </c>
      <c r="C2436" s="157">
        <v>-33.766388999999997</v>
      </c>
      <c r="D2436" s="157">
        <v>150.833056</v>
      </c>
      <c r="E2436" s="157" t="str">
        <f>RIGHT(Airports[[#This Row],[ICAO]],3)</f>
        <v>XMD</v>
      </c>
      <c r="F24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6" s="215" t="str" cm="1">
        <f t="array" ref="G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6" s="215" t="str" cm="1">
        <f t="array" ref="H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6" s="157" t="str" cm="1">
        <f t="array" ref="I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6" s="157" t="str" cm="1">
        <f t="array" ref="J2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7" spans="1:11" x14ac:dyDescent="0.25">
      <c r="A2437" s="157" t="s">
        <v>4970</v>
      </c>
      <c r="B2437" s="157" t="s">
        <v>4971</v>
      </c>
      <c r="C2437" s="157">
        <v>-26.238610999999999</v>
      </c>
      <c r="D2437" s="157">
        <v>151.951111</v>
      </c>
      <c r="E2437" s="157" t="str">
        <f>RIGHT(Airports[[#This Row],[ICAO]],3)</f>
        <v>XMG</v>
      </c>
      <c r="F24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7" s="215" t="str" cm="1">
        <f t="array" ref="G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7" s="215" t="str" cm="1">
        <f t="array" ref="H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7" s="157" t="str" cm="1">
        <f t="array" ref="I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7" s="157" t="str" cm="1">
        <f t="array" ref="J2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8" spans="1:11" x14ac:dyDescent="0.25">
      <c r="A2438" s="157" t="s">
        <v>4972</v>
      </c>
      <c r="B2438" s="157" t="s">
        <v>4973</v>
      </c>
      <c r="C2438" s="157">
        <v>-32.603332999999999</v>
      </c>
      <c r="D2438" s="157">
        <v>149.587222</v>
      </c>
      <c r="E2438" s="157" t="str">
        <f>RIGHT(Airports[[#This Row],[ICAO]],3)</f>
        <v>XMH</v>
      </c>
      <c r="F24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8" s="215" t="str" cm="1">
        <f t="array" ref="G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8" s="215" t="str" cm="1">
        <f t="array" ref="H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8" s="157" t="str" cm="1">
        <f t="array" ref="I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8" s="157" t="str" cm="1">
        <f t="array" ref="J2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9" spans="1:11" x14ac:dyDescent="0.25">
      <c r="A2439" s="157" t="s">
        <v>4974</v>
      </c>
      <c r="B2439" s="157" t="s">
        <v>4975</v>
      </c>
      <c r="C2439" s="157">
        <v>-35.693333000000003</v>
      </c>
      <c r="D2439" s="157">
        <v>139.334722</v>
      </c>
      <c r="E2439" s="157" t="str">
        <f>RIGHT(Airports[[#This Row],[ICAO]],3)</f>
        <v>XMI</v>
      </c>
      <c r="F24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9" s="215" t="str" cm="1">
        <f t="array" ref="G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9" s="215" t="str" cm="1">
        <f t="array" ref="H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9" s="157" t="str" cm="1">
        <f t="array" ref="I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9" s="157" t="str" cm="1">
        <f t="array" ref="J2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0" spans="1:11" x14ac:dyDescent="0.25">
      <c r="A2440" s="157" t="s">
        <v>4976</v>
      </c>
      <c r="B2440" s="157" t="s">
        <v>4977</v>
      </c>
      <c r="C2440" s="157">
        <v>-35.128056000000001</v>
      </c>
      <c r="D2440" s="157">
        <v>139.28111100000001</v>
      </c>
      <c r="E2440" s="157" t="str">
        <f>RIGHT(Airports[[#This Row],[ICAO]],3)</f>
        <v>XMJ</v>
      </c>
      <c r="F24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0" s="215" t="str" cm="1">
        <f t="array" ref="G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0" s="215" t="str" cm="1">
        <f t="array" ref="H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0" s="157" t="str" cm="1">
        <f t="array" ref="I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0" s="157" t="str" cm="1">
        <f t="array" ref="J2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1" spans="1:11" x14ac:dyDescent="0.25">
      <c r="A2441" s="157" t="s">
        <v>4978</v>
      </c>
      <c r="B2441" s="157" t="s">
        <v>4979</v>
      </c>
      <c r="C2441" s="157">
        <v>-30.716667000000001</v>
      </c>
      <c r="D2441" s="157">
        <v>152.91666699999999</v>
      </c>
      <c r="E2441" s="157" t="str">
        <f>RIGHT(Airports[[#This Row],[ICAO]],3)</f>
        <v>XMK</v>
      </c>
      <c r="F24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1" s="215" t="str" cm="1">
        <f t="array" ref="G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1" s="215" t="str" cm="1">
        <f t="array" ref="H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1" s="157" t="str" cm="1">
        <f t="array" ref="I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1" s="157" t="str" cm="1">
        <f t="array" ref="J2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2" spans="1:11" x14ac:dyDescent="0.25">
      <c r="A2442" s="157" t="s">
        <v>4980</v>
      </c>
      <c r="B2442" s="157" t="s">
        <v>4981</v>
      </c>
      <c r="C2442" s="157">
        <v>-34.916666999999997</v>
      </c>
      <c r="D2442" s="157">
        <v>139.308333</v>
      </c>
      <c r="E2442" s="157" t="str">
        <f>RIGHT(Airports[[#This Row],[ICAO]],3)</f>
        <v>XMM</v>
      </c>
      <c r="F24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2" s="215" t="str" cm="1">
        <f t="array" ref="G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2" s="215" t="str" cm="1">
        <f t="array" ref="H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2" s="157" t="str" cm="1">
        <f t="array" ref="I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2" s="157" t="str" cm="1">
        <f t="array" ref="J2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3" spans="1:11" x14ac:dyDescent="0.25">
      <c r="A2443" s="157" t="s">
        <v>4982</v>
      </c>
      <c r="B2443" s="157" t="s">
        <v>4983</v>
      </c>
      <c r="C2443" s="157">
        <v>-16.463332999999999</v>
      </c>
      <c r="D2443" s="157">
        <v>145.368056</v>
      </c>
      <c r="E2443" s="157" t="str">
        <f>RIGHT(Airports[[#This Row],[ICAO]],3)</f>
        <v>XMO</v>
      </c>
      <c r="F24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3" s="215" t="str" cm="1">
        <f t="array" ref="G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3" s="215" t="str" cm="1">
        <f t="array" ref="H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3" s="157" t="str" cm="1">
        <f t="array" ref="I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3" s="157" t="str" cm="1">
        <f t="array" ref="J2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4" spans="1:11" x14ac:dyDescent="0.25">
      <c r="A2444" s="157" t="s">
        <v>4984</v>
      </c>
      <c r="B2444" s="157" t="s">
        <v>4985</v>
      </c>
      <c r="C2444" s="157">
        <v>-25.181667000000001</v>
      </c>
      <c r="D2444" s="157">
        <v>151.64583300000001</v>
      </c>
      <c r="E2444" s="157" t="str">
        <f>RIGHT(Airports[[#This Row],[ICAO]],3)</f>
        <v>XMP</v>
      </c>
      <c r="F24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4" s="215" t="str" cm="1">
        <f t="array" ref="G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4" s="215" t="str" cm="1">
        <f t="array" ref="H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4" s="157" t="str" cm="1">
        <f t="array" ref="I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4" s="157" t="str" cm="1">
        <f t="array" ref="J2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5" spans="1:11" x14ac:dyDescent="0.25">
      <c r="A2445" s="157" t="s">
        <v>4986</v>
      </c>
      <c r="B2445" s="157" t="s">
        <v>4987</v>
      </c>
      <c r="C2445" s="157">
        <v>-34.371110999999999</v>
      </c>
      <c r="D2445" s="157">
        <v>137.67611099999999</v>
      </c>
      <c r="E2445" s="157" t="str">
        <f>RIGHT(Airports[[#This Row],[ICAO]],3)</f>
        <v>XMQ</v>
      </c>
      <c r="F24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5" s="215" t="str" cm="1">
        <f t="array" ref="G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5" s="215" t="str" cm="1">
        <f t="array" ref="H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5" s="157" t="str" cm="1">
        <f t="array" ref="I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5" s="157" t="str" cm="1">
        <f t="array" ref="J2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6" spans="1:11" x14ac:dyDescent="0.25">
      <c r="A2446" s="157" t="s">
        <v>4988</v>
      </c>
      <c r="B2446" s="157" t="s">
        <v>4989</v>
      </c>
      <c r="C2446" s="157">
        <v>-24.576111000000001</v>
      </c>
      <c r="D2446" s="157">
        <v>149.97583299999999</v>
      </c>
      <c r="E2446" s="157" t="str">
        <f>RIGHT(Airports[[#This Row],[ICAO]],3)</f>
        <v>XMR</v>
      </c>
      <c r="F24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6" s="215" t="str" cm="1">
        <f t="array" ref="G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6" s="215" t="str" cm="1">
        <f t="array" ref="H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6" s="157" t="str" cm="1">
        <f t="array" ref="I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6" s="157" t="str" cm="1">
        <f t="array" ref="J2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7" spans="1:11" x14ac:dyDescent="0.25">
      <c r="A2447" s="157" t="s">
        <v>4990</v>
      </c>
      <c r="B2447" s="157" t="s">
        <v>4991</v>
      </c>
      <c r="C2447" s="157">
        <v>-26.658055999999998</v>
      </c>
      <c r="D2447" s="157">
        <v>150.19638900000001</v>
      </c>
      <c r="E2447" s="157" t="str">
        <f>RIGHT(Airports[[#This Row],[ICAO]],3)</f>
        <v>XMS</v>
      </c>
      <c r="F24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7" s="215" t="str" cm="1">
        <f t="array" ref="G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7" s="215" t="str" cm="1">
        <f t="array" ref="H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7" s="157" t="str" cm="1">
        <f t="array" ref="I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7" s="157" t="str" cm="1">
        <f t="array" ref="J2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8" spans="1:11" x14ac:dyDescent="0.25">
      <c r="A2448" s="157" t="s">
        <v>4992</v>
      </c>
      <c r="B2448" s="157" t="s">
        <v>4993</v>
      </c>
      <c r="C2448" s="157">
        <v>-32.759721999999996</v>
      </c>
      <c r="D2448" s="157">
        <v>151.604444</v>
      </c>
      <c r="E2448" s="157" t="str">
        <f>RIGHT(Airports[[#This Row],[ICAO]],3)</f>
        <v>XMT</v>
      </c>
      <c r="F24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8" s="215" t="str" cm="1">
        <f t="array" ref="G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8" s="215" t="str" cm="1">
        <f t="array" ref="H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8" s="157" t="str" cm="1">
        <f t="array" ref="I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8" s="157" t="str" cm="1">
        <f t="array" ref="J2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9" spans="1:11" x14ac:dyDescent="0.25">
      <c r="A2449" s="157" t="s">
        <v>4994</v>
      </c>
      <c r="B2449" s="157" t="s">
        <v>4995</v>
      </c>
      <c r="C2449" s="157">
        <v>-28.558056000000001</v>
      </c>
      <c r="D2449" s="157">
        <v>153.498333</v>
      </c>
      <c r="E2449" s="157" t="str">
        <f>RIGHT(Airports[[#This Row],[ICAO]],3)</f>
        <v>XMU</v>
      </c>
      <c r="F24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9" s="215" t="str" cm="1">
        <f t="array" ref="G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9" s="215" t="str" cm="1">
        <f t="array" ref="H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9" s="157" t="str" cm="1">
        <f t="array" ref="I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9" s="157" t="str" cm="1">
        <f t="array" ref="J2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0" spans="1:11" x14ac:dyDescent="0.25">
      <c r="A2450" s="157" t="s">
        <v>4996</v>
      </c>
      <c r="B2450" s="157" t="s">
        <v>4997</v>
      </c>
      <c r="C2450" s="157">
        <v>-33.685000000000002</v>
      </c>
      <c r="D2450" s="157">
        <v>151.308333</v>
      </c>
      <c r="E2450" s="157" t="str">
        <f>RIGHT(Airports[[#This Row],[ICAO]],3)</f>
        <v>XMV</v>
      </c>
      <c r="F24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0" s="215" t="str" cm="1">
        <f t="array" ref="G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0" s="215" t="str" cm="1">
        <f t="array" ref="H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0" s="157" t="str" cm="1">
        <f t="array" ref="I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0" s="157" t="str" cm="1">
        <f t="array" ref="J2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1" spans="1:11" x14ac:dyDescent="0.25">
      <c r="A2451" s="157" t="s">
        <v>4998</v>
      </c>
      <c r="B2451" s="157" t="s">
        <v>4999</v>
      </c>
      <c r="C2451" s="157">
        <v>-32.143332999999998</v>
      </c>
      <c r="D2451" s="157">
        <v>150.36083300000001</v>
      </c>
      <c r="E2451" s="157" t="str">
        <f>RIGHT(Airports[[#This Row],[ICAO]],3)</f>
        <v>XMW</v>
      </c>
      <c r="F24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1" s="215" t="str" cm="1">
        <f t="array" ref="G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1" s="215" t="str" cm="1">
        <f t="array" ref="H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1" s="157" t="str" cm="1">
        <f t="array" ref="I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1" s="157" t="str" cm="1">
        <f t="array" ref="J2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2" spans="1:11" x14ac:dyDescent="0.25">
      <c r="A2452" s="157" t="s">
        <v>5000</v>
      </c>
      <c r="B2452" s="157" t="s">
        <v>5001</v>
      </c>
      <c r="C2452" s="157">
        <v>-34.767499999999998</v>
      </c>
      <c r="D2452" s="157">
        <v>137.59138899999999</v>
      </c>
      <c r="E2452" s="157" t="str">
        <f>RIGHT(Airports[[#This Row],[ICAO]],3)</f>
        <v>XMX</v>
      </c>
      <c r="F24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2" s="215" t="str" cm="1">
        <f t="array" ref="G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2" s="215" t="str" cm="1">
        <f t="array" ref="H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2" s="157" t="str" cm="1">
        <f t="array" ref="I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2" s="157" t="str" cm="1">
        <f t="array" ref="J2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3" spans="1:11" x14ac:dyDescent="0.25">
      <c r="A2453" s="157" t="s">
        <v>5002</v>
      </c>
      <c r="B2453" s="157" t="s">
        <v>5003</v>
      </c>
      <c r="C2453" s="157">
        <v>-35.903888999999999</v>
      </c>
      <c r="D2453" s="157">
        <v>150.069444</v>
      </c>
      <c r="E2453" s="157" t="str">
        <f>RIGHT(Airports[[#This Row],[ICAO]],3)</f>
        <v>XMY</v>
      </c>
      <c r="F24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3" s="215" t="str" cm="1">
        <f t="array" ref="G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3" s="215" t="str" cm="1">
        <f t="array" ref="H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3" s="157" t="str" cm="1">
        <f t="array" ref="I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3" s="157" t="str" cm="1">
        <f t="array" ref="J2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4" spans="1:11" x14ac:dyDescent="0.25">
      <c r="A2454" s="157" t="s">
        <v>5004</v>
      </c>
      <c r="B2454" s="157" t="s">
        <v>5005</v>
      </c>
      <c r="C2454" s="157">
        <v>-30.75</v>
      </c>
      <c r="D2454" s="157">
        <v>150.71638899999999</v>
      </c>
      <c r="E2454" s="157" t="str">
        <f>RIGHT(Airports[[#This Row],[ICAO]],3)</f>
        <v>XMZ</v>
      </c>
      <c r="F24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4" s="215" t="str" cm="1">
        <f t="array" ref="G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4" s="215" t="str" cm="1">
        <f t="array" ref="H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4" s="157" t="str" cm="1">
        <f t="array" ref="I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4" s="157" t="str" cm="1">
        <f t="array" ref="J2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5" spans="1:11" x14ac:dyDescent="0.25">
      <c r="A2455" s="157" t="s">
        <v>5006</v>
      </c>
      <c r="B2455" s="157" t="s">
        <v>5007</v>
      </c>
      <c r="C2455" s="157">
        <v>-26.620556000000001</v>
      </c>
      <c r="D2455" s="157">
        <v>152.95083299999999</v>
      </c>
      <c r="E2455" s="157" t="str">
        <f>RIGHT(Airports[[#This Row],[ICAO]],3)</f>
        <v>XNA</v>
      </c>
      <c r="F24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5" s="215" t="str" cm="1">
        <f t="array" ref="G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5" s="215" t="str" cm="1">
        <f t="array" ref="H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5" s="157" t="str" cm="1">
        <f t="array" ref="I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5" s="157" t="str" cm="1">
        <f t="array" ref="J2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6" spans="1:11" x14ac:dyDescent="0.25">
      <c r="A2456" s="157" t="s">
        <v>5008</v>
      </c>
      <c r="B2456" s="157" t="s">
        <v>5009</v>
      </c>
      <c r="C2456" s="157">
        <v>-24.133333</v>
      </c>
      <c r="D2456" s="157">
        <v>149.454722</v>
      </c>
      <c r="E2456" s="157" t="str">
        <f>RIGHT(Airports[[#This Row],[ICAO]],3)</f>
        <v>XND</v>
      </c>
      <c r="F24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6" s="215" t="str" cm="1">
        <f t="array" ref="G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6" s="215" t="str" cm="1">
        <f t="array" ref="H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6" s="157" t="str" cm="1">
        <f t="array" ref="I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6" s="157" t="str" cm="1">
        <f t="array" ref="J2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7" spans="1:11" x14ac:dyDescent="0.25">
      <c r="A2457" s="157" t="s">
        <v>5010</v>
      </c>
      <c r="B2457" s="157" t="s">
        <v>5011</v>
      </c>
      <c r="C2457" s="157">
        <v>-33.759444000000002</v>
      </c>
      <c r="D2457" s="157">
        <v>150.715</v>
      </c>
      <c r="E2457" s="157" t="str">
        <f>RIGHT(Airports[[#This Row],[ICAO]],3)</f>
        <v>XNE</v>
      </c>
      <c r="F24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7" s="215" t="str" cm="1">
        <f t="array" ref="G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7" s="215" t="str" cm="1">
        <f t="array" ref="H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7" s="157" t="str" cm="1">
        <f t="array" ref="I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7" s="157" t="str" cm="1">
        <f t="array" ref="J2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8" spans="1:11" x14ac:dyDescent="0.25">
      <c r="A2458" s="157" t="s">
        <v>5012</v>
      </c>
      <c r="B2458" s="157" t="s">
        <v>5013</v>
      </c>
      <c r="C2458" s="157">
        <v>-30.325832999999999</v>
      </c>
      <c r="D2458" s="157">
        <v>149.77722199999999</v>
      </c>
      <c r="E2458" s="157" t="str">
        <f>RIGHT(Airports[[#This Row],[ICAO]],3)</f>
        <v>XNH</v>
      </c>
      <c r="F24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8" s="215" t="str" cm="1">
        <f t="array" ref="G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8" s="215" t="str" cm="1">
        <f t="array" ref="H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8" s="157" t="str" cm="1">
        <f t="array" ref="I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8" s="157" t="str" cm="1">
        <f t="array" ref="J2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9" spans="1:11" x14ac:dyDescent="0.25">
      <c r="A2459" s="157" t="s">
        <v>5014</v>
      </c>
      <c r="B2459" s="157" t="s">
        <v>5015</v>
      </c>
      <c r="C2459" s="157">
        <v>-33.750833</v>
      </c>
      <c r="D2459" s="157">
        <v>151.23333299999999</v>
      </c>
      <c r="E2459" s="157" t="str">
        <f>RIGHT(Airports[[#This Row],[ICAO]],3)</f>
        <v>XNL</v>
      </c>
      <c r="F24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9" s="215" t="str" cm="1">
        <f t="array" ref="G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9" s="215" t="str" cm="1">
        <f t="array" ref="H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9" s="157" t="str" cm="1">
        <f t="array" ref="I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9" s="157" t="str" cm="1">
        <f t="array" ref="J2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0" spans="1:11" x14ac:dyDescent="0.25">
      <c r="A2460" s="157" t="s">
        <v>5016</v>
      </c>
      <c r="B2460" s="157" t="s">
        <v>5017</v>
      </c>
      <c r="C2460" s="157">
        <v>-32.233333000000002</v>
      </c>
      <c r="D2460" s="157">
        <v>148.25</v>
      </c>
      <c r="E2460" s="157" t="str">
        <f>RIGHT(Airports[[#This Row],[ICAO]],3)</f>
        <v>XNM</v>
      </c>
      <c r="F24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0" s="215" t="str" cm="1">
        <f t="array" ref="G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0" s="215" t="str" cm="1">
        <f t="array" ref="H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0" s="157" t="str" cm="1">
        <f t="array" ref="I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0" s="157" t="str" cm="1">
        <f t="array" ref="J2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1" spans="1:11" x14ac:dyDescent="0.25">
      <c r="A2461" s="157" t="s">
        <v>5018</v>
      </c>
      <c r="B2461" s="157" t="s">
        <v>5019</v>
      </c>
      <c r="C2461" s="157">
        <v>-26.665832999999999</v>
      </c>
      <c r="D2461" s="157">
        <v>152.00749999999999</v>
      </c>
      <c r="E2461" s="157" t="str">
        <f>RIGHT(Airports[[#This Row],[ICAO]],3)</f>
        <v>XNN</v>
      </c>
      <c r="F24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1" s="215" t="str" cm="1">
        <f t="array" ref="G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1" s="215" t="str" cm="1">
        <f t="array" ref="H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1" s="157" t="str" cm="1">
        <f t="array" ref="I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1" s="157" t="str" cm="1">
        <f t="array" ref="J2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2" spans="1:11" x14ac:dyDescent="0.25">
      <c r="A2462" s="157" t="s">
        <v>5020</v>
      </c>
      <c r="B2462" s="157" t="s">
        <v>5021</v>
      </c>
      <c r="C2462" s="157">
        <v>-19.586389</v>
      </c>
      <c r="D2462" s="157">
        <v>116.13888900000001</v>
      </c>
      <c r="E2462" s="157" t="str">
        <f>RIGHT(Airports[[#This Row],[ICAO]],3)</f>
        <v>XNR</v>
      </c>
      <c r="F24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2" s="215" t="str" cm="1">
        <f t="array" ref="G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2" s="215" t="str" cm="1">
        <f t="array" ref="H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2" s="157" t="str" cm="1">
        <f t="array" ref="I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2" s="157" t="str" cm="1">
        <f t="array" ref="J2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3" spans="1:11" x14ac:dyDescent="0.25">
      <c r="A2463" s="157" t="s">
        <v>5022</v>
      </c>
      <c r="B2463" s="157" t="s">
        <v>5023</v>
      </c>
      <c r="C2463" s="157">
        <v>-33.821111000000002</v>
      </c>
      <c r="D2463" s="157">
        <v>151.19194400000001</v>
      </c>
      <c r="E2463" s="157" t="str">
        <f>RIGHT(Airports[[#This Row],[ICAO]],3)</f>
        <v>XNS</v>
      </c>
      <c r="F24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3" s="215" t="str" cm="1">
        <f t="array" ref="G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3" s="215" t="str" cm="1">
        <f t="array" ref="H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3" s="157" t="str" cm="1">
        <f t="array" ref="I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3" s="157" t="str" cm="1">
        <f t="array" ref="J2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4" spans="1:11" x14ac:dyDescent="0.25">
      <c r="A2464" s="157" t="s">
        <v>5024</v>
      </c>
      <c r="B2464" s="157" t="s">
        <v>5025</v>
      </c>
      <c r="C2464" s="157">
        <v>-34.869722000000003</v>
      </c>
      <c r="D2464" s="157">
        <v>150.59555599999999</v>
      </c>
      <c r="E2464" s="157" t="str">
        <f>RIGHT(Airports[[#This Row],[ICAO]],3)</f>
        <v>XNW</v>
      </c>
      <c r="F24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4" s="215" t="str" cm="1">
        <f t="array" ref="G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4" s="215" t="str" cm="1">
        <f t="array" ref="H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4" s="157" t="str" cm="1">
        <f t="array" ref="I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4" s="157" t="str" cm="1">
        <f t="array" ref="J2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5" spans="1:11" x14ac:dyDescent="0.25">
      <c r="A2465" s="157" t="s">
        <v>5026</v>
      </c>
      <c r="B2465" s="157" t="s">
        <v>5027</v>
      </c>
      <c r="C2465" s="157">
        <v>-32.716667000000001</v>
      </c>
      <c r="D2465" s="157">
        <v>152.13305600000001</v>
      </c>
      <c r="E2465" s="157" t="str">
        <f>RIGHT(Airports[[#This Row],[ICAO]],3)</f>
        <v>XNY</v>
      </c>
      <c r="F24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5" s="215" t="str" cm="1">
        <f t="array" ref="G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5" s="215" t="str" cm="1">
        <f t="array" ref="H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5" s="157" t="str" cm="1">
        <f t="array" ref="I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5" s="157" t="str" cm="1">
        <f t="array" ref="J2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6" spans="1:11" x14ac:dyDescent="0.25">
      <c r="A2466" s="157" t="s">
        <v>5028</v>
      </c>
      <c r="B2466" s="157" t="s">
        <v>5029</v>
      </c>
      <c r="C2466" s="157">
        <v>-35.799605</v>
      </c>
      <c r="D2466" s="157">
        <v>144.21426099999999</v>
      </c>
      <c r="E2466" s="157" t="str">
        <f>RIGHT(Airports[[#This Row],[ICAO]],3)</f>
        <v>XOA</v>
      </c>
      <c r="F24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6" s="215" t="str" cm="1">
        <f t="array" ref="G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6" s="215" t="str" cm="1">
        <f t="array" ref="H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6" s="157" t="str" cm="1">
        <f t="array" ref="I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6" s="157" t="str" cm="1">
        <f t="array" ref="J2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7" spans="1:11" x14ac:dyDescent="0.25">
      <c r="A2467" s="157" t="s">
        <v>5030</v>
      </c>
      <c r="B2467" s="157" t="s">
        <v>5031</v>
      </c>
      <c r="C2467" s="157">
        <v>-42.304167</v>
      </c>
      <c r="D2467" s="157">
        <v>147.36666700000001</v>
      </c>
      <c r="E2467" s="157" t="str">
        <f>RIGHT(Airports[[#This Row],[ICAO]],3)</f>
        <v>XOD</v>
      </c>
      <c r="F24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7" s="215" t="str" cm="1">
        <f t="array" ref="G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7" s="215" t="str" cm="1">
        <f t="array" ref="H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7" s="157" t="str" cm="1">
        <f t="array" ref="I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7" s="157" t="str" cm="1">
        <f t="array" ref="J2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8" spans="1:11" x14ac:dyDescent="0.25">
      <c r="A2468" s="157" t="s">
        <v>5032</v>
      </c>
      <c r="B2468" s="157" t="s">
        <v>5033</v>
      </c>
      <c r="C2468" s="157">
        <v>-30.316943999999999</v>
      </c>
      <c r="D2468" s="157">
        <v>153.09305599999999</v>
      </c>
      <c r="E2468" s="157" t="str">
        <f>RIGHT(Airports[[#This Row],[ICAO]],3)</f>
        <v>XOF</v>
      </c>
      <c r="F24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8" s="215" t="str" cm="1">
        <f t="array" ref="G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8" s="215" t="str" cm="1">
        <f t="array" ref="H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8" s="157" t="str" cm="1">
        <f t="array" ref="I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8" s="157" t="str" cm="1">
        <f t="array" ref="J2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9" spans="1:11" x14ac:dyDescent="0.25">
      <c r="A2469" s="157" t="s">
        <v>5034</v>
      </c>
      <c r="B2469" s="157" t="s">
        <v>5035</v>
      </c>
      <c r="C2469" s="157">
        <v>-33.316808999999999</v>
      </c>
      <c r="D2469" s="157">
        <v>149.09270000000001</v>
      </c>
      <c r="E2469" s="157" t="str">
        <f>RIGHT(Airports[[#This Row],[ICAO]],3)</f>
        <v>XOG</v>
      </c>
      <c r="F24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9" s="215" t="str" cm="1">
        <f t="array" ref="G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9" s="215" t="str" cm="1">
        <f t="array" ref="H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9" s="157" t="str" cm="1">
        <f t="array" ref="I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9" s="157" t="str" cm="1">
        <f t="array" ref="J2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0" spans="1:11" x14ac:dyDescent="0.25">
      <c r="A2470" s="157" t="s">
        <v>5036</v>
      </c>
      <c r="B2470" s="157" t="s">
        <v>5037</v>
      </c>
      <c r="C2470" s="157">
        <v>-31.821667000000001</v>
      </c>
      <c r="D2470" s="157">
        <v>149.71</v>
      </c>
      <c r="E2470" s="157" t="str">
        <f>RIGHT(Airports[[#This Row],[ICAO]],3)</f>
        <v>XOH</v>
      </c>
      <c r="F24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0" s="215" t="str" cm="1">
        <f t="array" ref="G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0" s="215" t="str" cm="1">
        <f t="array" ref="H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0" s="157" t="str" cm="1">
        <f t="array" ref="I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0" s="157" t="str" cm="1">
        <f t="array" ref="J2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1" spans="1:11" x14ac:dyDescent="0.25">
      <c r="A2471" s="157" t="s">
        <v>5038</v>
      </c>
      <c r="B2471" s="157" t="s">
        <v>5039</v>
      </c>
      <c r="C2471" s="157">
        <v>-31.596388999999999</v>
      </c>
      <c r="D2471" s="157">
        <v>152.274722</v>
      </c>
      <c r="E2471" s="157" t="str">
        <f>RIGHT(Airports[[#This Row],[ICAO]],3)</f>
        <v>XOI</v>
      </c>
      <c r="F24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1" s="215" t="str" cm="1">
        <f t="array" ref="G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1" s="215" t="str" cm="1">
        <f t="array" ref="H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1" s="157" t="str" cm="1">
        <f t="array" ref="I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1" s="157" t="str" cm="1">
        <f t="array" ref="J2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2" spans="1:11" x14ac:dyDescent="0.25">
      <c r="A2472" s="157" t="s">
        <v>5040</v>
      </c>
      <c r="B2472" s="157" t="s">
        <v>5041</v>
      </c>
      <c r="C2472" s="157">
        <v>-34.449444</v>
      </c>
      <c r="D2472" s="157">
        <v>149.469167</v>
      </c>
      <c r="E2472" s="157" t="str">
        <f>RIGHT(Airports[[#This Row],[ICAO]],3)</f>
        <v>XOK</v>
      </c>
      <c r="F24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2" s="215" t="str" cm="1">
        <f t="array" ref="G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2" s="215" t="str" cm="1">
        <f t="array" ref="H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2" s="157" t="str" cm="1">
        <f t="array" ref="I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2" s="157" t="str" cm="1">
        <f t="array" ref="J2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3" spans="1:11" x14ac:dyDescent="0.25">
      <c r="A2473" s="157" t="s">
        <v>5042</v>
      </c>
      <c r="B2473" s="157" t="s">
        <v>5043</v>
      </c>
      <c r="C2473" s="157">
        <v>-33.081111</v>
      </c>
      <c r="D2473" s="157">
        <v>147.14944399999999</v>
      </c>
      <c r="E2473" s="157" t="str">
        <f>RIGHT(Airports[[#This Row],[ICAO]],3)</f>
        <v>XOL</v>
      </c>
      <c r="F24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3" s="215" t="str" cm="1">
        <f t="array" ref="G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3" s="215" t="str" cm="1">
        <f t="array" ref="H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3" s="157" t="str" cm="1">
        <f t="array" ref="I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3" s="157" t="str" cm="1">
        <f t="array" ref="J2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4" spans="1:11" x14ac:dyDescent="0.25">
      <c r="A2474" s="157" t="s">
        <v>5044</v>
      </c>
      <c r="B2474" s="157" t="s">
        <v>5045</v>
      </c>
      <c r="C2474" s="157">
        <v>-36.913611000000003</v>
      </c>
      <c r="D2474" s="157">
        <v>149.24083300000001</v>
      </c>
      <c r="E2474" s="157" t="str">
        <f>RIGHT(Airports[[#This Row],[ICAO]],3)</f>
        <v>XOM</v>
      </c>
      <c r="F24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4" s="215" t="str" cm="1">
        <f t="array" ref="G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4" s="215" t="str" cm="1">
        <f t="array" ref="H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4" s="157" t="str" cm="1">
        <f t="array" ref="I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4" s="157" t="str" cm="1">
        <f t="array" ref="J2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5" spans="1:11" x14ac:dyDescent="0.25">
      <c r="A2475" s="157" t="s">
        <v>5046</v>
      </c>
      <c r="B2475" s="157" t="s">
        <v>5047</v>
      </c>
      <c r="C2475" s="157">
        <v>-30.966111000000001</v>
      </c>
      <c r="D2475" s="157">
        <v>148.38722200000001</v>
      </c>
      <c r="E2475" s="157" t="str">
        <f>RIGHT(Airports[[#This Row],[ICAO]],3)</f>
        <v>XON</v>
      </c>
      <c r="F24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5" s="215" t="str" cm="1">
        <f t="array" ref="G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5" s="215" t="str" cm="1">
        <f t="array" ref="H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5" s="157" t="str" cm="1">
        <f t="array" ref="I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5" s="157" t="str" cm="1">
        <f t="array" ref="J2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6" spans="1:11" x14ac:dyDescent="0.25">
      <c r="A2476" s="157" t="s">
        <v>5048</v>
      </c>
      <c r="B2476" s="157" t="s">
        <v>5049</v>
      </c>
      <c r="C2476" s="157">
        <v>-34.633889000000003</v>
      </c>
      <c r="D2476" s="157">
        <v>148.012778</v>
      </c>
      <c r="E2476" s="157" t="str">
        <f>RIGHT(Airports[[#This Row],[ICAO]],3)</f>
        <v>XOO</v>
      </c>
      <c r="F24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6" s="215" t="str" cm="1">
        <f t="array" ref="G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6" s="215" t="str" cm="1">
        <f t="array" ref="H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6" s="157" t="str" cm="1">
        <f t="array" ref="I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6" s="157" t="str" cm="1">
        <f t="array" ref="J2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7" spans="1:11" x14ac:dyDescent="0.25">
      <c r="A2477" s="157" t="s">
        <v>5050</v>
      </c>
      <c r="B2477" s="157" t="s">
        <v>5051</v>
      </c>
      <c r="C2477" s="157">
        <v>-42.486111000000001</v>
      </c>
      <c r="D2477" s="157">
        <v>146.71611100000001</v>
      </c>
      <c r="E2477" s="157" t="str">
        <f>RIGHT(Airports[[#This Row],[ICAO]],3)</f>
        <v>XOS</v>
      </c>
      <c r="F24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7" s="215" t="str" cm="1">
        <f t="array" ref="G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7" s="215" t="str" cm="1">
        <f t="array" ref="H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7" s="157" t="str" cm="1">
        <f t="array" ref="I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7" s="157" t="str" cm="1">
        <f t="array" ref="J2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8" spans="1:11" x14ac:dyDescent="0.25">
      <c r="A2478" s="157" t="s">
        <v>5052</v>
      </c>
      <c r="B2478" s="157" t="s">
        <v>5053</v>
      </c>
      <c r="C2478" s="157">
        <v>-24.866944</v>
      </c>
      <c r="D2478" s="157">
        <v>151.11277799999999</v>
      </c>
      <c r="E2478" s="157" t="str">
        <f>RIGHT(Airports[[#This Row],[ICAO]],3)</f>
        <v>XOT</v>
      </c>
      <c r="F24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8" s="215" t="str" cm="1">
        <f t="array" ref="G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8" s="215" t="str" cm="1">
        <f t="array" ref="H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8" s="157" t="str" cm="1">
        <f t="array" ref="I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8" s="157" t="str" cm="1">
        <f t="array" ref="J2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9" spans="1:11" x14ac:dyDescent="0.25">
      <c r="A2479" s="157" t="s">
        <v>5054</v>
      </c>
      <c r="B2479" s="157" t="s">
        <v>5055</v>
      </c>
      <c r="C2479" s="157">
        <v>-26.800380000000001</v>
      </c>
      <c r="D2479" s="157">
        <v>153.11892</v>
      </c>
      <c r="E2479" s="157" t="str">
        <f>RIGHT(Airports[[#This Row],[ICAO]],3)</f>
        <v>XOU</v>
      </c>
      <c r="F24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9" s="215" t="str" cm="1">
        <f t="array" ref="G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9" s="215" t="str" cm="1">
        <f t="array" ref="H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9" s="157" t="str" cm="1">
        <f t="array" ref="I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9" s="157" t="str" cm="1">
        <f t="array" ref="J2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0" spans="1:11" x14ac:dyDescent="0.25">
      <c r="A2480" s="157" t="s">
        <v>5056</v>
      </c>
      <c r="B2480" s="157" t="s">
        <v>5057</v>
      </c>
      <c r="C2480" s="157">
        <v>-34.486389000000003</v>
      </c>
      <c r="D2480" s="157">
        <v>150.42277799999999</v>
      </c>
      <c r="E2480" s="157" t="str">
        <f>RIGHT(Airports[[#This Row],[ICAO]],3)</f>
        <v>XOW</v>
      </c>
      <c r="F24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0" s="215" t="str" cm="1">
        <f t="array" ref="G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0" s="215" t="str" cm="1">
        <f t="array" ref="H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0" s="157" t="str" cm="1">
        <f t="array" ref="I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0" s="157" t="str" cm="1">
        <f t="array" ref="J2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1" spans="1:11" x14ac:dyDescent="0.25">
      <c r="A2481" s="157" t="s">
        <v>5058</v>
      </c>
      <c r="B2481" s="157" t="s">
        <v>5059</v>
      </c>
      <c r="C2481" s="157">
        <v>-18.732500000000002</v>
      </c>
      <c r="D2481" s="157">
        <v>146.577778</v>
      </c>
      <c r="E2481" s="157" t="str">
        <f>RIGHT(Airports[[#This Row],[ICAO]],3)</f>
        <v>XPC</v>
      </c>
      <c r="F24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1" s="215" t="str" cm="1">
        <f t="array" ref="G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1" s="215" t="str" cm="1">
        <f t="array" ref="H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1" s="157" t="str" cm="1">
        <f t="array" ref="I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1" s="157" t="str" cm="1">
        <f t="array" ref="J2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2" spans="1:11" x14ac:dyDescent="0.25">
      <c r="A2482" s="157" t="s">
        <v>5060</v>
      </c>
      <c r="B2482" s="157" t="s">
        <v>5061</v>
      </c>
      <c r="C2482" s="157">
        <v>-20.414434</v>
      </c>
      <c r="D2482" s="157">
        <v>118.598974</v>
      </c>
      <c r="E2482" s="157" t="str">
        <f>RIGHT(Airports[[#This Row],[ICAO]],3)</f>
        <v>XPD</v>
      </c>
      <c r="F24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2" s="215" t="str" cm="1">
        <f t="array" ref="G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2" s="215" t="str" cm="1">
        <f t="array" ref="H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2" s="157" t="str" cm="1">
        <f t="array" ref="I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2" s="157" t="str" cm="1">
        <f t="array" ref="J2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3" spans="1:11" x14ac:dyDescent="0.25">
      <c r="A2483" s="157" t="s">
        <v>5062</v>
      </c>
      <c r="B2483" s="157" t="s">
        <v>5063</v>
      </c>
      <c r="C2483" s="157">
        <v>-33.176110999999999</v>
      </c>
      <c r="D2483" s="157">
        <v>138.005278</v>
      </c>
      <c r="E2483" s="157" t="str">
        <f>RIGHT(Airports[[#This Row],[ICAO]],3)</f>
        <v>XPE</v>
      </c>
      <c r="F24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3" s="215" t="str" cm="1">
        <f t="array" ref="G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3" s="215" t="str" cm="1">
        <f t="array" ref="H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3" s="157" t="str" cm="1">
        <f t="array" ref="I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3" s="157" t="str" cm="1">
        <f t="array" ref="J2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4" spans="1:11" x14ac:dyDescent="0.25">
      <c r="A2484" s="157" t="s">
        <v>5064</v>
      </c>
      <c r="B2484" s="157" t="s">
        <v>5065</v>
      </c>
      <c r="C2484" s="157">
        <v>-32.736111000000001</v>
      </c>
      <c r="D2484" s="157">
        <v>148.19972200000001</v>
      </c>
      <c r="E2484" s="157" t="str">
        <f>RIGHT(Airports[[#This Row],[ICAO]],3)</f>
        <v>XPH</v>
      </c>
      <c r="F24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4" s="215" t="str" cm="1">
        <f t="array" ref="G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4" s="215" t="str" cm="1">
        <f t="array" ref="H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4" s="157" t="str" cm="1">
        <f t="array" ref="I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4" s="157" t="str" cm="1">
        <f t="array" ref="J2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5" spans="1:11" x14ac:dyDescent="0.25">
      <c r="A2485" s="157" t="s">
        <v>5066</v>
      </c>
      <c r="B2485" s="157" t="s">
        <v>5067</v>
      </c>
      <c r="C2485" s="157">
        <v>-28.016389</v>
      </c>
      <c r="D2485" s="157">
        <v>153.399722</v>
      </c>
      <c r="E2485" s="157" t="str">
        <f>RIGHT(Airports[[#This Row],[ICAO]],3)</f>
        <v>XPI</v>
      </c>
      <c r="F24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5" s="215" t="str" cm="1">
        <f t="array" ref="G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5" s="215" t="str" cm="1">
        <f t="array" ref="H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5" s="157" t="str" cm="1">
        <f t="array" ref="I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5" s="157" t="str" cm="1">
        <f t="array" ref="J2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6" spans="1:11" x14ac:dyDescent="0.25">
      <c r="A2486" s="157" t="s">
        <v>5068</v>
      </c>
      <c r="B2486" s="157" t="s">
        <v>5069</v>
      </c>
      <c r="C2486" s="157">
        <v>-33.153333000000003</v>
      </c>
      <c r="D2486" s="157">
        <v>148.171111</v>
      </c>
      <c r="E2486" s="157" t="str">
        <f>RIGHT(Airports[[#This Row],[ICAO]],3)</f>
        <v>XPK</v>
      </c>
      <c r="F24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6" s="215" t="str" cm="1">
        <f t="array" ref="G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6" s="215" t="str" cm="1">
        <f t="array" ref="H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6" s="157" t="str" cm="1">
        <f t="array" ref="I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6" s="157" t="str" cm="1">
        <f t="array" ref="J2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7" spans="1:11" x14ac:dyDescent="0.25">
      <c r="A2487" s="157" t="s">
        <v>5070</v>
      </c>
      <c r="B2487" s="157" t="s">
        <v>5071</v>
      </c>
      <c r="C2487" s="157">
        <v>-31.452221999999999</v>
      </c>
      <c r="D2487" s="157">
        <v>152.876667</v>
      </c>
      <c r="E2487" s="157" t="str">
        <f>RIGHT(Airports[[#This Row],[ICAO]],3)</f>
        <v>XPM</v>
      </c>
      <c r="F24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7" s="215" t="str" cm="1">
        <f t="array" ref="G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7" s="215" t="str" cm="1">
        <f t="array" ref="H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7" s="157" t="str" cm="1">
        <f t="array" ref="I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7" s="157" t="str" cm="1">
        <f t="array" ref="J2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8" spans="1:11" x14ac:dyDescent="0.25">
      <c r="A2488" s="157" t="s">
        <v>5072</v>
      </c>
      <c r="B2488" s="157" t="s">
        <v>5073</v>
      </c>
      <c r="C2488" s="157">
        <v>-20.400556000000002</v>
      </c>
      <c r="D2488" s="157">
        <v>148.58416700000001</v>
      </c>
      <c r="E2488" s="157" t="str">
        <f>RIGHT(Airports[[#This Row],[ICAO]],3)</f>
        <v>XPN</v>
      </c>
      <c r="F24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8" s="215" t="str" cm="1">
        <f t="array" ref="G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8" s="215" t="str" cm="1">
        <f t="array" ref="H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8" s="157" t="str" cm="1">
        <f t="array" ref="I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8" s="157" t="str" cm="1">
        <f t="array" ref="J2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9" spans="1:11" x14ac:dyDescent="0.25">
      <c r="A2489" s="157" t="s">
        <v>5074</v>
      </c>
      <c r="B2489" s="157" t="s">
        <v>5075</v>
      </c>
      <c r="C2489" s="157">
        <v>-34.25</v>
      </c>
      <c r="D2489" s="157">
        <v>148.31638899999999</v>
      </c>
      <c r="E2489" s="157" t="str">
        <f>RIGHT(Airports[[#This Row],[ICAO]],3)</f>
        <v>XPP</v>
      </c>
      <c r="F24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9" s="215" t="str" cm="1">
        <f t="array" ref="G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9" s="215" t="str" cm="1">
        <f t="array" ref="H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9" s="157" t="str" cm="1">
        <f t="array" ref="I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9" s="157" t="str" cm="1">
        <f t="array" ref="J2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0" spans="1:11" x14ac:dyDescent="0.25">
      <c r="A2490" s="157" t="s">
        <v>5076</v>
      </c>
      <c r="B2490" s="157" t="s">
        <v>5077</v>
      </c>
      <c r="C2490" s="157">
        <v>-38.341433000000002</v>
      </c>
      <c r="D2490" s="157">
        <v>141.60630699999999</v>
      </c>
      <c r="E2490" s="157" t="str">
        <f>RIGHT(Airports[[#This Row],[ICAO]],3)</f>
        <v>XPR</v>
      </c>
      <c r="F24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0" s="215" t="str" cm="1">
        <f t="array" ref="G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0" s="215" t="str" cm="1">
        <f t="array" ref="H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0" s="157" t="str" cm="1">
        <f t="array" ref="I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0" s="157" t="str" cm="1">
        <f t="array" ref="J2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1" spans="1:11" x14ac:dyDescent="0.25">
      <c r="A2491" s="157" t="s">
        <v>5078</v>
      </c>
      <c r="B2491" s="157" t="s">
        <v>5079</v>
      </c>
      <c r="C2491" s="157">
        <v>-43.142221999999997</v>
      </c>
      <c r="D2491" s="157">
        <v>147.84361100000001</v>
      </c>
      <c r="E2491" s="157" t="str">
        <f>RIGHT(Airports[[#This Row],[ICAO]],3)</f>
        <v>XPU</v>
      </c>
      <c r="F24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1" s="215" t="str" cm="1">
        <f t="array" ref="G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1" s="215" t="str" cm="1">
        <f t="array" ref="H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1" s="157" t="str" cm="1">
        <f t="array" ref="I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1" s="157" t="str" cm="1">
        <f t="array" ref="J2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2" spans="1:11" x14ac:dyDescent="0.25">
      <c r="A2492" s="157" t="s">
        <v>5080</v>
      </c>
      <c r="B2492" s="157" t="s">
        <v>5081</v>
      </c>
      <c r="C2492" s="157">
        <v>-27.484166999999999</v>
      </c>
      <c r="D2492" s="157">
        <v>153.02694399999999</v>
      </c>
      <c r="E2492" s="157" t="str">
        <f>RIGHT(Airports[[#This Row],[ICAO]],3)</f>
        <v>XQC</v>
      </c>
      <c r="F24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2" s="215" t="str" cm="1">
        <f t="array" ref="G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2" s="215" t="str" cm="1">
        <f t="array" ref="H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2" s="157" t="str" cm="1">
        <f t="array" ref="I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2" s="157" t="str" cm="1">
        <f t="array" ref="J2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3" spans="1:11" x14ac:dyDescent="0.25">
      <c r="A2493" s="157" t="s">
        <v>5082</v>
      </c>
      <c r="B2493" s="157" t="s">
        <v>5083</v>
      </c>
      <c r="C2493" s="157">
        <v>-31.968889000000001</v>
      </c>
      <c r="D2493" s="157">
        <v>115.81694400000001</v>
      </c>
      <c r="E2493" s="157" t="str">
        <f>RIGHT(Airports[[#This Row],[ICAO]],3)</f>
        <v>XQE</v>
      </c>
      <c r="F24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3" s="215" t="str" cm="1">
        <f t="array" ref="G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3" s="215" t="str" cm="1">
        <f t="array" ref="H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3" s="157" t="str" cm="1">
        <f t="array" ref="I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3" s="157" t="str" cm="1">
        <f t="array" ref="J2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4" spans="1:11" x14ac:dyDescent="0.25">
      <c r="A2494" s="157" t="s">
        <v>5084</v>
      </c>
      <c r="B2494" s="157" t="s">
        <v>5085</v>
      </c>
      <c r="C2494" s="157">
        <v>-31.510278</v>
      </c>
      <c r="D2494" s="157">
        <v>150.68555599999999</v>
      </c>
      <c r="E2494" s="157" t="str">
        <f>RIGHT(Airports[[#This Row],[ICAO]],3)</f>
        <v>XQU</v>
      </c>
      <c r="F24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4" s="215" t="str" cm="1">
        <f t="array" ref="G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4" s="215" t="str" cm="1">
        <f t="array" ref="H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4" s="157" t="str" cm="1">
        <f t="array" ref="I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4" s="157" t="str" cm="1">
        <f t="array" ref="J2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5" spans="1:11" x14ac:dyDescent="0.25">
      <c r="A2495" s="157" t="s">
        <v>5086</v>
      </c>
      <c r="B2495" s="157" t="s">
        <v>5087</v>
      </c>
      <c r="C2495" s="157">
        <v>-33.925832999999997</v>
      </c>
      <c r="D2495" s="157">
        <v>151.241389</v>
      </c>
      <c r="E2495" s="157" t="str">
        <f>RIGHT(Airports[[#This Row],[ICAO]],3)</f>
        <v>XRA</v>
      </c>
      <c r="F24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5" s="215" t="str" cm="1">
        <f t="array" ref="G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5" s="215" t="str" cm="1">
        <f t="array" ref="H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5" s="157" t="str" cm="1">
        <f t="array" ref="I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5" s="157" t="str" cm="1">
        <f t="array" ref="J2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6" spans="1:11" x14ac:dyDescent="0.25">
      <c r="A2496" s="157" t="s">
        <v>5088</v>
      </c>
      <c r="B2496" s="157" t="s">
        <v>5089</v>
      </c>
      <c r="C2496" s="157">
        <v>-27.548888999999999</v>
      </c>
      <c r="D2496" s="157">
        <v>153.25277800000001</v>
      </c>
      <c r="E2496" s="157" t="str">
        <f>RIGHT(Airports[[#This Row],[ICAO]],3)</f>
        <v>XRD</v>
      </c>
      <c r="F24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6" s="215" t="str" cm="1">
        <f t="array" ref="G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6" s="215" t="str" cm="1">
        <f t="array" ref="H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6" s="157" t="str" cm="1">
        <f t="array" ref="I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6" s="157" t="str" cm="1">
        <f t="array" ref="J2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7" spans="1:11" x14ac:dyDescent="0.25">
      <c r="A2497" s="157" t="s">
        <v>5090</v>
      </c>
      <c r="B2497" s="157" t="s">
        <v>5091</v>
      </c>
      <c r="C2497" s="157">
        <v>-27.273056</v>
      </c>
      <c r="D2497" s="157">
        <v>150.457222</v>
      </c>
      <c r="E2497" s="157" t="str">
        <f>RIGHT(Airports[[#This Row],[ICAO]],3)</f>
        <v>XRH</v>
      </c>
      <c r="F24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7" s="215" t="str" cm="1">
        <f t="array" ref="G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7" s="215" t="str" cm="1">
        <f t="array" ref="H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7" s="157" t="str" cm="1">
        <f t="array" ref="I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7" s="157" t="str" cm="1">
        <f t="array" ref="J2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8" spans="1:11" x14ac:dyDescent="0.25">
      <c r="A2498" s="157" t="s">
        <v>5092</v>
      </c>
      <c r="B2498" s="157" t="s">
        <v>5093</v>
      </c>
      <c r="C2498" s="157">
        <v>-23.380278000000001</v>
      </c>
      <c r="D2498" s="157">
        <v>150.49444399999999</v>
      </c>
      <c r="E2498" s="157" t="str">
        <f>RIGHT(Airports[[#This Row],[ICAO]],3)</f>
        <v>XRK</v>
      </c>
      <c r="F24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8" s="215" t="str" cm="1">
        <f t="array" ref="G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8" s="215" t="str" cm="1">
        <f t="array" ref="H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8" s="157" t="str" cm="1">
        <f t="array" ref="I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8" s="157" t="str" cm="1">
        <f t="array" ref="J2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9" spans="1:11" x14ac:dyDescent="0.25">
      <c r="A2499" s="157" t="s">
        <v>5094</v>
      </c>
      <c r="B2499" s="157" t="s">
        <v>5095</v>
      </c>
      <c r="C2499" s="157">
        <v>-34.163888999999998</v>
      </c>
      <c r="D2499" s="157">
        <v>140.744722</v>
      </c>
      <c r="E2499" s="157" t="str">
        <f>RIGHT(Airports[[#This Row],[ICAO]],3)</f>
        <v>XRM</v>
      </c>
      <c r="F24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9" s="215" t="str" cm="1">
        <f t="array" ref="G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9" s="215" t="str" cm="1">
        <f t="array" ref="H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9" s="157" t="str" cm="1">
        <f t="array" ref="I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9" s="157" t="str" cm="1">
        <f t="array" ref="J2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0" spans="1:11" x14ac:dyDescent="0.25">
      <c r="A2500" s="157" t="s">
        <v>5096</v>
      </c>
      <c r="B2500" s="157" t="s">
        <v>5097</v>
      </c>
      <c r="C2500" s="157">
        <v>-32.788611000000003</v>
      </c>
      <c r="D2500" s="157">
        <v>149.97416699999999</v>
      </c>
      <c r="E2500" s="157" t="str">
        <f>RIGHT(Airports[[#This Row],[ICAO]],3)</f>
        <v>XRN</v>
      </c>
      <c r="F25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0" s="215" t="str" cm="1">
        <f t="array" ref="G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0" s="215" t="str" cm="1">
        <f t="array" ref="H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0" s="157" t="str" cm="1">
        <f t="array" ref="I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0" s="157" t="str" cm="1">
        <f t="array" ref="J2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1" spans="1:11" x14ac:dyDescent="0.25">
      <c r="A2501" s="157" t="s">
        <v>5098</v>
      </c>
      <c r="B2501" s="157" t="s">
        <v>5099</v>
      </c>
      <c r="C2501" s="157">
        <v>-31.956944</v>
      </c>
      <c r="D2501" s="157">
        <v>115.865278</v>
      </c>
      <c r="E2501" s="157" t="str">
        <f>RIGHT(Airports[[#This Row],[ICAO]],3)</f>
        <v>XRP</v>
      </c>
      <c r="F25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1" s="215" t="str" cm="1">
        <f t="array" ref="G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1" s="215" t="str" cm="1">
        <f t="array" ref="H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1" s="157" t="str" cm="1">
        <f t="array" ref="I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1" s="157" t="str" cm="1">
        <f t="array" ref="J2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2" spans="1:11" x14ac:dyDescent="0.25">
      <c r="A2502" s="157" t="s">
        <v>5100</v>
      </c>
      <c r="B2502" s="157" t="s">
        <v>5101</v>
      </c>
      <c r="C2502" s="157">
        <v>-27.657499999999999</v>
      </c>
      <c r="D2502" s="157">
        <v>153.36666700000001</v>
      </c>
      <c r="E2502" s="157" t="str">
        <f>RIGHT(Airports[[#This Row],[ICAO]],3)</f>
        <v>XRU</v>
      </c>
      <c r="F25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2" s="215" t="str" cm="1">
        <f t="array" ref="G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2" s="215" t="str" cm="1">
        <f t="array" ref="H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2" s="157" t="str" cm="1">
        <f t="array" ref="I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2" s="157" t="str" cm="1">
        <f t="array" ref="J2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3" spans="1:11" x14ac:dyDescent="0.25">
      <c r="A2503" s="157" t="s">
        <v>5102</v>
      </c>
      <c r="B2503" s="157" t="s">
        <v>5103</v>
      </c>
      <c r="C2503" s="157">
        <v>-32.509721999999996</v>
      </c>
      <c r="D2503" s="157">
        <v>150.96638899999999</v>
      </c>
      <c r="E2503" s="157" t="str">
        <f>RIGHT(Airports[[#This Row],[ICAO]],3)</f>
        <v>XRW</v>
      </c>
      <c r="F25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3" s="215" t="str" cm="1">
        <f t="array" ref="G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3" s="215" t="str" cm="1">
        <f t="array" ref="H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3" s="157" t="str" cm="1">
        <f t="array" ref="I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3" s="157" t="str" cm="1">
        <f t="array" ref="J2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4" spans="1:11" x14ac:dyDescent="0.25">
      <c r="A2504" s="157" t="s">
        <v>5104</v>
      </c>
      <c r="B2504" s="157" t="s">
        <v>5105</v>
      </c>
      <c r="C2504" s="157">
        <v>-33.733333000000002</v>
      </c>
      <c r="D2504" s="157">
        <v>151.1</v>
      </c>
      <c r="E2504" s="157" t="str">
        <f>RIGHT(Airports[[#This Row],[ICAO]],3)</f>
        <v>XSA</v>
      </c>
      <c r="F25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4" s="215" t="str" cm="1">
        <f t="array" ref="G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4" s="215" t="str" cm="1">
        <f t="array" ref="H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4" s="157" t="str" cm="1">
        <f t="array" ref="I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4" s="157" t="str" cm="1">
        <f t="array" ref="J2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5" spans="1:11" x14ac:dyDescent="0.25">
      <c r="A2505" s="157" t="s">
        <v>5106</v>
      </c>
      <c r="B2505" s="157" t="s">
        <v>5107</v>
      </c>
      <c r="C2505" s="157">
        <v>-35.378610999999999</v>
      </c>
      <c r="D2505" s="157">
        <v>149.17166700000001</v>
      </c>
      <c r="E2505" s="157" t="str">
        <f>RIGHT(Airports[[#This Row],[ICAO]],3)</f>
        <v>XSB</v>
      </c>
      <c r="F25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5" s="215" t="str" cm="1">
        <f t="array" ref="G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5" s="215" t="str" cm="1">
        <f t="array" ref="H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5" s="157" t="str" cm="1">
        <f t="array" ref="I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5" s="157" t="str" cm="1">
        <f t="array" ref="J2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6" spans="1:11" x14ac:dyDescent="0.25">
      <c r="A2506" s="157" t="s">
        <v>5108</v>
      </c>
      <c r="B2506" s="157" t="s">
        <v>5109</v>
      </c>
      <c r="C2506" s="157">
        <v>-32.049999999999997</v>
      </c>
      <c r="D2506" s="157">
        <v>150.8775</v>
      </c>
      <c r="E2506" s="157" t="str">
        <f>RIGHT(Airports[[#This Row],[ICAO]],3)</f>
        <v>XSC</v>
      </c>
      <c r="F25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6" s="215" t="str" cm="1">
        <f t="array" ref="G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6" s="215" t="str" cm="1">
        <f t="array" ref="H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6" s="157" t="str" cm="1">
        <f t="array" ref="I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6" s="157" t="str" cm="1">
        <f t="array" ref="J2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7" spans="1:11" x14ac:dyDescent="0.25">
      <c r="A2507" s="157" t="s">
        <v>5110</v>
      </c>
      <c r="B2507" s="157" t="s">
        <v>5111</v>
      </c>
      <c r="C2507" s="157">
        <v>-41.318333000000003</v>
      </c>
      <c r="D2507" s="157">
        <v>148.24194399999999</v>
      </c>
      <c r="E2507" s="157" t="str">
        <f>RIGHT(Airports[[#This Row],[ICAO]],3)</f>
        <v>XSD</v>
      </c>
      <c r="F25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7" s="215" t="str" cm="1">
        <f t="array" ref="G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7" s="215" t="str" cm="1">
        <f t="array" ref="H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7" s="157" t="str" cm="1">
        <f t="array" ref="I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7" s="157" t="str" cm="1">
        <f t="array" ref="J2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8" spans="1:11" x14ac:dyDescent="0.25">
      <c r="A2508" s="157" t="s">
        <v>5112</v>
      </c>
      <c r="B2508" s="157" t="s">
        <v>5113</v>
      </c>
      <c r="C2508" s="157">
        <v>-34.896388999999999</v>
      </c>
      <c r="D2508" s="157">
        <v>150.59055599999999</v>
      </c>
      <c r="E2508" s="157" t="str">
        <f>RIGHT(Airports[[#This Row],[ICAO]],3)</f>
        <v>XSE</v>
      </c>
      <c r="F25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8" s="215" t="str" cm="1">
        <f t="array" ref="G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8" s="215" t="str" cm="1">
        <f t="array" ref="H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8" s="157" t="str" cm="1">
        <f t="array" ref="I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8" s="157" t="str" cm="1">
        <f t="array" ref="J2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9" spans="1:11" x14ac:dyDescent="0.25">
      <c r="A2509" s="157" t="s">
        <v>5114</v>
      </c>
      <c r="B2509" s="157" t="s">
        <v>5115</v>
      </c>
      <c r="C2509" s="157">
        <v>-33.966943999999998</v>
      </c>
      <c r="D2509" s="157">
        <v>151.13249999999999</v>
      </c>
      <c r="E2509" s="157" t="str">
        <f>RIGHT(Airports[[#This Row],[ICAO]],3)</f>
        <v>XSG</v>
      </c>
      <c r="F25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9" s="215" t="str" cm="1">
        <f t="array" ref="G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9" s="215" t="str" cm="1">
        <f t="array" ref="H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9" s="157" t="str" cm="1">
        <f t="array" ref="I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9" s="157" t="str" cm="1">
        <f t="array" ref="J2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0" spans="1:11" x14ac:dyDescent="0.25">
      <c r="A2510" s="157" t="s">
        <v>5116</v>
      </c>
      <c r="B2510" s="157" t="s">
        <v>5117</v>
      </c>
      <c r="C2510" s="157">
        <v>-34.56</v>
      </c>
      <c r="D2510" s="157">
        <v>150.841667</v>
      </c>
      <c r="E2510" s="157" t="str">
        <f>RIGHT(Airports[[#This Row],[ICAO]],3)</f>
        <v>XSH</v>
      </c>
      <c r="F25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0" s="215" t="str" cm="1">
        <f t="array" ref="G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0" s="215" t="str" cm="1">
        <f t="array" ref="H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0" s="157" t="str" cm="1">
        <f t="array" ref="I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0" s="157" t="str" cm="1">
        <f t="array" ref="J2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1" spans="1:11" x14ac:dyDescent="0.25">
      <c r="A2511" s="157" t="s">
        <v>5118</v>
      </c>
      <c r="B2511" s="157" t="s">
        <v>5119</v>
      </c>
      <c r="C2511" s="157">
        <v>-32.566943999999999</v>
      </c>
      <c r="D2511" s="157">
        <v>151.18694400000001</v>
      </c>
      <c r="E2511" s="157" t="str">
        <f>RIGHT(Airports[[#This Row],[ICAO]],3)</f>
        <v>XSI</v>
      </c>
      <c r="F25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1" s="215" t="str" cm="1">
        <f t="array" ref="G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1" s="215" t="str" cm="1">
        <f t="array" ref="H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1" s="157" t="str" cm="1">
        <f t="array" ref="I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1" s="157" t="str" cm="1">
        <f t="array" ref="J2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2" spans="1:11" x14ac:dyDescent="0.25">
      <c r="A2512" s="157" t="s">
        <v>5120</v>
      </c>
      <c r="B2512" s="157" t="s">
        <v>5121</v>
      </c>
      <c r="C2512" s="157">
        <v>-41.587221999999997</v>
      </c>
      <c r="D2512" s="157">
        <v>148.184167</v>
      </c>
      <c r="E2512" s="157" t="str">
        <f>RIGHT(Airports[[#This Row],[ICAO]],3)</f>
        <v>XSM</v>
      </c>
      <c r="F25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2" s="215" t="str" cm="1">
        <f t="array" ref="G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2" s="215" t="str" cm="1">
        <f t="array" ref="H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2" s="157" t="str" cm="1">
        <f t="array" ref="I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2" s="157" t="str" cm="1">
        <f t="array" ref="J2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3" spans="1:11" x14ac:dyDescent="0.25">
      <c r="A2513" s="157" t="s">
        <v>5122</v>
      </c>
      <c r="B2513" s="157" t="s">
        <v>5123</v>
      </c>
      <c r="C2513" s="157">
        <v>-33.919443999999999</v>
      </c>
      <c r="D2513" s="157">
        <v>151.24</v>
      </c>
      <c r="E2513" s="157" t="str">
        <f>RIGHT(Airports[[#This Row],[ICAO]],3)</f>
        <v>XSN</v>
      </c>
      <c r="F25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3" s="215" t="str" cm="1">
        <f t="array" ref="G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3" s="215" t="str" cm="1">
        <f t="array" ref="H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3" s="157" t="str" cm="1">
        <f t="array" ref="I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3" s="157" t="str" cm="1">
        <f t="array" ref="J2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4" spans="1:11" x14ac:dyDescent="0.25">
      <c r="A2514" s="157" t="s">
        <v>5124</v>
      </c>
      <c r="B2514" s="157" t="s">
        <v>5125</v>
      </c>
      <c r="C2514" s="157">
        <v>-41.157778</v>
      </c>
      <c r="D2514" s="157">
        <v>147.511944</v>
      </c>
      <c r="E2514" s="157" t="str">
        <f>RIGHT(Airports[[#This Row],[ICAO]],3)</f>
        <v>XSO</v>
      </c>
      <c r="F25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4" s="215" t="str" cm="1">
        <f t="array" ref="G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4" s="215" t="str" cm="1">
        <f t="array" ref="H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4" s="157" t="str" cm="1">
        <f t="array" ref="I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4" s="157" t="str" cm="1">
        <f t="array" ref="J2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5" spans="1:11" x14ac:dyDescent="0.25">
      <c r="A2515" s="157" t="s">
        <v>5126</v>
      </c>
      <c r="B2515" s="157" t="s">
        <v>5127</v>
      </c>
      <c r="C2515" s="157">
        <v>-28.66</v>
      </c>
      <c r="D2515" s="157">
        <v>151.92777799999999</v>
      </c>
      <c r="E2515" s="157" t="str">
        <f>RIGHT(Airports[[#This Row],[ICAO]],3)</f>
        <v>XST</v>
      </c>
      <c r="F25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5" s="215" t="str" cm="1">
        <f t="array" ref="G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5" s="215" t="str" cm="1">
        <f t="array" ref="H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5" s="157" t="str" cm="1">
        <f t="array" ref="I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5" s="157" t="str" cm="1">
        <f t="array" ref="J2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6" spans="1:11" x14ac:dyDescent="0.25">
      <c r="A2516" s="157" t="s">
        <v>5128</v>
      </c>
      <c r="B2516" s="157" t="s">
        <v>5129</v>
      </c>
      <c r="C2516" s="157">
        <v>-42.126111000000002</v>
      </c>
      <c r="D2516" s="157">
        <v>148.078056</v>
      </c>
      <c r="E2516" s="157" t="str">
        <f>RIGHT(Airports[[#This Row],[ICAO]],3)</f>
        <v>XSW</v>
      </c>
      <c r="F25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6" s="215" t="str" cm="1">
        <f t="array" ref="G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6" s="215" t="str" cm="1">
        <f t="array" ref="H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6" s="157" t="str" cm="1">
        <f t="array" ref="I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6" s="157" t="str" cm="1">
        <f t="array" ref="J2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7" spans="1:11" x14ac:dyDescent="0.25">
      <c r="A2517" s="157" t="s">
        <v>5130</v>
      </c>
      <c r="B2517" s="157" t="s">
        <v>5131</v>
      </c>
      <c r="C2517" s="157">
        <v>-35.260556000000001</v>
      </c>
      <c r="D2517" s="157">
        <v>138.886111</v>
      </c>
      <c r="E2517" s="157" t="str">
        <f>RIGHT(Airports[[#This Row],[ICAO]],3)</f>
        <v>XSY</v>
      </c>
      <c r="F25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7" s="215" t="str" cm="1">
        <f t="array" ref="G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7" s="215" t="str" cm="1">
        <f t="array" ref="H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7" s="157" t="str" cm="1">
        <f t="array" ref="I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7" s="157" t="str" cm="1">
        <f t="array" ref="J2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8" spans="1:11" x14ac:dyDescent="0.25">
      <c r="A2518" s="157" t="s">
        <v>5132</v>
      </c>
      <c r="B2518" s="157" t="s">
        <v>5133</v>
      </c>
      <c r="C2518" s="157">
        <v>-27.181944000000001</v>
      </c>
      <c r="D2518" s="157">
        <v>153.37138899999999</v>
      </c>
      <c r="E2518" s="157" t="str">
        <f>RIGHT(Airports[[#This Row],[ICAO]],3)</f>
        <v>XTA</v>
      </c>
      <c r="F25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8" s="215" t="str" cm="1">
        <f t="array" ref="G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8" s="215" t="str" cm="1">
        <f t="array" ref="H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8" s="157" t="str" cm="1">
        <f t="array" ref="I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8" s="157" t="str" cm="1">
        <f t="array" ref="J2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9" spans="1:11" x14ac:dyDescent="0.25">
      <c r="A2519" s="157" t="s">
        <v>5134</v>
      </c>
      <c r="B2519" s="157" t="s">
        <v>5135</v>
      </c>
      <c r="C2519" s="157">
        <v>-42.509721999999996</v>
      </c>
      <c r="D2519" s="157">
        <v>147.91194400000001</v>
      </c>
      <c r="E2519" s="157" t="str">
        <f>RIGHT(Airports[[#This Row],[ICAO]],3)</f>
        <v>XTB</v>
      </c>
      <c r="F25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9" s="215" t="str" cm="1">
        <f t="array" ref="G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9" s="215" t="str" cm="1">
        <f t="array" ref="H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9" s="157" t="str" cm="1">
        <f t="array" ref="I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9" s="157" t="str" cm="1">
        <f t="array" ref="J2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0" spans="1:11" x14ac:dyDescent="0.25">
      <c r="A2520" s="157" t="s">
        <v>5136</v>
      </c>
      <c r="B2520" s="157" t="s">
        <v>5137</v>
      </c>
      <c r="C2520" s="157">
        <v>-32.921388999999998</v>
      </c>
      <c r="D2520" s="157">
        <v>147.70416700000001</v>
      </c>
      <c r="E2520" s="157" t="str">
        <f>RIGHT(Airports[[#This Row],[ICAO]],3)</f>
        <v>XTD</v>
      </c>
      <c r="F25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0" s="215" t="str" cm="1">
        <f t="array" ref="G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0" s="215" t="str" cm="1">
        <f t="array" ref="H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0" s="157" t="str" cm="1">
        <f t="array" ref="I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0" s="157" t="str" cm="1">
        <f t="array" ref="J2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1" spans="1:11" x14ac:dyDescent="0.25">
      <c r="A2521" s="157" t="s">
        <v>5138</v>
      </c>
      <c r="B2521" s="157" t="s">
        <v>5139</v>
      </c>
      <c r="C2521" s="157">
        <v>-29.049721999999999</v>
      </c>
      <c r="D2521" s="157">
        <v>152.016389</v>
      </c>
      <c r="E2521" s="157" t="str">
        <f>RIGHT(Airports[[#This Row],[ICAO]],3)</f>
        <v>XTE</v>
      </c>
      <c r="F25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1" s="215" t="str" cm="1">
        <f t="array" ref="G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1" s="215" t="str" cm="1">
        <f t="array" ref="H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1" s="157" t="str" cm="1">
        <f t="array" ref="I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1" s="157" t="str" cm="1">
        <f t="array" ref="J2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2" spans="1:11" x14ac:dyDescent="0.25">
      <c r="A2522" s="157" t="s">
        <v>5140</v>
      </c>
      <c r="B2522" s="157" t="s">
        <v>5141</v>
      </c>
      <c r="C2522" s="157">
        <v>-10.588333</v>
      </c>
      <c r="D2522" s="157">
        <v>142.20944399999999</v>
      </c>
      <c r="E2522" s="157" t="str">
        <f>RIGHT(Airports[[#This Row],[ICAO]],3)</f>
        <v>XTI</v>
      </c>
      <c r="F25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2" s="215" t="str" cm="1">
        <f t="array" ref="G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2" s="215" t="str" cm="1">
        <f t="array" ref="H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2" s="157" t="str" cm="1">
        <f t="array" ref="I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2" s="157" t="str" cm="1">
        <f t="array" ref="J2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3" spans="1:11" x14ac:dyDescent="0.25">
      <c r="A2523" s="157" t="s">
        <v>5142</v>
      </c>
      <c r="B2523" s="157" t="s">
        <v>5143</v>
      </c>
      <c r="C2523" s="157">
        <v>-19.320277999999998</v>
      </c>
      <c r="D2523" s="157">
        <v>146.76055600000001</v>
      </c>
      <c r="E2523" s="157" t="str">
        <f>RIGHT(Airports[[#This Row],[ICAO]],3)</f>
        <v>XTL</v>
      </c>
      <c r="F25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3" s="215" t="str" cm="1">
        <f t="array" ref="G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3" s="215" t="str" cm="1">
        <f t="array" ref="H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3" s="157" t="str" cm="1">
        <f t="array" ref="I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3" s="157" t="str" cm="1">
        <f t="array" ref="J2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4" spans="1:11" x14ac:dyDescent="0.25">
      <c r="A2524" s="157" t="s">
        <v>5144</v>
      </c>
      <c r="B2524" s="157" t="s">
        <v>5145</v>
      </c>
      <c r="C2524" s="157">
        <v>-34.521110999999998</v>
      </c>
      <c r="D2524" s="157">
        <v>138.98249999999999</v>
      </c>
      <c r="E2524" s="157" t="str">
        <f>RIGHT(Airports[[#This Row],[ICAO]],3)</f>
        <v>XTN</v>
      </c>
      <c r="F25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4" s="215" t="str" cm="1">
        <f t="array" ref="G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4" s="215" t="str" cm="1">
        <f t="array" ref="H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4" s="157" t="str" cm="1">
        <f t="array" ref="I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4" s="157" t="str" cm="1">
        <f t="array" ref="J2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5" spans="1:11" x14ac:dyDescent="0.25">
      <c r="A2525" s="157" t="s">
        <v>5146</v>
      </c>
      <c r="B2525" s="157" t="s">
        <v>5147</v>
      </c>
      <c r="C2525" s="157">
        <v>-27.570556</v>
      </c>
      <c r="D2525" s="157">
        <v>151.946111</v>
      </c>
      <c r="E2525" s="157" t="str">
        <f>RIGHT(Airports[[#This Row],[ICAO]],3)</f>
        <v>XTO</v>
      </c>
      <c r="F25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5" s="215" t="str" cm="1">
        <f t="array" ref="G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5" s="215" t="str" cm="1">
        <f t="array" ref="H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5" s="157" t="str" cm="1">
        <f t="array" ref="I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5" s="157" t="str" cm="1">
        <f t="array" ref="J2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6" spans="1:11" x14ac:dyDescent="0.25">
      <c r="A2526" s="157" t="s">
        <v>5148</v>
      </c>
      <c r="B2526" s="157" t="s">
        <v>5143</v>
      </c>
      <c r="C2526" s="157">
        <v>-19.322500000000002</v>
      </c>
      <c r="D2526" s="157">
        <v>146.76666700000001</v>
      </c>
      <c r="E2526" s="157" t="str">
        <f>RIGHT(Airports[[#This Row],[ICAO]],3)</f>
        <v>XTS</v>
      </c>
      <c r="F25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6" s="215" t="str" cm="1">
        <f t="array" ref="G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6" s="215" t="str" cm="1">
        <f t="array" ref="H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6" s="157" t="str" cm="1">
        <f t="array" ref="I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6" s="157" t="str" cm="1">
        <f t="array" ref="J2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7" spans="1:11" x14ac:dyDescent="0.25">
      <c r="A2527" s="157" t="s">
        <v>5149</v>
      </c>
      <c r="B2527" s="157" t="s">
        <v>5150</v>
      </c>
      <c r="C2527" s="157">
        <v>-17.926943999999999</v>
      </c>
      <c r="D2527" s="157">
        <v>145.92333300000001</v>
      </c>
      <c r="E2527" s="157" t="str">
        <f>RIGHT(Airports[[#This Row],[ICAO]],3)</f>
        <v>XTU</v>
      </c>
      <c r="F25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7" s="215" t="str" cm="1">
        <f t="array" ref="G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7" s="215" t="str" cm="1">
        <f t="array" ref="H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7" s="157" t="str" cm="1">
        <f t="array" ref="I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7" s="157" t="str" cm="1">
        <f t="array" ref="J2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8" spans="1:11" x14ac:dyDescent="0.25">
      <c r="A2528" s="157" t="s">
        <v>5151</v>
      </c>
      <c r="B2528" s="157" t="s">
        <v>5152</v>
      </c>
      <c r="C2528" s="157">
        <v>-28.263888999999999</v>
      </c>
      <c r="D2528" s="157">
        <v>153.56638899999999</v>
      </c>
      <c r="E2528" s="157" t="str">
        <f>RIGHT(Airports[[#This Row],[ICAO]],3)</f>
        <v>XTV</v>
      </c>
      <c r="F25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8" s="215" t="str" cm="1">
        <f t="array" ref="G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8" s="215" t="str" cm="1">
        <f t="array" ref="H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8" s="157" t="str" cm="1">
        <f t="array" ref="I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8" s="157" t="str" cm="1">
        <f t="array" ref="J2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9" spans="1:11" x14ac:dyDescent="0.25">
      <c r="A2529" s="157" t="s">
        <v>5153</v>
      </c>
      <c r="B2529" s="157" t="s">
        <v>5154</v>
      </c>
      <c r="C2529" s="157">
        <v>-31.072222</v>
      </c>
      <c r="D2529" s="157">
        <v>150.92666700000001</v>
      </c>
      <c r="E2529" s="157" t="str">
        <f>RIGHT(Airports[[#This Row],[ICAO]],3)</f>
        <v>XTW</v>
      </c>
      <c r="F25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9" s="215" t="str" cm="1">
        <f t="array" ref="G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9" s="215" t="str" cm="1">
        <f t="array" ref="H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9" s="157" t="str" cm="1">
        <f t="array" ref="I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9" s="157" t="str" cm="1">
        <f t="array" ref="J2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0" spans="1:11" x14ac:dyDescent="0.25">
      <c r="A2530" s="157" t="s">
        <v>5155</v>
      </c>
      <c r="B2530" s="157" t="s">
        <v>5156</v>
      </c>
      <c r="C2530" s="157">
        <v>-28.855277999999998</v>
      </c>
      <c r="D2530" s="157">
        <v>151.178889</v>
      </c>
      <c r="E2530" s="157" t="str">
        <f>RIGHT(Airports[[#This Row],[ICAO]],3)</f>
        <v>XTX</v>
      </c>
      <c r="F25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0" s="215" t="str" cm="1">
        <f t="array" ref="G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0" s="215" t="str" cm="1">
        <f t="array" ref="H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0" s="157" t="str" cm="1">
        <f t="array" ref="I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0" s="157" t="str" cm="1">
        <f t="array" ref="J2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1" spans="1:11" x14ac:dyDescent="0.25">
      <c r="A2531" s="157" t="s">
        <v>5157</v>
      </c>
      <c r="B2531" s="157" t="s">
        <v>5158</v>
      </c>
      <c r="C2531" s="157">
        <v>-35.320833</v>
      </c>
      <c r="D2531" s="157">
        <v>150.43944400000001</v>
      </c>
      <c r="E2531" s="157" t="str">
        <f>RIGHT(Airports[[#This Row],[ICAO]],3)</f>
        <v>XUA</v>
      </c>
      <c r="F25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1" s="215" t="str" cm="1">
        <f t="array" ref="G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1" s="215" t="str" cm="1">
        <f t="array" ref="H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1" s="157" t="str" cm="1">
        <f t="array" ref="I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1" s="157" t="str" cm="1">
        <f t="array" ref="J2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2" spans="1:11" x14ac:dyDescent="0.25">
      <c r="A2532" s="157" t="s">
        <v>5159</v>
      </c>
      <c r="B2532" s="157" t="s">
        <v>5160</v>
      </c>
      <c r="C2532" s="157">
        <v>-33.479722000000002</v>
      </c>
      <c r="D2532" s="157">
        <v>148.84638899999999</v>
      </c>
      <c r="E2532" s="157" t="str">
        <f>RIGHT(Airports[[#This Row],[ICAO]],3)</f>
        <v>XUB</v>
      </c>
      <c r="F25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2" s="215" t="str" cm="1">
        <f t="array" ref="G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2" s="215" t="str" cm="1">
        <f t="array" ref="H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2" s="157" t="str" cm="1">
        <f t="array" ref="I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2" s="157" t="str" cm="1">
        <f t="array" ref="J2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3" spans="1:11" x14ac:dyDescent="0.25">
      <c r="A2533" s="157" t="s">
        <v>5161</v>
      </c>
      <c r="B2533" s="157" t="s">
        <v>5162</v>
      </c>
      <c r="C2533" s="157">
        <v>-33.266388999999997</v>
      </c>
      <c r="D2533" s="157">
        <v>148.766389</v>
      </c>
      <c r="E2533" s="157" t="str">
        <f>RIGHT(Airports[[#This Row],[ICAO]],3)</f>
        <v>XUD</v>
      </c>
      <c r="F25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3" s="215" t="str" cm="1">
        <f t="array" ref="G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3" s="215" t="str" cm="1">
        <f t="array" ref="H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3" s="157" t="str" cm="1">
        <f t="array" ref="I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3" s="157" t="str" cm="1">
        <f t="array" ref="J2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4" spans="1:11" x14ac:dyDescent="0.25">
      <c r="A2534" s="157" t="s">
        <v>5163</v>
      </c>
      <c r="B2534" s="157" t="s">
        <v>5164</v>
      </c>
      <c r="C2534" s="157">
        <v>-33.765931999999999</v>
      </c>
      <c r="D2534" s="157">
        <v>151.11608200000001</v>
      </c>
      <c r="E2534" s="157" t="str">
        <f>RIGHT(Airports[[#This Row],[ICAO]],3)</f>
        <v>XUH</v>
      </c>
      <c r="F25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4" s="215" t="str" cm="1">
        <f t="array" ref="G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4" s="215" t="str" cm="1">
        <f t="array" ref="H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4" s="157" t="str" cm="1">
        <f t="array" ref="I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4" s="157" t="str" cm="1">
        <f t="array" ref="J2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5" spans="1:11" x14ac:dyDescent="0.25">
      <c r="A2535" s="157" t="s">
        <v>5165</v>
      </c>
      <c r="B2535" s="157" t="s">
        <v>5166</v>
      </c>
      <c r="C2535" s="157">
        <v>-33.196666999999998</v>
      </c>
      <c r="D2535" s="157">
        <v>149.98166699999999</v>
      </c>
      <c r="E2535" s="157" t="str">
        <f>RIGHT(Airports[[#This Row],[ICAO]],3)</f>
        <v>XUN</v>
      </c>
      <c r="F25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5" s="215" t="str" cm="1">
        <f t="array" ref="G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5" s="215" t="str" cm="1">
        <f t="array" ref="H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5" s="157" t="str" cm="1">
        <f t="array" ref="I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5" s="157" t="str" cm="1">
        <f t="array" ref="J2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6" spans="1:11" x14ac:dyDescent="0.25">
      <c r="A2536" s="157" t="s">
        <v>5167</v>
      </c>
      <c r="B2536" s="157" t="s">
        <v>5168</v>
      </c>
      <c r="C2536" s="157">
        <v>-32.264443999999997</v>
      </c>
      <c r="D2536" s="157">
        <v>150.898889</v>
      </c>
      <c r="E2536" s="157" t="str">
        <f>RIGHT(Airports[[#This Row],[ICAO]],3)</f>
        <v>XUS</v>
      </c>
      <c r="F25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6" s="215" t="str" cm="1">
        <f t="array" ref="G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6" s="215" t="str" cm="1">
        <f t="array" ref="H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6" s="157" t="str" cm="1">
        <f t="array" ref="I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6" s="157" t="str" cm="1">
        <f t="array" ref="J2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7" spans="1:11" x14ac:dyDescent="0.25">
      <c r="A2537" s="157" t="s">
        <v>5169</v>
      </c>
      <c r="B2537" s="157" t="s">
        <v>5170</v>
      </c>
      <c r="C2537" s="157">
        <v>-37.912500000000001</v>
      </c>
      <c r="D2537" s="157">
        <v>145.13999999999999</v>
      </c>
      <c r="E2537" s="157" t="str">
        <f>RIGHT(Airports[[#This Row],[ICAO]],3)</f>
        <v>XVH</v>
      </c>
      <c r="F25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7" s="215" t="str" cm="1">
        <f t="array" ref="G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7" s="215" t="str" cm="1">
        <f t="array" ref="H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7" s="157" t="str" cm="1">
        <f t="array" ref="I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7" s="157" t="str" cm="1">
        <f t="array" ref="J2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8" spans="1:11" x14ac:dyDescent="0.25">
      <c r="A2538" s="157" t="s">
        <v>5171</v>
      </c>
      <c r="B2538" s="157" t="s">
        <v>5172</v>
      </c>
      <c r="C2538" s="157">
        <v>-30.647777999999999</v>
      </c>
      <c r="D2538" s="157">
        <v>152.84805600000001</v>
      </c>
      <c r="E2538" s="157" t="str">
        <f>RIGHT(Airports[[#This Row],[ICAO]],3)</f>
        <v>XVL</v>
      </c>
      <c r="F25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8" s="215" t="str" cm="1">
        <f t="array" ref="G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8" s="215" t="str" cm="1">
        <f t="array" ref="H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8" s="157" t="str" cm="1">
        <f t="array" ref="I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8" s="157" t="str" cm="1">
        <f t="array" ref="J2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9" spans="1:11" x14ac:dyDescent="0.25">
      <c r="A2539" s="157" t="s">
        <v>5173</v>
      </c>
      <c r="B2539" s="157" t="s">
        <v>5174</v>
      </c>
      <c r="C2539" s="157">
        <v>-28.223889</v>
      </c>
      <c r="D2539" s="157">
        <v>152.01666700000001</v>
      </c>
      <c r="E2539" s="157" t="str">
        <f>RIGHT(Airports[[#This Row],[ICAO]],3)</f>
        <v>XWA</v>
      </c>
      <c r="F25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9" s="215" t="str" cm="1">
        <f t="array" ref="G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9" s="215" t="str" cm="1">
        <f t="array" ref="H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9" s="157" t="str" cm="1">
        <f t="array" ref="I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9" s="157" t="str" cm="1">
        <f t="array" ref="J2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0" spans="1:11" x14ac:dyDescent="0.25">
      <c r="A2540" s="157" t="s">
        <v>5175</v>
      </c>
      <c r="B2540" s="157" t="s">
        <v>5176</v>
      </c>
      <c r="C2540" s="157">
        <v>-35.119166999999997</v>
      </c>
      <c r="D2540" s="157">
        <v>147.35722200000001</v>
      </c>
      <c r="E2540" s="157" t="str">
        <f>RIGHT(Airports[[#This Row],[ICAO]],3)</f>
        <v>XWG</v>
      </c>
      <c r="F25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0" s="215" t="str" cm="1">
        <f t="array" ref="G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0" s="215" t="str" cm="1">
        <f t="array" ref="H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0" s="157" t="str" cm="1">
        <f t="array" ref="I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0" s="157" t="str" cm="1">
        <f t="array" ref="J2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1" spans="1:11" x14ac:dyDescent="0.25">
      <c r="A2541" s="157" t="s">
        <v>5177</v>
      </c>
      <c r="B2541" s="157" t="s">
        <v>5178</v>
      </c>
      <c r="C2541" s="157">
        <v>-30.983332999999998</v>
      </c>
      <c r="D2541" s="157">
        <v>151.583056</v>
      </c>
      <c r="E2541" s="157" t="str">
        <f>RIGHT(Airports[[#This Row],[ICAO]],3)</f>
        <v>XWH</v>
      </c>
      <c r="F25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1" s="215" t="str" cm="1">
        <f t="array" ref="G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1" s="215" t="str" cm="1">
        <f t="array" ref="H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1" s="157" t="str" cm="1">
        <f t="array" ref="I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1" s="157" t="str" cm="1">
        <f t="array" ref="J2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2" spans="1:11" x14ac:dyDescent="0.25">
      <c r="A2542" s="157" t="s">
        <v>5179</v>
      </c>
      <c r="B2542" s="157" t="s">
        <v>5180</v>
      </c>
      <c r="C2542" s="157">
        <v>-31.35</v>
      </c>
      <c r="D2542" s="157">
        <v>150.649722</v>
      </c>
      <c r="E2542" s="157" t="str">
        <f>RIGHT(Airports[[#This Row],[ICAO]],3)</f>
        <v>XWI</v>
      </c>
      <c r="F25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2" s="215" t="str" cm="1">
        <f t="array" ref="G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2" s="215" t="str" cm="1">
        <f t="array" ref="H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2" s="157" t="str" cm="1">
        <f t="array" ref="I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2" s="157" t="str" cm="1">
        <f t="array" ref="J2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3" spans="1:11" x14ac:dyDescent="0.25">
      <c r="A2543" s="157" t="s">
        <v>5181</v>
      </c>
      <c r="B2543" s="157" t="s">
        <v>5182</v>
      </c>
      <c r="C2543" s="157">
        <v>-32.599722</v>
      </c>
      <c r="D2543" s="157">
        <v>151</v>
      </c>
      <c r="E2543" s="157" t="str">
        <f>RIGHT(Airports[[#This Row],[ICAO]],3)</f>
        <v>XWK</v>
      </c>
      <c r="F25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3" s="215" t="str" cm="1">
        <f t="array" ref="G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3" s="215" t="str" cm="1">
        <f t="array" ref="H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3" s="157" t="str" cm="1">
        <f t="array" ref="I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3" s="157" t="str" cm="1">
        <f t="array" ref="J2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4" spans="1:11" x14ac:dyDescent="0.25">
      <c r="A2544" s="157" t="s">
        <v>5183</v>
      </c>
      <c r="B2544" s="157" t="s">
        <v>5184</v>
      </c>
      <c r="C2544" s="157">
        <v>-34.424166999999997</v>
      </c>
      <c r="D2544" s="157">
        <v>150.88222200000001</v>
      </c>
      <c r="E2544" s="157" t="str">
        <f>RIGHT(Airports[[#This Row],[ICAO]],3)</f>
        <v>XWL</v>
      </c>
      <c r="F25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4" s="215" t="str" cm="1">
        <f t="array" ref="G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4" s="215" t="str" cm="1">
        <f t="array" ref="H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4" s="157" t="str" cm="1">
        <f t="array" ref="I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4" s="157" t="str" cm="1">
        <f t="array" ref="J2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5" spans="1:11" x14ac:dyDescent="0.25">
      <c r="A2545" s="157" t="s">
        <v>5185</v>
      </c>
      <c r="B2545" s="157" t="s">
        <v>5186</v>
      </c>
      <c r="C2545" s="157">
        <v>-33.802222</v>
      </c>
      <c r="D2545" s="157">
        <v>150.99361099999999</v>
      </c>
      <c r="E2545" s="157" t="str">
        <f>RIGHT(Airports[[#This Row],[ICAO]],3)</f>
        <v>XWM</v>
      </c>
      <c r="F25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5" s="215" t="str" cm="1">
        <f t="array" ref="G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5" s="215" t="str" cm="1">
        <f t="array" ref="H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5" s="157" t="str" cm="1">
        <f t="array" ref="I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5" s="157" t="str" cm="1">
        <f t="array" ref="J2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6" spans="1:11" x14ac:dyDescent="0.25">
      <c r="A2546" s="157" t="s">
        <v>5187</v>
      </c>
      <c r="B2546" s="157" t="s">
        <v>5188</v>
      </c>
      <c r="C2546" s="157">
        <v>-26.333333</v>
      </c>
      <c r="D2546" s="157">
        <v>151.88305600000001</v>
      </c>
      <c r="E2546" s="157" t="str">
        <f>RIGHT(Airports[[#This Row],[ICAO]],3)</f>
        <v>XWO</v>
      </c>
      <c r="F25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6" s="215" t="str" cm="1">
        <f t="array" ref="G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6" s="215" t="str" cm="1">
        <f t="array" ref="H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6" s="157" t="str" cm="1">
        <f t="array" ref="I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6" s="157" t="str" cm="1">
        <f t="array" ref="J2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7" spans="1:11" x14ac:dyDescent="0.25">
      <c r="A2547" s="157" t="s">
        <v>5189</v>
      </c>
      <c r="B2547" s="157" t="s">
        <v>5190</v>
      </c>
      <c r="C2547" s="157">
        <v>-31.446667000000001</v>
      </c>
      <c r="D2547" s="157">
        <v>151.85472200000001</v>
      </c>
      <c r="E2547" s="157" t="str">
        <f>RIGHT(Airports[[#This Row],[ICAO]],3)</f>
        <v>XWR</v>
      </c>
      <c r="F25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7" s="215" t="str" cm="1">
        <f t="array" ref="G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7" s="215" t="str" cm="1">
        <f t="array" ref="H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7" s="157" t="str" cm="1">
        <f t="array" ref="I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7" s="157" t="str" cm="1">
        <f t="array" ref="J2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8" spans="1:11" x14ac:dyDescent="0.25">
      <c r="A2548" s="157" t="s">
        <v>5191</v>
      </c>
      <c r="B2548" s="157" t="s">
        <v>5192</v>
      </c>
      <c r="C2548" s="157">
        <v>-33.802500000000002</v>
      </c>
      <c r="D2548" s="157">
        <v>150.99</v>
      </c>
      <c r="E2548" s="157" t="str">
        <f>RIGHT(Airports[[#This Row],[ICAO]],3)</f>
        <v>XWS</v>
      </c>
      <c r="F25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8" s="215" t="str" cm="1">
        <f t="array" ref="G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8" s="215" t="str" cm="1">
        <f t="array" ref="H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8" s="157" t="str" cm="1">
        <f t="array" ref="I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8" s="157" t="str" cm="1">
        <f t="array" ref="J2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9" spans="1:11" x14ac:dyDescent="0.25">
      <c r="A2549" s="157" t="s">
        <v>5193</v>
      </c>
      <c r="B2549" s="157" t="s">
        <v>5194</v>
      </c>
      <c r="C2549" s="157">
        <v>-32.549722000000003</v>
      </c>
      <c r="D2549" s="157">
        <v>148.94972200000001</v>
      </c>
      <c r="E2549" s="157" t="str">
        <f>RIGHT(Airports[[#This Row],[ICAO]],3)</f>
        <v>XWT</v>
      </c>
      <c r="F25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9" s="215" t="str" cm="1">
        <f t="array" ref="G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9" s="215" t="str" cm="1">
        <f t="array" ref="H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9" s="157" t="str" cm="1">
        <f t="array" ref="I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9" s="157" t="str" cm="1">
        <f t="array" ref="J2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0" spans="1:11" x14ac:dyDescent="0.25">
      <c r="A2550" s="157" t="s">
        <v>5195</v>
      </c>
      <c r="B2550" s="157" t="s">
        <v>5196</v>
      </c>
      <c r="C2550" s="157">
        <v>-30.116667</v>
      </c>
      <c r="D2550" s="157">
        <v>153.19972200000001</v>
      </c>
      <c r="E2550" s="157" t="str">
        <f>RIGHT(Airports[[#This Row],[ICAO]],3)</f>
        <v>XWU</v>
      </c>
      <c r="F25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0" s="215" t="str" cm="1">
        <f t="array" ref="G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0" s="215" t="str" cm="1">
        <f t="array" ref="H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0" s="157" t="str" cm="1">
        <f t="array" ref="I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0" s="157" t="str" cm="1">
        <f t="array" ref="J2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1" spans="1:11" x14ac:dyDescent="0.25">
      <c r="A2551" s="157" t="s">
        <v>5197</v>
      </c>
      <c r="B2551" s="157" t="s">
        <v>5198</v>
      </c>
      <c r="C2551" s="157">
        <v>-31.533055999999998</v>
      </c>
      <c r="D2551" s="157">
        <v>150.81638899999999</v>
      </c>
      <c r="E2551" s="157" t="str">
        <f>RIGHT(Airports[[#This Row],[ICAO]],3)</f>
        <v>XWV</v>
      </c>
      <c r="F25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1" s="215" t="str" cm="1">
        <f t="array" ref="G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1" s="215" t="str" cm="1">
        <f t="array" ref="H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1" s="157" t="str" cm="1">
        <f t="array" ref="I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1" s="157" t="str" cm="1">
        <f t="array" ref="J2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2" spans="1:11" x14ac:dyDescent="0.25">
      <c r="A2552" s="157" t="s">
        <v>5199</v>
      </c>
      <c r="B2552" s="157" t="s">
        <v>5200</v>
      </c>
      <c r="C2552" s="157">
        <v>-30.225591999999999</v>
      </c>
      <c r="D2552" s="157">
        <v>149.44757899999999</v>
      </c>
      <c r="E2552" s="157" t="str">
        <f>RIGHT(Airports[[#This Row],[ICAO]],3)</f>
        <v>XWW</v>
      </c>
      <c r="F25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2" s="215" t="str" cm="1">
        <f t="array" ref="G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2" s="215" t="str" cm="1">
        <f t="array" ref="H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2" s="157" t="str" cm="1">
        <f t="array" ref="I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2" s="157" t="str" cm="1">
        <f t="array" ref="J2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3" spans="1:11" x14ac:dyDescent="0.25">
      <c r="A2553" s="157" t="s">
        <v>5201</v>
      </c>
      <c r="B2553" s="157" t="s">
        <v>5202</v>
      </c>
      <c r="C2553" s="157">
        <v>-33.260278</v>
      </c>
      <c r="D2553" s="157">
        <v>151.48083299999999</v>
      </c>
      <c r="E2553" s="157" t="str">
        <f>RIGHT(Airports[[#This Row],[ICAO]],3)</f>
        <v>XWY</v>
      </c>
      <c r="F25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3" s="215" t="str" cm="1">
        <f t="array" ref="G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3" s="215" t="str" cm="1">
        <f t="array" ref="H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3" s="157" t="str" cm="1">
        <f t="array" ref="I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3" s="157" t="str" cm="1">
        <f t="array" ref="J2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4" spans="1:11" x14ac:dyDescent="0.25">
      <c r="A2554" s="157" t="s">
        <v>5203</v>
      </c>
      <c r="B2554" s="157" t="s">
        <v>5204</v>
      </c>
      <c r="C2554" s="157">
        <v>-37.798056000000003</v>
      </c>
      <c r="D2554" s="157">
        <v>145.11666700000001</v>
      </c>
      <c r="E2554" s="157" t="str">
        <f>RIGHT(Airports[[#This Row],[ICAO]],3)</f>
        <v>XXL</v>
      </c>
      <c r="F25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4" s="215" t="str" cm="1">
        <f t="array" ref="G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4" s="215" t="str" cm="1">
        <f t="array" ref="H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4" s="157" t="str" cm="1">
        <f t="array" ref="I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4" s="157" t="str" cm="1">
        <f t="array" ref="J2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5" spans="1:11" x14ac:dyDescent="0.25">
      <c r="A2555" s="157" t="s">
        <v>5205</v>
      </c>
      <c r="B2555" s="157" t="s">
        <v>5206</v>
      </c>
      <c r="C2555" s="157">
        <v>-37.919722</v>
      </c>
      <c r="D2555" s="157">
        <v>145.121667</v>
      </c>
      <c r="E2555" s="157" t="str">
        <f>RIGHT(Airports[[#This Row],[ICAO]],3)</f>
        <v>XXM</v>
      </c>
      <c r="F25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5" s="215" t="str" cm="1">
        <f t="array" ref="G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5" s="215" t="str" cm="1">
        <f t="array" ref="H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5" s="157" t="str" cm="1">
        <f t="array" ref="I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5" s="157" t="str" cm="1">
        <f t="array" ref="J2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6" spans="1:11" x14ac:dyDescent="0.25">
      <c r="A2556" s="157" t="s">
        <v>5207</v>
      </c>
      <c r="B2556" s="157" t="s">
        <v>5208</v>
      </c>
      <c r="C2556" s="157">
        <v>-34.854444000000001</v>
      </c>
      <c r="D2556" s="157">
        <v>148.908333</v>
      </c>
      <c r="E2556" s="157" t="str">
        <f>RIGHT(Airports[[#This Row],[ICAO]],3)</f>
        <v>XYA</v>
      </c>
      <c r="F25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6" s="215" t="str" cm="1">
        <f t="array" ref="G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6" s="215" t="str" cm="1">
        <f t="array" ref="H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6" s="157" t="str" cm="1">
        <f t="array" ref="I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6" s="157" t="str" cm="1">
        <f t="array" ref="J2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7" spans="1:11" x14ac:dyDescent="0.25">
      <c r="A2557" s="157" t="s">
        <v>5209</v>
      </c>
      <c r="B2557" s="157" t="s">
        <v>5210</v>
      </c>
      <c r="C2557" s="157">
        <v>-35.018889000000001</v>
      </c>
      <c r="D2557" s="157">
        <v>137.61166700000001</v>
      </c>
      <c r="E2557" s="157" t="str">
        <f>RIGHT(Airports[[#This Row],[ICAO]],3)</f>
        <v>XYK</v>
      </c>
      <c r="F25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7" s="215" t="str" cm="1">
        <f t="array" ref="G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7" s="215" t="str" cm="1">
        <f t="array" ref="H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7" s="157" t="str" cm="1">
        <f t="array" ref="I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7" s="157" t="str" cm="1">
        <f t="array" ref="J2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8" spans="1:11" x14ac:dyDescent="0.25">
      <c r="A2558" s="157" t="s">
        <v>5211</v>
      </c>
      <c r="B2558" s="157" t="s">
        <v>5212</v>
      </c>
      <c r="C2558" s="157">
        <v>-34.320833</v>
      </c>
      <c r="D2558" s="157">
        <v>148.28805600000001</v>
      </c>
      <c r="E2558" s="157" t="str">
        <f>RIGHT(Airports[[#This Row],[ICAO]],3)</f>
        <v>XYO</v>
      </c>
      <c r="F25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8" s="215" t="str" cm="1">
        <f t="array" ref="G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8" s="215" t="str" cm="1">
        <f t="array" ref="H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8" s="157" t="str" cm="1">
        <f t="array" ref="I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8" s="157" t="str" cm="1">
        <f t="array" ref="J2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9" spans="1:11" x14ac:dyDescent="0.25">
      <c r="A2559" s="157" t="s">
        <v>5213</v>
      </c>
      <c r="B2559" s="157" t="s">
        <v>5214</v>
      </c>
      <c r="C2559" s="157">
        <v>-19.564722</v>
      </c>
      <c r="D2559" s="157">
        <v>147.409167</v>
      </c>
      <c r="E2559" s="157" t="str">
        <f>RIGHT(Airports[[#This Row],[ICAO]],3)</f>
        <v>XYR</v>
      </c>
      <c r="F25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9" s="215" t="str" cm="1">
        <f t="array" ref="G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9" s="215" t="str" cm="1">
        <f t="array" ref="H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9" s="157" t="str" cm="1">
        <f t="array" ref="I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9" s="157" t="str" cm="1">
        <f t="array" ref="J2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0" spans="1:11" x14ac:dyDescent="0.25">
      <c r="A2560" s="157" t="s">
        <v>5215</v>
      </c>
      <c r="B2560" s="157" t="s">
        <v>5216</v>
      </c>
      <c r="C2560" s="157">
        <v>-27.566666999999999</v>
      </c>
      <c r="D2560" s="157">
        <v>120.55</v>
      </c>
      <c r="E2560" s="157" t="str">
        <f>RIGHT(Airports[[#This Row],[ICAO]],3)</f>
        <v>YAB</v>
      </c>
      <c r="F25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0" s="215" t="str" cm="1">
        <f t="array" ref="G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0" s="215" t="str" cm="1">
        <f t="array" ref="H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0" s="157" t="str" cm="1">
        <f t="array" ref="I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0" s="157" t="str" cm="1">
        <f t="array" ref="J2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1" spans="1:11" x14ac:dyDescent="0.25">
      <c r="A2561" s="157" t="s">
        <v>5217</v>
      </c>
      <c r="B2561" s="157" t="s">
        <v>5218</v>
      </c>
      <c r="C2561" s="157">
        <v>-21.379722000000001</v>
      </c>
      <c r="D2561" s="157">
        <v>147.09638899999999</v>
      </c>
      <c r="E2561" s="157" t="str">
        <f>RIGHT(Airports[[#This Row],[ICAO]],3)</f>
        <v>YAC</v>
      </c>
      <c r="F25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1" s="215" t="str" cm="1">
        <f t="array" ref="G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1" s="215" t="str" cm="1">
        <f t="array" ref="H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1" s="157" t="str" cm="1">
        <f t="array" ref="I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1" s="157" t="str" cm="1">
        <f t="array" ref="J2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2" spans="1:11" x14ac:dyDescent="0.25">
      <c r="A2562" s="157" t="s">
        <v>5219</v>
      </c>
      <c r="B2562" s="157" t="s">
        <v>5220</v>
      </c>
      <c r="C2562" s="157">
        <v>-28.353611000000001</v>
      </c>
      <c r="D2562" s="157">
        <v>116.678889</v>
      </c>
      <c r="E2562" s="157" t="str">
        <f>RIGHT(Airports[[#This Row],[ICAO]],3)</f>
        <v>YAL</v>
      </c>
      <c r="F25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2" s="215" t="str" cm="1">
        <f t="array" ref="G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2" s="215" t="str" cm="1">
        <f t="array" ref="H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2" s="157" t="str" cm="1">
        <f t="array" ref="I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2" s="157" t="str" cm="1">
        <f t="array" ref="J2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3" spans="1:11" x14ac:dyDescent="0.25">
      <c r="A2563" s="157" t="s">
        <v>5221</v>
      </c>
      <c r="B2563" s="157" t="s">
        <v>5222</v>
      </c>
      <c r="C2563" s="157">
        <v>-16.904167000000001</v>
      </c>
      <c r="D2563" s="157">
        <v>145.84194400000001</v>
      </c>
      <c r="E2563" s="157" t="str">
        <f>RIGHT(Airports[[#This Row],[ICAO]],3)</f>
        <v>YAR</v>
      </c>
      <c r="F25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3" s="215" t="str" cm="1">
        <f t="array" ref="G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3" s="215" t="str" cm="1">
        <f t="array" ref="H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3" s="157" t="str" cm="1">
        <f t="array" ref="I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3" s="157" t="str" cm="1">
        <f t="array" ref="J2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4" spans="1:11" x14ac:dyDescent="0.25">
      <c r="A2564" s="157" t="s">
        <v>5223</v>
      </c>
      <c r="B2564" s="157" t="s">
        <v>5224</v>
      </c>
      <c r="C2564" s="157">
        <v>-12.207777999999999</v>
      </c>
      <c r="D2564" s="157">
        <v>136.22416699999999</v>
      </c>
      <c r="E2564" s="157" t="str">
        <f>RIGHT(Airports[[#This Row],[ICAO]],3)</f>
        <v>YAY</v>
      </c>
      <c r="F25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4" s="215" t="str" cm="1">
        <f t="array" ref="G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4" s="215" t="str" cm="1">
        <f t="array" ref="H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4" s="157" t="str" cm="1">
        <f t="array" ref="I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4" s="157" t="str" cm="1">
        <f t="array" ref="J2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5" spans="1:11" x14ac:dyDescent="0.25">
      <c r="A2565" s="157" t="s">
        <v>5225</v>
      </c>
      <c r="B2565" s="157" t="s">
        <v>5226</v>
      </c>
      <c r="C2565" s="157">
        <v>-16.909444000000001</v>
      </c>
      <c r="D2565" s="157">
        <v>145.87027800000001</v>
      </c>
      <c r="E2565" s="157" t="str">
        <f>RIGHT(Airports[[#This Row],[ICAO]],3)</f>
        <v>YBH</v>
      </c>
      <c r="F25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5" s="215" t="str" cm="1">
        <f t="array" ref="G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5" s="215" t="str" cm="1">
        <f t="array" ref="H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5" s="157" t="str" cm="1">
        <f t="array" ref="I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5" s="157" t="str" cm="1">
        <f t="array" ref="J2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6" spans="1:11" x14ac:dyDescent="0.25">
      <c r="A2566" s="157" t="s">
        <v>5227</v>
      </c>
      <c r="B2566" s="157" t="s">
        <v>5228</v>
      </c>
      <c r="C2566" s="157">
        <v>-29.116667</v>
      </c>
      <c r="D2566" s="157">
        <v>122.033056</v>
      </c>
      <c r="E2566" s="157" t="str">
        <f>RIGHT(Airports[[#This Row],[ICAO]],3)</f>
        <v>YDM</v>
      </c>
      <c r="F25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6" s="215" t="str" cm="1">
        <f t="array" ref="G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6" s="215" t="str" cm="1">
        <f t="array" ref="H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6" s="157" t="str" cm="1">
        <f t="array" ref="I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6" s="157" t="str" cm="1">
        <f t="array" ref="J2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7" spans="1:11" x14ac:dyDescent="0.25">
      <c r="A2567" s="157" t="s">
        <v>5229</v>
      </c>
      <c r="B2567" s="157" t="s">
        <v>5230</v>
      </c>
      <c r="C2567" s="157">
        <v>-14.316388999999999</v>
      </c>
      <c r="D2567" s="157">
        <v>143.31638899999999</v>
      </c>
      <c r="E2567" s="157" t="str">
        <f>RIGHT(Airports[[#This Row],[ICAO]],3)</f>
        <v>YDN</v>
      </c>
      <c r="F25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7" s="215" t="str" cm="1">
        <f t="array" ref="G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7" s="215" t="str" cm="1">
        <f t="array" ref="H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7" s="157" t="str" cm="1">
        <f t="array" ref="I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7" s="157" t="str" cm="1">
        <f t="array" ref="J2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8" spans="1:11" x14ac:dyDescent="0.25">
      <c r="A2568" s="157" t="s">
        <v>5231</v>
      </c>
      <c r="B2568" s="157" t="s">
        <v>5232</v>
      </c>
      <c r="C2568" s="157">
        <v>-37.175556</v>
      </c>
      <c r="D2568" s="157">
        <v>145.32305600000001</v>
      </c>
      <c r="E2568" s="157" t="str">
        <f>RIGHT(Airports[[#This Row],[ICAO]],3)</f>
        <v>YEA</v>
      </c>
      <c r="F25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8" s="215" t="str" cm="1">
        <f t="array" ref="G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8" s="215" t="str" cm="1">
        <f t="array" ref="H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8" s="157" t="str" cm="1">
        <f t="array" ref="I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8" s="157" t="str" cm="1">
        <f t="array" ref="J2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9" spans="1:11" x14ac:dyDescent="0.25">
      <c r="A2569" s="157" t="s">
        <v>5233</v>
      </c>
      <c r="B2569" s="157" t="s">
        <v>5234</v>
      </c>
      <c r="C2569" s="157">
        <v>-29.483332999999998</v>
      </c>
      <c r="D2569" s="157">
        <v>121.833333</v>
      </c>
      <c r="E2569" s="157" t="str">
        <f>RIGHT(Airports[[#This Row],[ICAO]],3)</f>
        <v>YER</v>
      </c>
      <c r="F25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9" s="215" t="str" cm="1">
        <f t="array" ref="G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9" s="215" t="str" cm="1">
        <f t="array" ref="H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9" s="157" t="str" cm="1">
        <f t="array" ref="I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9" s="157" t="str" cm="1">
        <f t="array" ref="J2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0" spans="1:11" x14ac:dyDescent="0.25">
      <c r="A2570" s="157" t="s">
        <v>5235</v>
      </c>
      <c r="B2570" s="157" t="s">
        <v>5236</v>
      </c>
      <c r="C2570" s="157">
        <v>-24.649722000000001</v>
      </c>
      <c r="D2570" s="157">
        <v>116.166389</v>
      </c>
      <c r="E2570" s="157" t="str">
        <f>RIGHT(Airports[[#This Row],[ICAO]],3)</f>
        <v>YIN</v>
      </c>
      <c r="F25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0" s="215" t="str" cm="1">
        <f t="array" ref="G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0" s="215" t="str" cm="1">
        <f t="array" ref="H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0" s="157" t="str" cm="1">
        <f t="array" ref="I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0" s="157" t="str" cm="1">
        <f t="array" ref="J2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1" spans="1:11" x14ac:dyDescent="0.25">
      <c r="A2571" s="157" t="s">
        <v>5237</v>
      </c>
      <c r="B2571" s="157" t="s">
        <v>5238</v>
      </c>
      <c r="C2571" s="157">
        <v>-24.899722000000001</v>
      </c>
      <c r="D2571" s="157">
        <v>144.05000000000001</v>
      </c>
      <c r="E2571" s="157" t="str">
        <f>RIGHT(Airports[[#This Row],[ICAO]],3)</f>
        <v>YKA</v>
      </c>
      <c r="F25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1" s="215" t="str" cm="1">
        <f t="array" ref="G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1" s="215" t="str" cm="1">
        <f t="array" ref="H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1" s="157" t="str" cm="1">
        <f t="array" ref="I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1" s="157" t="str" cm="1">
        <f t="array" ref="J2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2" spans="1:11" x14ac:dyDescent="0.25">
      <c r="A2572" s="157" t="s">
        <v>5239</v>
      </c>
      <c r="B2572" s="157" t="s">
        <v>5240</v>
      </c>
      <c r="C2572" s="157">
        <v>-9.7533329999999996</v>
      </c>
      <c r="D2572" s="157">
        <v>143.405</v>
      </c>
      <c r="E2572" s="157" t="str">
        <f>RIGHT(Airports[[#This Row],[ICAO]],3)</f>
        <v>YKI</v>
      </c>
      <c r="F25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2" s="215" t="str" cm="1">
        <f t="array" ref="G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2" s="215" t="str" cm="1">
        <f t="array" ref="H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2" s="157" t="str" cm="1">
        <f t="array" ref="I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2" s="157" t="str" cm="1">
        <f t="array" ref="J2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3" spans="1:11" x14ac:dyDescent="0.25">
      <c r="A2573" s="157" t="s">
        <v>5241</v>
      </c>
      <c r="B2573" s="157" t="s">
        <v>5242</v>
      </c>
      <c r="C2573" s="157">
        <v>-30.261389000000001</v>
      </c>
      <c r="D2573" s="157">
        <v>142.976944</v>
      </c>
      <c r="E2573" s="157" t="str">
        <f>RIGHT(Airports[[#This Row],[ICAO]],3)</f>
        <v>YLD</v>
      </c>
      <c r="F25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3" s="215" t="str" cm="1">
        <f t="array" ref="G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3" s="215" t="str" cm="1">
        <f t="array" ref="H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3" s="157" t="str" cm="1">
        <f t="array" ref="I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3" s="157" t="str" cm="1">
        <f t="array" ref="J2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4" spans="1:11" x14ac:dyDescent="0.25">
      <c r="A2574" s="157" t="s">
        <v>5243</v>
      </c>
      <c r="B2574" s="157" t="s">
        <v>5244</v>
      </c>
      <c r="C2574" s="157">
        <v>-27.416388999999999</v>
      </c>
      <c r="D2574" s="157">
        <v>115.516667</v>
      </c>
      <c r="E2574" s="157" t="str">
        <f>RIGHT(Airports[[#This Row],[ICAO]],3)</f>
        <v>YLG</v>
      </c>
      <c r="F25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4" s="215" t="str" cm="1">
        <f t="array" ref="G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4" s="215" t="str" cm="1">
        <f t="array" ref="H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4" s="157" t="str" cm="1">
        <f t="array" ref="I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4" s="157" t="str" cm="1">
        <f t="array" ref="J2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5" spans="1:11" x14ac:dyDescent="0.25">
      <c r="A2575" s="157" t="s">
        <v>5245</v>
      </c>
      <c r="B2575" s="157" t="s">
        <v>5246</v>
      </c>
      <c r="C2575" s="157">
        <v>-12.262222</v>
      </c>
      <c r="D2575" s="157">
        <v>136.012778</v>
      </c>
      <c r="E2575" s="157" t="str">
        <f>RIGHT(Airports[[#This Row],[ICAO]],3)</f>
        <v>YLK</v>
      </c>
      <c r="F25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5" s="215" t="str" cm="1">
        <f t="array" ref="G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5" s="215" t="str" cm="1">
        <f t="array" ref="H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5" s="157" t="str" cm="1">
        <f t="array" ref="I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5" s="157" t="str" cm="1">
        <f t="array" ref="J2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6" spans="1:11" x14ac:dyDescent="0.25">
      <c r="A2576" s="157" t="s">
        <v>5247</v>
      </c>
      <c r="B2576" s="157" t="s">
        <v>5248</v>
      </c>
      <c r="C2576" s="157">
        <v>-25.446667000000001</v>
      </c>
      <c r="D2576" s="157">
        <v>148.44972200000001</v>
      </c>
      <c r="E2576" s="157" t="str">
        <f>RIGHT(Airports[[#This Row],[ICAO]],3)</f>
        <v>YLL</v>
      </c>
      <c r="F25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6" s="215" t="str" cm="1">
        <f t="array" ref="G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6" s="215" t="str" cm="1">
        <f t="array" ref="H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6" s="157" t="str" cm="1">
        <f t="array" ref="I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6" s="157" t="str" cm="1">
        <f t="array" ref="J2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7" spans="1:11" x14ac:dyDescent="0.25">
      <c r="A2577" s="157" t="s">
        <v>5249</v>
      </c>
      <c r="B2577" s="157" t="s">
        <v>5250</v>
      </c>
      <c r="C2577" s="157">
        <v>-32.956389000000001</v>
      </c>
      <c r="D2577" s="157">
        <v>115.94833300000001</v>
      </c>
      <c r="E2577" s="157" t="str">
        <f>RIGHT(Airports[[#This Row],[ICAO]],3)</f>
        <v>YLP</v>
      </c>
      <c r="F25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7" s="215" t="str" cm="1">
        <f t="array" ref="G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7" s="215" t="str" cm="1">
        <f t="array" ref="H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7" s="157" t="str" cm="1">
        <f t="array" ref="I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7" s="157" t="str" cm="1">
        <f t="array" ref="J2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8" spans="1:11" x14ac:dyDescent="0.25">
      <c r="A2578" s="157" t="s">
        <v>5251</v>
      </c>
      <c r="B2578" s="157" t="s">
        <v>5252</v>
      </c>
      <c r="C2578" s="157">
        <v>-21.463056000000002</v>
      </c>
      <c r="D2578" s="157">
        <v>145.85472200000001</v>
      </c>
      <c r="E2578" s="157" t="str">
        <f>RIGHT(Airports[[#This Row],[ICAO]],3)</f>
        <v>YME</v>
      </c>
      <c r="F25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8" s="215" t="str" cm="1">
        <f t="array" ref="G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8" s="215" t="str" cm="1">
        <f t="array" ref="H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8" s="157" t="str" cm="1">
        <f t="array" ref="I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8" s="157" t="str" cm="1">
        <f t="array" ref="J2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9" spans="1:11" x14ac:dyDescent="0.25">
      <c r="A2579" s="157" t="s">
        <v>5253</v>
      </c>
      <c r="B2579" s="157" t="s">
        <v>5254</v>
      </c>
      <c r="C2579" s="157">
        <v>-9.8983329999999992</v>
      </c>
      <c r="D2579" s="157">
        <v>142.77166700000001</v>
      </c>
      <c r="E2579" s="157" t="str">
        <f>RIGHT(Airports[[#This Row],[ICAO]],3)</f>
        <v>YMI</v>
      </c>
      <c r="F25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9" s="215" t="str" cm="1">
        <f t="array" ref="G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9" s="215" t="str" cm="1">
        <f t="array" ref="H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9" s="157" t="str" cm="1">
        <f t="array" ref="I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9" s="157" t="str" cm="1">
        <f t="array" ref="J2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0" spans="1:11" x14ac:dyDescent="0.25">
      <c r="A2580" s="157" t="s">
        <v>5255</v>
      </c>
      <c r="B2580" s="157" t="s">
        <v>5256</v>
      </c>
      <c r="C2580" s="157">
        <v>-22.254166999999999</v>
      </c>
      <c r="D2580" s="157">
        <v>131.78222199999999</v>
      </c>
      <c r="E2580" s="157" t="str">
        <f>RIGHT(Airports[[#This Row],[ICAO]],3)</f>
        <v>YND</v>
      </c>
      <c r="F25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0" s="215" t="str" cm="1">
        <f t="array" ref="G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0" s="215" t="str" cm="1">
        <f t="array" ref="H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0" s="157" t="str" cm="1">
        <f t="array" ref="I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0" s="157" t="str" cm="1">
        <f t="array" ref="J2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1" spans="1:11" x14ac:dyDescent="0.25">
      <c r="A2581" s="157" t="s">
        <v>5257</v>
      </c>
      <c r="B2581" s="157" t="s">
        <v>5258</v>
      </c>
      <c r="C2581" s="157">
        <v>-34.255555999999999</v>
      </c>
      <c r="D2581" s="157">
        <v>148.24805599999999</v>
      </c>
      <c r="E2581" s="157" t="str">
        <f>RIGHT(Airports[[#This Row],[ICAO]],3)</f>
        <v>YNG</v>
      </c>
      <c r="F25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1" s="215" t="str" cm="1">
        <f t="array" ref="G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1" s="215" t="str" cm="1">
        <f t="array" ref="H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1" s="157" t="str" cm="1">
        <f t="array" ref="I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1" s="157" t="str" cm="1">
        <f t="array" ref="J2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2" spans="1:11" x14ac:dyDescent="0.25">
      <c r="A2582" s="157" t="s">
        <v>5259</v>
      </c>
      <c r="B2582" s="157" t="s">
        <v>5260</v>
      </c>
      <c r="C2582" s="157">
        <v>-22.516389</v>
      </c>
      <c r="D2582" s="157">
        <v>114.8</v>
      </c>
      <c r="E2582" s="157" t="str">
        <f>RIGHT(Airports[[#This Row],[ICAO]],3)</f>
        <v>YNR</v>
      </c>
      <c r="F25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2" s="215" t="str" cm="1">
        <f t="array" ref="G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2" s="215" t="str" cm="1">
        <f t="array" ref="H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2" s="157" t="str" cm="1">
        <f t="array" ref="I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2" s="157" t="str" cm="1">
        <f t="array" ref="J2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3" spans="1:11" x14ac:dyDescent="0.25">
      <c r="A2583" s="157" t="s">
        <v>5261</v>
      </c>
      <c r="B2583" s="157" t="s">
        <v>5262</v>
      </c>
      <c r="C2583" s="157">
        <v>-31.803056000000002</v>
      </c>
      <c r="D2583" s="157">
        <v>136.86000000000001</v>
      </c>
      <c r="E2583" s="157" t="str">
        <f>RIGHT(Airports[[#This Row],[ICAO]],3)</f>
        <v>YOO</v>
      </c>
      <c r="F25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3" s="215" t="str" cm="1">
        <f t="array" ref="G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3" s="215" t="str" cm="1">
        <f t="array" ref="H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3" s="157" t="str" cm="1">
        <f t="array" ref="I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3" s="157" t="str" cm="1">
        <f t="array" ref="J2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4" spans="1:11" x14ac:dyDescent="0.25">
      <c r="A2584" s="157" t="s">
        <v>5263</v>
      </c>
      <c r="B2584" s="157" t="s">
        <v>5264</v>
      </c>
      <c r="C2584" s="157">
        <v>-35.003332999999998</v>
      </c>
      <c r="D2584" s="157">
        <v>137.619167</v>
      </c>
      <c r="E2584" s="157" t="str">
        <f>RIGHT(Airports[[#This Row],[ICAO]],3)</f>
        <v>YOR</v>
      </c>
      <c r="F25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4" s="215" t="str" cm="1">
        <f t="array" ref="G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4" s="215" t="str" cm="1">
        <f t="array" ref="H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4" s="157" t="str" cm="1">
        <f t="array" ref="I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4" s="157" t="str" cm="1">
        <f t="array" ref="J2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5" spans="1:11" x14ac:dyDescent="0.25">
      <c r="A2585" s="157" t="s">
        <v>5265</v>
      </c>
      <c r="B2585" s="157" t="s">
        <v>5266</v>
      </c>
      <c r="C2585" s="157">
        <v>-38.567500000000003</v>
      </c>
      <c r="D2585" s="157">
        <v>146.75444400000001</v>
      </c>
      <c r="E2585" s="157" t="str">
        <f>RIGHT(Airports[[#This Row],[ICAO]],3)</f>
        <v>YRM</v>
      </c>
      <c r="F25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5" s="215" t="str" cm="1">
        <f t="array" ref="G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5" s="215" t="str" cm="1">
        <f t="array" ref="H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5" s="157" t="str" cm="1">
        <f t="array" ref="I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5" s="157" t="str" cm="1">
        <f t="array" ref="J2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6" spans="1:11" x14ac:dyDescent="0.25">
      <c r="A2586" s="157" t="s">
        <v>5267</v>
      </c>
      <c r="B2586" s="157" t="s">
        <v>5268</v>
      </c>
      <c r="C2586" s="157">
        <v>-28.155000000000001</v>
      </c>
      <c r="D2586" s="157">
        <v>123.675</v>
      </c>
      <c r="E2586" s="157" t="str">
        <f>RIGHT(Airports[[#This Row],[ICAO]],3)</f>
        <v>YRN</v>
      </c>
      <c r="F25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6" s="215" t="str" cm="1">
        <f t="array" ref="G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6" s="215" t="str" cm="1">
        <f t="array" ref="H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6" s="157" t="str" cm="1">
        <f t="array" ref="I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6" s="157" t="str" cm="1">
        <f t="array" ref="J2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7" spans="1:11" x14ac:dyDescent="0.25">
      <c r="A2587" s="157" t="s">
        <v>5269</v>
      </c>
      <c r="B2587" s="157" t="s">
        <v>5270</v>
      </c>
      <c r="C2587" s="157">
        <v>-25.458333</v>
      </c>
      <c r="D2587" s="157">
        <v>117.974722</v>
      </c>
      <c r="E2587" s="157" t="str">
        <f>RIGHT(Airports[[#This Row],[ICAO]],3)</f>
        <v>YRW</v>
      </c>
      <c r="F25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7" s="215" t="str" cm="1">
        <f t="array" ref="G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7" s="215" t="str" cm="1">
        <f t="array" ref="H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7" s="157" t="str" cm="1">
        <f t="array" ref="I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7" s="157" t="str" cm="1">
        <f t="array" ref="J2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8" spans="1:11" x14ac:dyDescent="0.25">
      <c r="A2588" s="157" t="s">
        <v>5271</v>
      </c>
      <c r="B2588" s="157" t="s">
        <v>5272</v>
      </c>
      <c r="C2588" s="157">
        <v>-31.470555999999998</v>
      </c>
      <c r="D2588" s="157">
        <v>131.824444</v>
      </c>
      <c r="E2588" s="157" t="str">
        <f>RIGHT(Airports[[#This Row],[ICAO]],3)</f>
        <v>YTA</v>
      </c>
      <c r="F25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8" s="215" t="str" cm="1">
        <f t="array" ref="G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8" s="215" t="str" cm="1">
        <f t="array" ref="H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8" s="157" t="str" cm="1">
        <f t="array" ref="I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8" s="157" t="str" cm="1">
        <f t="array" ref="J2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9" spans="1:11" x14ac:dyDescent="0.25">
      <c r="A2589" s="157" t="s">
        <v>5273</v>
      </c>
      <c r="B2589" s="157" t="s">
        <v>5274</v>
      </c>
      <c r="C2589" s="157">
        <v>-32.571666999999998</v>
      </c>
      <c r="D2589" s="157">
        <v>139.56388899999999</v>
      </c>
      <c r="E2589" s="157" t="str">
        <f>RIGHT(Airports[[#This Row],[ICAO]],3)</f>
        <v>YUN</v>
      </c>
      <c r="F25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9" s="215" t="str" cm="1">
        <f t="array" ref="G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9" s="215" t="str" cm="1">
        <f t="array" ref="H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9" s="157" t="str" cm="1">
        <f t="array" ref="I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9" s="157" t="str" cm="1">
        <f t="array" ref="J2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0" spans="1:11" x14ac:dyDescent="0.25">
      <c r="A2590" s="157" t="s">
        <v>5275</v>
      </c>
      <c r="B2590" s="157" t="s">
        <v>5276</v>
      </c>
      <c r="C2590" s="157">
        <v>-27.95</v>
      </c>
      <c r="D2590" s="157">
        <v>144.625</v>
      </c>
      <c r="E2590" s="157" t="str">
        <f>RIGHT(Airports[[#This Row],[ICAO]],3)</f>
        <v>YWA</v>
      </c>
      <c r="F25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0" s="215" t="str" cm="1">
        <f t="array" ref="G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0" s="215" t="str" cm="1">
        <f t="array" ref="H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0" s="157" t="str" cm="1">
        <f t="array" ref="I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0" s="157" t="str" cm="1">
        <f t="array" ref="J2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1" spans="1:11" x14ac:dyDescent="0.25">
      <c r="A2591" s="157" t="s">
        <v>5277</v>
      </c>
      <c r="B2591" s="157" t="s">
        <v>5278</v>
      </c>
      <c r="C2591" s="157">
        <v>-36.030555999999997</v>
      </c>
      <c r="D2591" s="157">
        <v>146.02777800000001</v>
      </c>
      <c r="E2591" s="157" t="str">
        <f>RIGHT(Airports[[#This Row],[ICAO]],3)</f>
        <v>YWG</v>
      </c>
      <c r="F25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1" s="215" t="str" cm="1">
        <f t="array" ref="G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1" s="215" t="str" cm="1">
        <f t="array" ref="H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1" s="157" t="str" cm="1">
        <f t="array" ref="I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1" s="157" t="str" cm="1">
        <f t="array" ref="J2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2" spans="1:11" x14ac:dyDescent="0.25">
      <c r="A2592" s="157" t="s">
        <v>5279</v>
      </c>
      <c r="B2592" s="157" t="s">
        <v>5280</v>
      </c>
      <c r="C2592" s="157">
        <v>-21.299721999999999</v>
      </c>
      <c r="D2592" s="157">
        <v>118.36666700000001</v>
      </c>
      <c r="E2592" s="157" t="str">
        <f>RIGHT(Airports[[#This Row],[ICAO]],3)</f>
        <v>YYA</v>
      </c>
      <c r="F25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2" s="215" t="str" cm="1">
        <f t="array" ref="G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2" s="215" t="str" cm="1">
        <f t="array" ref="H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2" s="157" t="str" cm="1">
        <f t="array" ref="I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2" s="157" t="str" cm="1">
        <f t="array" ref="J2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3" spans="1:11" x14ac:dyDescent="0.25">
      <c r="A2593" s="157" t="s">
        <v>5281</v>
      </c>
      <c r="B2593" s="157" t="s">
        <v>5282</v>
      </c>
      <c r="C2593" s="157">
        <v>-31.033332999999999</v>
      </c>
      <c r="D2593" s="157">
        <v>123.566667</v>
      </c>
      <c r="E2593" s="157" t="str">
        <f>RIGHT(Airports[[#This Row],[ICAO]],3)</f>
        <v>ZAN</v>
      </c>
      <c r="F25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3" s="215" t="str" cm="1">
        <f t="array" ref="G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3" s="215" t="str" cm="1">
        <f t="array" ref="H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3" s="157" t="str" cm="1">
        <f t="array" ref="I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3" s="157" t="str" cm="1">
        <f t="array" ref="J2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4" spans="1:11" x14ac:dyDescent="0.25">
      <c r="A2594" s="157" t="s">
        <v>5283</v>
      </c>
      <c r="B2594" s="157" t="s">
        <v>5284</v>
      </c>
      <c r="C2594" s="157">
        <v>-33.666666999999997</v>
      </c>
      <c r="D2594" s="157">
        <v>115.902778</v>
      </c>
      <c r="E2594" s="157" t="str">
        <f>RIGHT(Airports[[#This Row],[ICAO]],3)</f>
        <v>ZON</v>
      </c>
      <c r="F25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4" s="215" t="str" cm="1">
        <f t="array" ref="G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4" s="215" t="str" cm="1">
        <f t="array" ref="H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4" s="157" t="str" cm="1">
        <f t="array" ref="I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4" s="157" t="str" cm="1">
        <f t="array" ref="J2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P2577"/>
  <sheetViews>
    <sheetView zoomScale="130" zoomScaleNormal="130" workbookViewId="0">
      <selection activeCell="Z3" sqref="Z3"/>
    </sheetView>
  </sheetViews>
  <sheetFormatPr defaultColWidth="11.42578125" defaultRowHeight="15" x14ac:dyDescent="0.25"/>
  <cols>
    <col min="1" max="2" width="11.42578125" style="157"/>
    <col min="3" max="3" width="11.28515625" style="157" bestFit="1" customWidth="1"/>
    <col min="4" max="4" width="12" style="157" bestFit="1" customWidth="1"/>
    <col min="5" max="5" width="13.5703125" style="157" bestFit="1" customWidth="1"/>
    <col min="6" max="6" width="11.7109375" style="157" bestFit="1" customWidth="1"/>
    <col min="7" max="7" width="13.28515625" style="157" bestFit="1" customWidth="1"/>
    <col min="8" max="8" width="17" style="157" bestFit="1" customWidth="1"/>
    <col min="9" max="9" width="18.5703125" style="157" bestFit="1" customWidth="1"/>
    <col min="10" max="10" width="12.42578125" style="157" bestFit="1" customWidth="1"/>
    <col min="11" max="11" width="14" style="157" bestFit="1" customWidth="1"/>
    <col min="12" max="12" width="12.140625" style="157" bestFit="1" customWidth="1"/>
    <col min="13" max="13" width="13.7109375" style="157" bestFit="1" customWidth="1"/>
    <col min="14" max="14" width="17.5703125" style="157" bestFit="1" customWidth="1"/>
    <col min="15" max="15" width="19" style="157" bestFit="1" customWidth="1"/>
    <col min="16" max="16" width="11.5703125" style="157" bestFit="1" customWidth="1"/>
    <col min="17" max="17" width="13.140625" style="157" bestFit="1" customWidth="1"/>
    <col min="18" max="18" width="14.7109375" style="157" bestFit="1" customWidth="1"/>
    <col min="19" max="19" width="7.42578125" style="157" bestFit="1" customWidth="1"/>
    <col min="20" max="20" width="6.42578125" style="157" bestFit="1" customWidth="1"/>
    <col min="21" max="21" width="4.42578125" style="157" bestFit="1" customWidth="1"/>
    <col min="22" max="22" width="7.5703125" style="157" bestFit="1" customWidth="1"/>
    <col min="23" max="23" width="6.42578125" style="157" bestFit="1" customWidth="1"/>
    <col min="24" max="24" width="5.42578125" style="157" bestFit="1" customWidth="1"/>
    <col min="25" max="25" width="11.42578125" style="156"/>
    <col min="26" max="27" width="11.42578125" style="157"/>
    <col min="28" max="28" width="18.5703125" style="157" bestFit="1" customWidth="1"/>
    <col min="29" max="29" width="7" style="157" bestFit="1" customWidth="1"/>
    <col min="30" max="30" width="17.28515625" style="157" bestFit="1" customWidth="1"/>
    <col min="31" max="31" width="40" style="157" bestFit="1" customWidth="1"/>
    <col min="32" max="32" width="10.85546875" style="157" bestFit="1" customWidth="1"/>
    <col min="33" max="33" width="10.7109375" style="157" customWidth="1"/>
    <col min="34" max="34" width="20.85546875" style="157" bestFit="1" customWidth="1"/>
    <col min="35" max="35" width="11.42578125" style="157"/>
    <col min="36" max="36" width="12" style="157" bestFit="1" customWidth="1"/>
    <col min="37" max="37" width="12" style="157" customWidth="1"/>
    <col min="38" max="38" width="10.85546875" style="157" bestFit="1" customWidth="1"/>
    <col min="39" max="39" width="22.7109375" style="157" bestFit="1" customWidth="1"/>
    <col min="40" max="40" width="12" style="157" bestFit="1" customWidth="1"/>
    <col min="41" max="41" width="11.5703125" style="157" bestFit="1" customWidth="1"/>
    <col min="42" max="42" width="5.85546875" style="157" bestFit="1" customWidth="1"/>
    <col min="43" max="43" width="12" style="157" bestFit="1" customWidth="1"/>
    <col min="44" max="44" width="12" style="157" customWidth="1"/>
    <col min="45" max="45" width="6.5703125" style="157" customWidth="1"/>
    <col min="46" max="46" width="7.5703125" style="157" customWidth="1"/>
    <col min="47" max="48" width="12" style="157" customWidth="1"/>
    <col min="49" max="57" width="12" style="157" bestFit="1" customWidth="1"/>
    <col min="58" max="58" width="9.85546875" style="157" bestFit="1" customWidth="1"/>
    <col min="59" max="59" width="12" style="157" bestFit="1" customWidth="1"/>
    <col min="60" max="60" width="6.5703125" style="157" bestFit="1" customWidth="1"/>
    <col min="61" max="62" width="12" style="157" bestFit="1" customWidth="1"/>
    <col min="63" max="63" width="4.28515625" style="157" bestFit="1" customWidth="1"/>
    <col min="64" max="65" width="12" style="157" bestFit="1" customWidth="1"/>
    <col min="66" max="66" width="8.7109375" style="157" bestFit="1" customWidth="1"/>
    <col min="67" max="67" width="7.5703125" style="157" bestFit="1" customWidth="1"/>
    <col min="68" max="70" width="12" style="157" bestFit="1" customWidth="1"/>
    <col min="71" max="71" width="6.5703125" style="157" bestFit="1" customWidth="1"/>
    <col min="72" max="74" width="12" style="157" bestFit="1" customWidth="1"/>
    <col min="75" max="75" width="7.5703125" style="157" bestFit="1" customWidth="1"/>
    <col min="76" max="80" width="12" style="157" bestFit="1" customWidth="1"/>
    <col min="81" max="81" width="7.5703125" style="157" bestFit="1" customWidth="1"/>
    <col min="82" max="88" width="12" style="157" bestFit="1" customWidth="1"/>
    <col min="89" max="89" width="9.85546875" style="157" bestFit="1" customWidth="1"/>
    <col min="90" max="99" width="12" style="157" bestFit="1" customWidth="1"/>
    <col min="100" max="100" width="6.5703125" style="157" bestFit="1" customWidth="1"/>
    <col min="101" max="113" width="12" style="157" bestFit="1" customWidth="1"/>
    <col min="114" max="114" width="8.7109375" style="157" bestFit="1" customWidth="1"/>
    <col min="115" max="124" width="12" style="157" bestFit="1" customWidth="1"/>
    <col min="125" max="125" width="8.7109375" style="157" bestFit="1" customWidth="1"/>
    <col min="126" max="126" width="12" style="157" bestFit="1" customWidth="1"/>
    <col min="127" max="127" width="7.5703125" style="157" bestFit="1" customWidth="1"/>
    <col min="128" max="128" width="9.85546875" style="157" bestFit="1" customWidth="1"/>
    <col min="129" max="131" width="12" style="157" bestFit="1" customWidth="1"/>
    <col min="132" max="132" width="7.5703125" style="157" bestFit="1" customWidth="1"/>
    <col min="133" max="140" width="12" style="157" bestFit="1" customWidth="1"/>
    <col min="141" max="141" width="9.85546875" style="157" bestFit="1" customWidth="1"/>
    <col min="142" max="142" width="8.7109375" style="157" bestFit="1" customWidth="1"/>
    <col min="143" max="146" width="12" style="157" bestFit="1" customWidth="1"/>
    <col min="147" max="147" width="6.5703125" style="157" bestFit="1" customWidth="1"/>
    <col min="148" max="148" width="7.5703125" style="157" bestFit="1" customWidth="1"/>
    <col min="149" max="153" width="12" style="157" bestFit="1" customWidth="1"/>
    <col min="154" max="154" width="8.7109375" style="157" bestFit="1" customWidth="1"/>
    <col min="155" max="155" width="7.5703125" style="157" bestFit="1" customWidth="1"/>
    <col min="156" max="156" width="12" style="157" bestFit="1" customWidth="1"/>
    <col min="157" max="157" width="7.5703125" style="157" bestFit="1" customWidth="1"/>
    <col min="158" max="168" width="12" style="157" bestFit="1" customWidth="1"/>
    <col min="169" max="169" width="7.5703125" style="157" bestFit="1" customWidth="1"/>
    <col min="170" max="170" width="8.7109375" style="157" bestFit="1" customWidth="1"/>
    <col min="171" max="174" width="12" style="157" bestFit="1" customWidth="1"/>
    <col min="175" max="175" width="6.5703125" style="157" bestFit="1" customWidth="1"/>
    <col min="176" max="180" width="12" style="157" bestFit="1" customWidth="1"/>
    <col min="181" max="181" width="7.5703125" style="157" bestFit="1" customWidth="1"/>
    <col min="182" max="185" width="12" style="157" bestFit="1" customWidth="1"/>
    <col min="186" max="186" width="7.5703125" style="157" bestFit="1" customWidth="1"/>
    <col min="187" max="188" width="12" style="157" bestFit="1" customWidth="1"/>
    <col min="189" max="189" width="7.5703125" style="157" bestFit="1" customWidth="1"/>
    <col min="190" max="207" width="12" style="157" bestFit="1" customWidth="1"/>
    <col min="208" max="208" width="8.7109375" style="157" bestFit="1" customWidth="1"/>
    <col min="209" max="210" width="12" style="157" bestFit="1" customWidth="1"/>
    <col min="211" max="211" width="7.5703125" style="157" bestFit="1" customWidth="1"/>
    <col min="212" max="220" width="12" style="157" bestFit="1" customWidth="1"/>
    <col min="221" max="221" width="6.5703125" style="157" bestFit="1" customWidth="1"/>
    <col min="222" max="227" width="12" style="157" bestFit="1" customWidth="1"/>
    <col min="228" max="228" width="7.5703125" style="157" bestFit="1" customWidth="1"/>
    <col min="229" max="235" width="12" style="157" bestFit="1" customWidth="1"/>
    <col min="236" max="236" width="8.7109375" style="157" bestFit="1" customWidth="1"/>
    <col min="237" max="237" width="12" style="157" bestFit="1" customWidth="1"/>
    <col min="238" max="238" width="8.7109375" style="157" bestFit="1" customWidth="1"/>
    <col min="239" max="240" width="12" style="157" bestFit="1" customWidth="1"/>
    <col min="241" max="241" width="7.5703125" style="157" bestFit="1" customWidth="1"/>
    <col min="242" max="258" width="12" style="157" bestFit="1" customWidth="1"/>
    <col min="259" max="259" width="7.5703125" style="157" bestFit="1" customWidth="1"/>
    <col min="260" max="263" width="12" style="157" bestFit="1" customWidth="1"/>
    <col min="264" max="264" width="4.28515625" style="157" bestFit="1" customWidth="1"/>
    <col min="265" max="270" width="12" style="157" bestFit="1" customWidth="1"/>
    <col min="271" max="271" width="9.85546875" style="157" bestFit="1" customWidth="1"/>
    <col min="272" max="274" width="12" style="157" bestFit="1" customWidth="1"/>
    <col min="275" max="275" width="7.5703125" style="157" bestFit="1" customWidth="1"/>
    <col min="276" max="285" width="12" style="157" bestFit="1" customWidth="1"/>
    <col min="286" max="286" width="9.85546875" style="157" bestFit="1" customWidth="1"/>
    <col min="287" max="289" width="12" style="157" bestFit="1" customWidth="1"/>
    <col min="290" max="290" width="7.5703125" style="157" bestFit="1" customWidth="1"/>
    <col min="291" max="293" width="12" style="157" bestFit="1" customWidth="1"/>
    <col min="294" max="294" width="6.5703125" style="157" bestFit="1" customWidth="1"/>
    <col min="295" max="299" width="12" style="157" bestFit="1" customWidth="1"/>
    <col min="300" max="300" width="8.7109375" style="157" bestFit="1" customWidth="1"/>
    <col min="301" max="301" width="7.5703125" style="157" bestFit="1" customWidth="1"/>
    <col min="302" max="309" width="12" style="157" bestFit="1" customWidth="1"/>
    <col min="310" max="312" width="7.5703125" style="157" bestFit="1" customWidth="1"/>
    <col min="313" max="313" width="12" style="157" bestFit="1" customWidth="1"/>
    <col min="314" max="314" width="9.85546875" style="157" bestFit="1" customWidth="1"/>
    <col min="315" max="327" width="12" style="157" bestFit="1" customWidth="1"/>
    <col min="328" max="328" width="8.7109375" style="157" bestFit="1" customWidth="1"/>
    <col min="329" max="330" width="12" style="157" bestFit="1" customWidth="1"/>
    <col min="331" max="331" width="7.5703125" style="157" bestFit="1" customWidth="1"/>
    <col min="332" max="341" width="12" style="157" bestFit="1" customWidth="1"/>
    <col min="342" max="342" width="7.5703125" style="157" bestFit="1" customWidth="1"/>
    <col min="343" max="348" width="12" style="157" bestFit="1" customWidth="1"/>
    <col min="349" max="349" width="6.5703125" style="157" bestFit="1" customWidth="1"/>
    <col min="350" max="361" width="12" style="157" bestFit="1" customWidth="1"/>
    <col min="362" max="362" width="9.85546875" style="157" bestFit="1" customWidth="1"/>
    <col min="363" max="372" width="12" style="157" bestFit="1" customWidth="1"/>
    <col min="373" max="373" width="7.5703125" style="157" bestFit="1" customWidth="1"/>
    <col min="374" max="374" width="8.7109375" style="157" bestFit="1" customWidth="1"/>
    <col min="375" max="382" width="12" style="157" bestFit="1" customWidth="1"/>
    <col min="383" max="383" width="7.5703125" style="157" bestFit="1" customWidth="1"/>
    <col min="384" max="389" width="12" style="157" bestFit="1" customWidth="1"/>
    <col min="390" max="390" width="6.5703125" style="157" bestFit="1" customWidth="1"/>
    <col min="391" max="392" width="12" style="157" bestFit="1" customWidth="1"/>
    <col min="393" max="393" width="8.7109375" style="157" bestFit="1" customWidth="1"/>
    <col min="394" max="395" width="12" style="157" bestFit="1" customWidth="1"/>
    <col min="396" max="396" width="8.7109375" style="157" bestFit="1" customWidth="1"/>
    <col min="397" max="415" width="12" style="157" bestFit="1" customWidth="1"/>
    <col min="416" max="416" width="8.7109375" style="157" bestFit="1" customWidth="1"/>
    <col min="417" max="418" width="12" style="157" bestFit="1" customWidth="1"/>
    <col min="419" max="419" width="9.85546875" style="157" bestFit="1" customWidth="1"/>
    <col min="420" max="420" width="8.7109375" style="157" bestFit="1" customWidth="1"/>
    <col min="421" max="425" width="12" style="157" bestFit="1" customWidth="1"/>
    <col min="426" max="426" width="8.7109375" style="157" bestFit="1" customWidth="1"/>
    <col min="427" max="431" width="12" style="157" bestFit="1" customWidth="1"/>
    <col min="432" max="432" width="7.5703125" style="157" bestFit="1" customWidth="1"/>
    <col min="433" max="436" width="12" style="157" bestFit="1" customWidth="1"/>
    <col min="437" max="437" width="6.5703125" style="157" bestFit="1" customWidth="1"/>
    <col min="438" max="447" width="12" style="157" bestFit="1" customWidth="1"/>
    <col min="448" max="448" width="8.7109375" style="157" bestFit="1" customWidth="1"/>
    <col min="449" max="463" width="12" style="157" bestFit="1" customWidth="1"/>
    <col min="464" max="464" width="6.5703125" style="157" bestFit="1" customWidth="1"/>
    <col min="465" max="465" width="8.7109375" style="157" bestFit="1" customWidth="1"/>
    <col min="466" max="466" width="7.5703125" style="157" bestFit="1" customWidth="1"/>
    <col min="467" max="469" width="12" style="157" bestFit="1" customWidth="1"/>
    <col min="470" max="470" width="8.7109375" style="157" bestFit="1" customWidth="1"/>
    <col min="471" max="472" width="12" style="157" bestFit="1" customWidth="1"/>
    <col min="473" max="473" width="6.5703125" style="157" bestFit="1" customWidth="1"/>
    <col min="474" max="474" width="12" style="157" bestFit="1" customWidth="1"/>
    <col min="475" max="475" width="7.5703125" style="157" bestFit="1" customWidth="1"/>
    <col min="476" max="480" width="12" style="157" bestFit="1" customWidth="1"/>
    <col min="481" max="481" width="7.5703125" style="157" bestFit="1" customWidth="1"/>
    <col min="482" max="485" width="12" style="157" bestFit="1" customWidth="1"/>
    <col min="486" max="486" width="8.7109375" style="157" bestFit="1" customWidth="1"/>
    <col min="487" max="489" width="12" style="157" bestFit="1" customWidth="1"/>
    <col min="490" max="490" width="6.5703125" style="157" bestFit="1" customWidth="1"/>
    <col min="491" max="491" width="8.7109375" style="157" bestFit="1" customWidth="1"/>
    <col min="492" max="495" width="12" style="157" bestFit="1" customWidth="1"/>
    <col min="496" max="496" width="8.7109375" style="157" bestFit="1" customWidth="1"/>
    <col min="497" max="500" width="12" style="157" bestFit="1" customWidth="1"/>
    <col min="501" max="501" width="9.85546875" style="157" bestFit="1" customWidth="1"/>
    <col min="502" max="502" width="12" style="157" bestFit="1" customWidth="1"/>
    <col min="503" max="503" width="9.85546875" style="157" bestFit="1" customWidth="1"/>
    <col min="504" max="509" width="12" style="157" bestFit="1" customWidth="1"/>
    <col min="510" max="510" width="7.5703125" style="157" bestFit="1" customWidth="1"/>
    <col min="511" max="512" width="12" style="157" bestFit="1" customWidth="1"/>
    <col min="513" max="513" width="7.5703125" style="157" bestFit="1" customWidth="1"/>
    <col min="514" max="517" width="12" style="157" bestFit="1" customWidth="1"/>
    <col min="518" max="518" width="8.7109375" style="157" bestFit="1" customWidth="1"/>
    <col min="519" max="519" width="12" style="157" bestFit="1" customWidth="1"/>
    <col min="520" max="520" width="8.7109375" style="157" bestFit="1" customWidth="1"/>
    <col min="521" max="524" width="12" style="157" bestFit="1" customWidth="1"/>
    <col min="525" max="525" width="7.5703125" style="157" bestFit="1" customWidth="1"/>
    <col min="526" max="528" width="12" style="157" bestFit="1" customWidth="1"/>
    <col min="529" max="529" width="8.7109375" style="157" bestFit="1" customWidth="1"/>
    <col min="530" max="532" width="12" style="157" bestFit="1" customWidth="1"/>
    <col min="533" max="533" width="4.28515625" style="157" bestFit="1" customWidth="1"/>
    <col min="534" max="545" width="12" style="157" bestFit="1" customWidth="1"/>
    <col min="546" max="546" width="7.5703125" style="157" bestFit="1" customWidth="1"/>
    <col min="547" max="547" width="12" style="157" bestFit="1" customWidth="1"/>
    <col min="548" max="548" width="6.5703125" style="157" bestFit="1" customWidth="1"/>
    <col min="549" max="552" width="12" style="157" bestFit="1" customWidth="1"/>
    <col min="553" max="554" width="8.7109375" style="157" bestFit="1" customWidth="1"/>
    <col min="555" max="555" width="12" style="157" bestFit="1" customWidth="1"/>
    <col min="556" max="558" width="8.7109375" style="157" bestFit="1" customWidth="1"/>
    <col min="559" max="577" width="12" style="157" bestFit="1" customWidth="1"/>
    <col min="578" max="578" width="9.85546875" style="157" bestFit="1" customWidth="1"/>
    <col min="579" max="587" width="12" style="157" bestFit="1" customWidth="1"/>
    <col min="588" max="588" width="7.5703125" style="157" bestFit="1" customWidth="1"/>
    <col min="589" max="591" width="12" style="157" bestFit="1" customWidth="1"/>
    <col min="592" max="592" width="7.5703125" style="157" bestFit="1" customWidth="1"/>
    <col min="593" max="593" width="12" style="157" bestFit="1" customWidth="1"/>
    <col min="594" max="594" width="7.5703125" style="157" bestFit="1" customWidth="1"/>
    <col min="595" max="595" width="12" style="157" bestFit="1" customWidth="1"/>
    <col min="596" max="596" width="6.5703125" style="157" bestFit="1" customWidth="1"/>
    <col min="597" max="598" width="12" style="157" bestFit="1" customWidth="1"/>
    <col min="599" max="599" width="8.7109375" style="157" bestFit="1" customWidth="1"/>
    <col min="600" max="604" width="12" style="157" bestFit="1" customWidth="1"/>
    <col min="605" max="605" width="7.5703125" style="157" bestFit="1" customWidth="1"/>
    <col min="606" max="617" width="12" style="157" bestFit="1" customWidth="1"/>
    <col min="618" max="618" width="9.85546875" style="157" bestFit="1" customWidth="1"/>
    <col min="619" max="619" width="7.5703125" style="157" bestFit="1" customWidth="1"/>
    <col min="620" max="626" width="12" style="157" bestFit="1" customWidth="1"/>
    <col min="627" max="627" width="9.85546875" style="157" bestFit="1" customWidth="1"/>
    <col min="628" max="640" width="12" style="157" bestFit="1" customWidth="1"/>
    <col min="641" max="641" width="8.7109375" style="157" bestFit="1" customWidth="1"/>
    <col min="642" max="646" width="12" style="157" bestFit="1" customWidth="1"/>
    <col min="647" max="647" width="6.5703125" style="157" bestFit="1" customWidth="1"/>
    <col min="648" max="648" width="9.85546875" style="157" bestFit="1" customWidth="1"/>
    <col min="649" max="649" width="12" style="157" bestFit="1" customWidth="1"/>
    <col min="650" max="650" width="7.5703125" style="157" bestFit="1" customWidth="1"/>
    <col min="651" max="653" width="12" style="157" bestFit="1" customWidth="1"/>
    <col min="654" max="654" width="6.5703125" style="157" bestFit="1" customWidth="1"/>
    <col min="655" max="661" width="12" style="157" bestFit="1" customWidth="1"/>
    <col min="662" max="662" width="8.7109375" style="157" bestFit="1" customWidth="1"/>
    <col min="663" max="664" width="12" style="157" bestFit="1" customWidth="1"/>
    <col min="665" max="665" width="7.5703125" style="157" bestFit="1" customWidth="1"/>
    <col min="666" max="667" width="12" style="157" bestFit="1" customWidth="1"/>
    <col min="668" max="668" width="9.85546875" style="157" bestFit="1" customWidth="1"/>
    <col min="669" max="669" width="8.7109375" style="157" bestFit="1" customWidth="1"/>
    <col min="670" max="670" width="12" style="157" bestFit="1" customWidth="1"/>
    <col min="671" max="671" width="7.5703125" style="157" bestFit="1" customWidth="1"/>
    <col min="672" max="675" width="12" style="157" bestFit="1" customWidth="1"/>
    <col min="676" max="676" width="6.5703125" style="157" bestFit="1" customWidth="1"/>
    <col min="677" max="683" width="12" style="157" bestFit="1" customWidth="1"/>
    <col min="684" max="684" width="6.5703125" style="157" bestFit="1" customWidth="1"/>
    <col min="685" max="698" width="12" style="157" bestFit="1" customWidth="1"/>
    <col min="699" max="699" width="4.28515625" style="157" bestFit="1" customWidth="1"/>
    <col min="700" max="702" width="12" style="157" bestFit="1" customWidth="1"/>
    <col min="703" max="703" width="7.5703125" style="157" bestFit="1" customWidth="1"/>
    <col min="704" max="716" width="12" style="157" bestFit="1" customWidth="1"/>
    <col min="717" max="717" width="7.5703125" style="157" bestFit="1" customWidth="1"/>
    <col min="718" max="721" width="12" style="157" bestFit="1" customWidth="1"/>
    <col min="722" max="722" width="9.85546875" style="157" bestFit="1" customWidth="1"/>
    <col min="723" max="734" width="12" style="157" bestFit="1" customWidth="1"/>
    <col min="735" max="735" width="7.5703125" style="157" bestFit="1" customWidth="1"/>
    <col min="736" max="742" width="12" style="157" bestFit="1" customWidth="1"/>
    <col min="743" max="743" width="7.5703125" style="157" bestFit="1" customWidth="1"/>
    <col min="744" max="752" width="12" style="157" bestFit="1" customWidth="1"/>
    <col min="753" max="753" width="9.85546875" style="157" bestFit="1" customWidth="1"/>
    <col min="754" max="763" width="12" style="157" bestFit="1" customWidth="1"/>
    <col min="764" max="764" width="9.85546875" style="157" bestFit="1" customWidth="1"/>
    <col min="765" max="765" width="6.5703125" style="157" bestFit="1" customWidth="1"/>
    <col min="766" max="793" width="12" style="157" bestFit="1" customWidth="1"/>
    <col min="794" max="795" width="7.5703125" style="157" bestFit="1" customWidth="1"/>
    <col min="796" max="796" width="12" style="157" bestFit="1" customWidth="1"/>
    <col min="797" max="797" width="8.7109375" style="157" bestFit="1" customWidth="1"/>
    <col min="798" max="800" width="12" style="157" bestFit="1" customWidth="1"/>
    <col min="801" max="801" width="7.5703125" style="157" bestFit="1" customWidth="1"/>
    <col min="802" max="802" width="6.5703125" style="157" bestFit="1" customWidth="1"/>
    <col min="803" max="803" width="8.7109375" style="157" bestFit="1" customWidth="1"/>
    <col min="804" max="806" width="12" style="157" bestFit="1" customWidth="1"/>
    <col min="807" max="807" width="9.85546875" style="157" bestFit="1" customWidth="1"/>
    <col min="808" max="817" width="12" style="157" bestFit="1" customWidth="1"/>
    <col min="818" max="818" width="8.7109375" style="157" bestFit="1" customWidth="1"/>
    <col min="819" max="825" width="12" style="157" bestFit="1" customWidth="1"/>
    <col min="826" max="826" width="7.5703125" style="157" bestFit="1" customWidth="1"/>
    <col min="827" max="830" width="12" style="157" bestFit="1" customWidth="1"/>
    <col min="831" max="831" width="6.5703125" style="157" bestFit="1" customWidth="1"/>
    <col min="832" max="833" width="12" style="157" bestFit="1" customWidth="1"/>
    <col min="834" max="834" width="7.5703125" style="157" bestFit="1" customWidth="1"/>
    <col min="835" max="842" width="12" style="157" bestFit="1" customWidth="1"/>
    <col min="843" max="843" width="8.7109375" style="157" bestFit="1" customWidth="1"/>
    <col min="844" max="847" width="12" style="157" bestFit="1" customWidth="1"/>
    <col min="848" max="848" width="8.7109375" style="157" bestFit="1" customWidth="1"/>
    <col min="849" max="858" width="12" style="157" bestFit="1" customWidth="1"/>
    <col min="859" max="859" width="9.85546875" style="157" bestFit="1" customWidth="1"/>
    <col min="860" max="861" width="12" style="157" bestFit="1" customWidth="1"/>
    <col min="862" max="862" width="7.5703125" style="157" bestFit="1" customWidth="1"/>
    <col min="863" max="874" width="12" style="157" bestFit="1" customWidth="1"/>
    <col min="875" max="875" width="8.7109375" style="157" bestFit="1" customWidth="1"/>
    <col min="876" max="888" width="12" style="157" bestFit="1" customWidth="1"/>
    <col min="889" max="889" width="6.5703125" style="157" bestFit="1" customWidth="1"/>
    <col min="890" max="892" width="12" style="157" bestFit="1" customWidth="1"/>
    <col min="893" max="893" width="7.5703125" style="157" bestFit="1" customWidth="1"/>
    <col min="894" max="897" width="12" style="157" bestFit="1" customWidth="1"/>
    <col min="898" max="898" width="8.7109375" style="157" bestFit="1" customWidth="1"/>
    <col min="899" max="902" width="12" style="157" bestFit="1" customWidth="1"/>
    <col min="903" max="903" width="8.7109375" style="157" bestFit="1" customWidth="1"/>
    <col min="904" max="908" width="12" style="157" bestFit="1" customWidth="1"/>
    <col min="909" max="909" width="7.5703125" style="157" bestFit="1" customWidth="1"/>
    <col min="910" max="921" width="12" style="157" bestFit="1" customWidth="1"/>
    <col min="922" max="922" width="7.5703125" style="157" bestFit="1" customWidth="1"/>
    <col min="923" max="928" width="12" style="157" bestFit="1" customWidth="1"/>
    <col min="929" max="929" width="8.7109375" style="157" bestFit="1" customWidth="1"/>
    <col min="930" max="930" width="12" style="157" bestFit="1" customWidth="1"/>
    <col min="931" max="931" width="10.85546875" style="157" bestFit="1" customWidth="1"/>
    <col min="932" max="932" width="12" style="157" bestFit="1" customWidth="1"/>
    <col min="933" max="933" width="7.5703125" style="157" bestFit="1" customWidth="1"/>
    <col min="934" max="935" width="12" style="157" bestFit="1" customWidth="1"/>
    <col min="936" max="936" width="9.85546875" style="157" bestFit="1" customWidth="1"/>
    <col min="937" max="940" width="12" style="157" bestFit="1" customWidth="1"/>
    <col min="941" max="941" width="8.7109375" style="157" bestFit="1" customWidth="1"/>
    <col min="942" max="947" width="12" style="157" bestFit="1" customWidth="1"/>
    <col min="948" max="948" width="8.7109375" style="157" bestFit="1" customWidth="1"/>
    <col min="949" max="952" width="12" style="157" bestFit="1" customWidth="1"/>
    <col min="953" max="953" width="7.5703125" style="157" bestFit="1" customWidth="1"/>
    <col min="954" max="954" width="12" style="157" bestFit="1" customWidth="1"/>
    <col min="955" max="955" width="8.7109375" style="157" bestFit="1" customWidth="1"/>
    <col min="956" max="957" width="12" style="157" bestFit="1" customWidth="1"/>
    <col min="958" max="958" width="7.5703125" style="157" bestFit="1" customWidth="1"/>
    <col min="959" max="960" width="12" style="157" bestFit="1" customWidth="1"/>
    <col min="961" max="961" width="7.5703125" style="157" bestFit="1" customWidth="1"/>
    <col min="962" max="987" width="12" style="157" bestFit="1" customWidth="1"/>
    <col min="988" max="988" width="8.7109375" style="157" bestFit="1" customWidth="1"/>
    <col min="989" max="1000" width="12" style="157" bestFit="1" customWidth="1"/>
    <col min="1001" max="1001" width="8.7109375" style="157" bestFit="1" customWidth="1"/>
    <col min="1002" max="1016" width="12" style="157" bestFit="1" customWidth="1"/>
    <col min="1017" max="1017" width="7.5703125" style="157" bestFit="1" customWidth="1"/>
    <col min="1018" max="1020" width="12" style="157" bestFit="1" customWidth="1"/>
    <col min="1021" max="1021" width="7.5703125" style="157" bestFit="1" customWidth="1"/>
    <col min="1022" max="1022" width="12" style="157" bestFit="1" customWidth="1"/>
    <col min="1023" max="1023" width="9.85546875" style="157" bestFit="1" customWidth="1"/>
    <col min="1024" max="1030" width="12" style="157" bestFit="1" customWidth="1"/>
    <col min="1031" max="1031" width="8.7109375" style="157" bestFit="1" customWidth="1"/>
    <col min="1032" max="1048" width="12" style="157" bestFit="1" customWidth="1"/>
    <col min="1049" max="1049" width="8.7109375" style="157" bestFit="1" customWidth="1"/>
    <col min="1050" max="1053" width="12" style="157" bestFit="1" customWidth="1"/>
    <col min="1054" max="1054" width="9.85546875" style="157" bestFit="1" customWidth="1"/>
    <col min="1055" max="1055" width="7.5703125" style="157" bestFit="1" customWidth="1"/>
    <col min="1056" max="1061" width="12" style="157" bestFit="1" customWidth="1"/>
    <col min="1062" max="1062" width="8.7109375" style="157" bestFit="1" customWidth="1"/>
    <col min="1063" max="1068" width="12" style="157" bestFit="1" customWidth="1"/>
    <col min="1069" max="1069" width="7.5703125" style="157" bestFit="1" customWidth="1"/>
    <col min="1070" max="1076" width="12" style="157" bestFit="1" customWidth="1"/>
    <col min="1077" max="1077" width="7.5703125" style="157" bestFit="1" customWidth="1"/>
    <col min="1078" max="1081" width="12" style="157" bestFit="1" customWidth="1"/>
    <col min="1082" max="1082" width="7.5703125" style="157" bestFit="1" customWidth="1"/>
    <col min="1083" max="1085" width="12" style="157" bestFit="1" customWidth="1"/>
    <col min="1086" max="1086" width="8.7109375" style="157" bestFit="1" customWidth="1"/>
    <col min="1087" max="1087" width="7.5703125" style="157" bestFit="1" customWidth="1"/>
    <col min="1088" max="1096" width="12" style="157" bestFit="1" customWidth="1"/>
    <col min="1097" max="1097" width="7.5703125" style="157" bestFit="1" customWidth="1"/>
    <col min="1098" max="1107" width="12" style="157" bestFit="1" customWidth="1"/>
    <col min="1108" max="1108" width="7.5703125" style="157" bestFit="1" customWidth="1"/>
    <col min="1109" max="1113" width="12" style="157" bestFit="1" customWidth="1"/>
    <col min="1114" max="1114" width="9.85546875" style="157" bestFit="1" customWidth="1"/>
    <col min="1115" max="1120" width="12" style="157" bestFit="1" customWidth="1"/>
    <col min="1121" max="1121" width="8.7109375" style="157" bestFit="1" customWidth="1"/>
    <col min="1122" max="1133" width="12" style="157" bestFit="1" customWidth="1"/>
    <col min="1134" max="1134" width="9.85546875" style="157" bestFit="1" customWidth="1"/>
    <col min="1135" max="1136" width="12" style="157" bestFit="1" customWidth="1"/>
    <col min="1137" max="1137" width="8.7109375" style="157" bestFit="1" customWidth="1"/>
    <col min="1138" max="1140" width="12" style="157" bestFit="1" customWidth="1"/>
    <col min="1141" max="1141" width="8.7109375" style="157" bestFit="1" customWidth="1"/>
    <col min="1142" max="1144" width="12" style="157" bestFit="1" customWidth="1"/>
    <col min="1145" max="1145" width="8.7109375" style="157" bestFit="1" customWidth="1"/>
    <col min="1146" max="1177" width="12" style="157" bestFit="1" customWidth="1"/>
    <col min="1178" max="1178" width="6.5703125" style="157" bestFit="1" customWidth="1"/>
    <col min="1179" max="1180" width="12" style="157" bestFit="1" customWidth="1"/>
    <col min="1181" max="1181" width="7.5703125" style="157" bestFit="1" customWidth="1"/>
    <col min="1182" max="1194" width="12" style="157" bestFit="1" customWidth="1"/>
    <col min="1195" max="1195" width="7.5703125" style="157" bestFit="1" customWidth="1"/>
    <col min="1196" max="1202" width="12" style="157" bestFit="1" customWidth="1"/>
    <col min="1203" max="1203" width="9.85546875" style="157" bestFit="1" customWidth="1"/>
    <col min="1204" max="1204" width="12" style="157" bestFit="1" customWidth="1"/>
    <col min="1205" max="1205" width="6.5703125" style="157" bestFit="1" customWidth="1"/>
    <col min="1206" max="1212" width="12" style="157" bestFit="1" customWidth="1"/>
    <col min="1213" max="1213" width="6.5703125" style="157" bestFit="1" customWidth="1"/>
    <col min="1214" max="1217" width="12" style="157" bestFit="1" customWidth="1"/>
    <col min="1218" max="1218" width="9.85546875" style="157" bestFit="1" customWidth="1"/>
    <col min="1219" max="1225" width="12" style="157" bestFit="1" customWidth="1"/>
    <col min="1226" max="1226" width="7.5703125" style="157" bestFit="1" customWidth="1"/>
    <col min="1227" max="1233" width="12" style="157" bestFit="1" customWidth="1"/>
    <col min="1234" max="1234" width="8.7109375" style="157" bestFit="1" customWidth="1"/>
    <col min="1235" max="1244" width="12" style="157" bestFit="1" customWidth="1"/>
    <col min="1245" max="1245" width="7.5703125" style="157" bestFit="1" customWidth="1"/>
    <col min="1246" max="1251" width="12" style="157" bestFit="1" customWidth="1"/>
    <col min="1252" max="1252" width="6.5703125" style="157" bestFit="1" customWidth="1"/>
    <col min="1253" max="1253" width="12" style="157" bestFit="1" customWidth="1"/>
    <col min="1254" max="1254" width="8.7109375" style="157" bestFit="1" customWidth="1"/>
    <col min="1255" max="1257" width="12" style="157" bestFit="1" customWidth="1"/>
    <col min="1258" max="1258" width="7.5703125" style="157" bestFit="1" customWidth="1"/>
    <col min="1259" max="1268" width="12" style="157" bestFit="1" customWidth="1"/>
    <col min="1269" max="1270" width="8.7109375" style="157" bestFit="1" customWidth="1"/>
    <col min="1271" max="1271" width="12" style="157" bestFit="1" customWidth="1"/>
    <col min="1272" max="1272" width="8.7109375" style="157" bestFit="1" customWidth="1"/>
    <col min="1273" max="1288" width="12" style="157" bestFit="1" customWidth="1"/>
    <col min="1289" max="1289" width="8.7109375" style="157" bestFit="1" customWidth="1"/>
    <col min="1290" max="1297" width="12" style="157" bestFit="1" customWidth="1"/>
    <col min="1298" max="1298" width="9.85546875" style="157" bestFit="1" customWidth="1"/>
    <col min="1299" max="1305" width="12" style="157" bestFit="1" customWidth="1"/>
    <col min="1306" max="1306" width="4.28515625" style="157" bestFit="1" customWidth="1"/>
    <col min="1307" max="1308" width="12" style="157" bestFit="1" customWidth="1"/>
    <col min="1309" max="1309" width="9.85546875" style="157" bestFit="1" customWidth="1"/>
    <col min="1310" max="1313" width="12" style="157" bestFit="1" customWidth="1"/>
    <col min="1314" max="1314" width="7.5703125" style="157" bestFit="1" customWidth="1"/>
    <col min="1315" max="1326" width="12" style="157" bestFit="1" customWidth="1"/>
    <col min="1327" max="1327" width="9.85546875" style="157" bestFit="1" customWidth="1"/>
    <col min="1328" max="1338" width="12" style="157" bestFit="1" customWidth="1"/>
    <col min="1339" max="1339" width="6.5703125" style="157" bestFit="1" customWidth="1"/>
    <col min="1340" max="1343" width="12" style="157" bestFit="1" customWidth="1"/>
    <col min="1344" max="1344" width="8.7109375" style="157" bestFit="1" customWidth="1"/>
    <col min="1345" max="1345" width="7.5703125" style="157" bestFit="1" customWidth="1"/>
    <col min="1346" max="1349" width="12" style="157" bestFit="1" customWidth="1"/>
    <col min="1350" max="1350" width="8.7109375" style="157" bestFit="1" customWidth="1"/>
    <col min="1351" max="1352" width="7.5703125" style="157" bestFit="1" customWidth="1"/>
    <col min="1353" max="1353" width="9.85546875" style="157" bestFit="1" customWidth="1"/>
    <col min="1354" max="1354" width="7.5703125" style="157" bestFit="1" customWidth="1"/>
    <col min="1355" max="1362" width="12" style="157" bestFit="1" customWidth="1"/>
    <col min="1363" max="1363" width="7.5703125" style="157" bestFit="1" customWidth="1"/>
    <col min="1364" max="1374" width="12" style="157" bestFit="1" customWidth="1"/>
    <col min="1375" max="1375" width="9.85546875" style="157" bestFit="1" customWidth="1"/>
    <col min="1376" max="1376" width="7.5703125" style="157" bestFit="1" customWidth="1"/>
    <col min="1377" max="1383" width="12" style="157" bestFit="1" customWidth="1"/>
    <col min="1384" max="1384" width="9.85546875" style="157" bestFit="1" customWidth="1"/>
    <col min="1385" max="1385" width="7.5703125" style="157" bestFit="1" customWidth="1"/>
    <col min="1386" max="1390" width="12" style="157" bestFit="1" customWidth="1"/>
    <col min="1391" max="1391" width="6.5703125" style="157" bestFit="1" customWidth="1"/>
    <col min="1392" max="1394" width="12" style="157" bestFit="1" customWidth="1"/>
    <col min="1395" max="1395" width="7.5703125" style="157" bestFit="1" customWidth="1"/>
    <col min="1396" max="1399" width="12" style="157" bestFit="1" customWidth="1"/>
    <col min="1400" max="1400" width="7.5703125" style="157" bestFit="1" customWidth="1"/>
    <col min="1401" max="1405" width="12" style="157" bestFit="1" customWidth="1"/>
    <col min="1406" max="1406" width="7.5703125" style="157" bestFit="1" customWidth="1"/>
    <col min="1407" max="1412" width="12" style="157" bestFit="1" customWidth="1"/>
    <col min="1413" max="1413" width="6.5703125" style="157" bestFit="1" customWidth="1"/>
    <col min="1414" max="1414" width="12" style="157" bestFit="1" customWidth="1"/>
    <col min="1415" max="1415" width="9.85546875" style="157" bestFit="1" customWidth="1"/>
    <col min="1416" max="1422" width="12" style="157" bestFit="1" customWidth="1"/>
    <col min="1423" max="1423" width="9.85546875" style="157" bestFit="1" customWidth="1"/>
    <col min="1424" max="1444" width="12" style="157" bestFit="1" customWidth="1"/>
    <col min="1445" max="1445" width="7.5703125" style="157" bestFit="1" customWidth="1"/>
    <col min="1446" max="1446" width="12" style="157" bestFit="1" customWidth="1"/>
    <col min="1447" max="1447" width="8.7109375" style="157" bestFit="1" customWidth="1"/>
    <col min="1448" max="1454" width="12" style="157" bestFit="1" customWidth="1"/>
    <col min="1455" max="1455" width="7.5703125" style="157" bestFit="1" customWidth="1"/>
    <col min="1456" max="1457" width="12" style="157" bestFit="1" customWidth="1"/>
    <col min="1458" max="1458" width="9.85546875" style="157" bestFit="1" customWidth="1"/>
    <col min="1459" max="1476" width="12" style="157" bestFit="1" customWidth="1"/>
    <col min="1477" max="1477" width="6.5703125" style="157" bestFit="1" customWidth="1"/>
    <col min="1478" max="1478" width="12" style="157" bestFit="1" customWidth="1"/>
    <col min="1479" max="1479" width="8.7109375" style="157" bestFit="1" customWidth="1"/>
    <col min="1480" max="1480" width="12" style="157" bestFit="1" customWidth="1"/>
    <col min="1481" max="1481" width="8.7109375" style="157" bestFit="1" customWidth="1"/>
    <col min="1482" max="1500" width="12" style="157" bestFit="1" customWidth="1"/>
    <col min="1501" max="1502" width="9.85546875" style="157" bestFit="1" customWidth="1"/>
    <col min="1503" max="1515" width="12" style="157" bestFit="1" customWidth="1"/>
    <col min="1516" max="1516" width="4.28515625" style="157" bestFit="1" customWidth="1"/>
    <col min="1517" max="1525" width="12" style="157" bestFit="1" customWidth="1"/>
    <col min="1526" max="1526" width="8.7109375" style="157" bestFit="1" customWidth="1"/>
    <col min="1527" max="1534" width="12" style="157" bestFit="1" customWidth="1"/>
    <col min="1535" max="1536" width="7.5703125" style="157" bestFit="1" customWidth="1"/>
    <col min="1537" max="1537" width="12" style="157" bestFit="1" customWidth="1"/>
    <col min="1538" max="1538" width="8.7109375" style="157" bestFit="1" customWidth="1"/>
    <col min="1539" max="1545" width="12" style="157" bestFit="1" customWidth="1"/>
    <col min="1546" max="1546" width="7.5703125" style="157" bestFit="1" customWidth="1"/>
    <col min="1547" max="1547" width="9.85546875" style="157" bestFit="1" customWidth="1"/>
    <col min="1548" max="1562" width="12" style="157" bestFit="1" customWidth="1"/>
    <col min="1563" max="1563" width="9.85546875" style="157" bestFit="1" customWidth="1"/>
    <col min="1564" max="1597" width="12" style="157" bestFit="1" customWidth="1"/>
    <col min="1598" max="1598" width="8.7109375" style="157" bestFit="1" customWidth="1"/>
    <col min="1599" max="1622" width="12" style="157" bestFit="1" customWidth="1"/>
    <col min="1623" max="1623" width="7.5703125" style="157" bestFit="1" customWidth="1"/>
    <col min="1624" max="1625" width="12" style="157" bestFit="1" customWidth="1"/>
    <col min="1626" max="1626" width="8.7109375" style="157" bestFit="1" customWidth="1"/>
    <col min="1627" max="1630" width="12" style="157" bestFit="1" customWidth="1"/>
    <col min="1631" max="1631" width="7.5703125" style="157" bestFit="1" customWidth="1"/>
    <col min="1632" max="1635" width="12" style="157" bestFit="1" customWidth="1"/>
    <col min="1636" max="1636" width="8.7109375" style="157" bestFit="1" customWidth="1"/>
    <col min="1637" max="1637" width="12" style="157" bestFit="1" customWidth="1"/>
    <col min="1638" max="1638" width="7.5703125" style="157" bestFit="1" customWidth="1"/>
    <col min="1639" max="1639" width="4.28515625" style="157" bestFit="1" customWidth="1"/>
    <col min="1640" max="1643" width="12" style="157" bestFit="1" customWidth="1"/>
    <col min="1644" max="1644" width="7.5703125" style="157" bestFit="1" customWidth="1"/>
    <col min="1645" max="1646" width="12" style="157" bestFit="1" customWidth="1"/>
    <col min="1647" max="1647" width="9.85546875" style="157" bestFit="1" customWidth="1"/>
    <col min="1648" max="1661" width="12" style="157" bestFit="1" customWidth="1"/>
    <col min="1662" max="1662" width="7.5703125" style="157" bestFit="1" customWidth="1"/>
    <col min="1663" max="1663" width="8.7109375" style="157" bestFit="1" customWidth="1"/>
    <col min="1664" max="1666" width="12" style="157" bestFit="1" customWidth="1"/>
    <col min="1667" max="1667" width="9.85546875" style="157" bestFit="1" customWidth="1"/>
    <col min="1668" max="1674" width="12" style="157" bestFit="1" customWidth="1"/>
    <col min="1675" max="1675" width="6.5703125" style="157" bestFit="1" customWidth="1"/>
    <col min="1676" max="1682" width="12" style="157" bestFit="1" customWidth="1"/>
    <col min="1683" max="1683" width="8.7109375" style="157" bestFit="1" customWidth="1"/>
    <col min="1684" max="1720" width="12" style="157" bestFit="1" customWidth="1"/>
    <col min="1721" max="1721" width="9.85546875" style="157" bestFit="1" customWidth="1"/>
    <col min="1722" max="1723" width="12" style="157" bestFit="1" customWidth="1"/>
    <col min="1724" max="1724" width="7.5703125" style="157" bestFit="1" customWidth="1"/>
    <col min="1725" max="1726" width="12" style="157" bestFit="1" customWidth="1"/>
    <col min="1727" max="1727" width="7.5703125" style="157" bestFit="1" customWidth="1"/>
    <col min="1728" max="1728" width="8.7109375" style="157" bestFit="1" customWidth="1"/>
    <col min="1729" max="1729" width="12" style="157" bestFit="1" customWidth="1"/>
    <col min="1730" max="1730" width="6.5703125" style="157" bestFit="1" customWidth="1"/>
    <col min="1731" max="1739" width="12" style="157" bestFit="1" customWidth="1"/>
    <col min="1740" max="1740" width="4.28515625" style="157" bestFit="1" customWidth="1"/>
    <col min="1741" max="1771" width="12" style="157" bestFit="1" customWidth="1"/>
    <col min="1772" max="1772" width="8.7109375" style="157" bestFit="1" customWidth="1"/>
    <col min="1773" max="1773" width="7.5703125" style="157" bestFit="1" customWidth="1"/>
    <col min="1774" max="1776" width="12" style="157" bestFit="1" customWidth="1"/>
    <col min="1777" max="1777" width="6.5703125" style="157" bestFit="1" customWidth="1"/>
    <col min="1778" max="1779" width="12" style="157" bestFit="1" customWidth="1"/>
    <col min="1780" max="1780" width="9.85546875" style="157" bestFit="1" customWidth="1"/>
    <col min="1781" max="1788" width="12" style="157" bestFit="1" customWidth="1"/>
    <col min="1789" max="1789" width="8.7109375" style="157" bestFit="1" customWidth="1"/>
    <col min="1790" max="1793" width="12" style="157" bestFit="1" customWidth="1"/>
    <col min="1794" max="1794" width="9.85546875" style="157" bestFit="1" customWidth="1"/>
    <col min="1795" max="1798" width="12" style="157" bestFit="1" customWidth="1"/>
    <col min="1799" max="1799" width="9.85546875" style="157" bestFit="1" customWidth="1"/>
    <col min="1800" max="1812" width="12" style="157" bestFit="1" customWidth="1"/>
    <col min="1813" max="1813" width="9.85546875" style="157" bestFit="1" customWidth="1"/>
    <col min="1814" max="1817" width="12" style="157" bestFit="1" customWidth="1"/>
    <col min="1818" max="1818" width="8.7109375" style="157" bestFit="1" customWidth="1"/>
    <col min="1819" max="1827" width="12" style="157" bestFit="1" customWidth="1"/>
    <col min="1828" max="1828" width="7.5703125" style="157" bestFit="1" customWidth="1"/>
    <col min="1829" max="1829" width="12" style="157" bestFit="1" customWidth="1"/>
    <col min="1830" max="1830" width="7.5703125" style="157" bestFit="1" customWidth="1"/>
    <col min="1831" max="1833" width="12" style="157" bestFit="1" customWidth="1"/>
    <col min="1834" max="1834" width="9.85546875" style="157" bestFit="1" customWidth="1"/>
    <col min="1835" max="1840" width="12" style="157" bestFit="1" customWidth="1"/>
    <col min="1841" max="1841" width="7.5703125" style="157" bestFit="1" customWidth="1"/>
    <col min="1842" max="1852" width="12" style="157" bestFit="1" customWidth="1"/>
    <col min="1853" max="1853" width="8.7109375" style="157" bestFit="1" customWidth="1"/>
    <col min="1854" max="1870" width="12" style="157" bestFit="1" customWidth="1"/>
    <col min="1871" max="1871" width="9.85546875" style="157" bestFit="1" customWidth="1"/>
    <col min="1872" max="1873" width="12" style="157" bestFit="1" customWidth="1"/>
    <col min="1874" max="1874" width="6.5703125" style="157" bestFit="1" customWidth="1"/>
    <col min="1875" max="1900" width="12" style="157" bestFit="1" customWidth="1"/>
    <col min="1901" max="1901" width="7.5703125" style="157" bestFit="1" customWidth="1"/>
    <col min="1902" max="1920" width="12" style="157" bestFit="1" customWidth="1"/>
    <col min="1921" max="1921" width="8.7109375" style="157" bestFit="1" customWidth="1"/>
    <col min="1922" max="1938" width="12" style="157" bestFit="1" customWidth="1"/>
    <col min="1939" max="1939" width="8.7109375" style="157" bestFit="1" customWidth="1"/>
    <col min="1940" max="1941" width="12" style="157" bestFit="1" customWidth="1"/>
    <col min="1942" max="1942" width="6.5703125" style="157" bestFit="1" customWidth="1"/>
    <col min="1943" max="1944" width="12" style="157" bestFit="1" customWidth="1"/>
    <col min="1945" max="1945" width="7.5703125" style="157" bestFit="1" customWidth="1"/>
    <col min="1946" max="1948" width="12" style="157" bestFit="1" customWidth="1"/>
    <col min="1949" max="1949" width="9.85546875" style="157" bestFit="1" customWidth="1"/>
    <col min="1950" max="1957" width="12" style="157" bestFit="1" customWidth="1"/>
    <col min="1958" max="1958" width="8.7109375" style="157" bestFit="1" customWidth="1"/>
    <col min="1959" max="1965" width="12" style="157" bestFit="1" customWidth="1"/>
    <col min="1966" max="1966" width="7.5703125" style="157" bestFit="1" customWidth="1"/>
    <col min="1967" max="1971" width="12" style="157" bestFit="1" customWidth="1"/>
    <col min="1972" max="1972" width="8.7109375" style="157" bestFit="1" customWidth="1"/>
    <col min="1973" max="1978" width="12" style="157" bestFit="1" customWidth="1"/>
    <col min="1979" max="1979" width="9.85546875" style="157" bestFit="1" customWidth="1"/>
    <col min="1980" max="1984" width="12" style="157" bestFit="1" customWidth="1"/>
    <col min="1985" max="1985" width="6.5703125" style="157" bestFit="1" customWidth="1"/>
    <col min="1986" max="1986" width="12" style="157" bestFit="1" customWidth="1"/>
    <col min="1987" max="1987" width="7.5703125" style="157" bestFit="1" customWidth="1"/>
    <col min="1988" max="2004" width="12" style="157" bestFit="1" customWidth="1"/>
    <col min="2005" max="2005" width="9.85546875" style="157" bestFit="1" customWidth="1"/>
    <col min="2006" max="2009" width="12" style="157" bestFit="1" customWidth="1"/>
    <col min="2010" max="2010" width="7.5703125" style="157" bestFit="1" customWidth="1"/>
    <col min="2011" max="2024" width="12" style="157" bestFit="1" customWidth="1"/>
    <col min="2025" max="2025" width="8.7109375" style="157" bestFit="1" customWidth="1"/>
    <col min="2026" max="2032" width="12" style="157" bestFit="1" customWidth="1"/>
    <col min="2033" max="2033" width="7.5703125" style="157" bestFit="1" customWidth="1"/>
    <col min="2034" max="2035" width="12" style="157" bestFit="1" customWidth="1"/>
    <col min="2036" max="2036" width="7.5703125" style="157" bestFit="1" customWidth="1"/>
    <col min="2037" max="2042" width="12" style="157" bestFit="1" customWidth="1"/>
    <col min="2043" max="2043" width="7.5703125" style="157" bestFit="1" customWidth="1"/>
    <col min="2044" max="2047" width="12" style="157" bestFit="1" customWidth="1"/>
    <col min="2048" max="2048" width="7.5703125" style="157" bestFit="1" customWidth="1"/>
    <col min="2049" max="2050" width="12" style="157" bestFit="1" customWidth="1"/>
    <col min="2051" max="2051" width="7.5703125" style="157" bestFit="1" customWidth="1"/>
    <col min="2052" max="2059" width="12" style="157" bestFit="1" customWidth="1"/>
    <col min="2060" max="2060" width="7.5703125" style="157" bestFit="1" customWidth="1"/>
    <col min="2061" max="2074" width="12" style="157" bestFit="1" customWidth="1"/>
    <col min="2075" max="2075" width="9.85546875" style="157" bestFit="1" customWidth="1"/>
    <col min="2076" max="2076" width="7.5703125" style="157" bestFit="1" customWidth="1"/>
    <col min="2077" max="2088" width="12" style="157" bestFit="1" customWidth="1"/>
    <col min="2089" max="2089" width="8.7109375" style="157" bestFit="1" customWidth="1"/>
    <col min="2090" max="2111" width="12" style="157" bestFit="1" customWidth="1"/>
    <col min="2112" max="2112" width="4.28515625" style="157" bestFit="1" customWidth="1"/>
    <col min="2113" max="2113" width="12" style="157" bestFit="1" customWidth="1"/>
    <col min="2114" max="2114" width="7.5703125" style="157" bestFit="1" customWidth="1"/>
    <col min="2115" max="2166" width="12" style="157" bestFit="1" customWidth="1"/>
    <col min="2167" max="2167" width="7.5703125" style="157" bestFit="1" customWidth="1"/>
    <col min="2168" max="2185" width="12" style="157" bestFit="1" customWidth="1"/>
    <col min="2186" max="2186" width="9.85546875" style="157" bestFit="1" customWidth="1"/>
    <col min="2187" max="2194" width="12" style="157" bestFit="1" customWidth="1"/>
    <col min="2195" max="2195" width="8.7109375" style="157" bestFit="1" customWidth="1"/>
    <col min="2196" max="2209" width="12" style="157" bestFit="1" customWidth="1"/>
    <col min="2210" max="2210" width="7.5703125" style="157" bestFit="1" customWidth="1"/>
    <col min="2211" max="2211" width="9.85546875" style="157" bestFit="1" customWidth="1"/>
    <col min="2212" max="2212" width="12" style="157" bestFit="1" customWidth="1"/>
    <col min="2213" max="2213" width="9.85546875" style="157" bestFit="1" customWidth="1"/>
    <col min="2214" max="2224" width="12" style="157" bestFit="1" customWidth="1"/>
    <col min="2225" max="2225" width="9.85546875" style="157" bestFit="1" customWidth="1"/>
    <col min="2226" max="2228" width="12" style="157" bestFit="1" customWidth="1"/>
    <col min="2229" max="2229" width="7.5703125" style="157" bestFit="1" customWidth="1"/>
    <col min="2230" max="2230" width="12" style="157" bestFit="1" customWidth="1"/>
    <col min="2231" max="2231" width="4.28515625" style="157" bestFit="1" customWidth="1"/>
    <col min="2232" max="2238" width="12" style="157" bestFit="1" customWidth="1"/>
    <col min="2239" max="2239" width="8.7109375" style="157" bestFit="1" customWidth="1"/>
    <col min="2240" max="2240" width="6.5703125" style="157" bestFit="1" customWidth="1"/>
    <col min="2241" max="2251" width="12" style="157" bestFit="1" customWidth="1"/>
    <col min="2252" max="2252" width="9.85546875" style="157" bestFit="1" customWidth="1"/>
    <col min="2253" max="2253" width="12" style="157" bestFit="1" customWidth="1"/>
    <col min="2254" max="2254" width="7.5703125" style="157" bestFit="1" customWidth="1"/>
    <col min="2255" max="2262" width="12" style="157" bestFit="1" customWidth="1"/>
    <col min="2263" max="2263" width="6.5703125" style="157" bestFit="1" customWidth="1"/>
    <col min="2264" max="2271" width="12" style="157" bestFit="1" customWidth="1"/>
    <col min="2272" max="2272" width="7.5703125" style="157" bestFit="1" customWidth="1"/>
    <col min="2273" max="2278" width="12" style="157" bestFit="1" customWidth="1"/>
    <col min="2279" max="2279" width="8.7109375" style="157" bestFit="1" customWidth="1"/>
    <col min="2280" max="2285" width="12" style="157" bestFit="1" customWidth="1"/>
    <col min="2286" max="2286" width="9.85546875" style="157" bestFit="1" customWidth="1"/>
    <col min="2287" max="2299" width="12" style="157" bestFit="1" customWidth="1"/>
    <col min="2300" max="2300" width="10.85546875" style="157" bestFit="1" customWidth="1"/>
    <col min="2301" max="2318" width="12" style="157" bestFit="1" customWidth="1"/>
    <col min="2319" max="2319" width="10.85546875" style="157" bestFit="1" customWidth="1"/>
    <col min="2320" max="2325" width="12" style="157" bestFit="1" customWidth="1"/>
    <col min="2326" max="2326" width="7.5703125" style="157" bestFit="1" customWidth="1"/>
    <col min="2327" max="2336" width="12" style="157" bestFit="1" customWidth="1"/>
    <col min="2337" max="2337" width="9.85546875" style="157" bestFit="1" customWidth="1"/>
    <col min="2338" max="2344" width="12" style="157" bestFit="1" customWidth="1"/>
    <col min="2345" max="2345" width="9.85546875" style="157" bestFit="1" customWidth="1"/>
    <col min="2346" max="2346" width="12" style="157" bestFit="1" customWidth="1"/>
    <col min="2347" max="2347" width="8.7109375" style="157" bestFit="1" customWidth="1"/>
    <col min="2348" max="2349" width="12" style="157" bestFit="1" customWidth="1"/>
    <col min="2350" max="2350" width="7.5703125" style="157" bestFit="1" customWidth="1"/>
    <col min="2351" max="2361" width="12" style="157" bestFit="1" customWidth="1"/>
    <col min="2362" max="2362" width="9.85546875" style="157" bestFit="1" customWidth="1"/>
    <col min="2363" max="2378" width="12" style="157" bestFit="1" customWidth="1"/>
    <col min="2379" max="2379" width="6.5703125" style="157" bestFit="1" customWidth="1"/>
    <col min="2380" max="2397" width="12" style="157" bestFit="1" customWidth="1"/>
    <col min="2398" max="2398" width="7.5703125" style="157" bestFit="1" customWidth="1"/>
    <col min="2399" max="2399" width="12" style="157" bestFit="1" customWidth="1"/>
    <col min="2400" max="2400" width="8.7109375" style="157" bestFit="1" customWidth="1"/>
    <col min="2401" max="2406" width="12" style="157" bestFit="1" customWidth="1"/>
    <col min="2407" max="2407" width="8.7109375" style="157" bestFit="1" customWidth="1"/>
    <col min="2408" max="2431" width="12" style="157" bestFit="1" customWidth="1"/>
    <col min="2432" max="2432" width="7.5703125" style="157" bestFit="1" customWidth="1"/>
    <col min="2433" max="2436" width="12" style="157" bestFit="1" customWidth="1"/>
    <col min="2437" max="2437" width="4.28515625" style="157" bestFit="1" customWidth="1"/>
    <col min="2438" max="2442" width="12" style="157" bestFit="1" customWidth="1"/>
    <col min="2443" max="2443" width="9.85546875" style="157" bestFit="1" customWidth="1"/>
    <col min="2444" max="2445" width="12" style="157" bestFit="1" customWidth="1"/>
    <col min="2446" max="2446" width="7.5703125" style="157" bestFit="1" customWidth="1"/>
    <col min="2447" max="2448" width="12" style="157" bestFit="1" customWidth="1"/>
    <col min="2449" max="2449" width="7.5703125" style="157" bestFit="1" customWidth="1"/>
    <col min="2450" max="2457" width="12" style="157" bestFit="1" customWidth="1"/>
    <col min="2458" max="2458" width="9.85546875" style="157" bestFit="1" customWidth="1"/>
    <col min="2459" max="2461" width="12" style="157" bestFit="1" customWidth="1"/>
    <col min="2462" max="2462" width="9.85546875" style="157" bestFit="1" customWidth="1"/>
    <col min="2463" max="2463" width="10.85546875" style="157" bestFit="1" customWidth="1"/>
    <col min="2464" max="2469" width="12" style="157" bestFit="1" customWidth="1"/>
    <col min="2470" max="2470" width="9.85546875" style="157" bestFit="1" customWidth="1"/>
    <col min="2471" max="2472" width="12" style="157" bestFit="1" customWidth="1"/>
    <col min="2473" max="2473" width="6.5703125" style="157" bestFit="1" customWidth="1"/>
    <col min="2474" max="2479" width="12" style="157" bestFit="1" customWidth="1"/>
    <col min="2480" max="2480" width="9.85546875" style="157" bestFit="1" customWidth="1"/>
    <col min="2481" max="2491" width="12" style="157" bestFit="1" customWidth="1"/>
    <col min="2492" max="2492" width="8.7109375" style="157" bestFit="1" customWidth="1"/>
    <col min="2493" max="2499" width="12" style="157" bestFit="1" customWidth="1"/>
    <col min="2500" max="2500" width="9.85546875" style="157" bestFit="1" customWidth="1"/>
    <col min="2501" max="2505" width="12" style="157" bestFit="1" customWidth="1"/>
    <col min="2506" max="2506" width="11.28515625" style="157" bestFit="1" customWidth="1"/>
    <col min="2507" max="16384" width="11.42578125" style="157"/>
  </cols>
  <sheetData>
    <row r="1" spans="1:42" x14ac:dyDescent="0.25">
      <c r="A1" s="208" t="s">
        <v>5363</v>
      </c>
      <c r="C1" s="216" t="s">
        <v>13</v>
      </c>
      <c r="D1" s="157" t="s">
        <v>75</v>
      </c>
      <c r="S1" s="217" t="s">
        <v>14</v>
      </c>
      <c r="T1" s="218" t="s">
        <v>92</v>
      </c>
      <c r="V1" s="217" t="s">
        <v>13</v>
      </c>
      <c r="W1" s="218" t="s">
        <v>92</v>
      </c>
      <c r="Y1" s="219" t="s">
        <v>39</v>
      </c>
      <c r="Z1" s="208" t="s">
        <v>94</v>
      </c>
      <c r="AB1" s="217" t="s">
        <v>13</v>
      </c>
      <c r="AC1" s="218" t="s">
        <v>75</v>
      </c>
      <c r="AE1" s="216" t="s">
        <v>5286</v>
      </c>
      <c r="AF1" s="157" t="s">
        <v>5307</v>
      </c>
      <c r="AH1" s="208" t="s">
        <v>5286</v>
      </c>
      <c r="AI1" s="208" t="s">
        <v>118</v>
      </c>
      <c r="AJ1" s="208" t="s">
        <v>117</v>
      </c>
      <c r="AK1" s="208" t="s">
        <v>5287</v>
      </c>
      <c r="AM1" s="219" t="s">
        <v>5286</v>
      </c>
      <c r="AN1" s="208" t="s">
        <v>118</v>
      </c>
      <c r="AO1" s="219" t="s">
        <v>117</v>
      </c>
      <c r="AP1" s="208" t="s">
        <v>5287</v>
      </c>
    </row>
    <row r="2" spans="1:42" x14ac:dyDescent="0.25">
      <c r="A2" s="157">
        <f t="shared" ref="A2:A33" si="0">A3-1</f>
        <v>1977</v>
      </c>
      <c r="C2" s="216" t="s">
        <v>14</v>
      </c>
      <c r="D2" s="157" t="s">
        <v>75</v>
      </c>
      <c r="S2" s="220" t="s">
        <v>5320</v>
      </c>
      <c r="T2" s="218">
        <v>0</v>
      </c>
      <c r="V2" s="220" t="s">
        <v>5320</v>
      </c>
      <c r="W2" s="218">
        <v>0</v>
      </c>
      <c r="Y2" s="156" cm="1">
        <f t="array" ref="Y2:Y3">Logbook[Date]</f>
        <v>36526</v>
      </c>
      <c r="Z2" s="221" cm="1">
        <f t="array" ref="Z2:Z3">Logbook[CumTotalHours]</f>
        <v>0</v>
      </c>
      <c r="AB2" s="217" t="s">
        <v>14</v>
      </c>
      <c r="AC2" s="218" t="s">
        <v>75</v>
      </c>
      <c r="AE2" s="222" t="s">
        <v>4496</v>
      </c>
      <c r="AF2" s="157">
        <v>0</v>
      </c>
      <c r="AH2" s="157" t="str" cm="1">
        <f t="array" ref="AH2">IFERROR(INDEX(Airports[Airport], MATCH(ROW()-ROW(Top10Airports[#Headers]), Airports[Rank], 0)),"")</f>
        <v/>
      </c>
      <c r="AI2" s="157" t="str" cm="1">
        <f t="array" ref="AI2">IFERROR(INDEX(Airports[Longitude], MATCH(ROW()-ROW(Top10Airports[#Headers]), Airports[Rank], 0)),"")</f>
        <v/>
      </c>
      <c r="AJ2" s="157" t="str" cm="1">
        <f t="array" ref="AJ2">IFERROR(INDEX(Airports[Latitude], MATCH(ROW()-ROW(Top10Airports[#Headers]), Airports[Rank], 0)),"")</f>
        <v/>
      </c>
      <c r="AK2" s="157" t="str" cm="1">
        <f t="array" ref="AK2">IFERROR(INDEX(Airports[Visits], MATCH(ROW()-ROW(Top10Airports[#Headers]), Airports[Rank], 0)),"")</f>
        <v/>
      </c>
      <c r="AM2" s="157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157">
        <f t="shared" si="0"/>
        <v>1978</v>
      </c>
      <c r="S3"/>
      <c r="T3"/>
      <c r="V3"/>
      <c r="W3"/>
      <c r="Y3" s="156">
        <v>40180</v>
      </c>
      <c r="Z3" s="157">
        <v>0</v>
      </c>
      <c r="AE3" s="222" t="s">
        <v>4590</v>
      </c>
      <c r="AF3" s="157">
        <v>0</v>
      </c>
      <c r="AH3" s="157" t="str" cm="1">
        <f t="array" ref="AH3">IFERROR(INDEX(Airports[Airport], MATCH(ROW()-ROW(Top10Airports[#Headers]), Airports[Rank], 0)),"")</f>
        <v/>
      </c>
      <c r="AI3" s="157" t="str" cm="1">
        <f t="array" ref="AI3">IFERROR(INDEX(Airports[Longitude], MATCH(ROW()-ROW(Top10Airports[#Headers]), Airports[Rank], 0)),"")</f>
        <v/>
      </c>
      <c r="AJ3" s="157" t="str" cm="1">
        <f t="array" ref="AJ3">IFERROR(INDEX(Airports[Latitude], MATCH(ROW()-ROW(Top10Airports[#Headers]), Airports[Rank], 0)),"")</f>
        <v/>
      </c>
      <c r="AK3" s="157" t="str" cm="1">
        <f t="array" ref="AK3">IFERROR(INDEX(Airports[Visits], MATCH(ROW()-ROW(Top10Airports[#Headers]), Airports[Rank], 0)),"")</f>
        <v/>
      </c>
    </row>
    <row r="4" spans="1:42" x14ac:dyDescent="0.25">
      <c r="A4" s="157">
        <f t="shared" si="0"/>
        <v>1979</v>
      </c>
      <c r="C4" s="216" t="s">
        <v>0</v>
      </c>
      <c r="D4" s="157" t="s">
        <v>79</v>
      </c>
      <c r="E4" s="157" t="s">
        <v>80</v>
      </c>
      <c r="F4" s="157" t="s">
        <v>81</v>
      </c>
      <c r="G4" s="157" t="s">
        <v>78</v>
      </c>
      <c r="H4" s="157" t="s">
        <v>82</v>
      </c>
      <c r="I4" s="157" t="s">
        <v>83</v>
      </c>
      <c r="J4" s="157" t="s">
        <v>84</v>
      </c>
      <c r="K4" s="157" t="s">
        <v>85</v>
      </c>
      <c r="L4" s="157" t="s">
        <v>86</v>
      </c>
      <c r="M4" s="157" t="s">
        <v>87</v>
      </c>
      <c r="N4" s="157" t="s">
        <v>88</v>
      </c>
      <c r="O4" s="157" t="s">
        <v>89</v>
      </c>
      <c r="P4" s="157" t="s">
        <v>90</v>
      </c>
      <c r="Q4" s="157" t="s">
        <v>91</v>
      </c>
      <c r="AB4" s="217" t="s">
        <v>95</v>
      </c>
      <c r="AC4" s="218"/>
      <c r="AE4" s="222" t="s">
        <v>4492</v>
      </c>
      <c r="AF4" s="157">
        <v>0</v>
      </c>
      <c r="AH4" s="157" t="str" cm="1">
        <f t="array" ref="AH4">IFERROR(INDEX(Airports[Airport], MATCH(ROW()-ROW(Top10Airports[#Headers]), Airports[Rank], 0)),"")</f>
        <v/>
      </c>
      <c r="AI4" s="157" t="str" cm="1">
        <f t="array" ref="AI4">IFERROR(INDEX(Airports[Longitude], MATCH(ROW()-ROW(Top10Airports[#Headers]), Airports[Rank], 0)),"")</f>
        <v/>
      </c>
      <c r="AJ4" s="157" t="str" cm="1">
        <f t="array" ref="AJ4">IFERROR(INDEX(Airports[Latitude], MATCH(ROW()-ROW(Top10Airports[#Headers]), Airports[Rank], 0)),"")</f>
        <v/>
      </c>
      <c r="AK4" s="157" t="str" cm="1">
        <f t="array" ref="AK4">IFERROR(INDEX(Airports[Visits], MATCH(ROW()-ROW(Top10Airports[#Headers]), Airports[Rank], 0)),"")</f>
        <v/>
      </c>
    </row>
    <row r="5" spans="1:42" x14ac:dyDescent="0.25">
      <c r="A5" s="157">
        <f t="shared" si="0"/>
        <v>1980</v>
      </c>
      <c r="C5" s="222" t="s">
        <v>5345</v>
      </c>
      <c r="AB5" s="220" t="s">
        <v>79</v>
      </c>
      <c r="AC5" s="218"/>
      <c r="AE5" s="222" t="s">
        <v>4254</v>
      </c>
      <c r="AF5" s="157">
        <v>0</v>
      </c>
      <c r="AH5" s="157" t="str" cm="1">
        <f t="array" ref="AH5">IFERROR(INDEX(Airports[Airport], MATCH(ROW()-ROW(Top10Airports[#Headers]), Airports[Rank], 0)),"")</f>
        <v/>
      </c>
      <c r="AI5" s="157" t="str" cm="1">
        <f t="array" ref="AI5">IFERROR(INDEX(Airports[Longitude], MATCH(ROW()-ROW(Top10Airports[#Headers]), Airports[Rank], 0)),"")</f>
        <v/>
      </c>
      <c r="AJ5" s="157" t="str" cm="1">
        <f t="array" ref="AJ5">IFERROR(INDEX(Airports[Latitude], MATCH(ROW()-ROW(Top10Airports[#Headers]), Airports[Rank], 0)),"")</f>
        <v/>
      </c>
      <c r="AK5" s="157" t="str" cm="1">
        <f t="array" ref="AK5">IFERROR(INDEX(Airports[Visits], MATCH(ROW()-ROW(Top10Airports[#Headers]), Airports[Rank], 0)),"")</f>
        <v/>
      </c>
    </row>
    <row r="6" spans="1:42" x14ac:dyDescent="0.25">
      <c r="A6" s="157">
        <f t="shared" si="0"/>
        <v>1981</v>
      </c>
      <c r="C6" s="222" t="s">
        <v>5346</v>
      </c>
      <c r="AB6" s="220" t="s">
        <v>80</v>
      </c>
      <c r="AC6" s="218"/>
      <c r="AE6" s="222" t="s">
        <v>5260</v>
      </c>
      <c r="AF6" s="157">
        <v>0</v>
      </c>
      <c r="AH6" s="157" t="str" cm="1">
        <f t="array" ref="AH6">IFERROR(INDEX(Airports[Airport], MATCH(ROW()-ROW(Top10Airports[#Headers]), Airports[Rank], 0)),"")</f>
        <v/>
      </c>
      <c r="AI6" s="157" t="str" cm="1">
        <f t="array" ref="AI6">IFERROR(INDEX(Airports[Longitude], MATCH(ROW()-ROW(Top10Airports[#Headers]), Airports[Rank], 0)),"")</f>
        <v/>
      </c>
      <c r="AJ6" s="157" t="str" cm="1">
        <f t="array" ref="AJ6">IFERROR(INDEX(Airports[Latitude], MATCH(ROW()-ROW(Top10Airports[#Headers]), Airports[Rank], 0)),"")</f>
        <v/>
      </c>
      <c r="AK6" s="157" t="str" cm="1">
        <f t="array" ref="AK6">IFERROR(INDEX(Airports[Visits], MATCH(ROW()-ROW(Top10Airports[#Headers]), Airports[Rank], 0)),"")</f>
        <v/>
      </c>
    </row>
    <row r="7" spans="1:42" x14ac:dyDescent="0.25">
      <c r="A7" s="157">
        <f t="shared" si="0"/>
        <v>1982</v>
      </c>
      <c r="C7" s="222" t="s">
        <v>38</v>
      </c>
      <c r="AB7" s="220" t="s">
        <v>81</v>
      </c>
      <c r="AC7" s="218"/>
      <c r="AE7" s="222" t="s">
        <v>4266</v>
      </c>
      <c r="AF7" s="157">
        <v>0</v>
      </c>
      <c r="AH7" s="157" t="str" cm="1">
        <f t="array" ref="AH7">IFERROR(INDEX(Airports[Airport], MATCH(ROW()-ROW(Top10Airports[#Headers]), Airports[Rank], 0)),"")</f>
        <v/>
      </c>
      <c r="AI7" s="157" t="str" cm="1">
        <f t="array" ref="AI7">IFERROR(INDEX(Airports[Longitude], MATCH(ROW()-ROW(Top10Airports[#Headers]), Airports[Rank], 0)),"")</f>
        <v/>
      </c>
      <c r="AJ7" s="157" t="str" cm="1">
        <f t="array" ref="AJ7">IFERROR(INDEX(Airports[Latitude], MATCH(ROW()-ROW(Top10Airports[#Headers]), Airports[Rank], 0)),"")</f>
        <v/>
      </c>
      <c r="AK7" s="157" t="str" cm="1">
        <f t="array" ref="AK7">IFERROR(INDEX(Airports[Visits], MATCH(ROW()-ROW(Top10Airports[#Headers]), Airports[Rank], 0)),"")</f>
        <v/>
      </c>
    </row>
    <row r="8" spans="1:42" x14ac:dyDescent="0.25">
      <c r="A8" s="157">
        <f t="shared" si="0"/>
        <v>1983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AB8" s="220" t="s">
        <v>78</v>
      </c>
      <c r="AC8" s="218"/>
      <c r="AE8" s="222" t="s">
        <v>4418</v>
      </c>
      <c r="AF8" s="157">
        <v>0</v>
      </c>
      <c r="AH8" s="157" t="str" cm="1">
        <f t="array" ref="AH8">IFERROR(INDEX(Airports[Airport], MATCH(ROW()-ROW(Top10Airports[#Headers]), Airports[Rank], 0)),"")</f>
        <v/>
      </c>
      <c r="AI8" s="157" t="str" cm="1">
        <f t="array" ref="AI8">IFERROR(INDEX(Airports[Longitude], MATCH(ROW()-ROW(Top10Airports[#Headers]), Airports[Rank], 0)),"")</f>
        <v/>
      </c>
      <c r="AJ8" s="157" t="str" cm="1">
        <f t="array" ref="AJ8">IFERROR(INDEX(Airports[Latitude], MATCH(ROW()-ROW(Top10Airports[#Headers]), Airports[Rank], 0)),"")</f>
        <v/>
      </c>
      <c r="AK8" s="157" t="str" cm="1">
        <f t="array" ref="AK8">IFERROR(INDEX(Airports[Visits], MATCH(ROW()-ROW(Top10Airports[#Headers]), Airports[Rank], 0)),"")</f>
        <v/>
      </c>
    </row>
    <row r="9" spans="1:42" x14ac:dyDescent="0.25">
      <c r="A9" s="157">
        <f t="shared" si="0"/>
        <v>1984</v>
      </c>
      <c r="AB9" s="220" t="s">
        <v>82</v>
      </c>
      <c r="AC9" s="218"/>
      <c r="AE9" s="222" t="s">
        <v>4284</v>
      </c>
      <c r="AF9" s="157">
        <v>0</v>
      </c>
      <c r="AH9" s="157" t="str" cm="1">
        <f t="array" ref="AH9">IFERROR(INDEX(Airports[Airport], MATCH(ROW()-ROW(Top10Airports[#Headers]), Airports[Rank], 0)),"")</f>
        <v/>
      </c>
      <c r="AI9" s="157" t="str" cm="1">
        <f t="array" ref="AI9">IFERROR(INDEX(Airports[Longitude], MATCH(ROW()-ROW(Top10Airports[#Headers]), Airports[Rank], 0)),"")</f>
        <v/>
      </c>
      <c r="AJ9" s="157" t="str" cm="1">
        <f t="array" ref="AJ9">IFERROR(INDEX(Airports[Latitude], MATCH(ROW()-ROW(Top10Airports[#Headers]), Airports[Rank], 0)),"")</f>
        <v/>
      </c>
      <c r="AK9" s="157" t="str" cm="1">
        <f t="array" ref="AK9">IFERROR(INDEX(Airports[Visits], MATCH(ROW()-ROW(Top10Airports[#Headers]), Airports[Rank], 0)),"")</f>
        <v/>
      </c>
    </row>
    <row r="10" spans="1:42" x14ac:dyDescent="0.25">
      <c r="A10" s="157">
        <f t="shared" si="0"/>
        <v>1985</v>
      </c>
      <c r="AB10" s="220" t="s">
        <v>83</v>
      </c>
      <c r="AC10" s="218"/>
      <c r="AE10" s="222" t="s">
        <v>4560</v>
      </c>
      <c r="AF10" s="157">
        <v>0</v>
      </c>
      <c r="AH10" s="157" t="str" cm="1">
        <f t="array" ref="AH10">IFERROR(INDEX(Airports[Airport], MATCH(ROW()-ROW(Top10Airports[#Headers]), Airports[Rank], 0)),"")</f>
        <v/>
      </c>
      <c r="AI10" s="157" t="str" cm="1">
        <f t="array" ref="AI10">IFERROR(INDEX(Airports[Longitude], MATCH(ROW()-ROW(Top10Airports[#Headers]), Airports[Rank], 0)),"")</f>
        <v/>
      </c>
      <c r="AJ10" s="157" t="str" cm="1">
        <f t="array" ref="AJ10">IFERROR(INDEX(Airports[Latitude], MATCH(ROW()-ROW(Top10Airports[#Headers]), Airports[Rank], 0)),"")</f>
        <v/>
      </c>
      <c r="AK10" s="157" t="str" cm="1">
        <f t="array" ref="AK10">IFERROR(INDEX(Airports[Visits], MATCH(ROW()-ROW(Top10Airports[#Headers]), Airports[Rank], 0)),"")</f>
        <v/>
      </c>
    </row>
    <row r="11" spans="1:42" x14ac:dyDescent="0.25">
      <c r="A11" s="157">
        <f t="shared" si="0"/>
        <v>1986</v>
      </c>
      <c r="AB11" s="220" t="s">
        <v>84</v>
      </c>
      <c r="AC11" s="218"/>
      <c r="AE11" s="222" t="s">
        <v>4282</v>
      </c>
      <c r="AF11" s="157">
        <v>0</v>
      </c>
      <c r="AH11" s="157" t="str" cm="1">
        <f t="array" ref="AH11">IFERROR(INDEX(Airports[Airport], MATCH(ROW()-ROW(Top10Airports[#Headers]), Airports[Rank], 0)),"")</f>
        <v/>
      </c>
      <c r="AI11" s="157" t="str" cm="1">
        <f t="array" ref="AI11">IFERROR(INDEX(Airports[Longitude], MATCH(ROW()-ROW(Top10Airports[#Headers]), Airports[Rank], 0)),"")</f>
        <v/>
      </c>
      <c r="AJ11" s="157" t="str" cm="1">
        <f t="array" ref="AJ11">IFERROR(INDEX(Airports[Latitude], MATCH(ROW()-ROW(Top10Airports[#Headers]), Airports[Rank], 0)),"")</f>
        <v/>
      </c>
      <c r="AK11" s="157" t="str" cm="1">
        <f t="array" ref="AK11">IFERROR(INDEX(Airports[Visits], MATCH(ROW()-ROW(Top10Airports[#Headers]), Airports[Rank], 0)),"")</f>
        <v/>
      </c>
    </row>
    <row r="12" spans="1:42" x14ac:dyDescent="0.25">
      <c r="A12" s="157">
        <f t="shared" si="0"/>
        <v>1987</v>
      </c>
      <c r="AB12" s="220" t="s">
        <v>85</v>
      </c>
      <c r="AC12" s="218"/>
      <c r="AE12" s="222" t="s">
        <v>4673</v>
      </c>
      <c r="AF12" s="157">
        <v>0</v>
      </c>
      <c r="AH12" s="157" t="str" cm="1">
        <f t="array" ref="AH12">IFERROR(INDEX(Airports[Airport], MATCH(ROW()-ROW(Top10Airports[#Headers]), Airports[Rank], 0)),"")</f>
        <v/>
      </c>
      <c r="AI12" s="157" t="str" cm="1">
        <f t="array" ref="AI12">IFERROR(INDEX(Airports[Longitude], MATCH(ROW()-ROW(Top10Airports[#Headers]), Airports[Rank], 0)),"")</f>
        <v/>
      </c>
      <c r="AJ12" s="157" t="str" cm="1">
        <f t="array" ref="AJ12">IFERROR(INDEX(Airports[Latitude], MATCH(ROW()-ROW(Top10Airports[#Headers]), Airports[Rank], 0)),"")</f>
        <v/>
      </c>
      <c r="AK12" s="157" t="str" cm="1">
        <f t="array" ref="AK12">IFERROR(INDEX(Airports[Visits], MATCH(ROW()-ROW(Top10Airports[#Headers]), Airports[Rank], 0)),"")</f>
        <v/>
      </c>
    </row>
    <row r="13" spans="1:42" x14ac:dyDescent="0.25">
      <c r="A13" s="157">
        <f t="shared" si="0"/>
        <v>1988</v>
      </c>
      <c r="AB13" s="220" t="s">
        <v>86</v>
      </c>
      <c r="AC13" s="218"/>
      <c r="AE13" s="222" t="s">
        <v>4262</v>
      </c>
      <c r="AF13" s="157">
        <v>0</v>
      </c>
    </row>
    <row r="14" spans="1:42" x14ac:dyDescent="0.25">
      <c r="A14" s="157">
        <f t="shared" si="0"/>
        <v>1989</v>
      </c>
      <c r="AB14" s="220" t="s">
        <v>87</v>
      </c>
      <c r="AC14" s="218"/>
      <c r="AE14" s="222" t="s">
        <v>5224</v>
      </c>
      <c r="AF14" s="157">
        <v>0</v>
      </c>
    </row>
    <row r="15" spans="1:42" x14ac:dyDescent="0.25">
      <c r="A15" s="157">
        <f t="shared" si="0"/>
        <v>1990</v>
      </c>
      <c r="AB15" s="220" t="s">
        <v>88</v>
      </c>
      <c r="AC15" s="218"/>
      <c r="AE15" s="222" t="s">
        <v>4290</v>
      </c>
      <c r="AF15" s="157">
        <v>0</v>
      </c>
    </row>
    <row r="16" spans="1:42" x14ac:dyDescent="0.25">
      <c r="A16" s="157">
        <f t="shared" si="0"/>
        <v>1991</v>
      </c>
      <c r="AB16" s="220" t="s">
        <v>89</v>
      </c>
      <c r="AC16" s="218"/>
      <c r="AE16" s="222" t="s">
        <v>4504</v>
      </c>
      <c r="AF16" s="157">
        <v>0</v>
      </c>
    </row>
    <row r="17" spans="1:32" x14ac:dyDescent="0.25">
      <c r="A17" s="157">
        <f t="shared" si="0"/>
        <v>1992</v>
      </c>
      <c r="AB17" s="220" t="s">
        <v>90</v>
      </c>
      <c r="AC17" s="218"/>
      <c r="AE17" s="222" t="s">
        <v>4292</v>
      </c>
      <c r="AF17" s="157">
        <v>0</v>
      </c>
    </row>
    <row r="18" spans="1:32" x14ac:dyDescent="0.25">
      <c r="A18" s="157">
        <f t="shared" si="0"/>
        <v>1993</v>
      </c>
      <c r="AB18" s="220" t="s">
        <v>91</v>
      </c>
      <c r="AC18" s="218"/>
      <c r="AE18" s="222" t="s">
        <v>4556</v>
      </c>
      <c r="AF18" s="157">
        <v>0</v>
      </c>
    </row>
    <row r="19" spans="1:32" x14ac:dyDescent="0.25">
      <c r="A19" s="157">
        <f t="shared" si="0"/>
        <v>1994</v>
      </c>
      <c r="AE19" s="222" t="s">
        <v>4268</v>
      </c>
      <c r="AF19" s="157">
        <v>0</v>
      </c>
    </row>
    <row r="20" spans="1:32" x14ac:dyDescent="0.25">
      <c r="A20" s="157">
        <f t="shared" si="0"/>
        <v>1995</v>
      </c>
      <c r="AE20" s="222" t="s">
        <v>5184</v>
      </c>
      <c r="AF20" s="157">
        <v>0</v>
      </c>
    </row>
    <row r="21" spans="1:32" x14ac:dyDescent="0.25">
      <c r="A21" s="157">
        <f t="shared" si="0"/>
        <v>1996</v>
      </c>
      <c r="AE21" s="222" t="s">
        <v>4272</v>
      </c>
      <c r="AF21" s="157">
        <v>0</v>
      </c>
    </row>
    <row r="22" spans="1:32" x14ac:dyDescent="0.25">
      <c r="A22" s="157">
        <f t="shared" si="0"/>
        <v>1997</v>
      </c>
      <c r="AE22" s="222" t="s">
        <v>4446</v>
      </c>
      <c r="AF22" s="157">
        <v>0</v>
      </c>
    </row>
    <row r="23" spans="1:32" x14ac:dyDescent="0.25">
      <c r="A23" s="157">
        <f t="shared" si="0"/>
        <v>1998</v>
      </c>
      <c r="AE23" s="222" t="s">
        <v>3345</v>
      </c>
      <c r="AF23" s="157">
        <v>0</v>
      </c>
    </row>
    <row r="24" spans="1:32" x14ac:dyDescent="0.25">
      <c r="A24" s="157">
        <f t="shared" si="0"/>
        <v>1999</v>
      </c>
      <c r="AE24" s="222" t="s">
        <v>4438</v>
      </c>
      <c r="AF24" s="157">
        <v>0</v>
      </c>
    </row>
    <row r="25" spans="1:32" x14ac:dyDescent="0.25">
      <c r="A25" s="157">
        <f t="shared" si="0"/>
        <v>2000</v>
      </c>
      <c r="AE25" s="222" t="s">
        <v>4304</v>
      </c>
      <c r="AF25" s="157">
        <v>0</v>
      </c>
    </row>
    <row r="26" spans="1:32" x14ac:dyDescent="0.25">
      <c r="A26" s="157">
        <f t="shared" si="0"/>
        <v>2001</v>
      </c>
      <c r="AE26" s="222" t="s">
        <v>5242</v>
      </c>
      <c r="AF26" s="157">
        <v>0</v>
      </c>
    </row>
    <row r="27" spans="1:32" x14ac:dyDescent="0.25">
      <c r="A27" s="157">
        <f t="shared" si="0"/>
        <v>2002</v>
      </c>
      <c r="AE27" s="222" t="s">
        <v>128</v>
      </c>
      <c r="AF27" s="157">
        <v>0</v>
      </c>
    </row>
    <row r="28" spans="1:32" x14ac:dyDescent="0.25">
      <c r="A28" s="157">
        <f t="shared" si="0"/>
        <v>2003</v>
      </c>
      <c r="AE28" s="222" t="s">
        <v>5278</v>
      </c>
      <c r="AF28" s="157">
        <v>0</v>
      </c>
    </row>
    <row r="29" spans="1:32" x14ac:dyDescent="0.25">
      <c r="A29" s="157">
        <f t="shared" si="0"/>
        <v>2004</v>
      </c>
      <c r="AE29" s="222" t="s">
        <v>4270</v>
      </c>
      <c r="AF29" s="157">
        <v>0</v>
      </c>
    </row>
    <row r="30" spans="1:32" x14ac:dyDescent="0.25">
      <c r="A30" s="157">
        <f t="shared" si="0"/>
        <v>2005</v>
      </c>
      <c r="AE30" s="222" t="s">
        <v>5212</v>
      </c>
      <c r="AF30" s="157">
        <v>0</v>
      </c>
    </row>
    <row r="31" spans="1:32" x14ac:dyDescent="0.25">
      <c r="A31" s="157">
        <f t="shared" si="0"/>
        <v>2006</v>
      </c>
      <c r="AE31" s="222" t="s">
        <v>4308</v>
      </c>
      <c r="AF31" s="157">
        <v>0</v>
      </c>
    </row>
    <row r="32" spans="1:32" x14ac:dyDescent="0.25">
      <c r="A32" s="157">
        <f t="shared" si="0"/>
        <v>2007</v>
      </c>
      <c r="AE32" s="222" t="s">
        <v>4516</v>
      </c>
      <c r="AF32" s="157">
        <v>0</v>
      </c>
    </row>
    <row r="33" spans="1:32" x14ac:dyDescent="0.25">
      <c r="A33" s="157">
        <f t="shared" si="0"/>
        <v>2008</v>
      </c>
      <c r="AE33" s="222" t="s">
        <v>4314</v>
      </c>
      <c r="AF33" s="157">
        <v>0</v>
      </c>
    </row>
    <row r="34" spans="1:32" x14ac:dyDescent="0.25">
      <c r="A34" s="157">
        <f t="shared" ref="A34:A50" si="1">A35-1</f>
        <v>2009</v>
      </c>
      <c r="AE34" s="222" t="s">
        <v>4498</v>
      </c>
      <c r="AF34" s="157">
        <v>0</v>
      </c>
    </row>
    <row r="35" spans="1:32" x14ac:dyDescent="0.25">
      <c r="A35" s="157">
        <f t="shared" si="1"/>
        <v>2010</v>
      </c>
      <c r="AE35" s="222" t="s">
        <v>4318</v>
      </c>
      <c r="AF35" s="157">
        <v>0</v>
      </c>
    </row>
    <row r="36" spans="1:32" x14ac:dyDescent="0.25">
      <c r="A36" s="157">
        <f t="shared" si="1"/>
        <v>2011</v>
      </c>
      <c r="AE36" s="222" t="s">
        <v>4428</v>
      </c>
      <c r="AF36" s="157">
        <v>0</v>
      </c>
    </row>
    <row r="37" spans="1:32" x14ac:dyDescent="0.25">
      <c r="A37" s="157">
        <f t="shared" si="1"/>
        <v>2012</v>
      </c>
      <c r="AE37" s="222" t="s">
        <v>4326</v>
      </c>
      <c r="AF37" s="157">
        <v>0</v>
      </c>
    </row>
    <row r="38" spans="1:32" x14ac:dyDescent="0.25">
      <c r="A38" s="157">
        <f t="shared" si="1"/>
        <v>2013</v>
      </c>
      <c r="AE38" s="222" t="s">
        <v>4488</v>
      </c>
      <c r="AF38" s="157">
        <v>0</v>
      </c>
    </row>
    <row r="39" spans="1:32" x14ac:dyDescent="0.25">
      <c r="A39" s="157">
        <f t="shared" si="1"/>
        <v>2014</v>
      </c>
      <c r="AE39" s="222" t="s">
        <v>4328</v>
      </c>
      <c r="AF39" s="157">
        <v>0</v>
      </c>
    </row>
    <row r="40" spans="1:32" x14ac:dyDescent="0.25">
      <c r="A40" s="157">
        <f t="shared" si="1"/>
        <v>2015</v>
      </c>
      <c r="AE40" s="222" t="s">
        <v>4642</v>
      </c>
      <c r="AF40" s="157">
        <v>0</v>
      </c>
    </row>
    <row r="41" spans="1:32" x14ac:dyDescent="0.25">
      <c r="A41" s="157">
        <f t="shared" si="1"/>
        <v>2016</v>
      </c>
      <c r="AE41" s="222" t="s">
        <v>4362</v>
      </c>
      <c r="AF41" s="157">
        <v>0</v>
      </c>
    </row>
    <row r="42" spans="1:32" x14ac:dyDescent="0.25">
      <c r="A42" s="157">
        <f t="shared" si="1"/>
        <v>2017</v>
      </c>
      <c r="AE42" s="222" t="s">
        <v>5188</v>
      </c>
      <c r="AF42" s="157">
        <v>0</v>
      </c>
    </row>
    <row r="43" spans="1:32" x14ac:dyDescent="0.25">
      <c r="A43" s="157">
        <f t="shared" si="1"/>
        <v>2018</v>
      </c>
      <c r="AE43" s="222" t="s">
        <v>4336</v>
      </c>
      <c r="AF43" s="157">
        <v>0</v>
      </c>
    </row>
    <row r="44" spans="1:32" x14ac:dyDescent="0.25">
      <c r="A44" s="157">
        <f t="shared" si="1"/>
        <v>2019</v>
      </c>
      <c r="AE44" s="222" t="s">
        <v>4510</v>
      </c>
      <c r="AF44" s="157">
        <v>0</v>
      </c>
    </row>
    <row r="45" spans="1:32" x14ac:dyDescent="0.25">
      <c r="A45" s="157">
        <f t="shared" si="1"/>
        <v>2020</v>
      </c>
      <c r="AE45" s="222" t="s">
        <v>4348</v>
      </c>
      <c r="AF45" s="157">
        <v>0</v>
      </c>
    </row>
    <row r="46" spans="1:32" x14ac:dyDescent="0.25">
      <c r="A46" s="157">
        <f t="shared" si="1"/>
        <v>2021</v>
      </c>
      <c r="AE46" s="222" t="s">
        <v>4530</v>
      </c>
      <c r="AF46" s="157">
        <v>0</v>
      </c>
    </row>
    <row r="47" spans="1:32" x14ac:dyDescent="0.25">
      <c r="A47" s="157">
        <f t="shared" si="1"/>
        <v>2022</v>
      </c>
      <c r="AE47" s="222" t="s">
        <v>4364</v>
      </c>
      <c r="AF47" s="157">
        <v>0</v>
      </c>
    </row>
    <row r="48" spans="1:32" x14ac:dyDescent="0.25">
      <c r="A48" s="157">
        <f t="shared" si="1"/>
        <v>2023</v>
      </c>
      <c r="AE48" s="222" t="s">
        <v>4506</v>
      </c>
      <c r="AF48" s="157">
        <v>0</v>
      </c>
    </row>
    <row r="49" spans="1:32" x14ac:dyDescent="0.25">
      <c r="A49" s="157">
        <f t="shared" si="1"/>
        <v>2024</v>
      </c>
      <c r="AE49" s="222" t="s">
        <v>4352</v>
      </c>
      <c r="AF49" s="157">
        <v>0</v>
      </c>
    </row>
    <row r="50" spans="1:32" x14ac:dyDescent="0.25">
      <c r="A50" s="157">
        <f t="shared" si="1"/>
        <v>2025</v>
      </c>
      <c r="AE50" s="222" t="s">
        <v>4661</v>
      </c>
      <c r="AF50" s="157">
        <v>0</v>
      </c>
    </row>
    <row r="51" spans="1:32" x14ac:dyDescent="0.25">
      <c r="A51" s="157">
        <f>YEAR(today)</f>
        <v>2026</v>
      </c>
      <c r="AE51" s="222" t="s">
        <v>4366</v>
      </c>
      <c r="AF51" s="157">
        <v>0</v>
      </c>
    </row>
    <row r="52" spans="1:32" x14ac:dyDescent="0.25">
      <c r="AE52" s="222" t="s">
        <v>5218</v>
      </c>
      <c r="AF52" s="157">
        <v>0</v>
      </c>
    </row>
    <row r="53" spans="1:32" x14ac:dyDescent="0.25">
      <c r="AE53" s="222" t="s">
        <v>4340</v>
      </c>
      <c r="AF53" s="157">
        <v>0</v>
      </c>
    </row>
    <row r="54" spans="1:32" x14ac:dyDescent="0.25">
      <c r="AE54" s="222" t="s">
        <v>5254</v>
      </c>
      <c r="AF54" s="157">
        <v>0</v>
      </c>
    </row>
    <row r="55" spans="1:32" x14ac:dyDescent="0.25">
      <c r="AE55" s="222" t="s">
        <v>4346</v>
      </c>
      <c r="AF55" s="157">
        <v>0</v>
      </c>
    </row>
    <row r="56" spans="1:32" x14ac:dyDescent="0.25">
      <c r="AE56" s="222" t="s">
        <v>5226</v>
      </c>
      <c r="AF56" s="157">
        <v>0</v>
      </c>
    </row>
    <row r="57" spans="1:32" x14ac:dyDescent="0.25">
      <c r="AE57" s="222" t="s">
        <v>4338</v>
      </c>
      <c r="AF57" s="157">
        <v>0</v>
      </c>
    </row>
    <row r="58" spans="1:32" x14ac:dyDescent="0.25">
      <c r="AE58" s="222" t="s">
        <v>5232</v>
      </c>
      <c r="AF58" s="157">
        <v>0</v>
      </c>
    </row>
    <row r="59" spans="1:32" x14ac:dyDescent="0.25">
      <c r="AE59" s="222" t="s">
        <v>4358</v>
      </c>
      <c r="AF59" s="157">
        <v>0</v>
      </c>
    </row>
    <row r="60" spans="1:32" x14ac:dyDescent="0.25">
      <c r="AE60" s="222" t="s">
        <v>5264</v>
      </c>
      <c r="AF60" s="157">
        <v>0</v>
      </c>
    </row>
    <row r="61" spans="1:32" x14ac:dyDescent="0.25">
      <c r="AE61" s="222" t="s">
        <v>4356</v>
      </c>
      <c r="AF61" s="157">
        <v>0</v>
      </c>
    </row>
    <row r="62" spans="1:32" x14ac:dyDescent="0.25">
      <c r="AE62" s="222" t="s">
        <v>5274</v>
      </c>
      <c r="AF62" s="157">
        <v>0</v>
      </c>
    </row>
    <row r="63" spans="1:32" x14ac:dyDescent="0.25">
      <c r="AE63" s="222" t="s">
        <v>4360</v>
      </c>
      <c r="AF63" s="157">
        <v>0</v>
      </c>
    </row>
    <row r="64" spans="1:32" x14ac:dyDescent="0.25">
      <c r="AE64" s="222" t="s">
        <v>4494</v>
      </c>
      <c r="AF64" s="157">
        <v>0</v>
      </c>
    </row>
    <row r="65" spans="31:32" x14ac:dyDescent="0.25">
      <c r="AE65" s="222" t="s">
        <v>4368</v>
      </c>
      <c r="AF65" s="157">
        <v>0</v>
      </c>
    </row>
    <row r="66" spans="31:32" x14ac:dyDescent="0.25">
      <c r="AE66" s="222" t="s">
        <v>4536</v>
      </c>
      <c r="AF66" s="157">
        <v>0</v>
      </c>
    </row>
    <row r="67" spans="31:32" x14ac:dyDescent="0.25">
      <c r="AE67" s="222" t="s">
        <v>5170</v>
      </c>
      <c r="AF67" s="157">
        <v>0</v>
      </c>
    </row>
    <row r="68" spans="31:32" x14ac:dyDescent="0.25">
      <c r="AE68" s="222" t="s">
        <v>4522</v>
      </c>
      <c r="AF68" s="157">
        <v>0</v>
      </c>
    </row>
    <row r="69" spans="31:32" x14ac:dyDescent="0.25">
      <c r="AE69" s="222" t="s">
        <v>4370</v>
      </c>
      <c r="AF69" s="157">
        <v>0</v>
      </c>
    </row>
    <row r="70" spans="31:32" x14ac:dyDescent="0.25">
      <c r="AE70" s="222" t="s">
        <v>4586</v>
      </c>
      <c r="AF70" s="157">
        <v>0</v>
      </c>
    </row>
    <row r="71" spans="31:32" x14ac:dyDescent="0.25">
      <c r="AE71" s="222" t="s">
        <v>4354</v>
      </c>
      <c r="AF71" s="157">
        <v>0</v>
      </c>
    </row>
    <row r="72" spans="31:32" x14ac:dyDescent="0.25">
      <c r="AE72" s="222" t="s">
        <v>4534</v>
      </c>
      <c r="AF72" s="157">
        <v>0</v>
      </c>
    </row>
    <row r="73" spans="31:32" x14ac:dyDescent="0.25">
      <c r="AE73" s="222" t="s">
        <v>4002</v>
      </c>
      <c r="AF73" s="157">
        <v>0</v>
      </c>
    </row>
    <row r="74" spans="31:32" x14ac:dyDescent="0.25">
      <c r="AE74" s="222" t="s">
        <v>4432</v>
      </c>
      <c r="AF74" s="157">
        <v>0</v>
      </c>
    </row>
    <row r="75" spans="31:32" x14ac:dyDescent="0.25">
      <c r="AE75" s="222" t="s">
        <v>5176</v>
      </c>
      <c r="AF75" s="157">
        <v>0</v>
      </c>
    </row>
    <row r="76" spans="31:32" x14ac:dyDescent="0.25">
      <c r="AE76" s="222" t="s">
        <v>4618</v>
      </c>
      <c r="AF76" s="157">
        <v>0</v>
      </c>
    </row>
    <row r="77" spans="31:32" x14ac:dyDescent="0.25">
      <c r="AE77" s="222" t="s">
        <v>4466</v>
      </c>
      <c r="AF77" s="157">
        <v>0</v>
      </c>
    </row>
    <row r="78" spans="31:32" x14ac:dyDescent="0.25">
      <c r="AE78" s="222" t="s">
        <v>4655</v>
      </c>
      <c r="AF78" s="157">
        <v>0</v>
      </c>
    </row>
    <row r="79" spans="31:32" x14ac:dyDescent="0.25">
      <c r="AE79" s="222" t="s">
        <v>4476</v>
      </c>
      <c r="AF79" s="157">
        <v>0</v>
      </c>
    </row>
    <row r="80" spans="31:32" x14ac:dyDescent="0.25">
      <c r="AE80" s="222" t="s">
        <v>4426</v>
      </c>
      <c r="AF80" s="157">
        <v>0</v>
      </c>
    </row>
    <row r="81" spans="31:32" x14ac:dyDescent="0.25">
      <c r="AE81" s="222" t="s">
        <v>4380</v>
      </c>
      <c r="AF81" s="157">
        <v>0</v>
      </c>
    </row>
    <row r="82" spans="31:32" x14ac:dyDescent="0.25">
      <c r="AE82" s="222" t="s">
        <v>4542</v>
      </c>
      <c r="AF82" s="157">
        <v>0</v>
      </c>
    </row>
    <row r="83" spans="31:32" x14ac:dyDescent="0.25">
      <c r="AE83" s="222" t="s">
        <v>4512</v>
      </c>
      <c r="AF83" s="157">
        <v>0</v>
      </c>
    </row>
    <row r="84" spans="31:32" x14ac:dyDescent="0.25">
      <c r="AE84" s="222" t="s">
        <v>4398</v>
      </c>
      <c r="AF84" s="157">
        <v>0</v>
      </c>
    </row>
    <row r="85" spans="31:32" x14ac:dyDescent="0.25">
      <c r="AE85" s="222" t="s">
        <v>4220</v>
      </c>
      <c r="AF85" s="157">
        <v>0</v>
      </c>
    </row>
    <row r="86" spans="31:32" x14ac:dyDescent="0.25">
      <c r="AE86" s="222" t="s">
        <v>4568</v>
      </c>
      <c r="AF86" s="157">
        <v>0</v>
      </c>
    </row>
    <row r="87" spans="31:32" x14ac:dyDescent="0.25">
      <c r="AE87" s="222" t="s">
        <v>4414</v>
      </c>
      <c r="AF87" s="157">
        <v>0</v>
      </c>
    </row>
    <row r="88" spans="31:32" x14ac:dyDescent="0.25">
      <c r="AE88" s="222" t="s">
        <v>4564</v>
      </c>
      <c r="AF88" s="157">
        <v>0</v>
      </c>
    </row>
    <row r="89" spans="31:32" x14ac:dyDescent="0.25">
      <c r="AE89" s="222" t="s">
        <v>5178</v>
      </c>
      <c r="AF89" s="157">
        <v>0</v>
      </c>
    </row>
    <row r="90" spans="31:32" x14ac:dyDescent="0.25">
      <c r="AE90" s="222" t="s">
        <v>4610</v>
      </c>
      <c r="AF90" s="157">
        <v>0</v>
      </c>
    </row>
    <row r="91" spans="31:32" x14ac:dyDescent="0.25">
      <c r="AE91" s="222" t="s">
        <v>5190</v>
      </c>
      <c r="AF91" s="157">
        <v>0</v>
      </c>
    </row>
    <row r="92" spans="31:32" x14ac:dyDescent="0.25">
      <c r="AE92" s="222" t="s">
        <v>4562</v>
      </c>
      <c r="AF92" s="157">
        <v>0</v>
      </c>
    </row>
    <row r="93" spans="31:32" x14ac:dyDescent="0.25">
      <c r="AE93" s="222" t="s">
        <v>4374</v>
      </c>
      <c r="AF93" s="157">
        <v>0</v>
      </c>
    </row>
    <row r="94" spans="31:32" x14ac:dyDescent="0.25">
      <c r="AE94" s="222" t="s">
        <v>4396</v>
      </c>
      <c r="AF94" s="157">
        <v>0</v>
      </c>
    </row>
    <row r="95" spans="31:32" x14ac:dyDescent="0.25">
      <c r="AE95" s="222" t="s">
        <v>4526</v>
      </c>
      <c r="AF95" s="157">
        <v>0</v>
      </c>
    </row>
    <row r="96" spans="31:32" x14ac:dyDescent="0.25">
      <c r="AE96" s="222" t="s">
        <v>4548</v>
      </c>
      <c r="AF96" s="157">
        <v>0</v>
      </c>
    </row>
    <row r="97" spans="31:32" x14ac:dyDescent="0.25">
      <c r="AE97" s="222" t="s">
        <v>4480</v>
      </c>
      <c r="AF97" s="157">
        <v>0</v>
      </c>
    </row>
    <row r="98" spans="31:32" x14ac:dyDescent="0.25">
      <c r="AE98" s="222" t="s">
        <v>4665</v>
      </c>
      <c r="AF98" s="157">
        <v>0</v>
      </c>
    </row>
    <row r="99" spans="31:32" x14ac:dyDescent="0.25">
      <c r="AE99" s="222" t="s">
        <v>4604</v>
      </c>
      <c r="AF99" s="157">
        <v>0</v>
      </c>
    </row>
    <row r="100" spans="31:32" x14ac:dyDescent="0.25">
      <c r="AE100" s="222" t="s">
        <v>4663</v>
      </c>
      <c r="AF100" s="157">
        <v>0</v>
      </c>
    </row>
    <row r="101" spans="31:32" x14ac:dyDescent="0.25">
      <c r="AE101" s="222" t="s">
        <v>5198</v>
      </c>
      <c r="AF101" s="157">
        <v>0</v>
      </c>
    </row>
    <row r="102" spans="31:32" x14ac:dyDescent="0.25">
      <c r="AE102" s="222" t="s">
        <v>4671</v>
      </c>
      <c r="AF102" s="157">
        <v>0</v>
      </c>
    </row>
    <row r="103" spans="31:32" x14ac:dyDescent="0.25">
      <c r="AE103" s="222" t="s">
        <v>4382</v>
      </c>
      <c r="AF103" s="157">
        <v>0</v>
      </c>
    </row>
    <row r="104" spans="31:32" x14ac:dyDescent="0.25">
      <c r="AE104" s="222" t="s">
        <v>4675</v>
      </c>
      <c r="AF104" s="157">
        <v>0</v>
      </c>
    </row>
    <row r="105" spans="31:32" x14ac:dyDescent="0.25">
      <c r="AE105" s="222" t="s">
        <v>4598</v>
      </c>
      <c r="AF105" s="157">
        <v>0</v>
      </c>
    </row>
    <row r="106" spans="31:32" x14ac:dyDescent="0.25">
      <c r="AE106" s="222" t="s">
        <v>5246</v>
      </c>
      <c r="AF106" s="157">
        <v>0</v>
      </c>
    </row>
    <row r="107" spans="31:32" x14ac:dyDescent="0.25">
      <c r="AE107" s="222" t="s">
        <v>4582</v>
      </c>
      <c r="AF107" s="157">
        <v>0</v>
      </c>
    </row>
    <row r="108" spans="31:32" x14ac:dyDescent="0.25">
      <c r="AE108" s="222" t="s">
        <v>5244</v>
      </c>
      <c r="AF108" s="157">
        <v>0</v>
      </c>
    </row>
    <row r="109" spans="31:32" x14ac:dyDescent="0.25">
      <c r="AE109" s="222" t="s">
        <v>4378</v>
      </c>
      <c r="AF109" s="157">
        <v>0</v>
      </c>
    </row>
    <row r="110" spans="31:32" x14ac:dyDescent="0.25">
      <c r="AE110" s="222" t="s">
        <v>208</v>
      </c>
      <c r="AF110" s="157">
        <v>0</v>
      </c>
    </row>
    <row r="111" spans="31:32" x14ac:dyDescent="0.25">
      <c r="AE111" s="222" t="s">
        <v>4384</v>
      </c>
      <c r="AF111" s="157">
        <v>0</v>
      </c>
    </row>
    <row r="112" spans="31:32" x14ac:dyDescent="0.25">
      <c r="AE112" s="222" t="s">
        <v>5270</v>
      </c>
      <c r="AF112" s="157">
        <v>0</v>
      </c>
    </row>
    <row r="113" spans="31:32" x14ac:dyDescent="0.25">
      <c r="AE113" s="222" t="s">
        <v>4460</v>
      </c>
      <c r="AF113" s="157">
        <v>0</v>
      </c>
    </row>
    <row r="114" spans="31:32" x14ac:dyDescent="0.25">
      <c r="AE114" s="222" t="s">
        <v>122</v>
      </c>
      <c r="AF114" s="157">
        <v>0</v>
      </c>
    </row>
    <row r="115" spans="31:32" x14ac:dyDescent="0.25">
      <c r="AE115" s="222" t="s">
        <v>4440</v>
      </c>
      <c r="AF115" s="157">
        <v>0</v>
      </c>
    </row>
    <row r="116" spans="31:32" x14ac:dyDescent="0.25">
      <c r="AE116" s="222" t="s">
        <v>5208</v>
      </c>
      <c r="AF116" s="157">
        <v>0</v>
      </c>
    </row>
    <row r="117" spans="31:32" x14ac:dyDescent="0.25">
      <c r="AE117" s="222" t="s">
        <v>4558</v>
      </c>
      <c r="AF117" s="157">
        <v>0</v>
      </c>
    </row>
    <row r="118" spans="31:32" x14ac:dyDescent="0.25">
      <c r="AE118" s="222" t="s">
        <v>5234</v>
      </c>
      <c r="AF118" s="157">
        <v>0</v>
      </c>
    </row>
    <row r="119" spans="31:32" x14ac:dyDescent="0.25">
      <c r="AE119" s="222" t="s">
        <v>4372</v>
      </c>
      <c r="AF119" s="157">
        <v>0</v>
      </c>
    </row>
    <row r="120" spans="31:32" x14ac:dyDescent="0.25">
      <c r="AE120" s="222" t="s">
        <v>3274</v>
      </c>
      <c r="AF120" s="157">
        <v>0</v>
      </c>
    </row>
    <row r="121" spans="31:32" x14ac:dyDescent="0.25">
      <c r="AE121" s="222" t="s">
        <v>4386</v>
      </c>
      <c r="AF121" s="157">
        <v>0</v>
      </c>
    </row>
    <row r="122" spans="31:32" x14ac:dyDescent="0.25">
      <c r="AE122" s="222" t="s">
        <v>3333</v>
      </c>
      <c r="AF122" s="157">
        <v>0</v>
      </c>
    </row>
    <row r="123" spans="31:32" x14ac:dyDescent="0.25">
      <c r="AE123" s="222" t="s">
        <v>4442</v>
      </c>
      <c r="AF123" s="157">
        <v>0</v>
      </c>
    </row>
    <row r="124" spans="31:32" x14ac:dyDescent="0.25">
      <c r="AE124" s="222" t="s">
        <v>5256</v>
      </c>
      <c r="AF124" s="157">
        <v>0</v>
      </c>
    </row>
    <row r="125" spans="31:32" x14ac:dyDescent="0.25">
      <c r="AE125" s="222" t="s">
        <v>4468</v>
      </c>
      <c r="AF125" s="157">
        <v>0</v>
      </c>
    </row>
    <row r="126" spans="31:32" x14ac:dyDescent="0.25">
      <c r="AE126" s="222" t="s">
        <v>5284</v>
      </c>
      <c r="AF126" s="157">
        <v>0</v>
      </c>
    </row>
    <row r="127" spans="31:32" x14ac:dyDescent="0.25">
      <c r="AE127" s="222" t="s">
        <v>4394</v>
      </c>
      <c r="AF127" s="157">
        <v>0</v>
      </c>
    </row>
    <row r="128" spans="31:32" x14ac:dyDescent="0.25">
      <c r="AE128" s="222" t="s">
        <v>4490</v>
      </c>
      <c r="AF128" s="157">
        <v>0</v>
      </c>
    </row>
    <row r="129" spans="31:32" x14ac:dyDescent="0.25">
      <c r="AE129" s="222" t="s">
        <v>4420</v>
      </c>
      <c r="AF129" s="157">
        <v>0</v>
      </c>
    </row>
    <row r="130" spans="31:32" x14ac:dyDescent="0.25">
      <c r="AE130" s="222" t="s">
        <v>4412</v>
      </c>
      <c r="AF130" s="157">
        <v>0</v>
      </c>
    </row>
    <row r="131" spans="31:32" x14ac:dyDescent="0.25">
      <c r="AE131" s="222" t="s">
        <v>4406</v>
      </c>
      <c r="AF131" s="157">
        <v>0</v>
      </c>
    </row>
    <row r="132" spans="31:32" x14ac:dyDescent="0.25">
      <c r="AE132" s="222" t="s">
        <v>4532</v>
      </c>
      <c r="AF132" s="157">
        <v>0</v>
      </c>
    </row>
    <row r="133" spans="31:32" x14ac:dyDescent="0.25">
      <c r="AE133" s="222" t="s">
        <v>4594</v>
      </c>
      <c r="AF133" s="157">
        <v>0</v>
      </c>
    </row>
    <row r="134" spans="31:32" x14ac:dyDescent="0.25">
      <c r="AE134" s="222" t="s">
        <v>4550</v>
      </c>
      <c r="AF134" s="157">
        <v>0</v>
      </c>
    </row>
    <row r="135" spans="31:32" x14ac:dyDescent="0.25">
      <c r="AE135" s="222" t="s">
        <v>4518</v>
      </c>
      <c r="AF135" s="157">
        <v>0</v>
      </c>
    </row>
    <row r="136" spans="31:32" x14ac:dyDescent="0.25">
      <c r="AE136" s="222" t="s">
        <v>4528</v>
      </c>
      <c r="AF136" s="157">
        <v>0</v>
      </c>
    </row>
    <row r="137" spans="31:32" x14ac:dyDescent="0.25">
      <c r="AE137" s="222" t="s">
        <v>5182</v>
      </c>
      <c r="AF137" s="157">
        <v>0</v>
      </c>
    </row>
    <row r="138" spans="31:32" x14ac:dyDescent="0.25">
      <c r="AE138" s="222" t="s">
        <v>4657</v>
      </c>
      <c r="AF138" s="157">
        <v>0</v>
      </c>
    </row>
    <row r="139" spans="31:32" x14ac:dyDescent="0.25">
      <c r="AE139" s="222" t="s">
        <v>4636</v>
      </c>
      <c r="AF139" s="157">
        <v>0</v>
      </c>
    </row>
    <row r="140" spans="31:32" x14ac:dyDescent="0.25">
      <c r="AE140" s="222" t="s">
        <v>4520</v>
      </c>
      <c r="AF140" s="157">
        <v>0</v>
      </c>
    </row>
    <row r="141" spans="31:32" x14ac:dyDescent="0.25">
      <c r="AE141" s="222" t="s">
        <v>4408</v>
      </c>
      <c r="AF141" s="157">
        <v>0</v>
      </c>
    </row>
    <row r="142" spans="31:32" x14ac:dyDescent="0.25">
      <c r="AE142" s="222" t="s">
        <v>4588</v>
      </c>
      <c r="AF142" s="157">
        <v>0</v>
      </c>
    </row>
    <row r="143" spans="31:32" x14ac:dyDescent="0.25">
      <c r="AE143" s="222" t="s">
        <v>4400</v>
      </c>
      <c r="AF143" s="157">
        <v>0</v>
      </c>
    </row>
    <row r="144" spans="31:32" x14ac:dyDescent="0.25">
      <c r="AE144" s="222" t="s">
        <v>4500</v>
      </c>
      <c r="AF144" s="157">
        <v>0</v>
      </c>
    </row>
    <row r="145" spans="31:32" x14ac:dyDescent="0.25">
      <c r="AE145" s="222" t="s">
        <v>4508</v>
      </c>
      <c r="AF145" s="157">
        <v>0</v>
      </c>
    </row>
    <row r="146" spans="31:32" x14ac:dyDescent="0.25">
      <c r="AE146" s="222" t="s">
        <v>4422</v>
      </c>
      <c r="AF146" s="157">
        <v>0</v>
      </c>
    </row>
    <row r="147" spans="31:32" x14ac:dyDescent="0.25">
      <c r="AE147" s="222" t="s">
        <v>4388</v>
      </c>
      <c r="AF147" s="157">
        <v>0</v>
      </c>
    </row>
    <row r="148" spans="31:32" x14ac:dyDescent="0.25">
      <c r="AE148" s="222" t="s">
        <v>4424</v>
      </c>
      <c r="AF148" s="157">
        <v>0</v>
      </c>
    </row>
    <row r="149" spans="31:32" x14ac:dyDescent="0.25">
      <c r="AE149" s="222" t="s">
        <v>4648</v>
      </c>
      <c r="AF149" s="157">
        <v>0</v>
      </c>
    </row>
    <row r="150" spans="31:32" x14ac:dyDescent="0.25">
      <c r="AE150" s="222" t="s">
        <v>4430</v>
      </c>
      <c r="AF150" s="157">
        <v>0</v>
      </c>
    </row>
    <row r="151" spans="31:32" x14ac:dyDescent="0.25">
      <c r="AE151" s="222" t="s">
        <v>4646</v>
      </c>
      <c r="AF151" s="157">
        <v>0</v>
      </c>
    </row>
    <row r="152" spans="31:32" x14ac:dyDescent="0.25">
      <c r="AE152" s="222" t="s">
        <v>4584</v>
      </c>
      <c r="AF152" s="157">
        <v>0</v>
      </c>
    </row>
    <row r="153" spans="31:32" x14ac:dyDescent="0.25">
      <c r="AE153" s="222" t="s">
        <v>4596</v>
      </c>
      <c r="AF153" s="157">
        <v>0</v>
      </c>
    </row>
    <row r="154" spans="31:32" x14ac:dyDescent="0.25">
      <c r="AE154" s="222" t="s">
        <v>4624</v>
      </c>
      <c r="AF154" s="157">
        <v>0</v>
      </c>
    </row>
    <row r="155" spans="31:32" x14ac:dyDescent="0.25">
      <c r="AE155" s="222" t="s">
        <v>4402</v>
      </c>
      <c r="AF155" s="157">
        <v>0</v>
      </c>
    </row>
    <row r="156" spans="31:32" x14ac:dyDescent="0.25">
      <c r="AE156" s="222" t="s">
        <v>4502</v>
      </c>
      <c r="AF156" s="157">
        <v>0</v>
      </c>
    </row>
    <row r="157" spans="31:32" x14ac:dyDescent="0.25">
      <c r="AE157" s="222" t="s">
        <v>4600</v>
      </c>
      <c r="AF157" s="157">
        <v>0</v>
      </c>
    </row>
    <row r="158" spans="31:32" x14ac:dyDescent="0.25">
      <c r="AE158" s="222" t="s">
        <v>4578</v>
      </c>
      <c r="AF158" s="157">
        <v>0</v>
      </c>
    </row>
    <row r="159" spans="31:32" x14ac:dyDescent="0.25">
      <c r="AE159" s="222" t="s">
        <v>4416</v>
      </c>
      <c r="AF159" s="157">
        <v>0</v>
      </c>
    </row>
    <row r="160" spans="31:32" x14ac:dyDescent="0.25">
      <c r="AE160" s="222" t="s">
        <v>4478</v>
      </c>
      <c r="AF160" s="157">
        <v>0</v>
      </c>
    </row>
    <row r="161" spans="31:32" x14ac:dyDescent="0.25">
      <c r="AE161" s="222" t="s">
        <v>5174</v>
      </c>
      <c r="AF161" s="157">
        <v>0</v>
      </c>
    </row>
    <row r="162" spans="31:32" x14ac:dyDescent="0.25">
      <c r="AE162" s="222" t="s">
        <v>1376</v>
      </c>
      <c r="AF162" s="157">
        <v>0</v>
      </c>
    </row>
    <row r="163" spans="31:32" x14ac:dyDescent="0.25">
      <c r="AE163" s="222" t="s">
        <v>4620</v>
      </c>
      <c r="AF163" s="157">
        <v>0</v>
      </c>
    </row>
    <row r="164" spans="31:32" x14ac:dyDescent="0.25">
      <c r="AE164" s="222" t="s">
        <v>4572</v>
      </c>
      <c r="AF164" s="157">
        <v>0</v>
      </c>
    </row>
    <row r="165" spans="31:32" x14ac:dyDescent="0.25">
      <c r="AE165" s="222" t="s">
        <v>4622</v>
      </c>
      <c r="AF165" s="157">
        <v>0</v>
      </c>
    </row>
    <row r="166" spans="31:32" x14ac:dyDescent="0.25">
      <c r="AE166" s="222" t="s">
        <v>4482</v>
      </c>
      <c r="AF166" s="157">
        <v>0</v>
      </c>
    </row>
    <row r="167" spans="31:32" x14ac:dyDescent="0.25">
      <c r="AE167" s="222" t="s">
        <v>4554</v>
      </c>
      <c r="AF167" s="157">
        <v>0</v>
      </c>
    </row>
    <row r="168" spans="31:32" x14ac:dyDescent="0.25">
      <c r="AE168" s="222" t="s">
        <v>4640</v>
      </c>
      <c r="AF168" s="157">
        <v>0</v>
      </c>
    </row>
    <row r="169" spans="31:32" x14ac:dyDescent="0.25">
      <c r="AE169" s="222" t="s">
        <v>4630</v>
      </c>
      <c r="AF169" s="157">
        <v>0</v>
      </c>
    </row>
    <row r="170" spans="31:32" x14ac:dyDescent="0.25">
      <c r="AE170" s="222" t="s">
        <v>4552</v>
      </c>
      <c r="AF170" s="157">
        <v>0</v>
      </c>
    </row>
    <row r="171" spans="31:32" x14ac:dyDescent="0.25">
      <c r="AE171" s="222" t="s">
        <v>4390</v>
      </c>
      <c r="AF171" s="157">
        <v>0</v>
      </c>
    </row>
    <row r="172" spans="31:32" x14ac:dyDescent="0.25">
      <c r="AE172" s="222" t="s">
        <v>4434</v>
      </c>
      <c r="AF172" s="157">
        <v>0</v>
      </c>
    </row>
    <row r="173" spans="31:32" x14ac:dyDescent="0.25">
      <c r="AE173" s="222" t="s">
        <v>4606</v>
      </c>
      <c r="AF173" s="157">
        <v>0</v>
      </c>
    </row>
    <row r="174" spans="31:32" x14ac:dyDescent="0.25">
      <c r="AE174" s="222" t="s">
        <v>4566</v>
      </c>
      <c r="AF174" s="157">
        <v>0</v>
      </c>
    </row>
    <row r="175" spans="31:32" x14ac:dyDescent="0.25">
      <c r="AE175" s="222" t="s">
        <v>4376</v>
      </c>
      <c r="AF175" s="157">
        <v>0</v>
      </c>
    </row>
    <row r="176" spans="31:32" x14ac:dyDescent="0.25">
      <c r="AE176" s="222" t="s">
        <v>4470</v>
      </c>
      <c r="AF176" s="157">
        <v>0</v>
      </c>
    </row>
    <row r="177" spans="31:32" x14ac:dyDescent="0.25">
      <c r="AE177" s="222" t="s">
        <v>4392</v>
      </c>
      <c r="AF177" s="157">
        <v>0</v>
      </c>
    </row>
    <row r="178" spans="31:32" x14ac:dyDescent="0.25">
      <c r="AE178" s="222" t="s">
        <v>4651</v>
      </c>
      <c r="AF178" s="157">
        <v>0</v>
      </c>
    </row>
    <row r="179" spans="31:32" x14ac:dyDescent="0.25">
      <c r="AE179" s="222" t="s">
        <v>4592</v>
      </c>
      <c r="AF179" s="157">
        <v>0</v>
      </c>
    </row>
    <row r="180" spans="31:32" x14ac:dyDescent="0.25">
      <c r="AE180" s="222" t="s">
        <v>4436</v>
      </c>
      <c r="AF180" s="157">
        <v>0</v>
      </c>
    </row>
    <row r="181" spans="31:32" x14ac:dyDescent="0.25">
      <c r="AE181" s="222" t="s">
        <v>4404</v>
      </c>
      <c r="AF181" s="157">
        <v>0</v>
      </c>
    </row>
    <row r="182" spans="31:32" x14ac:dyDescent="0.25">
      <c r="AE182" s="222" t="s">
        <v>4570</v>
      </c>
      <c r="AF182" s="157">
        <v>0</v>
      </c>
    </row>
    <row r="183" spans="31:32" x14ac:dyDescent="0.25">
      <c r="AE183" s="222" t="s">
        <v>4462</v>
      </c>
      <c r="AF183" s="157">
        <v>0</v>
      </c>
    </row>
    <row r="184" spans="31:32" x14ac:dyDescent="0.25">
      <c r="AE184" s="222" t="s">
        <v>5196</v>
      </c>
      <c r="AF184" s="157">
        <v>0</v>
      </c>
    </row>
    <row r="185" spans="31:32" x14ac:dyDescent="0.25">
      <c r="AE185" s="222" t="s">
        <v>5200</v>
      </c>
      <c r="AF185" s="157">
        <v>0</v>
      </c>
    </row>
    <row r="186" spans="31:32" x14ac:dyDescent="0.25">
      <c r="AE186" s="222" t="s">
        <v>4574</v>
      </c>
      <c r="AF186" s="157">
        <v>0</v>
      </c>
    </row>
    <row r="187" spans="31:32" x14ac:dyDescent="0.25">
      <c r="AE187" s="222" t="s">
        <v>4644</v>
      </c>
      <c r="AF187" s="157">
        <v>0</v>
      </c>
    </row>
    <row r="188" spans="31:32" x14ac:dyDescent="0.25">
      <c r="AE188" s="222" t="s">
        <v>3563</v>
      </c>
      <c r="AF188" s="157">
        <v>0</v>
      </c>
    </row>
    <row r="189" spans="31:32" x14ac:dyDescent="0.25">
      <c r="AE189" s="222" t="s">
        <v>4538</v>
      </c>
      <c r="AF189" s="157">
        <v>0</v>
      </c>
    </row>
    <row r="190" spans="31:32" x14ac:dyDescent="0.25">
      <c r="AE190" s="222" t="s">
        <v>5009</v>
      </c>
      <c r="AF190" s="157">
        <v>0</v>
      </c>
    </row>
    <row r="191" spans="31:32" x14ac:dyDescent="0.25">
      <c r="AE191" s="222" t="s">
        <v>740</v>
      </c>
      <c r="AF191" s="157">
        <v>0</v>
      </c>
    </row>
    <row r="192" spans="31:32" x14ac:dyDescent="0.25">
      <c r="AE192" s="222" t="s">
        <v>4546</v>
      </c>
      <c r="AF192" s="157">
        <v>0</v>
      </c>
    </row>
    <row r="193" spans="31:32" x14ac:dyDescent="0.25">
      <c r="AE193" s="222" t="s">
        <v>4448</v>
      </c>
      <c r="AF193" s="157">
        <v>0</v>
      </c>
    </row>
    <row r="194" spans="31:32" x14ac:dyDescent="0.25">
      <c r="AE194" s="222" t="s">
        <v>4632</v>
      </c>
      <c r="AF194" s="157">
        <v>0</v>
      </c>
    </row>
    <row r="195" spans="31:32" x14ac:dyDescent="0.25">
      <c r="AE195" s="222" t="s">
        <v>4813</v>
      </c>
      <c r="AF195" s="157">
        <v>0</v>
      </c>
    </row>
    <row r="196" spans="31:32" x14ac:dyDescent="0.25">
      <c r="AE196" s="222" t="s">
        <v>4634</v>
      </c>
      <c r="AF196" s="157">
        <v>0</v>
      </c>
    </row>
    <row r="197" spans="31:32" x14ac:dyDescent="0.25">
      <c r="AE197" s="222" t="s">
        <v>4524</v>
      </c>
      <c r="AF197" s="157">
        <v>0</v>
      </c>
    </row>
    <row r="198" spans="31:32" x14ac:dyDescent="0.25">
      <c r="AE198" s="222" t="s">
        <v>4514</v>
      </c>
      <c r="AF198" s="157">
        <v>0</v>
      </c>
    </row>
    <row r="199" spans="31:32" x14ac:dyDescent="0.25">
      <c r="AE199" s="222" t="s">
        <v>4456</v>
      </c>
      <c r="AF199" s="157">
        <v>0</v>
      </c>
    </row>
    <row r="200" spans="31:32" x14ac:dyDescent="0.25">
      <c r="AE200" s="222" t="s">
        <v>4659</v>
      </c>
      <c r="AF200" s="157">
        <v>0</v>
      </c>
    </row>
    <row r="201" spans="31:32" x14ac:dyDescent="0.25">
      <c r="AE201" s="222" t="s">
        <v>4444</v>
      </c>
      <c r="AF201" s="157">
        <v>0</v>
      </c>
    </row>
    <row r="202" spans="31:32" x14ac:dyDescent="0.25">
      <c r="AE202" s="222" t="s">
        <v>2464</v>
      </c>
      <c r="AF202" s="157">
        <v>0</v>
      </c>
    </row>
    <row r="203" spans="31:32" x14ac:dyDescent="0.25">
      <c r="AE203" s="222" t="s">
        <v>4450</v>
      </c>
      <c r="AF203" s="157">
        <v>0</v>
      </c>
    </row>
    <row r="204" spans="31:32" x14ac:dyDescent="0.25">
      <c r="AE204" s="222" t="s">
        <v>4669</v>
      </c>
      <c r="AF204" s="157">
        <v>0</v>
      </c>
    </row>
    <row r="205" spans="31:32" x14ac:dyDescent="0.25">
      <c r="AE205" s="222" t="s">
        <v>5194</v>
      </c>
      <c r="AF205" s="157">
        <v>0</v>
      </c>
    </row>
    <row r="206" spans="31:32" x14ac:dyDescent="0.25">
      <c r="AE206" s="222" t="s">
        <v>4679</v>
      </c>
      <c r="AF206" s="157">
        <v>0</v>
      </c>
    </row>
    <row r="207" spans="31:32" x14ac:dyDescent="0.25">
      <c r="AE207" s="222" t="s">
        <v>4626</v>
      </c>
      <c r="AF207" s="157">
        <v>0</v>
      </c>
    </row>
    <row r="208" spans="31:32" x14ac:dyDescent="0.25">
      <c r="AE208" s="222" t="s">
        <v>5202</v>
      </c>
      <c r="AF208" s="157">
        <v>0</v>
      </c>
    </row>
    <row r="209" spans="31:32" x14ac:dyDescent="0.25">
      <c r="AE209" s="222" t="s">
        <v>4454</v>
      </c>
      <c r="AF209" s="157">
        <v>0</v>
      </c>
    </row>
    <row r="210" spans="31:32" x14ac:dyDescent="0.25">
      <c r="AE210" s="222" t="s">
        <v>4677</v>
      </c>
      <c r="AF210" s="157">
        <v>0</v>
      </c>
    </row>
    <row r="211" spans="31:32" x14ac:dyDescent="0.25">
      <c r="AE211" s="222" t="s">
        <v>4602</v>
      </c>
      <c r="AF211" s="157">
        <v>0</v>
      </c>
    </row>
    <row r="212" spans="31:32" x14ac:dyDescent="0.25">
      <c r="AE212" s="222" t="s">
        <v>5216</v>
      </c>
      <c r="AF212" s="157">
        <v>0</v>
      </c>
    </row>
    <row r="213" spans="31:32" x14ac:dyDescent="0.25">
      <c r="AE213" s="222" t="s">
        <v>5180</v>
      </c>
      <c r="AF213" s="157">
        <v>0</v>
      </c>
    </row>
    <row r="214" spans="31:32" x14ac:dyDescent="0.25">
      <c r="AE214" s="222" t="s">
        <v>5272</v>
      </c>
      <c r="AF214" s="157">
        <v>0</v>
      </c>
    </row>
    <row r="215" spans="31:32" x14ac:dyDescent="0.25">
      <c r="AE215" s="222" t="s">
        <v>4452</v>
      </c>
      <c r="AF215" s="157">
        <v>0</v>
      </c>
    </row>
    <row r="216" spans="31:32" x14ac:dyDescent="0.25">
      <c r="AE216" s="222" t="s">
        <v>5220</v>
      </c>
      <c r="AF216" s="157">
        <v>0</v>
      </c>
    </row>
    <row r="217" spans="31:32" x14ac:dyDescent="0.25">
      <c r="AE217" s="222" t="s">
        <v>230</v>
      </c>
      <c r="AF217" s="157">
        <v>0</v>
      </c>
    </row>
    <row r="218" spans="31:32" x14ac:dyDescent="0.25">
      <c r="AE218" s="222" t="s">
        <v>5262</v>
      </c>
      <c r="AF218" s="157">
        <v>0</v>
      </c>
    </row>
    <row r="219" spans="31:32" x14ac:dyDescent="0.25">
      <c r="AE219" s="222" t="s">
        <v>4278</v>
      </c>
      <c r="AF219" s="157">
        <v>0</v>
      </c>
    </row>
    <row r="220" spans="31:32" x14ac:dyDescent="0.25">
      <c r="AE220" s="222" t="s">
        <v>5268</v>
      </c>
      <c r="AF220" s="157">
        <v>0</v>
      </c>
    </row>
    <row r="221" spans="31:32" x14ac:dyDescent="0.25">
      <c r="AE221" s="222" t="s">
        <v>4544</v>
      </c>
      <c r="AF221" s="157">
        <v>0</v>
      </c>
    </row>
    <row r="222" spans="31:32" x14ac:dyDescent="0.25">
      <c r="AE222" s="222" t="s">
        <v>5280</v>
      </c>
      <c r="AF222" s="157">
        <v>0</v>
      </c>
    </row>
    <row r="223" spans="31:32" x14ac:dyDescent="0.25">
      <c r="AE223" s="222" t="s">
        <v>4608</v>
      </c>
      <c r="AF223" s="157">
        <v>0</v>
      </c>
    </row>
    <row r="224" spans="31:32" x14ac:dyDescent="0.25">
      <c r="AE224" s="222" t="s">
        <v>5238</v>
      </c>
      <c r="AF224" s="157">
        <v>0</v>
      </c>
    </row>
    <row r="225" spans="31:32" x14ac:dyDescent="0.25">
      <c r="AE225" s="222" t="s">
        <v>4296</v>
      </c>
      <c r="AF225" s="157">
        <v>0</v>
      </c>
    </row>
    <row r="226" spans="31:32" x14ac:dyDescent="0.25">
      <c r="AE226" s="222" t="s">
        <v>5250</v>
      </c>
      <c r="AF226" s="157">
        <v>0</v>
      </c>
    </row>
    <row r="227" spans="31:32" x14ac:dyDescent="0.25">
      <c r="AE227" s="222" t="s">
        <v>4653</v>
      </c>
      <c r="AF227" s="157">
        <v>0</v>
      </c>
    </row>
    <row r="228" spans="31:32" x14ac:dyDescent="0.25">
      <c r="AE228" s="222" t="s">
        <v>5230</v>
      </c>
      <c r="AF228" s="157">
        <v>0</v>
      </c>
    </row>
    <row r="229" spans="31:32" x14ac:dyDescent="0.25">
      <c r="AE229" s="222" t="s">
        <v>4410</v>
      </c>
      <c r="AF229" s="157">
        <v>0</v>
      </c>
    </row>
    <row r="230" spans="31:32" x14ac:dyDescent="0.25">
      <c r="AE230" s="222" t="s">
        <v>5266</v>
      </c>
      <c r="AF230" s="157">
        <v>0</v>
      </c>
    </row>
    <row r="231" spans="31:32" x14ac:dyDescent="0.25">
      <c r="AE231" s="222" t="s">
        <v>1044</v>
      </c>
      <c r="AF231" s="157">
        <v>0</v>
      </c>
    </row>
    <row r="232" spans="31:32" x14ac:dyDescent="0.25">
      <c r="AE232" s="222" t="s">
        <v>5252</v>
      </c>
      <c r="AF232" s="157">
        <v>0</v>
      </c>
    </row>
    <row r="233" spans="31:32" x14ac:dyDescent="0.25">
      <c r="AE233" s="222" t="s">
        <v>5192</v>
      </c>
      <c r="AF233" s="157">
        <v>0</v>
      </c>
    </row>
    <row r="234" spans="31:32" x14ac:dyDescent="0.25">
      <c r="AE234" s="222" t="s">
        <v>1374</v>
      </c>
      <c r="AF234" s="157">
        <v>0</v>
      </c>
    </row>
    <row r="235" spans="31:32" x14ac:dyDescent="0.25">
      <c r="AE235" s="222" t="s">
        <v>5186</v>
      </c>
      <c r="AF235" s="157">
        <v>0</v>
      </c>
    </row>
    <row r="236" spans="31:32" x14ac:dyDescent="0.25">
      <c r="AE236" s="222" t="s">
        <v>5248</v>
      </c>
      <c r="AF236" s="157">
        <v>0</v>
      </c>
    </row>
    <row r="237" spans="31:32" x14ac:dyDescent="0.25">
      <c r="AE237" s="222" t="s">
        <v>4614</v>
      </c>
      <c r="AF237" s="157">
        <v>0</v>
      </c>
    </row>
    <row r="238" spans="31:32" x14ac:dyDescent="0.25">
      <c r="AE238" s="222" t="s">
        <v>5236</v>
      </c>
      <c r="AF238" s="157">
        <v>0</v>
      </c>
    </row>
    <row r="239" spans="31:32" x14ac:dyDescent="0.25">
      <c r="AE239" s="222" t="s">
        <v>4540</v>
      </c>
      <c r="AF239" s="157">
        <v>0</v>
      </c>
    </row>
    <row r="240" spans="31:32" x14ac:dyDescent="0.25">
      <c r="AE240" s="222" t="s">
        <v>3276</v>
      </c>
      <c r="AF240" s="157">
        <v>0</v>
      </c>
    </row>
    <row r="241" spans="31:32" x14ac:dyDescent="0.25">
      <c r="AE241" s="222" t="s">
        <v>4616</v>
      </c>
      <c r="AF241" s="157">
        <v>0</v>
      </c>
    </row>
    <row r="242" spans="31:32" x14ac:dyDescent="0.25">
      <c r="AE242" s="222" t="s">
        <v>5240</v>
      </c>
      <c r="AF242" s="157">
        <v>0</v>
      </c>
    </row>
    <row r="243" spans="31:32" x14ac:dyDescent="0.25">
      <c r="AE243" s="222" t="s">
        <v>4628</v>
      </c>
      <c r="AF243" s="157">
        <v>0</v>
      </c>
    </row>
    <row r="244" spans="31:32" x14ac:dyDescent="0.25">
      <c r="AE244" s="222" t="s">
        <v>5210</v>
      </c>
      <c r="AF244" s="157">
        <v>0</v>
      </c>
    </row>
    <row r="245" spans="31:32" x14ac:dyDescent="0.25">
      <c r="AE245" s="222" t="s">
        <v>4474</v>
      </c>
      <c r="AF245" s="157">
        <v>0</v>
      </c>
    </row>
    <row r="246" spans="31:32" x14ac:dyDescent="0.25">
      <c r="AE246" s="222" t="s">
        <v>5258</v>
      </c>
      <c r="AF246" s="157">
        <v>0</v>
      </c>
    </row>
    <row r="247" spans="31:32" x14ac:dyDescent="0.25">
      <c r="AE247" s="222" t="s">
        <v>4464</v>
      </c>
      <c r="AF247" s="157">
        <v>0</v>
      </c>
    </row>
    <row r="248" spans="31:32" x14ac:dyDescent="0.25">
      <c r="AE248" s="222" t="s">
        <v>5276</v>
      </c>
      <c r="AF248" s="157">
        <v>0</v>
      </c>
    </row>
    <row r="249" spans="31:32" x14ac:dyDescent="0.25">
      <c r="AE249" s="222" t="s">
        <v>4330</v>
      </c>
      <c r="AF249" s="157">
        <v>0</v>
      </c>
    </row>
    <row r="250" spans="31:32" x14ac:dyDescent="0.25">
      <c r="AE250" s="222" t="s">
        <v>5228</v>
      </c>
      <c r="AF250" s="157">
        <v>0</v>
      </c>
    </row>
    <row r="251" spans="31:32" x14ac:dyDescent="0.25">
      <c r="AE251" s="222" t="s">
        <v>4472</v>
      </c>
      <c r="AF251" s="157">
        <v>0</v>
      </c>
    </row>
    <row r="252" spans="31:32" x14ac:dyDescent="0.25">
      <c r="AE252" s="222" t="s">
        <v>5282</v>
      </c>
      <c r="AF252" s="157">
        <v>0</v>
      </c>
    </row>
    <row r="253" spans="31:32" x14ac:dyDescent="0.25">
      <c r="AE253" s="222" t="s">
        <v>4667</v>
      </c>
      <c r="AF253" s="157">
        <v>0</v>
      </c>
    </row>
    <row r="254" spans="31:32" x14ac:dyDescent="0.25">
      <c r="AE254" s="222" t="s">
        <v>4252</v>
      </c>
      <c r="AF254" s="157">
        <v>0</v>
      </c>
    </row>
    <row r="255" spans="31:32" x14ac:dyDescent="0.25">
      <c r="AE255" s="222" t="s">
        <v>4484</v>
      </c>
      <c r="AF255" s="157">
        <v>0</v>
      </c>
    </row>
    <row r="256" spans="31:32" x14ac:dyDescent="0.25">
      <c r="AE256" s="222" t="s">
        <v>4246</v>
      </c>
      <c r="AF256" s="157">
        <v>0</v>
      </c>
    </row>
    <row r="257" spans="31:32" x14ac:dyDescent="0.25">
      <c r="AE257" s="222" t="s">
        <v>4137</v>
      </c>
      <c r="AF257" s="157">
        <v>0</v>
      </c>
    </row>
    <row r="258" spans="31:32" x14ac:dyDescent="0.25">
      <c r="AE258" s="222" t="s">
        <v>1659</v>
      </c>
      <c r="AF258" s="157">
        <v>0</v>
      </c>
    </row>
    <row r="259" spans="31:32" x14ac:dyDescent="0.25">
      <c r="AE259" s="222" t="s">
        <v>3938</v>
      </c>
      <c r="AF259" s="157">
        <v>0</v>
      </c>
    </row>
    <row r="260" spans="31:32" x14ac:dyDescent="0.25">
      <c r="AE260" s="222" t="s">
        <v>4019</v>
      </c>
      <c r="AF260" s="157">
        <v>0</v>
      </c>
    </row>
    <row r="261" spans="31:32" x14ac:dyDescent="0.25">
      <c r="AE261" s="222" t="s">
        <v>655</v>
      </c>
      <c r="AF261" s="157">
        <v>0</v>
      </c>
    </row>
    <row r="262" spans="31:32" x14ac:dyDescent="0.25">
      <c r="AE262" s="222" t="s">
        <v>4061</v>
      </c>
      <c r="AF262" s="157">
        <v>0</v>
      </c>
    </row>
    <row r="263" spans="31:32" x14ac:dyDescent="0.25">
      <c r="AE263" s="222" t="s">
        <v>3811</v>
      </c>
      <c r="AF263" s="157">
        <v>0</v>
      </c>
    </row>
    <row r="264" spans="31:32" x14ac:dyDescent="0.25">
      <c r="AE264" s="222" t="s">
        <v>4089</v>
      </c>
      <c r="AF264" s="157">
        <v>0</v>
      </c>
    </row>
    <row r="265" spans="31:32" x14ac:dyDescent="0.25">
      <c r="AE265" s="222" t="s">
        <v>5109</v>
      </c>
      <c r="AF265" s="157">
        <v>0</v>
      </c>
    </row>
    <row r="266" spans="31:32" x14ac:dyDescent="0.25">
      <c r="AE266" s="222" t="s">
        <v>4167</v>
      </c>
      <c r="AF266" s="157">
        <v>0</v>
      </c>
    </row>
    <row r="267" spans="31:32" x14ac:dyDescent="0.25">
      <c r="AE267" s="222" t="s">
        <v>3813</v>
      </c>
      <c r="AF267" s="157">
        <v>0</v>
      </c>
    </row>
    <row r="268" spans="31:32" x14ac:dyDescent="0.25">
      <c r="AE268" s="222" t="s">
        <v>4332</v>
      </c>
      <c r="AF268" s="157">
        <v>0</v>
      </c>
    </row>
    <row r="269" spans="31:32" x14ac:dyDescent="0.25">
      <c r="AE269" s="222" t="s">
        <v>3797</v>
      </c>
      <c r="AF269" s="157">
        <v>0</v>
      </c>
    </row>
    <row r="270" spans="31:32" x14ac:dyDescent="0.25">
      <c r="AE270" s="222" t="s">
        <v>4029</v>
      </c>
      <c r="AF270" s="157">
        <v>0</v>
      </c>
    </row>
    <row r="271" spans="31:32" x14ac:dyDescent="0.25">
      <c r="AE271" s="222" t="s">
        <v>5125</v>
      </c>
      <c r="AF271" s="157">
        <v>0</v>
      </c>
    </row>
    <row r="272" spans="31:32" x14ac:dyDescent="0.25">
      <c r="AE272" s="222" t="s">
        <v>4069</v>
      </c>
      <c r="AF272" s="157">
        <v>0</v>
      </c>
    </row>
    <row r="273" spans="31:32" x14ac:dyDescent="0.25">
      <c r="AE273" s="222" t="s">
        <v>3884</v>
      </c>
      <c r="AF273" s="157">
        <v>0</v>
      </c>
    </row>
    <row r="274" spans="31:32" x14ac:dyDescent="0.25">
      <c r="AE274" s="222" t="s">
        <v>4103</v>
      </c>
      <c r="AF274" s="157">
        <v>0</v>
      </c>
    </row>
    <row r="275" spans="31:32" x14ac:dyDescent="0.25">
      <c r="AE275" s="222" t="s">
        <v>3998</v>
      </c>
      <c r="AF275" s="157">
        <v>0</v>
      </c>
    </row>
    <row r="276" spans="31:32" x14ac:dyDescent="0.25">
      <c r="AE276" s="222" t="s">
        <v>4087</v>
      </c>
      <c r="AF276" s="157">
        <v>0</v>
      </c>
    </row>
    <row r="277" spans="31:32" x14ac:dyDescent="0.25">
      <c r="AE277" s="222" t="s">
        <v>3795</v>
      </c>
      <c r="AF277" s="157">
        <v>0</v>
      </c>
    </row>
    <row r="278" spans="31:32" x14ac:dyDescent="0.25">
      <c r="AE278" s="222" t="s">
        <v>2107</v>
      </c>
      <c r="AF278" s="157">
        <v>0</v>
      </c>
    </row>
    <row r="279" spans="31:32" x14ac:dyDescent="0.25">
      <c r="AE279" s="222" t="s">
        <v>3821</v>
      </c>
      <c r="AF279" s="157">
        <v>0</v>
      </c>
    </row>
    <row r="280" spans="31:32" x14ac:dyDescent="0.25">
      <c r="AE280" s="222" t="s">
        <v>4189</v>
      </c>
      <c r="AF280" s="157">
        <v>0</v>
      </c>
    </row>
    <row r="281" spans="31:32" x14ac:dyDescent="0.25">
      <c r="AE281" s="222" t="s">
        <v>3827</v>
      </c>
      <c r="AF281" s="157">
        <v>0</v>
      </c>
    </row>
    <row r="282" spans="31:32" x14ac:dyDescent="0.25">
      <c r="AE282" s="222" t="s">
        <v>4115</v>
      </c>
      <c r="AF282" s="157">
        <v>0</v>
      </c>
    </row>
    <row r="283" spans="31:32" x14ac:dyDescent="0.25">
      <c r="AE283" s="222" t="s">
        <v>3848</v>
      </c>
      <c r="AF283" s="157">
        <v>0</v>
      </c>
    </row>
    <row r="284" spans="31:32" x14ac:dyDescent="0.25">
      <c r="AE284" s="222" t="s">
        <v>4155</v>
      </c>
      <c r="AF284" s="157">
        <v>0</v>
      </c>
    </row>
    <row r="285" spans="31:32" x14ac:dyDescent="0.25">
      <c r="AE285" s="222" t="s">
        <v>3856</v>
      </c>
      <c r="AF285" s="157">
        <v>0</v>
      </c>
    </row>
    <row r="286" spans="31:32" x14ac:dyDescent="0.25">
      <c r="AE286" s="222" t="s">
        <v>5145</v>
      </c>
      <c r="AF286" s="157">
        <v>0</v>
      </c>
    </row>
    <row r="287" spans="31:32" x14ac:dyDescent="0.25">
      <c r="AE287" s="222" t="s">
        <v>3852</v>
      </c>
      <c r="AF287" s="157">
        <v>0</v>
      </c>
    </row>
    <row r="288" spans="31:32" x14ac:dyDescent="0.25">
      <c r="AE288" s="222" t="s">
        <v>4023</v>
      </c>
      <c r="AF288" s="157">
        <v>0</v>
      </c>
    </row>
    <row r="289" spans="31:32" x14ac:dyDescent="0.25">
      <c r="AE289" s="222" t="s">
        <v>3850</v>
      </c>
      <c r="AF289" s="157">
        <v>0</v>
      </c>
    </row>
    <row r="290" spans="31:32" x14ac:dyDescent="0.25">
      <c r="AE290" s="222" t="s">
        <v>4073</v>
      </c>
      <c r="AF290" s="157">
        <v>0</v>
      </c>
    </row>
    <row r="291" spans="31:32" x14ac:dyDescent="0.25">
      <c r="AE291" s="222" t="s">
        <v>3854</v>
      </c>
      <c r="AF291" s="157">
        <v>0</v>
      </c>
    </row>
    <row r="292" spans="31:32" x14ac:dyDescent="0.25">
      <c r="AE292" s="222" t="s">
        <v>1330</v>
      </c>
      <c r="AF292" s="157">
        <v>0</v>
      </c>
    </row>
    <row r="293" spans="31:32" x14ac:dyDescent="0.25">
      <c r="AE293" s="222" t="s">
        <v>5117</v>
      </c>
      <c r="AF293" s="157">
        <v>0</v>
      </c>
    </row>
    <row r="294" spans="31:32" x14ac:dyDescent="0.25">
      <c r="AE294" s="222" t="s">
        <v>2942</v>
      </c>
      <c r="AF294" s="157">
        <v>0</v>
      </c>
    </row>
    <row r="295" spans="31:32" x14ac:dyDescent="0.25">
      <c r="AE295" s="222" t="s">
        <v>3862</v>
      </c>
      <c r="AF295" s="157">
        <v>0</v>
      </c>
    </row>
    <row r="296" spans="31:32" x14ac:dyDescent="0.25">
      <c r="AE296" s="222" t="s">
        <v>4055</v>
      </c>
      <c r="AF296" s="157">
        <v>0</v>
      </c>
    </row>
    <row r="297" spans="31:32" x14ac:dyDescent="0.25">
      <c r="AE297" s="222" t="s">
        <v>3946</v>
      </c>
      <c r="AF297" s="157">
        <v>0</v>
      </c>
    </row>
    <row r="298" spans="31:32" x14ac:dyDescent="0.25">
      <c r="AE298" s="222" t="s">
        <v>4101</v>
      </c>
      <c r="AF298" s="157">
        <v>0</v>
      </c>
    </row>
    <row r="299" spans="31:32" x14ac:dyDescent="0.25">
      <c r="AE299" s="222" t="s">
        <v>3868</v>
      </c>
      <c r="AF299" s="157">
        <v>0</v>
      </c>
    </row>
    <row r="300" spans="31:32" x14ac:dyDescent="0.25">
      <c r="AE300" s="222" t="s">
        <v>4041</v>
      </c>
      <c r="AF300" s="157">
        <v>0</v>
      </c>
    </row>
    <row r="301" spans="31:32" x14ac:dyDescent="0.25">
      <c r="AE301" s="222" t="s">
        <v>5113</v>
      </c>
      <c r="AF301" s="157">
        <v>0</v>
      </c>
    </row>
    <row r="302" spans="31:32" x14ac:dyDescent="0.25">
      <c r="AE302" s="222" t="s">
        <v>3539</v>
      </c>
      <c r="AF302" s="157">
        <v>0</v>
      </c>
    </row>
    <row r="303" spans="31:32" x14ac:dyDescent="0.25">
      <c r="AE303" s="222" t="s">
        <v>5025</v>
      </c>
      <c r="AF303" s="157">
        <v>0</v>
      </c>
    </row>
    <row r="304" spans="31:32" x14ac:dyDescent="0.25">
      <c r="AE304" s="222" t="s">
        <v>4051</v>
      </c>
      <c r="AF304" s="157">
        <v>0</v>
      </c>
    </row>
    <row r="305" spans="31:32" x14ac:dyDescent="0.25">
      <c r="AE305" s="222" t="s">
        <v>3858</v>
      </c>
      <c r="AF305" s="157">
        <v>0</v>
      </c>
    </row>
    <row r="306" spans="31:32" x14ac:dyDescent="0.25">
      <c r="AE306" s="222" t="s">
        <v>4053</v>
      </c>
      <c r="AF306" s="157">
        <v>0</v>
      </c>
    </row>
    <row r="307" spans="31:32" x14ac:dyDescent="0.25">
      <c r="AE307" s="222" t="s">
        <v>3866</v>
      </c>
      <c r="AF307" s="157">
        <v>0</v>
      </c>
    </row>
    <row r="308" spans="31:32" x14ac:dyDescent="0.25">
      <c r="AE308" s="222" t="s">
        <v>5143</v>
      </c>
      <c r="AF308" s="157">
        <v>0</v>
      </c>
    </row>
    <row r="309" spans="31:32" x14ac:dyDescent="0.25">
      <c r="AE309" s="222" t="s">
        <v>3882</v>
      </c>
      <c r="AF309" s="157">
        <v>0</v>
      </c>
    </row>
    <row r="310" spans="31:32" x14ac:dyDescent="0.25">
      <c r="AE310" s="222" t="s">
        <v>4242</v>
      </c>
      <c r="AF310" s="157">
        <v>0</v>
      </c>
    </row>
    <row r="311" spans="31:32" x14ac:dyDescent="0.25">
      <c r="AE311" s="222" t="s">
        <v>3990</v>
      </c>
      <c r="AF311" s="157">
        <v>0</v>
      </c>
    </row>
    <row r="312" spans="31:32" x14ac:dyDescent="0.25">
      <c r="AE312" s="222" t="s">
        <v>4226</v>
      </c>
      <c r="AF312" s="157">
        <v>0</v>
      </c>
    </row>
    <row r="313" spans="31:32" x14ac:dyDescent="0.25">
      <c r="AE313" s="222" t="s">
        <v>3994</v>
      </c>
      <c r="AF313" s="157">
        <v>0</v>
      </c>
    </row>
    <row r="314" spans="31:32" x14ac:dyDescent="0.25">
      <c r="AE314" s="222" t="s">
        <v>5150</v>
      </c>
      <c r="AF314" s="157">
        <v>0</v>
      </c>
    </row>
    <row r="315" spans="31:32" x14ac:dyDescent="0.25">
      <c r="AE315" s="222" t="s">
        <v>3908</v>
      </c>
      <c r="AF315" s="157">
        <v>0</v>
      </c>
    </row>
    <row r="316" spans="31:32" x14ac:dyDescent="0.25">
      <c r="AE316" s="222" t="s">
        <v>4203</v>
      </c>
      <c r="AF316" s="157">
        <v>0</v>
      </c>
    </row>
    <row r="317" spans="31:32" x14ac:dyDescent="0.25">
      <c r="AE317" s="222" t="s">
        <v>3844</v>
      </c>
      <c r="AF317" s="157">
        <v>0</v>
      </c>
    </row>
    <row r="318" spans="31:32" x14ac:dyDescent="0.25">
      <c r="AE318" s="222" t="s">
        <v>5133</v>
      </c>
      <c r="AF318" s="157">
        <v>0</v>
      </c>
    </row>
    <row r="319" spans="31:32" x14ac:dyDescent="0.25">
      <c r="AE319" s="222" t="s">
        <v>5119</v>
      </c>
      <c r="AF319" s="157">
        <v>0</v>
      </c>
    </row>
    <row r="320" spans="31:32" x14ac:dyDescent="0.25">
      <c r="AE320" s="222" t="s">
        <v>5091</v>
      </c>
      <c r="AF320" s="157">
        <v>0</v>
      </c>
    </row>
    <row r="321" spans="31:32" x14ac:dyDescent="0.25">
      <c r="AE321" s="222" t="s">
        <v>3876</v>
      </c>
      <c r="AF321" s="157">
        <v>0</v>
      </c>
    </row>
    <row r="322" spans="31:32" x14ac:dyDescent="0.25">
      <c r="AE322" s="222" t="s">
        <v>4195</v>
      </c>
      <c r="AF322" s="157">
        <v>0</v>
      </c>
    </row>
    <row r="323" spans="31:32" x14ac:dyDescent="0.25">
      <c r="AE323" s="222" t="s">
        <v>3874</v>
      </c>
      <c r="AF323" s="157">
        <v>0</v>
      </c>
    </row>
    <row r="324" spans="31:32" x14ac:dyDescent="0.25">
      <c r="AE324" s="222" t="s">
        <v>4218</v>
      </c>
      <c r="AF324" s="157">
        <v>0</v>
      </c>
    </row>
    <row r="325" spans="31:32" x14ac:dyDescent="0.25">
      <c r="AE325" s="222" t="s">
        <v>3952</v>
      </c>
      <c r="AF325" s="157">
        <v>0</v>
      </c>
    </row>
    <row r="326" spans="31:32" x14ac:dyDescent="0.25">
      <c r="AE326" s="222" t="s">
        <v>4065</v>
      </c>
      <c r="AF326" s="157">
        <v>0</v>
      </c>
    </row>
    <row r="327" spans="31:32" x14ac:dyDescent="0.25">
      <c r="AE327" s="222" t="s">
        <v>3902</v>
      </c>
      <c r="AF327" s="157">
        <v>0</v>
      </c>
    </row>
    <row r="328" spans="31:32" x14ac:dyDescent="0.25">
      <c r="AE328" s="222" t="s">
        <v>4057</v>
      </c>
      <c r="AF328" s="157">
        <v>0</v>
      </c>
    </row>
    <row r="329" spans="31:32" x14ac:dyDescent="0.25">
      <c r="AE329" s="222" t="s">
        <v>3898</v>
      </c>
      <c r="AF329" s="157">
        <v>0</v>
      </c>
    </row>
    <row r="330" spans="31:32" x14ac:dyDescent="0.25">
      <c r="AE330" s="222" t="s">
        <v>4143</v>
      </c>
      <c r="AF330" s="157">
        <v>0</v>
      </c>
    </row>
    <row r="331" spans="31:32" x14ac:dyDescent="0.25">
      <c r="AE331" s="222" t="s">
        <v>3900</v>
      </c>
      <c r="AF331" s="157">
        <v>0</v>
      </c>
    </row>
    <row r="332" spans="31:32" x14ac:dyDescent="0.25">
      <c r="AE332" s="222" t="s">
        <v>1647</v>
      </c>
      <c r="AF332" s="157">
        <v>0</v>
      </c>
    </row>
    <row r="333" spans="31:32" x14ac:dyDescent="0.25">
      <c r="AE333" s="222" t="s">
        <v>3912</v>
      </c>
      <c r="AF333" s="157">
        <v>0</v>
      </c>
    </row>
    <row r="334" spans="31:32" x14ac:dyDescent="0.25">
      <c r="AE334" s="222" t="s">
        <v>2432</v>
      </c>
      <c r="AF334" s="157">
        <v>0</v>
      </c>
    </row>
    <row r="335" spans="31:32" x14ac:dyDescent="0.25">
      <c r="AE335" s="222" t="s">
        <v>4320</v>
      </c>
      <c r="AF335" s="157">
        <v>0</v>
      </c>
    </row>
    <row r="336" spans="31:32" x14ac:dyDescent="0.25">
      <c r="AE336" s="222" t="s">
        <v>3236</v>
      </c>
      <c r="AF336" s="157">
        <v>0</v>
      </c>
    </row>
    <row r="337" spans="31:32" x14ac:dyDescent="0.25">
      <c r="AE337" s="222" t="s">
        <v>3920</v>
      </c>
      <c r="AF337" s="157">
        <v>0</v>
      </c>
    </row>
    <row r="338" spans="31:32" x14ac:dyDescent="0.25">
      <c r="AE338" s="222" t="s">
        <v>4342</v>
      </c>
      <c r="AF338" s="157">
        <v>0</v>
      </c>
    </row>
    <row r="339" spans="31:32" x14ac:dyDescent="0.25">
      <c r="AE339" s="222" t="s">
        <v>3894</v>
      </c>
      <c r="AF339" s="157">
        <v>0</v>
      </c>
    </row>
    <row r="340" spans="31:32" x14ac:dyDescent="0.25">
      <c r="AE340" s="222" t="s">
        <v>4093</v>
      </c>
      <c r="AF340" s="157">
        <v>0</v>
      </c>
    </row>
    <row r="341" spans="31:32" x14ac:dyDescent="0.25">
      <c r="AE341" s="222" t="s">
        <v>4747</v>
      </c>
      <c r="AF341" s="157">
        <v>0</v>
      </c>
    </row>
    <row r="342" spans="31:32" x14ac:dyDescent="0.25">
      <c r="AE342" s="222" t="s">
        <v>4099</v>
      </c>
      <c r="AF342" s="157">
        <v>0</v>
      </c>
    </row>
    <row r="343" spans="31:32" x14ac:dyDescent="0.25">
      <c r="AE343" s="222" t="s">
        <v>3846</v>
      </c>
      <c r="AF343" s="157">
        <v>0</v>
      </c>
    </row>
    <row r="344" spans="31:32" x14ac:dyDescent="0.25">
      <c r="AE344" s="222" t="s">
        <v>4222</v>
      </c>
      <c r="AF344" s="157">
        <v>0</v>
      </c>
    </row>
    <row r="345" spans="31:32" x14ac:dyDescent="0.25">
      <c r="AE345" s="222" t="s">
        <v>1623</v>
      </c>
      <c r="AF345" s="157">
        <v>0</v>
      </c>
    </row>
    <row r="346" spans="31:32" x14ac:dyDescent="0.25">
      <c r="AE346" s="222" t="s">
        <v>4117</v>
      </c>
      <c r="AF346" s="157">
        <v>0</v>
      </c>
    </row>
    <row r="347" spans="31:32" x14ac:dyDescent="0.25">
      <c r="AE347" s="222" t="s">
        <v>3842</v>
      </c>
      <c r="AF347" s="157">
        <v>0</v>
      </c>
    </row>
    <row r="348" spans="31:32" x14ac:dyDescent="0.25">
      <c r="AE348" s="222" t="s">
        <v>4236</v>
      </c>
      <c r="AF348" s="157">
        <v>0</v>
      </c>
    </row>
    <row r="349" spans="31:32" x14ac:dyDescent="0.25">
      <c r="AE349" s="222" t="s">
        <v>4006</v>
      </c>
      <c r="AF349" s="157">
        <v>0</v>
      </c>
    </row>
    <row r="350" spans="31:32" x14ac:dyDescent="0.25">
      <c r="AE350" s="222" t="s">
        <v>4039</v>
      </c>
      <c r="AF350" s="157">
        <v>0</v>
      </c>
    </row>
    <row r="351" spans="31:32" x14ac:dyDescent="0.25">
      <c r="AE351" s="222" t="s">
        <v>5107</v>
      </c>
      <c r="AF351" s="157">
        <v>0</v>
      </c>
    </row>
    <row r="352" spans="31:32" x14ac:dyDescent="0.25">
      <c r="AE352" s="222" t="s">
        <v>4119</v>
      </c>
      <c r="AF352" s="157">
        <v>0</v>
      </c>
    </row>
    <row r="353" spans="31:32" x14ac:dyDescent="0.25">
      <c r="AE353" s="222" t="s">
        <v>3815</v>
      </c>
      <c r="AF353" s="157">
        <v>0</v>
      </c>
    </row>
    <row r="354" spans="31:32" x14ac:dyDescent="0.25">
      <c r="AE354" s="222" t="s">
        <v>4157</v>
      </c>
      <c r="AF354" s="157">
        <v>0</v>
      </c>
    </row>
    <row r="355" spans="31:32" x14ac:dyDescent="0.25">
      <c r="AE355" s="222" t="s">
        <v>3918</v>
      </c>
      <c r="AF355" s="157">
        <v>0</v>
      </c>
    </row>
    <row r="356" spans="31:32" x14ac:dyDescent="0.25">
      <c r="AE356" s="222" t="s">
        <v>4165</v>
      </c>
      <c r="AF356" s="157">
        <v>0</v>
      </c>
    </row>
    <row r="357" spans="31:32" x14ac:dyDescent="0.25">
      <c r="AE357" s="222" t="s">
        <v>3932</v>
      </c>
      <c r="AF357" s="157">
        <v>0</v>
      </c>
    </row>
    <row r="358" spans="31:32" x14ac:dyDescent="0.25">
      <c r="AE358" s="222" t="s">
        <v>4169</v>
      </c>
      <c r="AF358" s="157">
        <v>0</v>
      </c>
    </row>
    <row r="359" spans="31:32" x14ac:dyDescent="0.25">
      <c r="AE359" s="222" t="s">
        <v>3922</v>
      </c>
      <c r="AF359" s="157">
        <v>0</v>
      </c>
    </row>
    <row r="360" spans="31:32" x14ac:dyDescent="0.25">
      <c r="AE360" s="222" t="s">
        <v>4238</v>
      </c>
      <c r="AF360" s="157">
        <v>0</v>
      </c>
    </row>
    <row r="361" spans="31:32" x14ac:dyDescent="0.25">
      <c r="AE361" s="222" t="s">
        <v>3936</v>
      </c>
      <c r="AF361" s="157">
        <v>0</v>
      </c>
    </row>
    <row r="362" spans="31:32" x14ac:dyDescent="0.25">
      <c r="AE362" s="222" t="s">
        <v>4211</v>
      </c>
      <c r="AF362" s="157">
        <v>0</v>
      </c>
    </row>
    <row r="363" spans="31:32" x14ac:dyDescent="0.25">
      <c r="AE363" s="222" t="s">
        <v>3930</v>
      </c>
      <c r="AF363" s="157">
        <v>0</v>
      </c>
    </row>
    <row r="364" spans="31:32" x14ac:dyDescent="0.25">
      <c r="AE364" s="222" t="s">
        <v>4244</v>
      </c>
      <c r="AF364" s="157">
        <v>0</v>
      </c>
    </row>
    <row r="365" spans="31:32" x14ac:dyDescent="0.25">
      <c r="AE365" s="222" t="s">
        <v>3926</v>
      </c>
      <c r="AF365" s="157">
        <v>0</v>
      </c>
    </row>
    <row r="366" spans="31:32" x14ac:dyDescent="0.25">
      <c r="AE366" s="222" t="s">
        <v>4079</v>
      </c>
      <c r="AF366" s="157">
        <v>0</v>
      </c>
    </row>
    <row r="367" spans="31:32" x14ac:dyDescent="0.25">
      <c r="AE367" s="222" t="s">
        <v>3928</v>
      </c>
      <c r="AF367" s="157">
        <v>0</v>
      </c>
    </row>
    <row r="368" spans="31:32" x14ac:dyDescent="0.25">
      <c r="AE368" s="222" t="s">
        <v>5135</v>
      </c>
      <c r="AF368" s="157">
        <v>0</v>
      </c>
    </row>
    <row r="369" spans="31:32" x14ac:dyDescent="0.25">
      <c r="AE369" s="222" t="s">
        <v>3934</v>
      </c>
      <c r="AF369" s="157">
        <v>0</v>
      </c>
    </row>
    <row r="370" spans="31:32" x14ac:dyDescent="0.25">
      <c r="AE370" s="222" t="s">
        <v>4191</v>
      </c>
      <c r="AF370" s="157">
        <v>0</v>
      </c>
    </row>
    <row r="371" spans="31:32" x14ac:dyDescent="0.25">
      <c r="AE371" s="222" t="s">
        <v>3956</v>
      </c>
      <c r="AF371" s="157">
        <v>0</v>
      </c>
    </row>
    <row r="372" spans="31:32" x14ac:dyDescent="0.25">
      <c r="AE372" s="222" t="s">
        <v>5137</v>
      </c>
      <c r="AF372" s="157">
        <v>0</v>
      </c>
    </row>
    <row r="373" spans="31:32" x14ac:dyDescent="0.25">
      <c r="AE373" s="222" t="s">
        <v>5115</v>
      </c>
      <c r="AF373" s="157">
        <v>0</v>
      </c>
    </row>
    <row r="374" spans="31:32" x14ac:dyDescent="0.25">
      <c r="AE374" s="222" t="s">
        <v>4135</v>
      </c>
      <c r="AF374" s="157">
        <v>0</v>
      </c>
    </row>
    <row r="375" spans="31:32" x14ac:dyDescent="0.25">
      <c r="AE375" s="222" t="s">
        <v>5111</v>
      </c>
      <c r="AF375" s="157">
        <v>0</v>
      </c>
    </row>
    <row r="376" spans="31:32" x14ac:dyDescent="0.25">
      <c r="AE376" s="222" t="s">
        <v>4037</v>
      </c>
      <c r="AF376" s="157">
        <v>0</v>
      </c>
    </row>
    <row r="377" spans="31:32" x14ac:dyDescent="0.25">
      <c r="AE377" s="222" t="s">
        <v>3892</v>
      </c>
      <c r="AF377" s="157">
        <v>0</v>
      </c>
    </row>
    <row r="378" spans="31:32" x14ac:dyDescent="0.25">
      <c r="AE378" s="222" t="s">
        <v>4230</v>
      </c>
      <c r="AF378" s="157">
        <v>0</v>
      </c>
    </row>
    <row r="379" spans="31:32" x14ac:dyDescent="0.25">
      <c r="AE379" s="222" t="s">
        <v>3880</v>
      </c>
      <c r="AF379" s="157">
        <v>0</v>
      </c>
    </row>
    <row r="380" spans="31:32" x14ac:dyDescent="0.25">
      <c r="AE380" s="222" t="s">
        <v>4127</v>
      </c>
      <c r="AF380" s="157">
        <v>0</v>
      </c>
    </row>
    <row r="381" spans="31:32" x14ac:dyDescent="0.25">
      <c r="AE381" s="222" t="s">
        <v>5121</v>
      </c>
      <c r="AF381" s="157">
        <v>0</v>
      </c>
    </row>
    <row r="382" spans="31:32" x14ac:dyDescent="0.25">
      <c r="AE382" s="222" t="s">
        <v>4248</v>
      </c>
      <c r="AF382" s="157">
        <v>0</v>
      </c>
    </row>
    <row r="383" spans="31:32" x14ac:dyDescent="0.25">
      <c r="AE383" s="222" t="s">
        <v>3355</v>
      </c>
      <c r="AF383" s="157">
        <v>0</v>
      </c>
    </row>
    <row r="384" spans="31:32" x14ac:dyDescent="0.25">
      <c r="AE384" s="222" t="s">
        <v>4163</v>
      </c>
      <c r="AF384" s="157">
        <v>0</v>
      </c>
    </row>
    <row r="385" spans="31:32" x14ac:dyDescent="0.25">
      <c r="AE385" s="222" t="s">
        <v>3966</v>
      </c>
      <c r="AF385" s="157">
        <v>0</v>
      </c>
    </row>
    <row r="386" spans="31:32" x14ac:dyDescent="0.25">
      <c r="AE386" s="222" t="s">
        <v>4015</v>
      </c>
      <c r="AF386" s="157">
        <v>0</v>
      </c>
    </row>
    <row r="387" spans="31:32" x14ac:dyDescent="0.25">
      <c r="AE387" s="222" t="s">
        <v>3974</v>
      </c>
      <c r="AF387" s="157">
        <v>0</v>
      </c>
    </row>
    <row r="388" spans="31:32" x14ac:dyDescent="0.25">
      <c r="AE388" s="222" t="s">
        <v>4193</v>
      </c>
      <c r="AF388" s="157">
        <v>0</v>
      </c>
    </row>
    <row r="389" spans="31:32" x14ac:dyDescent="0.25">
      <c r="AE389" s="222" t="s">
        <v>3924</v>
      </c>
      <c r="AF389" s="157">
        <v>0</v>
      </c>
    </row>
    <row r="390" spans="31:32" x14ac:dyDescent="0.25">
      <c r="AE390" s="222" t="s">
        <v>4049</v>
      </c>
      <c r="AF390" s="157">
        <v>0</v>
      </c>
    </row>
    <row r="391" spans="31:32" x14ac:dyDescent="0.25">
      <c r="AE391" s="222" t="s">
        <v>5127</v>
      </c>
      <c r="AF391" s="157">
        <v>0</v>
      </c>
    </row>
    <row r="392" spans="31:32" x14ac:dyDescent="0.25">
      <c r="AE392" s="222" t="s">
        <v>4139</v>
      </c>
      <c r="AF392" s="157">
        <v>0</v>
      </c>
    </row>
    <row r="393" spans="31:32" x14ac:dyDescent="0.25">
      <c r="AE393" s="222" t="s">
        <v>3962</v>
      </c>
      <c r="AF393" s="157">
        <v>0</v>
      </c>
    </row>
    <row r="394" spans="31:32" x14ac:dyDescent="0.25">
      <c r="AE394" s="222" t="s">
        <v>4205</v>
      </c>
      <c r="AF394" s="157">
        <v>0</v>
      </c>
    </row>
    <row r="395" spans="31:32" x14ac:dyDescent="0.25">
      <c r="AE395" s="222" t="s">
        <v>3872</v>
      </c>
      <c r="AF395" s="157">
        <v>0</v>
      </c>
    </row>
    <row r="396" spans="31:32" x14ac:dyDescent="0.25">
      <c r="AE396" s="222" t="s">
        <v>4027</v>
      </c>
      <c r="AF396" s="157">
        <v>0</v>
      </c>
    </row>
    <row r="397" spans="31:32" x14ac:dyDescent="0.25">
      <c r="AE397" s="222" t="s">
        <v>4008</v>
      </c>
      <c r="AF397" s="157">
        <v>0</v>
      </c>
    </row>
    <row r="398" spans="31:32" x14ac:dyDescent="0.25">
      <c r="AE398" s="222" t="s">
        <v>4063</v>
      </c>
      <c r="AF398" s="157">
        <v>0</v>
      </c>
    </row>
    <row r="399" spans="31:32" x14ac:dyDescent="0.25">
      <c r="AE399" s="222" t="s">
        <v>3860</v>
      </c>
      <c r="AF399" s="157">
        <v>0</v>
      </c>
    </row>
    <row r="400" spans="31:32" x14ac:dyDescent="0.25">
      <c r="AE400" s="222" t="s">
        <v>4161</v>
      </c>
      <c r="AF400" s="157">
        <v>0</v>
      </c>
    </row>
    <row r="401" spans="31:32" x14ac:dyDescent="0.25">
      <c r="AE401" s="222" t="s">
        <v>3970</v>
      </c>
      <c r="AF401" s="157">
        <v>0</v>
      </c>
    </row>
    <row r="402" spans="31:32" x14ac:dyDescent="0.25">
      <c r="AE402" s="222" t="s">
        <v>5139</v>
      </c>
      <c r="AF402" s="157">
        <v>0</v>
      </c>
    </row>
    <row r="403" spans="31:32" x14ac:dyDescent="0.25">
      <c r="AE403" s="222" t="s">
        <v>1540</v>
      </c>
      <c r="AF403" s="157">
        <v>0</v>
      </c>
    </row>
    <row r="404" spans="31:32" x14ac:dyDescent="0.25">
      <c r="AE404" s="222" t="s">
        <v>4067</v>
      </c>
      <c r="AF404" s="157">
        <v>0</v>
      </c>
    </row>
    <row r="405" spans="31:32" x14ac:dyDescent="0.25">
      <c r="AE405" s="222" t="s">
        <v>3972</v>
      </c>
      <c r="AF405" s="157">
        <v>0</v>
      </c>
    </row>
    <row r="406" spans="31:32" x14ac:dyDescent="0.25">
      <c r="AE406" s="222" t="s">
        <v>5156</v>
      </c>
      <c r="AF406" s="157">
        <v>0</v>
      </c>
    </row>
    <row r="407" spans="31:32" x14ac:dyDescent="0.25">
      <c r="AE407" s="222" t="s">
        <v>4638</v>
      </c>
      <c r="AF407" s="157">
        <v>0</v>
      </c>
    </row>
    <row r="408" spans="31:32" x14ac:dyDescent="0.25">
      <c r="AE408" s="222" t="s">
        <v>4159</v>
      </c>
      <c r="AF408" s="157">
        <v>0</v>
      </c>
    </row>
    <row r="409" spans="31:32" x14ac:dyDescent="0.25">
      <c r="AE409" s="222" t="s">
        <v>3829</v>
      </c>
      <c r="AF409" s="157">
        <v>0</v>
      </c>
    </row>
    <row r="410" spans="31:32" x14ac:dyDescent="0.25">
      <c r="AE410" s="222" t="s">
        <v>4081</v>
      </c>
      <c r="AF410" s="157">
        <v>0</v>
      </c>
    </row>
    <row r="411" spans="31:32" x14ac:dyDescent="0.25">
      <c r="AE411" s="222" t="s">
        <v>3976</v>
      </c>
      <c r="AF411" s="157">
        <v>0</v>
      </c>
    </row>
    <row r="412" spans="31:32" x14ac:dyDescent="0.25">
      <c r="AE412" s="222" t="s">
        <v>1619</v>
      </c>
      <c r="AF412" s="157">
        <v>0</v>
      </c>
    </row>
    <row r="413" spans="31:32" x14ac:dyDescent="0.25">
      <c r="AE413" s="222" t="s">
        <v>3793</v>
      </c>
      <c r="AF413" s="157">
        <v>0</v>
      </c>
    </row>
    <row r="414" spans="31:32" x14ac:dyDescent="0.25">
      <c r="AE414" s="222" t="s">
        <v>4083</v>
      </c>
      <c r="AF414" s="157">
        <v>0</v>
      </c>
    </row>
    <row r="415" spans="31:32" x14ac:dyDescent="0.25">
      <c r="AE415" s="222" t="s">
        <v>3948</v>
      </c>
      <c r="AF415" s="157">
        <v>0</v>
      </c>
    </row>
    <row r="416" spans="31:32" x14ac:dyDescent="0.25">
      <c r="AE416" s="222" t="s">
        <v>4141</v>
      </c>
      <c r="AF416" s="157">
        <v>0</v>
      </c>
    </row>
    <row r="417" spans="31:32" x14ac:dyDescent="0.25">
      <c r="AE417" s="222" t="s">
        <v>3964</v>
      </c>
      <c r="AF417" s="157">
        <v>0</v>
      </c>
    </row>
    <row r="418" spans="31:32" x14ac:dyDescent="0.25">
      <c r="AE418" s="222" t="s">
        <v>4151</v>
      </c>
      <c r="AF418" s="157">
        <v>0</v>
      </c>
    </row>
    <row r="419" spans="31:32" x14ac:dyDescent="0.25">
      <c r="AE419" s="222" t="s">
        <v>4013</v>
      </c>
      <c r="AF419" s="157">
        <v>0</v>
      </c>
    </row>
    <row r="420" spans="31:32" x14ac:dyDescent="0.25">
      <c r="AE420" s="222" t="s">
        <v>3888</v>
      </c>
      <c r="AF420" s="157">
        <v>0</v>
      </c>
    </row>
    <row r="421" spans="31:32" x14ac:dyDescent="0.25">
      <c r="AE421" s="222" t="s">
        <v>5131</v>
      </c>
      <c r="AF421" s="157">
        <v>0</v>
      </c>
    </row>
    <row r="422" spans="31:32" x14ac:dyDescent="0.25">
      <c r="AE422" s="222" t="s">
        <v>4334</v>
      </c>
      <c r="AF422" s="157">
        <v>0</v>
      </c>
    </row>
    <row r="423" spans="31:32" x14ac:dyDescent="0.25">
      <c r="AE423" s="222" t="s">
        <v>3992</v>
      </c>
      <c r="AF423" s="157">
        <v>0</v>
      </c>
    </row>
    <row r="424" spans="31:32" x14ac:dyDescent="0.25">
      <c r="AE424" s="222" t="s">
        <v>4091</v>
      </c>
      <c r="AF424" s="157">
        <v>0</v>
      </c>
    </row>
    <row r="425" spans="31:32" x14ac:dyDescent="0.25">
      <c r="AE425" s="222" t="s">
        <v>3958</v>
      </c>
      <c r="AF425" s="157">
        <v>0</v>
      </c>
    </row>
    <row r="426" spans="31:32" x14ac:dyDescent="0.25">
      <c r="AE426" s="222" t="s">
        <v>4105</v>
      </c>
      <c r="AF426" s="157">
        <v>0</v>
      </c>
    </row>
    <row r="427" spans="31:32" x14ac:dyDescent="0.25">
      <c r="AE427" s="222" t="s">
        <v>3978</v>
      </c>
      <c r="AF427" s="157">
        <v>0</v>
      </c>
    </row>
    <row r="428" spans="31:32" x14ac:dyDescent="0.25">
      <c r="AE428" s="222" t="s">
        <v>4183</v>
      </c>
      <c r="AF428" s="157">
        <v>0</v>
      </c>
    </row>
    <row r="429" spans="31:32" x14ac:dyDescent="0.25">
      <c r="AE429" s="222" t="s">
        <v>3835</v>
      </c>
      <c r="AF429" s="157">
        <v>0</v>
      </c>
    </row>
    <row r="430" spans="31:32" x14ac:dyDescent="0.25">
      <c r="AE430" s="222" t="s">
        <v>4095</v>
      </c>
      <c r="AF430" s="157">
        <v>0</v>
      </c>
    </row>
    <row r="431" spans="31:32" x14ac:dyDescent="0.25">
      <c r="AE431" s="222" t="s">
        <v>3839</v>
      </c>
      <c r="AF431" s="157">
        <v>0</v>
      </c>
    </row>
    <row r="432" spans="31:32" x14ac:dyDescent="0.25">
      <c r="AE432" s="222" t="s">
        <v>4209</v>
      </c>
      <c r="AF432" s="157">
        <v>0</v>
      </c>
    </row>
    <row r="433" spans="31:32" x14ac:dyDescent="0.25">
      <c r="AE433" s="222" t="s">
        <v>3886</v>
      </c>
      <c r="AF433" s="157">
        <v>0</v>
      </c>
    </row>
    <row r="434" spans="31:32" x14ac:dyDescent="0.25">
      <c r="AE434" s="222" t="s">
        <v>4097</v>
      </c>
      <c r="AF434" s="157">
        <v>0</v>
      </c>
    </row>
    <row r="435" spans="31:32" x14ac:dyDescent="0.25">
      <c r="AE435" s="222" t="s">
        <v>3906</v>
      </c>
      <c r="AF435" s="157">
        <v>0</v>
      </c>
    </row>
    <row r="436" spans="31:32" x14ac:dyDescent="0.25">
      <c r="AE436" s="222" t="s">
        <v>5141</v>
      </c>
      <c r="AF436" s="157">
        <v>0</v>
      </c>
    </row>
    <row r="437" spans="31:32" x14ac:dyDescent="0.25">
      <c r="AE437" s="222" t="s">
        <v>3904</v>
      </c>
      <c r="AF437" s="157">
        <v>0</v>
      </c>
    </row>
    <row r="438" spans="31:32" x14ac:dyDescent="0.25">
      <c r="AE438" s="222" t="s">
        <v>4107</v>
      </c>
      <c r="AF438" s="157">
        <v>0</v>
      </c>
    </row>
    <row r="439" spans="31:32" x14ac:dyDescent="0.25">
      <c r="AE439" s="222" t="s">
        <v>2145</v>
      </c>
      <c r="AF439" s="157">
        <v>0</v>
      </c>
    </row>
    <row r="440" spans="31:32" x14ac:dyDescent="0.25">
      <c r="AE440" s="222" t="s">
        <v>4109</v>
      </c>
      <c r="AF440" s="157">
        <v>0</v>
      </c>
    </row>
    <row r="441" spans="31:32" x14ac:dyDescent="0.25">
      <c r="AE441" s="222" t="s">
        <v>3960</v>
      </c>
      <c r="AF441" s="157">
        <v>0</v>
      </c>
    </row>
    <row r="442" spans="31:32" x14ac:dyDescent="0.25">
      <c r="AE442" s="222" t="s">
        <v>4113</v>
      </c>
      <c r="AF442" s="157">
        <v>0</v>
      </c>
    </row>
    <row r="443" spans="31:32" x14ac:dyDescent="0.25">
      <c r="AE443" s="222" t="s">
        <v>3823</v>
      </c>
      <c r="AF443" s="157">
        <v>0</v>
      </c>
    </row>
    <row r="444" spans="31:32" x14ac:dyDescent="0.25">
      <c r="AE444" s="222" t="s">
        <v>4256</v>
      </c>
      <c r="AF444" s="157">
        <v>0</v>
      </c>
    </row>
    <row r="445" spans="31:32" x14ac:dyDescent="0.25">
      <c r="AE445" s="222" t="s">
        <v>3825</v>
      </c>
      <c r="AF445" s="157">
        <v>0</v>
      </c>
    </row>
    <row r="446" spans="31:32" x14ac:dyDescent="0.25">
      <c r="AE446" s="222" t="s">
        <v>4207</v>
      </c>
      <c r="AF446" s="157">
        <v>0</v>
      </c>
    </row>
    <row r="447" spans="31:32" x14ac:dyDescent="0.25">
      <c r="AE447" s="222" t="s">
        <v>3817</v>
      </c>
      <c r="AF447" s="157">
        <v>0</v>
      </c>
    </row>
    <row r="448" spans="31:32" x14ac:dyDescent="0.25">
      <c r="AE448" s="222" t="s">
        <v>4075</v>
      </c>
      <c r="AF448" s="157">
        <v>0</v>
      </c>
    </row>
    <row r="449" spans="31:32" x14ac:dyDescent="0.25">
      <c r="AE449" s="222" t="s">
        <v>3986</v>
      </c>
      <c r="AF449" s="157">
        <v>0</v>
      </c>
    </row>
    <row r="450" spans="31:32" x14ac:dyDescent="0.25">
      <c r="AE450" s="222" t="s">
        <v>4181</v>
      </c>
      <c r="AF450" s="157">
        <v>0</v>
      </c>
    </row>
    <row r="451" spans="31:32" x14ac:dyDescent="0.25">
      <c r="AE451" s="222" t="s">
        <v>3789</v>
      </c>
      <c r="AF451" s="157">
        <v>0</v>
      </c>
    </row>
    <row r="452" spans="31:32" x14ac:dyDescent="0.25">
      <c r="AE452" s="222" t="s">
        <v>4123</v>
      </c>
      <c r="AF452" s="157">
        <v>0</v>
      </c>
    </row>
    <row r="453" spans="31:32" x14ac:dyDescent="0.25">
      <c r="AE453" s="222" t="s">
        <v>3916</v>
      </c>
      <c r="AF453" s="157">
        <v>0</v>
      </c>
    </row>
    <row r="454" spans="31:32" x14ac:dyDescent="0.25">
      <c r="AE454" s="222" t="s">
        <v>4125</v>
      </c>
      <c r="AF454" s="157">
        <v>0</v>
      </c>
    </row>
    <row r="455" spans="31:32" x14ac:dyDescent="0.25">
      <c r="AE455" s="222" t="s">
        <v>3942</v>
      </c>
      <c r="AF455" s="157">
        <v>0</v>
      </c>
    </row>
    <row r="456" spans="31:32" x14ac:dyDescent="0.25">
      <c r="AE456" s="222" t="s">
        <v>4171</v>
      </c>
      <c r="AF456" s="157">
        <v>0</v>
      </c>
    </row>
    <row r="457" spans="31:32" x14ac:dyDescent="0.25">
      <c r="AE457" s="222" t="s">
        <v>3940</v>
      </c>
      <c r="AF457" s="157">
        <v>0</v>
      </c>
    </row>
    <row r="458" spans="31:32" x14ac:dyDescent="0.25">
      <c r="AE458" s="222" t="s">
        <v>4173</v>
      </c>
      <c r="AF458" s="157">
        <v>0</v>
      </c>
    </row>
    <row r="459" spans="31:32" x14ac:dyDescent="0.25">
      <c r="AE459" s="222" t="s">
        <v>671</v>
      </c>
      <c r="AF459" s="157">
        <v>0</v>
      </c>
    </row>
    <row r="460" spans="31:32" x14ac:dyDescent="0.25">
      <c r="AE460" s="222" t="s">
        <v>4131</v>
      </c>
      <c r="AF460" s="157">
        <v>0</v>
      </c>
    </row>
    <row r="461" spans="31:32" x14ac:dyDescent="0.25">
      <c r="AE461" s="222" t="s">
        <v>4879</v>
      </c>
      <c r="AF461" s="157">
        <v>0</v>
      </c>
    </row>
    <row r="462" spans="31:32" x14ac:dyDescent="0.25">
      <c r="AE462" s="222" t="s">
        <v>4175</v>
      </c>
      <c r="AF462" s="157">
        <v>0</v>
      </c>
    </row>
    <row r="463" spans="31:32" x14ac:dyDescent="0.25">
      <c r="AE463" s="222" t="s">
        <v>3984</v>
      </c>
      <c r="AF463" s="157">
        <v>0</v>
      </c>
    </row>
    <row r="464" spans="31:32" x14ac:dyDescent="0.25">
      <c r="AE464" s="222" t="s">
        <v>4187</v>
      </c>
      <c r="AF464" s="157">
        <v>0</v>
      </c>
    </row>
    <row r="465" spans="31:32" x14ac:dyDescent="0.25">
      <c r="AE465" s="222" t="s">
        <v>3950</v>
      </c>
      <c r="AF465" s="157">
        <v>0</v>
      </c>
    </row>
    <row r="466" spans="31:32" x14ac:dyDescent="0.25">
      <c r="AE466" s="222" t="s">
        <v>4250</v>
      </c>
      <c r="AF466" s="157">
        <v>0</v>
      </c>
    </row>
    <row r="467" spans="31:32" x14ac:dyDescent="0.25">
      <c r="AE467" s="222" t="s">
        <v>3878</v>
      </c>
      <c r="AF467" s="157">
        <v>0</v>
      </c>
    </row>
    <row r="468" spans="31:32" x14ac:dyDescent="0.25">
      <c r="AE468" s="222" t="s">
        <v>5147</v>
      </c>
      <c r="AF468" s="157">
        <v>0</v>
      </c>
    </row>
    <row r="469" spans="31:32" x14ac:dyDescent="0.25">
      <c r="AE469" s="222" t="s">
        <v>3988</v>
      </c>
      <c r="AF469" s="157">
        <v>0</v>
      </c>
    </row>
    <row r="470" spans="31:32" x14ac:dyDescent="0.25">
      <c r="AE470" s="222" t="s">
        <v>4045</v>
      </c>
      <c r="AF470" s="157">
        <v>0</v>
      </c>
    </row>
    <row r="471" spans="31:32" x14ac:dyDescent="0.25">
      <c r="AE471" s="222" t="s">
        <v>3996</v>
      </c>
      <c r="AF471" s="157">
        <v>0</v>
      </c>
    </row>
    <row r="472" spans="31:32" x14ac:dyDescent="0.25">
      <c r="AE472" s="222" t="s">
        <v>4179</v>
      </c>
      <c r="AF472" s="157">
        <v>0</v>
      </c>
    </row>
    <row r="473" spans="31:32" x14ac:dyDescent="0.25">
      <c r="AE473" s="222" t="s">
        <v>4004</v>
      </c>
      <c r="AF473" s="157">
        <v>0</v>
      </c>
    </row>
    <row r="474" spans="31:32" x14ac:dyDescent="0.25">
      <c r="AE474" s="222" t="s">
        <v>683</v>
      </c>
      <c r="AF474" s="157">
        <v>0</v>
      </c>
    </row>
    <row r="475" spans="31:32" x14ac:dyDescent="0.25">
      <c r="AE475" s="222" t="s">
        <v>5129</v>
      </c>
      <c r="AF475" s="157">
        <v>0</v>
      </c>
    </row>
    <row r="476" spans="31:32" x14ac:dyDescent="0.25">
      <c r="AE476" s="222" t="s">
        <v>4199</v>
      </c>
      <c r="AF476" s="157">
        <v>0</v>
      </c>
    </row>
    <row r="477" spans="31:32" x14ac:dyDescent="0.25">
      <c r="AE477" s="222" t="s">
        <v>4000</v>
      </c>
      <c r="AF477" s="157">
        <v>0</v>
      </c>
    </row>
    <row r="478" spans="31:32" x14ac:dyDescent="0.25">
      <c r="AE478" s="222" t="s">
        <v>4085</v>
      </c>
      <c r="AF478" s="157">
        <v>0</v>
      </c>
    </row>
    <row r="479" spans="31:32" x14ac:dyDescent="0.25">
      <c r="AE479" s="222" t="s">
        <v>5105</v>
      </c>
      <c r="AF479" s="157">
        <v>0</v>
      </c>
    </row>
    <row r="480" spans="31:32" x14ac:dyDescent="0.25">
      <c r="AE480" s="222" t="s">
        <v>4197</v>
      </c>
      <c r="AF480" s="157">
        <v>0</v>
      </c>
    </row>
    <row r="481" spans="31:32" x14ac:dyDescent="0.25">
      <c r="AE481" s="222" t="s">
        <v>5123</v>
      </c>
      <c r="AF481" s="157">
        <v>0</v>
      </c>
    </row>
    <row r="482" spans="31:32" x14ac:dyDescent="0.25">
      <c r="AE482" s="222" t="s">
        <v>4059</v>
      </c>
      <c r="AF482" s="157">
        <v>0</v>
      </c>
    </row>
    <row r="483" spans="31:32" x14ac:dyDescent="0.25">
      <c r="AE483" s="222" t="s">
        <v>3791</v>
      </c>
      <c r="AF483" s="157">
        <v>0</v>
      </c>
    </row>
    <row r="484" spans="31:32" x14ac:dyDescent="0.25">
      <c r="AE484" s="222" t="s">
        <v>4121</v>
      </c>
      <c r="AF484" s="157">
        <v>0</v>
      </c>
    </row>
    <row r="485" spans="31:32" x14ac:dyDescent="0.25">
      <c r="AE485" s="222" t="s">
        <v>3954</v>
      </c>
      <c r="AF485" s="157">
        <v>0</v>
      </c>
    </row>
    <row r="486" spans="31:32" x14ac:dyDescent="0.25">
      <c r="AE486" s="222" t="s">
        <v>4201</v>
      </c>
      <c r="AF486" s="157">
        <v>0</v>
      </c>
    </row>
    <row r="487" spans="31:32" x14ac:dyDescent="0.25">
      <c r="AE487" s="222" t="s">
        <v>4035</v>
      </c>
      <c r="AF487" s="157">
        <v>0</v>
      </c>
    </row>
    <row r="488" spans="31:32" x14ac:dyDescent="0.25">
      <c r="AE488" s="222" t="s">
        <v>4216</v>
      </c>
      <c r="AF488" s="157">
        <v>0</v>
      </c>
    </row>
    <row r="489" spans="31:32" x14ac:dyDescent="0.25">
      <c r="AE489" s="222" t="s">
        <v>4017</v>
      </c>
      <c r="AF489" s="157">
        <v>0</v>
      </c>
    </row>
    <row r="490" spans="31:32" x14ac:dyDescent="0.25">
      <c r="AE490" s="222" t="s">
        <v>4224</v>
      </c>
      <c r="AF490" s="157">
        <v>0</v>
      </c>
    </row>
    <row r="491" spans="31:32" x14ac:dyDescent="0.25">
      <c r="AE491" s="222" t="s">
        <v>4021</v>
      </c>
      <c r="AF491" s="157">
        <v>0</v>
      </c>
    </row>
    <row r="492" spans="31:32" x14ac:dyDescent="0.25">
      <c r="AE492" s="222" t="s">
        <v>4071</v>
      </c>
      <c r="AF492" s="157">
        <v>0</v>
      </c>
    </row>
    <row r="493" spans="31:32" x14ac:dyDescent="0.25">
      <c r="AE493" s="222" t="s">
        <v>4043</v>
      </c>
      <c r="AF493" s="157">
        <v>0</v>
      </c>
    </row>
    <row r="494" spans="31:32" x14ac:dyDescent="0.25">
      <c r="AE494" s="222" t="s">
        <v>4047</v>
      </c>
      <c r="AF494" s="157">
        <v>0</v>
      </c>
    </row>
    <row r="495" spans="31:32" x14ac:dyDescent="0.25">
      <c r="AE495" s="222" t="s">
        <v>4133</v>
      </c>
      <c r="AF495" s="157">
        <v>0</v>
      </c>
    </row>
    <row r="496" spans="31:32" x14ac:dyDescent="0.25">
      <c r="AE496" s="222" t="s">
        <v>4234</v>
      </c>
      <c r="AF496" s="157">
        <v>0</v>
      </c>
    </row>
    <row r="497" spans="31:32" x14ac:dyDescent="0.25">
      <c r="AE497" s="222" t="s">
        <v>4240</v>
      </c>
      <c r="AF497" s="157">
        <v>0</v>
      </c>
    </row>
    <row r="498" spans="31:32" x14ac:dyDescent="0.25">
      <c r="AE498" s="222" t="s">
        <v>4228</v>
      </c>
      <c r="AF498" s="157">
        <v>0</v>
      </c>
    </row>
    <row r="499" spans="31:32" x14ac:dyDescent="0.25">
      <c r="AE499" s="222" t="s">
        <v>4153</v>
      </c>
      <c r="AF499" s="157">
        <v>0</v>
      </c>
    </row>
    <row r="500" spans="31:32" x14ac:dyDescent="0.25">
      <c r="AE500" s="222" t="s">
        <v>4031</v>
      </c>
      <c r="AF500" s="157">
        <v>0</v>
      </c>
    </row>
    <row r="501" spans="31:32" x14ac:dyDescent="0.25">
      <c r="AE501" s="222" t="s">
        <v>4145</v>
      </c>
      <c r="AF501" s="157">
        <v>0</v>
      </c>
    </row>
    <row r="502" spans="31:32" x14ac:dyDescent="0.25">
      <c r="AE502" s="222" t="s">
        <v>4294</v>
      </c>
      <c r="AF502" s="157">
        <v>0</v>
      </c>
    </row>
    <row r="503" spans="31:32" x14ac:dyDescent="0.25">
      <c r="AE503" s="222" t="s">
        <v>3982</v>
      </c>
      <c r="AF503" s="157">
        <v>0</v>
      </c>
    </row>
    <row r="504" spans="31:32" x14ac:dyDescent="0.25">
      <c r="AE504" s="222" t="s">
        <v>4232</v>
      </c>
      <c r="AF504" s="157">
        <v>0</v>
      </c>
    </row>
    <row r="505" spans="31:32" x14ac:dyDescent="0.25">
      <c r="AE505" s="222" t="s">
        <v>5154</v>
      </c>
      <c r="AF505" s="157">
        <v>0</v>
      </c>
    </row>
    <row r="506" spans="31:32" x14ac:dyDescent="0.25">
      <c r="AE506" s="222" t="s">
        <v>4129</v>
      </c>
      <c r="AF506" s="157">
        <v>0</v>
      </c>
    </row>
    <row r="507" spans="31:32" x14ac:dyDescent="0.25">
      <c r="AE507" s="222" t="s">
        <v>4147</v>
      </c>
      <c r="AF507" s="157">
        <v>0</v>
      </c>
    </row>
    <row r="508" spans="31:32" x14ac:dyDescent="0.25">
      <c r="AE508" s="222" t="s">
        <v>4185</v>
      </c>
      <c r="AF508" s="157">
        <v>0</v>
      </c>
    </row>
    <row r="509" spans="31:32" x14ac:dyDescent="0.25">
      <c r="AE509" s="222" t="s">
        <v>4149</v>
      </c>
      <c r="AF509" s="157">
        <v>0</v>
      </c>
    </row>
    <row r="510" spans="31:32" x14ac:dyDescent="0.25">
      <c r="AE510" s="222" t="s">
        <v>5152</v>
      </c>
      <c r="AF510" s="157">
        <v>0</v>
      </c>
    </row>
    <row r="511" spans="31:32" x14ac:dyDescent="0.25">
      <c r="AE511" s="222" t="s">
        <v>4025</v>
      </c>
      <c r="AF511" s="157">
        <v>0</v>
      </c>
    </row>
    <row r="512" spans="31:32" x14ac:dyDescent="0.25">
      <c r="AE512" s="222" t="s">
        <v>3805</v>
      </c>
      <c r="AF512" s="157">
        <v>0</v>
      </c>
    </row>
    <row r="513" spans="31:32" x14ac:dyDescent="0.25">
      <c r="AE513" s="222" t="s">
        <v>4077</v>
      </c>
      <c r="AF513" s="157">
        <v>0</v>
      </c>
    </row>
    <row r="514" spans="31:32" x14ac:dyDescent="0.25">
      <c r="AE514" s="222" t="s">
        <v>3787</v>
      </c>
      <c r="AF514" s="157">
        <v>0</v>
      </c>
    </row>
    <row r="515" spans="31:32" x14ac:dyDescent="0.25">
      <c r="AE515" s="222" t="s">
        <v>3617</v>
      </c>
      <c r="AF515" s="157">
        <v>0</v>
      </c>
    </row>
    <row r="516" spans="31:32" x14ac:dyDescent="0.25">
      <c r="AE516" s="222" t="s">
        <v>3767</v>
      </c>
      <c r="AF516" s="157">
        <v>0</v>
      </c>
    </row>
    <row r="517" spans="31:32" x14ac:dyDescent="0.25">
      <c r="AE517" s="222" t="s">
        <v>3321</v>
      </c>
      <c r="AF517" s="157">
        <v>0</v>
      </c>
    </row>
    <row r="518" spans="31:32" x14ac:dyDescent="0.25">
      <c r="AE518" s="222" t="s">
        <v>3759</v>
      </c>
      <c r="AF518" s="157">
        <v>0</v>
      </c>
    </row>
    <row r="519" spans="31:32" x14ac:dyDescent="0.25">
      <c r="AE519" s="222" t="s">
        <v>3260</v>
      </c>
      <c r="AF519" s="157">
        <v>0</v>
      </c>
    </row>
    <row r="520" spans="31:32" x14ac:dyDescent="0.25">
      <c r="AE520" s="222" t="s">
        <v>3599</v>
      </c>
      <c r="AF520" s="157">
        <v>0</v>
      </c>
    </row>
    <row r="521" spans="31:32" x14ac:dyDescent="0.25">
      <c r="AE521" s="222" t="s">
        <v>3323</v>
      </c>
      <c r="AF521" s="157">
        <v>0</v>
      </c>
    </row>
    <row r="522" spans="31:32" x14ac:dyDescent="0.25">
      <c r="AE522" s="222" t="s">
        <v>1034</v>
      </c>
      <c r="AF522" s="157">
        <v>0</v>
      </c>
    </row>
    <row r="523" spans="31:32" x14ac:dyDescent="0.25">
      <c r="AE523" s="222" t="s">
        <v>3310</v>
      </c>
      <c r="AF523" s="157">
        <v>0</v>
      </c>
    </row>
    <row r="524" spans="31:32" x14ac:dyDescent="0.25">
      <c r="AE524" s="222" t="s">
        <v>3679</v>
      </c>
      <c r="AF524" s="157">
        <v>0</v>
      </c>
    </row>
    <row r="525" spans="31:32" x14ac:dyDescent="0.25">
      <c r="AE525" s="222" t="s">
        <v>3298</v>
      </c>
      <c r="AF525" s="157">
        <v>0</v>
      </c>
    </row>
    <row r="526" spans="31:32" x14ac:dyDescent="0.25">
      <c r="AE526" s="222" t="s">
        <v>3763</v>
      </c>
      <c r="AF526" s="157">
        <v>0</v>
      </c>
    </row>
    <row r="527" spans="31:32" x14ac:dyDescent="0.25">
      <c r="AE527" s="222" t="s">
        <v>3314</v>
      </c>
      <c r="AF527" s="157">
        <v>0</v>
      </c>
    </row>
    <row r="528" spans="31:32" x14ac:dyDescent="0.25">
      <c r="AE528" s="222" t="s">
        <v>3579</v>
      </c>
      <c r="AF528" s="157">
        <v>0</v>
      </c>
    </row>
    <row r="529" spans="31:32" x14ac:dyDescent="0.25">
      <c r="AE529" s="222" t="s">
        <v>3319</v>
      </c>
      <c r="AF529" s="157">
        <v>0</v>
      </c>
    </row>
    <row r="530" spans="31:32" x14ac:dyDescent="0.25">
      <c r="AE530" s="222" t="s">
        <v>3603</v>
      </c>
      <c r="AF530" s="157">
        <v>0</v>
      </c>
    </row>
    <row r="531" spans="31:32" x14ac:dyDescent="0.25">
      <c r="AE531" s="222" t="s">
        <v>3327</v>
      </c>
      <c r="AF531" s="157">
        <v>0</v>
      </c>
    </row>
    <row r="532" spans="31:32" x14ac:dyDescent="0.25">
      <c r="AE532" s="222" t="s">
        <v>268</v>
      </c>
      <c r="AF532" s="157">
        <v>0</v>
      </c>
    </row>
    <row r="533" spans="31:32" x14ac:dyDescent="0.25">
      <c r="AE533" s="222" t="s">
        <v>3325</v>
      </c>
      <c r="AF533" s="157">
        <v>0</v>
      </c>
    </row>
    <row r="534" spans="31:32" x14ac:dyDescent="0.25">
      <c r="AE534" s="222" t="s">
        <v>3657</v>
      </c>
      <c r="AF534" s="157">
        <v>0</v>
      </c>
    </row>
    <row r="535" spans="31:32" x14ac:dyDescent="0.25">
      <c r="AE535" s="222" t="s">
        <v>3252</v>
      </c>
      <c r="AF535" s="157">
        <v>0</v>
      </c>
    </row>
    <row r="536" spans="31:32" x14ac:dyDescent="0.25">
      <c r="AE536" s="222" t="s">
        <v>5093</v>
      </c>
      <c r="AF536" s="157">
        <v>0</v>
      </c>
    </row>
    <row r="537" spans="31:32" x14ac:dyDescent="0.25">
      <c r="AE537" s="222" t="s">
        <v>5051</v>
      </c>
      <c r="AF537" s="157">
        <v>0</v>
      </c>
    </row>
    <row r="538" spans="31:32" x14ac:dyDescent="0.25">
      <c r="AE538" s="222" t="s">
        <v>3729</v>
      </c>
      <c r="AF538" s="157">
        <v>0</v>
      </c>
    </row>
    <row r="539" spans="31:32" x14ac:dyDescent="0.25">
      <c r="AE539" s="222" t="s">
        <v>3335</v>
      </c>
      <c r="AF539" s="157">
        <v>0</v>
      </c>
    </row>
    <row r="540" spans="31:32" x14ac:dyDescent="0.25">
      <c r="AE540" s="222" t="s">
        <v>5023</v>
      </c>
      <c r="AF540" s="157">
        <v>0</v>
      </c>
    </row>
    <row r="541" spans="31:32" x14ac:dyDescent="0.25">
      <c r="AE541" s="222" t="s">
        <v>3280</v>
      </c>
      <c r="AF541" s="157">
        <v>0</v>
      </c>
    </row>
    <row r="542" spans="31:32" x14ac:dyDescent="0.25">
      <c r="AE542" s="222" t="s">
        <v>3781</v>
      </c>
      <c r="AF542" s="157">
        <v>0</v>
      </c>
    </row>
    <row r="543" spans="31:32" x14ac:dyDescent="0.25">
      <c r="AE543" s="222" t="s">
        <v>3337</v>
      </c>
      <c r="AF543" s="157">
        <v>0</v>
      </c>
    </row>
    <row r="544" spans="31:32" x14ac:dyDescent="0.25">
      <c r="AE544" s="222" t="s">
        <v>3583</v>
      </c>
      <c r="AF544" s="157">
        <v>0</v>
      </c>
    </row>
    <row r="545" spans="31:32" x14ac:dyDescent="0.25">
      <c r="AE545" s="222" t="s">
        <v>3339</v>
      </c>
      <c r="AF545" s="157">
        <v>0</v>
      </c>
    </row>
    <row r="546" spans="31:32" x14ac:dyDescent="0.25">
      <c r="AE546" s="222" t="s">
        <v>3585</v>
      </c>
      <c r="AF546" s="157">
        <v>0</v>
      </c>
    </row>
    <row r="547" spans="31:32" x14ac:dyDescent="0.25">
      <c r="AE547" s="222" t="s">
        <v>3379</v>
      </c>
      <c r="AF547" s="157">
        <v>0</v>
      </c>
    </row>
    <row r="548" spans="31:32" x14ac:dyDescent="0.25">
      <c r="AE548" s="222" t="s">
        <v>3757</v>
      </c>
      <c r="AF548" s="157">
        <v>0</v>
      </c>
    </row>
    <row r="549" spans="31:32" x14ac:dyDescent="0.25">
      <c r="AE549" s="222" t="s">
        <v>3391</v>
      </c>
      <c r="AF549" s="157">
        <v>0</v>
      </c>
    </row>
    <row r="550" spans="31:32" x14ac:dyDescent="0.25">
      <c r="AE550" s="222" t="s">
        <v>3593</v>
      </c>
      <c r="AF550" s="157">
        <v>0</v>
      </c>
    </row>
    <row r="551" spans="31:32" x14ac:dyDescent="0.25">
      <c r="AE551" s="222" t="s">
        <v>3461</v>
      </c>
      <c r="AF551" s="157">
        <v>0</v>
      </c>
    </row>
    <row r="552" spans="31:32" x14ac:dyDescent="0.25">
      <c r="AE552" s="222" t="s">
        <v>3773</v>
      </c>
      <c r="AF552" s="157">
        <v>0</v>
      </c>
    </row>
    <row r="553" spans="31:32" x14ac:dyDescent="0.25">
      <c r="AE553" s="222" t="s">
        <v>3349</v>
      </c>
      <c r="AF553" s="157">
        <v>0</v>
      </c>
    </row>
    <row r="554" spans="31:32" x14ac:dyDescent="0.25">
      <c r="AE554" s="222" t="s">
        <v>3635</v>
      </c>
      <c r="AF554" s="157">
        <v>0</v>
      </c>
    </row>
    <row r="555" spans="31:32" x14ac:dyDescent="0.25">
      <c r="AE555" s="222" t="s">
        <v>3347</v>
      </c>
      <c r="AF555" s="157">
        <v>0</v>
      </c>
    </row>
    <row r="556" spans="31:32" x14ac:dyDescent="0.25">
      <c r="AE556" s="222" t="s">
        <v>3651</v>
      </c>
      <c r="AF556" s="157">
        <v>0</v>
      </c>
    </row>
    <row r="557" spans="31:32" x14ac:dyDescent="0.25">
      <c r="AE557" s="222" t="s">
        <v>3465</v>
      </c>
      <c r="AF557" s="157">
        <v>0</v>
      </c>
    </row>
    <row r="558" spans="31:32" x14ac:dyDescent="0.25">
      <c r="AE558" s="222" t="s">
        <v>3725</v>
      </c>
      <c r="AF558" s="157">
        <v>0</v>
      </c>
    </row>
    <row r="559" spans="31:32" x14ac:dyDescent="0.25">
      <c r="AE559" s="222" t="s">
        <v>3555</v>
      </c>
      <c r="AF559" s="157">
        <v>0</v>
      </c>
    </row>
    <row r="560" spans="31:32" x14ac:dyDescent="0.25">
      <c r="AE560" s="222" t="s">
        <v>3695</v>
      </c>
      <c r="AF560" s="157">
        <v>0</v>
      </c>
    </row>
    <row r="561" spans="31:32" x14ac:dyDescent="0.25">
      <c r="AE561" s="222" t="s">
        <v>3567</v>
      </c>
      <c r="AF561" s="157">
        <v>0</v>
      </c>
    </row>
    <row r="562" spans="31:32" x14ac:dyDescent="0.25">
      <c r="AE562" s="222" t="s">
        <v>3625</v>
      </c>
      <c r="AF562" s="157">
        <v>0</v>
      </c>
    </row>
    <row r="563" spans="31:32" x14ac:dyDescent="0.25">
      <c r="AE563" s="222" t="s">
        <v>3507</v>
      </c>
      <c r="AF563" s="157">
        <v>0</v>
      </c>
    </row>
    <row r="564" spans="31:32" x14ac:dyDescent="0.25">
      <c r="AE564" s="222" t="s">
        <v>3701</v>
      </c>
      <c r="AF564" s="157">
        <v>0</v>
      </c>
    </row>
    <row r="565" spans="31:32" x14ac:dyDescent="0.25">
      <c r="AE565" s="222" t="s">
        <v>3545</v>
      </c>
      <c r="AF565" s="157">
        <v>0</v>
      </c>
    </row>
    <row r="566" spans="31:32" x14ac:dyDescent="0.25">
      <c r="AE566" s="222" t="s">
        <v>3735</v>
      </c>
      <c r="AF566" s="157">
        <v>0</v>
      </c>
    </row>
    <row r="567" spans="31:32" x14ac:dyDescent="0.25">
      <c r="AE567" s="222" t="s">
        <v>3381</v>
      </c>
      <c r="AF567" s="157">
        <v>0</v>
      </c>
    </row>
    <row r="568" spans="31:32" x14ac:dyDescent="0.25">
      <c r="AE568" s="222" t="s">
        <v>3653</v>
      </c>
      <c r="AF568" s="157">
        <v>0</v>
      </c>
    </row>
    <row r="569" spans="31:32" x14ac:dyDescent="0.25">
      <c r="AE569" s="222" t="s">
        <v>3351</v>
      </c>
      <c r="AF569" s="157">
        <v>0</v>
      </c>
    </row>
    <row r="570" spans="31:32" x14ac:dyDescent="0.25">
      <c r="AE570" s="222" t="s">
        <v>3743</v>
      </c>
      <c r="AF570" s="157">
        <v>0</v>
      </c>
    </row>
    <row r="571" spans="31:32" x14ac:dyDescent="0.25">
      <c r="AE571" s="222" t="s">
        <v>3495</v>
      </c>
      <c r="AF571" s="157">
        <v>0</v>
      </c>
    </row>
    <row r="572" spans="31:32" x14ac:dyDescent="0.25">
      <c r="AE572" s="222" t="s">
        <v>3837</v>
      </c>
      <c r="AF572" s="157">
        <v>0</v>
      </c>
    </row>
    <row r="573" spans="31:32" x14ac:dyDescent="0.25">
      <c r="AE573" s="222" t="s">
        <v>3437</v>
      </c>
      <c r="AF573" s="157">
        <v>0</v>
      </c>
    </row>
    <row r="574" spans="31:32" x14ac:dyDescent="0.25">
      <c r="AE574" s="222" t="s">
        <v>3779</v>
      </c>
      <c r="AF574" s="157">
        <v>0</v>
      </c>
    </row>
    <row r="575" spans="31:32" x14ac:dyDescent="0.25">
      <c r="AE575" s="222" t="s">
        <v>3357</v>
      </c>
      <c r="AF575" s="157">
        <v>0</v>
      </c>
    </row>
    <row r="576" spans="31:32" x14ac:dyDescent="0.25">
      <c r="AE576" s="222" t="s">
        <v>3569</v>
      </c>
      <c r="AF576" s="157">
        <v>0</v>
      </c>
    </row>
    <row r="577" spans="31:32" x14ac:dyDescent="0.25">
      <c r="AE577" s="222" t="s">
        <v>3365</v>
      </c>
      <c r="AF577" s="157">
        <v>0</v>
      </c>
    </row>
    <row r="578" spans="31:32" x14ac:dyDescent="0.25">
      <c r="AE578" s="222" t="s">
        <v>3575</v>
      </c>
      <c r="AF578" s="157">
        <v>0</v>
      </c>
    </row>
    <row r="579" spans="31:32" x14ac:dyDescent="0.25">
      <c r="AE579" s="222" t="s">
        <v>3449</v>
      </c>
      <c r="AF579" s="157">
        <v>0</v>
      </c>
    </row>
    <row r="580" spans="31:32" x14ac:dyDescent="0.25">
      <c r="AE580" s="222" t="s">
        <v>3589</v>
      </c>
      <c r="AF580" s="157">
        <v>0</v>
      </c>
    </row>
    <row r="581" spans="31:32" x14ac:dyDescent="0.25">
      <c r="AE581" s="222" t="s">
        <v>3387</v>
      </c>
      <c r="AF581" s="157">
        <v>0</v>
      </c>
    </row>
    <row r="582" spans="31:32" x14ac:dyDescent="0.25">
      <c r="AE582" s="222" t="s">
        <v>3591</v>
      </c>
      <c r="AF582" s="157">
        <v>0</v>
      </c>
    </row>
    <row r="583" spans="31:32" x14ac:dyDescent="0.25">
      <c r="AE583" s="222" t="s">
        <v>3453</v>
      </c>
      <c r="AF583" s="157">
        <v>0</v>
      </c>
    </row>
    <row r="584" spans="31:32" x14ac:dyDescent="0.25">
      <c r="AE584" s="222" t="s">
        <v>3609</v>
      </c>
      <c r="AF584" s="157">
        <v>0</v>
      </c>
    </row>
    <row r="585" spans="31:32" x14ac:dyDescent="0.25">
      <c r="AE585" s="222" t="s">
        <v>5069</v>
      </c>
      <c r="AF585" s="157">
        <v>0</v>
      </c>
    </row>
    <row r="586" spans="31:32" x14ac:dyDescent="0.25">
      <c r="AE586" s="222" t="s">
        <v>3713</v>
      </c>
      <c r="AF586" s="157">
        <v>0</v>
      </c>
    </row>
    <row r="587" spans="31:32" x14ac:dyDescent="0.25">
      <c r="AE587" s="222" t="s">
        <v>3521</v>
      </c>
      <c r="AF587" s="157">
        <v>0</v>
      </c>
    </row>
    <row r="588" spans="31:32" x14ac:dyDescent="0.25">
      <c r="AE588" s="222" t="s">
        <v>3749</v>
      </c>
      <c r="AF588" s="157">
        <v>0</v>
      </c>
    </row>
    <row r="589" spans="31:32" x14ac:dyDescent="0.25">
      <c r="AE589" s="222" t="s">
        <v>3525</v>
      </c>
      <c r="AF589" s="157">
        <v>0</v>
      </c>
    </row>
    <row r="590" spans="31:32" x14ac:dyDescent="0.25">
      <c r="AE590" s="222" t="s">
        <v>3605</v>
      </c>
      <c r="AF590" s="157">
        <v>0</v>
      </c>
    </row>
    <row r="591" spans="31:32" x14ac:dyDescent="0.25">
      <c r="AE591" s="222" t="s">
        <v>3371</v>
      </c>
      <c r="AF591" s="157">
        <v>0</v>
      </c>
    </row>
    <row r="592" spans="31:32" x14ac:dyDescent="0.25">
      <c r="AE592" s="222" t="s">
        <v>3597</v>
      </c>
      <c r="AF592" s="157">
        <v>0</v>
      </c>
    </row>
    <row r="593" spans="31:32" x14ac:dyDescent="0.25">
      <c r="AE593" s="222" t="s">
        <v>3535</v>
      </c>
      <c r="AF593" s="157">
        <v>0</v>
      </c>
    </row>
    <row r="594" spans="31:32" x14ac:dyDescent="0.25">
      <c r="AE594" s="222" t="s">
        <v>3619</v>
      </c>
      <c r="AF594" s="157">
        <v>0</v>
      </c>
    </row>
    <row r="595" spans="31:32" x14ac:dyDescent="0.25">
      <c r="AE595" s="222" t="s">
        <v>3571</v>
      </c>
      <c r="AF595" s="157">
        <v>0</v>
      </c>
    </row>
    <row r="596" spans="31:32" x14ac:dyDescent="0.25">
      <c r="AE596" s="222" t="s">
        <v>3631</v>
      </c>
      <c r="AF596" s="157">
        <v>0</v>
      </c>
    </row>
    <row r="597" spans="31:32" x14ac:dyDescent="0.25">
      <c r="AE597" s="222" t="s">
        <v>3447</v>
      </c>
      <c r="AF597" s="157">
        <v>0</v>
      </c>
    </row>
    <row r="598" spans="31:32" x14ac:dyDescent="0.25">
      <c r="AE598" s="222" t="s">
        <v>3645</v>
      </c>
      <c r="AF598" s="157">
        <v>0</v>
      </c>
    </row>
    <row r="599" spans="31:32" x14ac:dyDescent="0.25">
      <c r="AE599" s="222" t="s">
        <v>5065</v>
      </c>
      <c r="AF599" s="157">
        <v>0</v>
      </c>
    </row>
    <row r="600" spans="31:32" x14ac:dyDescent="0.25">
      <c r="AE600" s="222" t="s">
        <v>3761</v>
      </c>
      <c r="AF600" s="157">
        <v>0</v>
      </c>
    </row>
    <row r="601" spans="31:32" x14ac:dyDescent="0.25">
      <c r="AE601" s="222" t="s">
        <v>3443</v>
      </c>
      <c r="AF601" s="157">
        <v>0</v>
      </c>
    </row>
    <row r="602" spans="31:32" x14ac:dyDescent="0.25">
      <c r="AE602" s="222" t="s">
        <v>3681</v>
      </c>
      <c r="AF602" s="157">
        <v>0</v>
      </c>
    </row>
    <row r="603" spans="31:32" x14ac:dyDescent="0.25">
      <c r="AE603" s="222" t="s">
        <v>3393</v>
      </c>
      <c r="AF603" s="157">
        <v>0</v>
      </c>
    </row>
    <row r="604" spans="31:32" x14ac:dyDescent="0.25">
      <c r="AE604" s="222" t="s">
        <v>3687</v>
      </c>
      <c r="AF604" s="157">
        <v>0</v>
      </c>
    </row>
    <row r="605" spans="31:32" x14ac:dyDescent="0.25">
      <c r="AE605" s="222" t="s">
        <v>3397</v>
      </c>
      <c r="AF605" s="157">
        <v>0</v>
      </c>
    </row>
    <row r="606" spans="31:32" x14ac:dyDescent="0.25">
      <c r="AE606" s="222" t="s">
        <v>3675</v>
      </c>
      <c r="AF606" s="157">
        <v>0</v>
      </c>
    </row>
    <row r="607" spans="31:32" x14ac:dyDescent="0.25">
      <c r="AE607" s="222" t="s">
        <v>3399</v>
      </c>
      <c r="AF607" s="157">
        <v>0</v>
      </c>
    </row>
    <row r="608" spans="31:32" x14ac:dyDescent="0.25">
      <c r="AE608" s="222" t="s">
        <v>3629</v>
      </c>
      <c r="AF608" s="157">
        <v>0</v>
      </c>
    </row>
    <row r="609" spans="31:32" x14ac:dyDescent="0.25">
      <c r="AE609" s="222" t="s">
        <v>3487</v>
      </c>
      <c r="AF609" s="157">
        <v>0</v>
      </c>
    </row>
    <row r="610" spans="31:32" x14ac:dyDescent="0.25">
      <c r="AE610" s="222" t="s">
        <v>633</v>
      </c>
      <c r="AF610" s="157">
        <v>0</v>
      </c>
    </row>
    <row r="611" spans="31:32" x14ac:dyDescent="0.25">
      <c r="AE611" s="222" t="s">
        <v>3485</v>
      </c>
      <c r="AF611" s="157">
        <v>0</v>
      </c>
    </row>
    <row r="612" spans="31:32" x14ac:dyDescent="0.25">
      <c r="AE612" s="222" t="s">
        <v>3673</v>
      </c>
      <c r="AF612" s="157">
        <v>0</v>
      </c>
    </row>
    <row r="613" spans="31:32" x14ac:dyDescent="0.25">
      <c r="AE613" s="222" t="s">
        <v>3401</v>
      </c>
      <c r="AF613" s="157">
        <v>0</v>
      </c>
    </row>
    <row r="614" spans="31:32" x14ac:dyDescent="0.25">
      <c r="AE614" s="222" t="s">
        <v>3677</v>
      </c>
      <c r="AF614" s="157">
        <v>0</v>
      </c>
    </row>
    <row r="615" spans="31:32" x14ac:dyDescent="0.25">
      <c r="AE615" s="222" t="s">
        <v>4306</v>
      </c>
      <c r="AF615" s="157">
        <v>0</v>
      </c>
    </row>
    <row r="616" spans="31:32" x14ac:dyDescent="0.25">
      <c r="AE616" s="222" t="s">
        <v>3733</v>
      </c>
      <c r="AF616" s="157">
        <v>0</v>
      </c>
    </row>
    <row r="617" spans="31:32" x14ac:dyDescent="0.25">
      <c r="AE617" s="222" t="s">
        <v>3435</v>
      </c>
      <c r="AF617" s="157">
        <v>0</v>
      </c>
    </row>
    <row r="618" spans="31:32" x14ac:dyDescent="0.25">
      <c r="AE618" s="222" t="s">
        <v>3747</v>
      </c>
      <c r="AF618" s="157">
        <v>0</v>
      </c>
    </row>
    <row r="619" spans="31:32" x14ac:dyDescent="0.25">
      <c r="AE619" s="222" t="s">
        <v>3527</v>
      </c>
      <c r="AF619" s="157">
        <v>0</v>
      </c>
    </row>
    <row r="620" spans="31:32" x14ac:dyDescent="0.25">
      <c r="AE620" s="222" t="s">
        <v>3727</v>
      </c>
      <c r="AF620" s="157">
        <v>0</v>
      </c>
    </row>
    <row r="621" spans="31:32" x14ac:dyDescent="0.25">
      <c r="AE621" s="222" t="s">
        <v>3543</v>
      </c>
      <c r="AF621" s="157">
        <v>0</v>
      </c>
    </row>
    <row r="622" spans="31:32" x14ac:dyDescent="0.25">
      <c r="AE622" s="222" t="s">
        <v>3753</v>
      </c>
      <c r="AF622" s="157">
        <v>0</v>
      </c>
    </row>
    <row r="623" spans="31:32" x14ac:dyDescent="0.25">
      <c r="AE623" s="222" t="s">
        <v>3383</v>
      </c>
      <c r="AF623" s="157">
        <v>0</v>
      </c>
    </row>
    <row r="624" spans="31:32" x14ac:dyDescent="0.25">
      <c r="AE624" s="222" t="s">
        <v>3615</v>
      </c>
      <c r="AF624" s="157">
        <v>0</v>
      </c>
    </row>
    <row r="625" spans="31:32" x14ac:dyDescent="0.25">
      <c r="AE625" s="222" t="s">
        <v>3513</v>
      </c>
      <c r="AF625" s="157">
        <v>0</v>
      </c>
    </row>
    <row r="626" spans="31:32" x14ac:dyDescent="0.25">
      <c r="AE626" s="222" t="s">
        <v>4875</v>
      </c>
      <c r="AF626" s="157">
        <v>0</v>
      </c>
    </row>
    <row r="627" spans="31:32" x14ac:dyDescent="0.25">
      <c r="AE627" s="222" t="s">
        <v>3439</v>
      </c>
      <c r="AF627" s="157">
        <v>0</v>
      </c>
    </row>
    <row r="628" spans="31:32" x14ac:dyDescent="0.25">
      <c r="AE628" s="222" t="s">
        <v>3711</v>
      </c>
      <c r="AF628" s="157">
        <v>0</v>
      </c>
    </row>
    <row r="629" spans="31:32" x14ac:dyDescent="0.25">
      <c r="AE629" s="222" t="s">
        <v>3529</v>
      </c>
      <c r="AF629" s="157">
        <v>0</v>
      </c>
    </row>
    <row r="630" spans="31:32" x14ac:dyDescent="0.25">
      <c r="AE630" s="222" t="s">
        <v>5101</v>
      </c>
      <c r="AF630" s="157">
        <v>0</v>
      </c>
    </row>
    <row r="631" spans="31:32" x14ac:dyDescent="0.25">
      <c r="AE631" s="222" t="s">
        <v>3359</v>
      </c>
      <c r="AF631" s="157">
        <v>0</v>
      </c>
    </row>
    <row r="632" spans="31:32" x14ac:dyDescent="0.25">
      <c r="AE632" s="222" t="s">
        <v>5097</v>
      </c>
      <c r="AF632" s="157">
        <v>0</v>
      </c>
    </row>
    <row r="633" spans="31:32" x14ac:dyDescent="0.25">
      <c r="AE633" s="222" t="s">
        <v>3405</v>
      </c>
      <c r="AF633" s="157">
        <v>0</v>
      </c>
    </row>
    <row r="634" spans="31:32" x14ac:dyDescent="0.25">
      <c r="AE634" s="222" t="s">
        <v>3890</v>
      </c>
      <c r="AF634" s="157">
        <v>0</v>
      </c>
    </row>
    <row r="635" spans="31:32" x14ac:dyDescent="0.25">
      <c r="AE635" s="222" t="s">
        <v>3425</v>
      </c>
      <c r="AF635" s="157">
        <v>0</v>
      </c>
    </row>
    <row r="636" spans="31:32" x14ac:dyDescent="0.25">
      <c r="AE636" s="222" t="s">
        <v>3831</v>
      </c>
      <c r="AF636" s="157">
        <v>0</v>
      </c>
    </row>
    <row r="637" spans="31:32" x14ac:dyDescent="0.25">
      <c r="AE637" s="222" t="s">
        <v>3433</v>
      </c>
      <c r="AF637" s="157">
        <v>0</v>
      </c>
    </row>
    <row r="638" spans="31:32" x14ac:dyDescent="0.25">
      <c r="AE638" s="222" t="s">
        <v>3980</v>
      </c>
      <c r="AF638" s="157">
        <v>0</v>
      </c>
    </row>
    <row r="639" spans="31:32" x14ac:dyDescent="0.25">
      <c r="AE639" s="222" t="s">
        <v>3423</v>
      </c>
      <c r="AF639" s="157">
        <v>0</v>
      </c>
    </row>
    <row r="640" spans="31:32" x14ac:dyDescent="0.25">
      <c r="AE640" s="222" t="s">
        <v>3777</v>
      </c>
      <c r="AF640" s="157">
        <v>0</v>
      </c>
    </row>
    <row r="641" spans="31:32" x14ac:dyDescent="0.25">
      <c r="AE641" s="222" t="s">
        <v>3515</v>
      </c>
      <c r="AF641" s="157">
        <v>0</v>
      </c>
    </row>
    <row r="642" spans="31:32" x14ac:dyDescent="0.25">
      <c r="AE642" s="222" t="s">
        <v>3573</v>
      </c>
      <c r="AF642" s="157">
        <v>0</v>
      </c>
    </row>
    <row r="643" spans="31:32" x14ac:dyDescent="0.25">
      <c r="AE643" s="222" t="s">
        <v>3373</v>
      </c>
      <c r="AF643" s="157">
        <v>0</v>
      </c>
    </row>
    <row r="644" spans="31:32" x14ac:dyDescent="0.25">
      <c r="AE644" s="222" t="s">
        <v>3577</v>
      </c>
      <c r="AF644" s="157">
        <v>0</v>
      </c>
    </row>
    <row r="645" spans="31:32" x14ac:dyDescent="0.25">
      <c r="AE645" s="222" t="s">
        <v>3413</v>
      </c>
      <c r="AF645" s="157">
        <v>0</v>
      </c>
    </row>
    <row r="646" spans="31:32" x14ac:dyDescent="0.25">
      <c r="AE646" s="222" t="s">
        <v>5083</v>
      </c>
      <c r="AF646" s="157">
        <v>0</v>
      </c>
    </row>
    <row r="647" spans="31:32" x14ac:dyDescent="0.25">
      <c r="AE647" s="222" t="s">
        <v>5067</v>
      </c>
      <c r="AF647" s="157">
        <v>0</v>
      </c>
    </row>
    <row r="648" spans="31:32" x14ac:dyDescent="0.25">
      <c r="AE648" s="222" t="s">
        <v>5081</v>
      </c>
      <c r="AF648" s="157">
        <v>0</v>
      </c>
    </row>
    <row r="649" spans="31:32" x14ac:dyDescent="0.25">
      <c r="AE649" s="222" t="s">
        <v>3557</v>
      </c>
      <c r="AF649" s="157">
        <v>0</v>
      </c>
    </row>
    <row r="650" spans="31:32" x14ac:dyDescent="0.25">
      <c r="AE650" s="222" t="s">
        <v>3587</v>
      </c>
      <c r="AF650" s="157">
        <v>0</v>
      </c>
    </row>
    <row r="651" spans="31:32" x14ac:dyDescent="0.25">
      <c r="AE651" s="222" t="s">
        <v>124</v>
      </c>
      <c r="AF651" s="157">
        <v>0</v>
      </c>
    </row>
    <row r="652" spans="31:32" x14ac:dyDescent="0.25">
      <c r="AE652" s="222" t="s">
        <v>5085</v>
      </c>
      <c r="AF652" s="157">
        <v>0</v>
      </c>
    </row>
    <row r="653" spans="31:32" x14ac:dyDescent="0.25">
      <c r="AE653" s="222" t="s">
        <v>3427</v>
      </c>
      <c r="AF653" s="157">
        <v>0</v>
      </c>
    </row>
    <row r="654" spans="31:32" x14ac:dyDescent="0.25">
      <c r="AE654" s="222" t="s">
        <v>3623</v>
      </c>
      <c r="AF654" s="157">
        <v>0</v>
      </c>
    </row>
    <row r="655" spans="31:32" x14ac:dyDescent="0.25">
      <c r="AE655" s="222" t="s">
        <v>3375</v>
      </c>
      <c r="AF655" s="157">
        <v>0</v>
      </c>
    </row>
    <row r="656" spans="31:32" x14ac:dyDescent="0.25">
      <c r="AE656" s="222" t="s">
        <v>3649</v>
      </c>
      <c r="AF656" s="157">
        <v>0</v>
      </c>
    </row>
    <row r="657" spans="31:32" x14ac:dyDescent="0.25">
      <c r="AE657" s="222" t="s">
        <v>3483</v>
      </c>
      <c r="AF657" s="157">
        <v>0</v>
      </c>
    </row>
    <row r="658" spans="31:32" x14ac:dyDescent="0.25">
      <c r="AE658" s="222" t="s">
        <v>3685</v>
      </c>
      <c r="AF658" s="157">
        <v>0</v>
      </c>
    </row>
    <row r="659" spans="31:32" x14ac:dyDescent="0.25">
      <c r="AE659" s="222" t="s">
        <v>3491</v>
      </c>
      <c r="AF659" s="157">
        <v>0</v>
      </c>
    </row>
    <row r="660" spans="31:32" x14ac:dyDescent="0.25">
      <c r="AE660" s="222" t="s">
        <v>5087</v>
      </c>
      <c r="AF660" s="157">
        <v>0</v>
      </c>
    </row>
    <row r="661" spans="31:32" x14ac:dyDescent="0.25">
      <c r="AE661" s="222" t="s">
        <v>3493</v>
      </c>
      <c r="AF661" s="157">
        <v>0</v>
      </c>
    </row>
    <row r="662" spans="31:32" x14ac:dyDescent="0.25">
      <c r="AE662" s="222" t="s">
        <v>3595</v>
      </c>
      <c r="AF662" s="157">
        <v>0</v>
      </c>
    </row>
    <row r="663" spans="31:32" x14ac:dyDescent="0.25">
      <c r="AE663" s="222" t="s">
        <v>5075</v>
      </c>
      <c r="AF663" s="157">
        <v>0</v>
      </c>
    </row>
    <row r="664" spans="31:32" x14ac:dyDescent="0.25">
      <c r="AE664" s="222" t="s">
        <v>3182</v>
      </c>
      <c r="AF664" s="157">
        <v>0</v>
      </c>
    </row>
    <row r="665" spans="31:32" x14ac:dyDescent="0.25">
      <c r="AE665" s="222" t="s">
        <v>3429</v>
      </c>
      <c r="AF665" s="157">
        <v>0</v>
      </c>
    </row>
    <row r="666" spans="31:32" x14ac:dyDescent="0.25">
      <c r="AE666" s="222" t="s">
        <v>3755</v>
      </c>
      <c r="AF666" s="157">
        <v>0</v>
      </c>
    </row>
    <row r="667" spans="31:32" x14ac:dyDescent="0.25">
      <c r="AE667" s="222" t="s">
        <v>3561</v>
      </c>
      <c r="AF667" s="157">
        <v>0</v>
      </c>
    </row>
    <row r="668" spans="31:32" x14ac:dyDescent="0.25">
      <c r="AE668" s="222" t="s">
        <v>3691</v>
      </c>
      <c r="AF668" s="157">
        <v>0</v>
      </c>
    </row>
    <row r="669" spans="31:32" x14ac:dyDescent="0.25">
      <c r="AE669" s="222" t="s">
        <v>3389</v>
      </c>
      <c r="AF669" s="157">
        <v>0</v>
      </c>
    </row>
    <row r="670" spans="31:32" x14ac:dyDescent="0.25">
      <c r="AE670" s="222" t="s">
        <v>3751</v>
      </c>
      <c r="AF670" s="157">
        <v>0</v>
      </c>
    </row>
    <row r="671" spans="31:32" x14ac:dyDescent="0.25">
      <c r="AE671" s="222" t="s">
        <v>3553</v>
      </c>
      <c r="AF671" s="157">
        <v>0</v>
      </c>
    </row>
    <row r="672" spans="31:32" x14ac:dyDescent="0.25">
      <c r="AE672" s="222" t="s">
        <v>3719</v>
      </c>
      <c r="AF672" s="157">
        <v>0</v>
      </c>
    </row>
    <row r="673" spans="31:32" x14ac:dyDescent="0.25">
      <c r="AE673" s="222" t="s">
        <v>3475</v>
      </c>
      <c r="AF673" s="157">
        <v>0</v>
      </c>
    </row>
    <row r="674" spans="31:32" x14ac:dyDescent="0.25">
      <c r="AE674" s="222" t="s">
        <v>3771</v>
      </c>
      <c r="AF674" s="157">
        <v>0</v>
      </c>
    </row>
    <row r="675" spans="31:32" x14ac:dyDescent="0.25">
      <c r="AE675" s="222" t="s">
        <v>3459</v>
      </c>
      <c r="AF675" s="157">
        <v>0</v>
      </c>
    </row>
    <row r="676" spans="31:32" x14ac:dyDescent="0.25">
      <c r="AE676" s="222" t="s">
        <v>3633</v>
      </c>
      <c r="AF676" s="157">
        <v>0</v>
      </c>
    </row>
    <row r="677" spans="31:32" x14ac:dyDescent="0.25">
      <c r="AE677" s="222" t="s">
        <v>3473</v>
      </c>
      <c r="AF677" s="157">
        <v>0</v>
      </c>
    </row>
    <row r="678" spans="31:32" x14ac:dyDescent="0.25">
      <c r="AE678" s="222" t="s">
        <v>3641</v>
      </c>
      <c r="AF678" s="157">
        <v>0</v>
      </c>
    </row>
    <row r="679" spans="31:32" x14ac:dyDescent="0.25">
      <c r="AE679" s="222" t="s">
        <v>2872</v>
      </c>
      <c r="AF679" s="157">
        <v>0</v>
      </c>
    </row>
    <row r="680" spans="31:32" x14ac:dyDescent="0.25">
      <c r="AE680" s="222" t="s">
        <v>5089</v>
      </c>
      <c r="AF680" s="157">
        <v>0</v>
      </c>
    </row>
    <row r="681" spans="31:32" x14ac:dyDescent="0.25">
      <c r="AE681" s="222" t="s">
        <v>3377</v>
      </c>
      <c r="AF681" s="157">
        <v>0</v>
      </c>
    </row>
    <row r="682" spans="31:32" x14ac:dyDescent="0.25">
      <c r="AE682" s="222" t="s">
        <v>3639</v>
      </c>
      <c r="AF682" s="157">
        <v>0</v>
      </c>
    </row>
    <row r="683" spans="31:32" x14ac:dyDescent="0.25">
      <c r="AE683" s="222" t="s">
        <v>3471</v>
      </c>
      <c r="AF683" s="157">
        <v>0</v>
      </c>
    </row>
    <row r="684" spans="31:32" x14ac:dyDescent="0.25">
      <c r="AE684" s="222" t="s">
        <v>3643</v>
      </c>
      <c r="AF684" s="157">
        <v>0</v>
      </c>
    </row>
    <row r="685" spans="31:32" x14ac:dyDescent="0.25">
      <c r="AE685" s="222" t="s">
        <v>3369</v>
      </c>
      <c r="AF685" s="157">
        <v>0</v>
      </c>
    </row>
    <row r="686" spans="31:32" x14ac:dyDescent="0.25">
      <c r="AE686" s="222" t="s">
        <v>5095</v>
      </c>
      <c r="AF686" s="157">
        <v>0</v>
      </c>
    </row>
    <row r="687" spans="31:32" x14ac:dyDescent="0.25">
      <c r="AE687" s="222" t="s">
        <v>3501</v>
      </c>
      <c r="AF687" s="157">
        <v>0</v>
      </c>
    </row>
    <row r="688" spans="31:32" x14ac:dyDescent="0.25">
      <c r="AE688" s="222" t="s">
        <v>3647</v>
      </c>
      <c r="AF688" s="157">
        <v>0</v>
      </c>
    </row>
    <row r="689" spans="31:32" x14ac:dyDescent="0.25">
      <c r="AE689" s="222" t="s">
        <v>3479</v>
      </c>
      <c r="AF689" s="157">
        <v>0</v>
      </c>
    </row>
    <row r="690" spans="31:32" x14ac:dyDescent="0.25">
      <c r="AE690" s="222" t="s">
        <v>3717</v>
      </c>
      <c r="AF690" s="157">
        <v>0</v>
      </c>
    </row>
    <row r="691" spans="31:32" x14ac:dyDescent="0.25">
      <c r="AE691" s="222" t="s">
        <v>3503</v>
      </c>
      <c r="AF691" s="157">
        <v>0</v>
      </c>
    </row>
    <row r="692" spans="31:32" x14ac:dyDescent="0.25">
      <c r="AE692" s="222" t="s">
        <v>3944</v>
      </c>
      <c r="AF692" s="157">
        <v>0</v>
      </c>
    </row>
    <row r="693" spans="31:32" x14ac:dyDescent="0.25">
      <c r="AE693" s="222" t="s">
        <v>3353</v>
      </c>
      <c r="AF693" s="157">
        <v>0</v>
      </c>
    </row>
    <row r="694" spans="31:32" x14ac:dyDescent="0.25">
      <c r="AE694" s="222" t="s">
        <v>3637</v>
      </c>
      <c r="AF694" s="157">
        <v>0</v>
      </c>
    </row>
    <row r="695" spans="31:32" x14ac:dyDescent="0.25">
      <c r="AE695" s="222" t="s">
        <v>5079</v>
      </c>
      <c r="AF695" s="157">
        <v>0</v>
      </c>
    </row>
    <row r="696" spans="31:32" x14ac:dyDescent="0.25">
      <c r="AE696" s="222" t="s">
        <v>3723</v>
      </c>
      <c r="AF696" s="157">
        <v>0</v>
      </c>
    </row>
    <row r="697" spans="31:32" x14ac:dyDescent="0.25">
      <c r="AE697" s="222" t="s">
        <v>3343</v>
      </c>
      <c r="AF697" s="157">
        <v>0</v>
      </c>
    </row>
    <row r="698" spans="31:32" x14ac:dyDescent="0.25">
      <c r="AE698" s="222" t="s">
        <v>3663</v>
      </c>
      <c r="AF698" s="157">
        <v>0</v>
      </c>
    </row>
    <row r="699" spans="31:32" x14ac:dyDescent="0.25">
      <c r="AE699" s="222" t="s">
        <v>3361</v>
      </c>
      <c r="AF699" s="157">
        <v>0</v>
      </c>
    </row>
    <row r="700" spans="31:32" x14ac:dyDescent="0.25">
      <c r="AE700" s="222" t="s">
        <v>3745</v>
      </c>
      <c r="AF700" s="157">
        <v>0</v>
      </c>
    </row>
    <row r="701" spans="31:32" x14ac:dyDescent="0.25">
      <c r="AE701" s="222" t="s">
        <v>3363</v>
      </c>
      <c r="AF701" s="157">
        <v>0</v>
      </c>
    </row>
    <row r="702" spans="31:32" x14ac:dyDescent="0.25">
      <c r="AE702" s="222" t="s">
        <v>3613</v>
      </c>
      <c r="AF702" s="157">
        <v>0</v>
      </c>
    </row>
    <row r="703" spans="31:32" x14ac:dyDescent="0.25">
      <c r="AE703" s="222" t="s">
        <v>3417</v>
      </c>
      <c r="AF703" s="157">
        <v>0</v>
      </c>
    </row>
    <row r="704" spans="31:32" x14ac:dyDescent="0.25">
      <c r="AE704" s="222" t="s">
        <v>3689</v>
      </c>
      <c r="AF704" s="157">
        <v>0</v>
      </c>
    </row>
    <row r="705" spans="31:32" x14ac:dyDescent="0.25">
      <c r="AE705" s="222" t="s">
        <v>3531</v>
      </c>
      <c r="AF705" s="157">
        <v>0</v>
      </c>
    </row>
    <row r="706" spans="31:32" x14ac:dyDescent="0.25">
      <c r="AE706" s="222" t="s">
        <v>3621</v>
      </c>
      <c r="AF706" s="157">
        <v>0</v>
      </c>
    </row>
    <row r="707" spans="31:32" x14ac:dyDescent="0.25">
      <c r="AE707" s="222" t="s">
        <v>3407</v>
      </c>
      <c r="AF707" s="157">
        <v>0</v>
      </c>
    </row>
    <row r="708" spans="31:32" x14ac:dyDescent="0.25">
      <c r="AE708" s="222" t="s">
        <v>3627</v>
      </c>
      <c r="AF708" s="157">
        <v>0</v>
      </c>
    </row>
    <row r="709" spans="31:32" x14ac:dyDescent="0.25">
      <c r="AE709" s="222" t="s">
        <v>3533</v>
      </c>
      <c r="AF709" s="157">
        <v>0</v>
      </c>
    </row>
    <row r="710" spans="31:32" x14ac:dyDescent="0.25">
      <c r="AE710" s="222" t="s">
        <v>3667</v>
      </c>
      <c r="AF710" s="157">
        <v>0</v>
      </c>
    </row>
    <row r="711" spans="31:32" x14ac:dyDescent="0.25">
      <c r="AE711" s="222" t="s">
        <v>3509</v>
      </c>
      <c r="AF711" s="157">
        <v>0</v>
      </c>
    </row>
    <row r="712" spans="31:32" x14ac:dyDescent="0.25">
      <c r="AE712" s="222" t="s">
        <v>3671</v>
      </c>
      <c r="AF712" s="157">
        <v>0</v>
      </c>
    </row>
    <row r="713" spans="31:32" x14ac:dyDescent="0.25">
      <c r="AE713" s="222" t="s">
        <v>1889</v>
      </c>
      <c r="AF713" s="157">
        <v>0</v>
      </c>
    </row>
    <row r="714" spans="31:32" x14ac:dyDescent="0.25">
      <c r="AE714" s="222" t="s">
        <v>3693</v>
      </c>
      <c r="AF714" s="157">
        <v>0</v>
      </c>
    </row>
    <row r="715" spans="31:32" x14ac:dyDescent="0.25">
      <c r="AE715" s="222" t="s">
        <v>5061</v>
      </c>
      <c r="AF715" s="157">
        <v>0</v>
      </c>
    </row>
    <row r="716" spans="31:32" x14ac:dyDescent="0.25">
      <c r="AE716" s="222" t="s">
        <v>3665</v>
      </c>
      <c r="AF716" s="157">
        <v>0</v>
      </c>
    </row>
    <row r="717" spans="31:32" x14ac:dyDescent="0.25">
      <c r="AE717" s="222" t="s">
        <v>4458</v>
      </c>
      <c r="AF717" s="157">
        <v>0</v>
      </c>
    </row>
    <row r="718" spans="31:32" x14ac:dyDescent="0.25">
      <c r="AE718" s="222" t="s">
        <v>3697</v>
      </c>
      <c r="AF718" s="157">
        <v>0</v>
      </c>
    </row>
    <row r="719" spans="31:32" x14ac:dyDescent="0.25">
      <c r="AE719" s="222" t="s">
        <v>3421</v>
      </c>
      <c r="AF719" s="157">
        <v>0</v>
      </c>
    </row>
    <row r="720" spans="31:32" x14ac:dyDescent="0.25">
      <c r="AE720" s="222" t="s">
        <v>3699</v>
      </c>
      <c r="AF720" s="157">
        <v>0</v>
      </c>
    </row>
    <row r="721" spans="31:32" x14ac:dyDescent="0.25">
      <c r="AE721" s="222" t="s">
        <v>3455</v>
      </c>
      <c r="AF721" s="157">
        <v>0</v>
      </c>
    </row>
    <row r="722" spans="31:32" x14ac:dyDescent="0.25">
      <c r="AE722" s="222" t="s">
        <v>3715</v>
      </c>
      <c r="AF722" s="157">
        <v>0</v>
      </c>
    </row>
    <row r="723" spans="31:32" x14ac:dyDescent="0.25">
      <c r="AE723" s="222" t="s">
        <v>3463</v>
      </c>
      <c r="AF723" s="157">
        <v>0</v>
      </c>
    </row>
    <row r="724" spans="31:32" x14ac:dyDescent="0.25">
      <c r="AE724" s="222" t="s">
        <v>3607</v>
      </c>
      <c r="AF724" s="157">
        <v>0</v>
      </c>
    </row>
    <row r="725" spans="31:32" x14ac:dyDescent="0.25">
      <c r="AE725" s="222" t="s">
        <v>3481</v>
      </c>
      <c r="AF725" s="157">
        <v>0</v>
      </c>
    </row>
    <row r="726" spans="31:32" x14ac:dyDescent="0.25">
      <c r="AE726" s="222" t="s">
        <v>3721</v>
      </c>
      <c r="AF726" s="157">
        <v>0</v>
      </c>
    </row>
    <row r="727" spans="31:32" x14ac:dyDescent="0.25">
      <c r="AE727" s="222" t="s">
        <v>5071</v>
      </c>
      <c r="AF727" s="157">
        <v>0</v>
      </c>
    </row>
    <row r="728" spans="31:32" x14ac:dyDescent="0.25">
      <c r="AE728" s="222" t="s">
        <v>3707</v>
      </c>
      <c r="AF728" s="157">
        <v>0</v>
      </c>
    </row>
    <row r="729" spans="31:32" x14ac:dyDescent="0.25">
      <c r="AE729" s="222" t="s">
        <v>3431</v>
      </c>
      <c r="AF729" s="157">
        <v>0</v>
      </c>
    </row>
    <row r="730" spans="31:32" x14ac:dyDescent="0.25">
      <c r="AE730" s="222" t="s">
        <v>3705</v>
      </c>
      <c r="AF730" s="157">
        <v>0</v>
      </c>
    </row>
    <row r="731" spans="31:32" x14ac:dyDescent="0.25">
      <c r="AE731" s="222" t="s">
        <v>5063</v>
      </c>
      <c r="AF731" s="157">
        <v>0</v>
      </c>
    </row>
    <row r="732" spans="31:32" x14ac:dyDescent="0.25">
      <c r="AE732" s="222" t="s">
        <v>3737</v>
      </c>
      <c r="AF732" s="157">
        <v>0</v>
      </c>
    </row>
    <row r="733" spans="31:32" x14ac:dyDescent="0.25">
      <c r="AE733" s="222" t="s">
        <v>3559</v>
      </c>
      <c r="AF733" s="157">
        <v>0</v>
      </c>
    </row>
    <row r="734" spans="31:32" x14ac:dyDescent="0.25">
      <c r="AE734" s="222" t="s">
        <v>3709</v>
      </c>
      <c r="AF734" s="157">
        <v>0</v>
      </c>
    </row>
    <row r="735" spans="31:32" x14ac:dyDescent="0.25">
      <c r="AE735" s="222" t="s">
        <v>3497</v>
      </c>
      <c r="AF735" s="157">
        <v>0</v>
      </c>
    </row>
    <row r="736" spans="31:32" x14ac:dyDescent="0.25">
      <c r="AE736" s="222" t="s">
        <v>3765</v>
      </c>
      <c r="AF736" s="157">
        <v>0</v>
      </c>
    </row>
    <row r="737" spans="31:32" x14ac:dyDescent="0.25">
      <c r="AE737" s="222" t="s">
        <v>3499</v>
      </c>
      <c r="AF737" s="157">
        <v>0</v>
      </c>
    </row>
    <row r="738" spans="31:32" x14ac:dyDescent="0.25">
      <c r="AE738" s="222" t="s">
        <v>3611</v>
      </c>
      <c r="AF738" s="157">
        <v>0</v>
      </c>
    </row>
    <row r="739" spans="31:32" x14ac:dyDescent="0.25">
      <c r="AE739" s="222" t="s">
        <v>3537</v>
      </c>
      <c r="AF739" s="157">
        <v>0</v>
      </c>
    </row>
    <row r="740" spans="31:32" x14ac:dyDescent="0.25">
      <c r="AE740" s="222" t="s">
        <v>4783</v>
      </c>
      <c r="AF740" s="157">
        <v>0</v>
      </c>
    </row>
    <row r="741" spans="31:32" x14ac:dyDescent="0.25">
      <c r="AE741" s="222" t="s">
        <v>5077</v>
      </c>
      <c r="AF741" s="157">
        <v>0</v>
      </c>
    </row>
    <row r="742" spans="31:32" x14ac:dyDescent="0.25">
      <c r="AE742" s="222" t="s">
        <v>3683</v>
      </c>
      <c r="AF742" s="157">
        <v>0</v>
      </c>
    </row>
    <row r="743" spans="31:32" x14ac:dyDescent="0.25">
      <c r="AE743" s="222" t="s">
        <v>3541</v>
      </c>
      <c r="AF743" s="157">
        <v>0</v>
      </c>
    </row>
    <row r="744" spans="31:32" x14ac:dyDescent="0.25">
      <c r="AE744" s="222" t="s">
        <v>5099</v>
      </c>
      <c r="AF744" s="157">
        <v>0</v>
      </c>
    </row>
    <row r="745" spans="31:32" x14ac:dyDescent="0.25">
      <c r="AE745" s="222" t="s">
        <v>3505</v>
      </c>
      <c r="AF745" s="157">
        <v>0</v>
      </c>
    </row>
    <row r="746" spans="31:32" x14ac:dyDescent="0.25">
      <c r="AE746" s="222" t="s">
        <v>3741</v>
      </c>
      <c r="AF746" s="157">
        <v>0</v>
      </c>
    </row>
    <row r="747" spans="31:32" x14ac:dyDescent="0.25">
      <c r="AE747" s="222" t="s">
        <v>2452</v>
      </c>
      <c r="AF747" s="157">
        <v>0</v>
      </c>
    </row>
    <row r="748" spans="31:32" x14ac:dyDescent="0.25">
      <c r="AE748" s="222" t="s">
        <v>3731</v>
      </c>
      <c r="AF748" s="157">
        <v>0</v>
      </c>
    </row>
    <row r="749" spans="31:32" x14ac:dyDescent="0.25">
      <c r="AE749" s="222" t="s">
        <v>3489</v>
      </c>
      <c r="AF749" s="157">
        <v>0</v>
      </c>
    </row>
    <row r="750" spans="31:32" x14ac:dyDescent="0.25">
      <c r="AE750" s="222" t="s">
        <v>3739</v>
      </c>
      <c r="AF750" s="157">
        <v>0</v>
      </c>
    </row>
    <row r="751" spans="31:32" x14ac:dyDescent="0.25">
      <c r="AE751" s="222" t="s">
        <v>3409</v>
      </c>
      <c r="AF751" s="157">
        <v>0</v>
      </c>
    </row>
    <row r="752" spans="31:32" x14ac:dyDescent="0.25">
      <c r="AE752" s="222" t="s">
        <v>3769</v>
      </c>
      <c r="AF752" s="157">
        <v>0</v>
      </c>
    </row>
    <row r="753" spans="31:32" x14ac:dyDescent="0.25">
      <c r="AE753" s="222" t="s">
        <v>3517</v>
      </c>
      <c r="AF753" s="157">
        <v>0</v>
      </c>
    </row>
    <row r="754" spans="31:32" x14ac:dyDescent="0.25">
      <c r="AE754" s="222" t="s">
        <v>3870</v>
      </c>
      <c r="AF754" s="157">
        <v>0</v>
      </c>
    </row>
    <row r="755" spans="31:32" x14ac:dyDescent="0.25">
      <c r="AE755" s="222" t="s">
        <v>3519</v>
      </c>
      <c r="AF755" s="157">
        <v>0</v>
      </c>
    </row>
    <row r="756" spans="31:32" x14ac:dyDescent="0.25">
      <c r="AE756" s="222" t="s">
        <v>3968</v>
      </c>
      <c r="AF756" s="157">
        <v>0</v>
      </c>
    </row>
    <row r="757" spans="31:32" x14ac:dyDescent="0.25">
      <c r="AE757" s="222" t="s">
        <v>3477</v>
      </c>
      <c r="AF757" s="157">
        <v>0</v>
      </c>
    </row>
    <row r="758" spans="31:32" x14ac:dyDescent="0.25">
      <c r="AE758" s="222" t="s">
        <v>3807</v>
      </c>
      <c r="AF758" s="157">
        <v>0</v>
      </c>
    </row>
    <row r="759" spans="31:32" x14ac:dyDescent="0.25">
      <c r="AE759" s="222" t="s">
        <v>5073</v>
      </c>
      <c r="AF759" s="157">
        <v>0</v>
      </c>
    </row>
    <row r="760" spans="31:32" x14ac:dyDescent="0.25">
      <c r="AE760" s="222" t="s">
        <v>3896</v>
      </c>
      <c r="AF760" s="157">
        <v>0</v>
      </c>
    </row>
    <row r="761" spans="31:32" x14ac:dyDescent="0.25">
      <c r="AE761" s="222" t="s">
        <v>615</v>
      </c>
      <c r="AF761" s="157">
        <v>0</v>
      </c>
    </row>
    <row r="762" spans="31:32" x14ac:dyDescent="0.25">
      <c r="AE762" s="222" t="s">
        <v>3833</v>
      </c>
      <c r="AF762" s="157">
        <v>0</v>
      </c>
    </row>
    <row r="763" spans="31:32" x14ac:dyDescent="0.25">
      <c r="AE763" s="222" t="s">
        <v>3451</v>
      </c>
      <c r="AF763" s="157">
        <v>0</v>
      </c>
    </row>
    <row r="764" spans="31:32" x14ac:dyDescent="0.25">
      <c r="AE764" s="222" t="s">
        <v>3783</v>
      </c>
      <c r="AF764" s="157">
        <v>0</v>
      </c>
    </row>
    <row r="765" spans="31:32" x14ac:dyDescent="0.25">
      <c r="AE765" s="222" t="s">
        <v>3549</v>
      </c>
      <c r="AF765" s="157">
        <v>0</v>
      </c>
    </row>
    <row r="766" spans="31:32" x14ac:dyDescent="0.25">
      <c r="AE766" s="222" t="s">
        <v>3775</v>
      </c>
      <c r="AF766" s="157">
        <v>0</v>
      </c>
    </row>
    <row r="767" spans="31:32" x14ac:dyDescent="0.25">
      <c r="AE767" s="222" t="s">
        <v>3547</v>
      </c>
      <c r="AF767" s="157">
        <v>0</v>
      </c>
    </row>
    <row r="768" spans="31:32" x14ac:dyDescent="0.25">
      <c r="AE768" s="222" t="s">
        <v>4011</v>
      </c>
      <c r="AF768" s="157">
        <v>0</v>
      </c>
    </row>
    <row r="769" spans="31:32" x14ac:dyDescent="0.25">
      <c r="AE769" s="222" t="s">
        <v>3551</v>
      </c>
      <c r="AF769" s="157">
        <v>0</v>
      </c>
    </row>
    <row r="770" spans="31:32" x14ac:dyDescent="0.25">
      <c r="AE770" s="222" t="s">
        <v>3306</v>
      </c>
      <c r="AF770" s="157">
        <v>0</v>
      </c>
    </row>
    <row r="771" spans="31:32" x14ac:dyDescent="0.25">
      <c r="AE771" s="222" t="s">
        <v>3523</v>
      </c>
      <c r="AF771" s="157">
        <v>0</v>
      </c>
    </row>
    <row r="772" spans="31:32" x14ac:dyDescent="0.25">
      <c r="AE772" s="222" t="s">
        <v>4749</v>
      </c>
      <c r="AF772" s="157">
        <v>0</v>
      </c>
    </row>
    <row r="773" spans="31:32" x14ac:dyDescent="0.25">
      <c r="AE773" s="222" t="s">
        <v>3910</v>
      </c>
      <c r="AF773" s="157">
        <v>0</v>
      </c>
    </row>
    <row r="774" spans="31:32" x14ac:dyDescent="0.25">
      <c r="AE774" s="222" t="s">
        <v>3132</v>
      </c>
      <c r="AF774" s="157">
        <v>0</v>
      </c>
    </row>
    <row r="775" spans="31:32" x14ac:dyDescent="0.25">
      <c r="AE775" s="222" t="s">
        <v>2586</v>
      </c>
      <c r="AF775" s="157">
        <v>0</v>
      </c>
    </row>
    <row r="776" spans="31:32" x14ac:dyDescent="0.25">
      <c r="AE776" s="222" t="s">
        <v>3250</v>
      </c>
      <c r="AF776" s="157">
        <v>0</v>
      </c>
    </row>
    <row r="777" spans="31:32" x14ac:dyDescent="0.25">
      <c r="AE777" s="222" t="s">
        <v>2974</v>
      </c>
      <c r="AF777" s="157">
        <v>0</v>
      </c>
    </row>
    <row r="778" spans="31:32" x14ac:dyDescent="0.25">
      <c r="AE778" s="222" t="s">
        <v>3082</v>
      </c>
      <c r="AF778" s="157">
        <v>0</v>
      </c>
    </row>
    <row r="779" spans="31:32" x14ac:dyDescent="0.25">
      <c r="AE779" s="222" t="s">
        <v>750</v>
      </c>
      <c r="AF779" s="157">
        <v>0</v>
      </c>
    </row>
    <row r="780" spans="31:32" x14ac:dyDescent="0.25">
      <c r="AE780" s="222" t="s">
        <v>3114</v>
      </c>
      <c r="AF780" s="157">
        <v>0</v>
      </c>
    </row>
    <row r="781" spans="31:32" x14ac:dyDescent="0.25">
      <c r="AE781" s="222" t="s">
        <v>2644</v>
      </c>
      <c r="AF781" s="157">
        <v>0</v>
      </c>
    </row>
    <row r="782" spans="31:32" x14ac:dyDescent="0.25">
      <c r="AE782" s="222" t="s">
        <v>3084</v>
      </c>
      <c r="AF782" s="157">
        <v>0</v>
      </c>
    </row>
    <row r="783" spans="31:32" x14ac:dyDescent="0.25">
      <c r="AE783" s="222" t="s">
        <v>2578</v>
      </c>
      <c r="AF783" s="157">
        <v>0</v>
      </c>
    </row>
    <row r="784" spans="31:32" x14ac:dyDescent="0.25">
      <c r="AE784" s="222" t="s">
        <v>405</v>
      </c>
      <c r="AF784" s="157">
        <v>0</v>
      </c>
    </row>
    <row r="785" spans="31:32" x14ac:dyDescent="0.25">
      <c r="AE785" s="222" t="s">
        <v>2988</v>
      </c>
      <c r="AF785" s="157">
        <v>0</v>
      </c>
    </row>
    <row r="786" spans="31:32" x14ac:dyDescent="0.25">
      <c r="AE786" s="222" t="s">
        <v>3052</v>
      </c>
      <c r="AF786" s="157">
        <v>0</v>
      </c>
    </row>
    <row r="787" spans="31:32" x14ac:dyDescent="0.25">
      <c r="AE787" s="222" t="s">
        <v>2940</v>
      </c>
      <c r="AF787" s="157">
        <v>0</v>
      </c>
    </row>
    <row r="788" spans="31:32" x14ac:dyDescent="0.25">
      <c r="AE788" s="222" t="s">
        <v>3092</v>
      </c>
      <c r="AF788" s="157">
        <v>0</v>
      </c>
    </row>
    <row r="789" spans="31:32" x14ac:dyDescent="0.25">
      <c r="AE789" s="222" t="s">
        <v>2594</v>
      </c>
      <c r="AF789" s="157">
        <v>0</v>
      </c>
    </row>
    <row r="790" spans="31:32" x14ac:dyDescent="0.25">
      <c r="AE790" s="222" t="s">
        <v>4612</v>
      </c>
      <c r="AF790" s="157">
        <v>0</v>
      </c>
    </row>
    <row r="791" spans="31:32" x14ac:dyDescent="0.25">
      <c r="AE791" s="222" t="s">
        <v>2602</v>
      </c>
      <c r="AF791" s="157">
        <v>0</v>
      </c>
    </row>
    <row r="792" spans="31:32" x14ac:dyDescent="0.25">
      <c r="AE792" s="222" t="s">
        <v>3116</v>
      </c>
      <c r="AF792" s="157">
        <v>0</v>
      </c>
    </row>
    <row r="793" spans="31:32" x14ac:dyDescent="0.25">
      <c r="AE793" s="222" t="s">
        <v>2874</v>
      </c>
      <c r="AF793" s="157">
        <v>0</v>
      </c>
    </row>
    <row r="794" spans="31:32" x14ac:dyDescent="0.25">
      <c r="AE794" s="222" t="s">
        <v>3122</v>
      </c>
      <c r="AF794" s="157">
        <v>0</v>
      </c>
    </row>
    <row r="795" spans="31:32" x14ac:dyDescent="0.25">
      <c r="AE795" s="222" t="s">
        <v>2856</v>
      </c>
      <c r="AF795" s="157">
        <v>0</v>
      </c>
    </row>
    <row r="796" spans="31:32" x14ac:dyDescent="0.25">
      <c r="AE796" s="222" t="s">
        <v>3202</v>
      </c>
      <c r="AF796" s="157">
        <v>0</v>
      </c>
    </row>
    <row r="797" spans="31:32" x14ac:dyDescent="0.25">
      <c r="AE797" s="222" t="s">
        <v>2962</v>
      </c>
      <c r="AF797" s="157">
        <v>0</v>
      </c>
    </row>
    <row r="798" spans="31:32" x14ac:dyDescent="0.25">
      <c r="AE798" s="222" t="s">
        <v>3244</v>
      </c>
      <c r="AF798" s="157">
        <v>0</v>
      </c>
    </row>
    <row r="799" spans="31:32" x14ac:dyDescent="0.25">
      <c r="AE799" s="222" t="s">
        <v>2638</v>
      </c>
      <c r="AF799" s="157">
        <v>0</v>
      </c>
    </row>
    <row r="800" spans="31:32" x14ac:dyDescent="0.25">
      <c r="AE800" s="222" t="s">
        <v>3288</v>
      </c>
      <c r="AF800" s="157">
        <v>0</v>
      </c>
    </row>
    <row r="801" spans="31:32" x14ac:dyDescent="0.25">
      <c r="AE801" s="222" t="s">
        <v>2830</v>
      </c>
      <c r="AF801" s="157">
        <v>0</v>
      </c>
    </row>
    <row r="802" spans="31:32" x14ac:dyDescent="0.25">
      <c r="AE802" s="222" t="s">
        <v>3178</v>
      </c>
      <c r="AF802" s="157">
        <v>0</v>
      </c>
    </row>
    <row r="803" spans="31:32" x14ac:dyDescent="0.25">
      <c r="AE803" s="222" t="s">
        <v>2622</v>
      </c>
      <c r="AF803" s="157">
        <v>0</v>
      </c>
    </row>
    <row r="804" spans="31:32" x14ac:dyDescent="0.25">
      <c r="AE804" s="222" t="s">
        <v>3174</v>
      </c>
      <c r="AF804" s="157">
        <v>0</v>
      </c>
    </row>
    <row r="805" spans="31:32" x14ac:dyDescent="0.25">
      <c r="AE805" s="222" t="s">
        <v>4969</v>
      </c>
      <c r="AF805" s="157">
        <v>0</v>
      </c>
    </row>
    <row r="806" spans="31:32" x14ac:dyDescent="0.25">
      <c r="AE806" s="222" t="s">
        <v>3086</v>
      </c>
      <c r="AF806" s="157">
        <v>0</v>
      </c>
    </row>
    <row r="807" spans="31:32" x14ac:dyDescent="0.25">
      <c r="AE807" s="222" t="s">
        <v>2650</v>
      </c>
      <c r="AF807" s="157">
        <v>0</v>
      </c>
    </row>
    <row r="808" spans="31:32" x14ac:dyDescent="0.25">
      <c r="AE808" s="222" t="s">
        <v>3112</v>
      </c>
      <c r="AF808" s="157">
        <v>0</v>
      </c>
    </row>
    <row r="809" spans="31:32" x14ac:dyDescent="0.25">
      <c r="AE809" s="222" t="s">
        <v>2592</v>
      </c>
      <c r="AF809" s="157">
        <v>0</v>
      </c>
    </row>
    <row r="810" spans="31:32" x14ac:dyDescent="0.25">
      <c r="AE810" s="222" t="s">
        <v>3194</v>
      </c>
      <c r="AF810" s="157">
        <v>0</v>
      </c>
    </row>
    <row r="811" spans="31:32" x14ac:dyDescent="0.25">
      <c r="AE811" s="222" t="s">
        <v>2964</v>
      </c>
      <c r="AF811" s="157">
        <v>0</v>
      </c>
    </row>
    <row r="812" spans="31:32" x14ac:dyDescent="0.25">
      <c r="AE812" s="222" t="s">
        <v>3100</v>
      </c>
      <c r="AF812" s="157">
        <v>0</v>
      </c>
    </row>
    <row r="813" spans="31:32" x14ac:dyDescent="0.25">
      <c r="AE813" s="222" t="s">
        <v>2944</v>
      </c>
      <c r="AF813" s="157">
        <v>0</v>
      </c>
    </row>
    <row r="814" spans="31:32" x14ac:dyDescent="0.25">
      <c r="AE814" s="222" t="s">
        <v>3104</v>
      </c>
      <c r="AF814" s="157">
        <v>0</v>
      </c>
    </row>
    <row r="815" spans="31:32" x14ac:dyDescent="0.25">
      <c r="AE815" s="222" t="s">
        <v>2908</v>
      </c>
      <c r="AF815" s="157">
        <v>0</v>
      </c>
    </row>
    <row r="816" spans="31:32" x14ac:dyDescent="0.25">
      <c r="AE816" s="222" t="s">
        <v>3150</v>
      </c>
      <c r="AF816" s="157">
        <v>0</v>
      </c>
    </row>
    <row r="817" spans="31:32" x14ac:dyDescent="0.25">
      <c r="AE817" s="222" t="s">
        <v>1781</v>
      </c>
      <c r="AF817" s="157">
        <v>0</v>
      </c>
    </row>
    <row r="818" spans="31:32" x14ac:dyDescent="0.25">
      <c r="AE818" s="222" t="s">
        <v>3186</v>
      </c>
      <c r="AF818" s="157">
        <v>0</v>
      </c>
    </row>
    <row r="819" spans="31:32" x14ac:dyDescent="0.25">
      <c r="AE819" s="222" t="s">
        <v>1753</v>
      </c>
      <c r="AF819" s="157">
        <v>0</v>
      </c>
    </row>
    <row r="820" spans="31:32" x14ac:dyDescent="0.25">
      <c r="AE820" s="222" t="s">
        <v>3212</v>
      </c>
      <c r="AF820" s="157">
        <v>0</v>
      </c>
    </row>
    <row r="821" spans="31:32" x14ac:dyDescent="0.25">
      <c r="AE821" s="222" t="s">
        <v>1757</v>
      </c>
      <c r="AF821" s="157">
        <v>0</v>
      </c>
    </row>
    <row r="822" spans="31:32" x14ac:dyDescent="0.25">
      <c r="AE822" s="222" t="s">
        <v>3058</v>
      </c>
      <c r="AF822" s="157">
        <v>0</v>
      </c>
    </row>
    <row r="823" spans="31:32" x14ac:dyDescent="0.25">
      <c r="AE823" s="222" t="s">
        <v>2695</v>
      </c>
      <c r="AF823" s="157">
        <v>0</v>
      </c>
    </row>
    <row r="824" spans="31:32" x14ac:dyDescent="0.25">
      <c r="AE824" s="222" t="s">
        <v>3226</v>
      </c>
      <c r="AF824" s="157">
        <v>0</v>
      </c>
    </row>
    <row r="825" spans="31:32" x14ac:dyDescent="0.25">
      <c r="AE825" s="222" t="s">
        <v>2705</v>
      </c>
      <c r="AF825" s="157">
        <v>0</v>
      </c>
    </row>
    <row r="826" spans="31:32" x14ac:dyDescent="0.25">
      <c r="AE826" s="222" t="s">
        <v>587</v>
      </c>
      <c r="AF826" s="157">
        <v>0</v>
      </c>
    </row>
    <row r="827" spans="31:32" x14ac:dyDescent="0.25">
      <c r="AE827" s="222" t="s">
        <v>2711</v>
      </c>
      <c r="AF827" s="157">
        <v>0</v>
      </c>
    </row>
    <row r="828" spans="31:32" x14ac:dyDescent="0.25">
      <c r="AE828" s="222" t="s">
        <v>3262</v>
      </c>
      <c r="AF828" s="157">
        <v>0</v>
      </c>
    </row>
    <row r="829" spans="31:32" x14ac:dyDescent="0.25">
      <c r="AE829" s="222" t="s">
        <v>2707</v>
      </c>
      <c r="AF829" s="157">
        <v>0</v>
      </c>
    </row>
    <row r="830" spans="31:32" x14ac:dyDescent="0.25">
      <c r="AE830" s="222" t="s">
        <v>3284</v>
      </c>
      <c r="AF830" s="157">
        <v>0</v>
      </c>
    </row>
    <row r="831" spans="31:32" x14ac:dyDescent="0.25">
      <c r="AE831" s="222" t="s">
        <v>1929</v>
      </c>
      <c r="AF831" s="157">
        <v>0</v>
      </c>
    </row>
    <row r="832" spans="31:32" x14ac:dyDescent="0.25">
      <c r="AE832" s="222" t="s">
        <v>3296</v>
      </c>
      <c r="AF832" s="157">
        <v>0</v>
      </c>
    </row>
    <row r="833" spans="31:32" x14ac:dyDescent="0.25">
      <c r="AE833" s="222" t="s">
        <v>2709</v>
      </c>
      <c r="AF833" s="157">
        <v>0</v>
      </c>
    </row>
    <row r="834" spans="31:32" x14ac:dyDescent="0.25">
      <c r="AE834" s="222" t="s">
        <v>3136</v>
      </c>
      <c r="AF834" s="157">
        <v>0</v>
      </c>
    </row>
    <row r="835" spans="31:32" x14ac:dyDescent="0.25">
      <c r="AE835" s="222" t="s">
        <v>2715</v>
      </c>
      <c r="AF835" s="157">
        <v>0</v>
      </c>
    </row>
    <row r="836" spans="31:32" x14ac:dyDescent="0.25">
      <c r="AE836" s="222" t="s">
        <v>3064</v>
      </c>
      <c r="AF836" s="157">
        <v>0</v>
      </c>
    </row>
    <row r="837" spans="31:32" x14ac:dyDescent="0.25">
      <c r="AE837" s="222" t="s">
        <v>1985</v>
      </c>
      <c r="AF837" s="157">
        <v>0</v>
      </c>
    </row>
    <row r="838" spans="31:32" x14ac:dyDescent="0.25">
      <c r="AE838" s="222" t="s">
        <v>3176</v>
      </c>
      <c r="AF838" s="157">
        <v>0</v>
      </c>
    </row>
    <row r="839" spans="31:32" x14ac:dyDescent="0.25">
      <c r="AE839" s="222" t="s">
        <v>541</v>
      </c>
      <c r="AF839" s="157">
        <v>0</v>
      </c>
    </row>
    <row r="840" spans="31:32" x14ac:dyDescent="0.25">
      <c r="AE840" s="222" t="s">
        <v>3054</v>
      </c>
      <c r="AF840" s="157">
        <v>0</v>
      </c>
    </row>
    <row r="841" spans="31:32" x14ac:dyDescent="0.25">
      <c r="AE841" s="222" t="s">
        <v>4889</v>
      </c>
      <c r="AF841" s="157">
        <v>0</v>
      </c>
    </row>
    <row r="842" spans="31:32" x14ac:dyDescent="0.25">
      <c r="AE842" s="222" t="s">
        <v>5027</v>
      </c>
      <c r="AF842" s="157">
        <v>0</v>
      </c>
    </row>
    <row r="843" spans="31:32" x14ac:dyDescent="0.25">
      <c r="AE843" s="222" t="s">
        <v>2739</v>
      </c>
      <c r="AF843" s="157">
        <v>0</v>
      </c>
    </row>
    <row r="844" spans="31:32" x14ac:dyDescent="0.25">
      <c r="AE844" s="222" t="s">
        <v>3088</v>
      </c>
      <c r="AF844" s="157">
        <v>0</v>
      </c>
    </row>
    <row r="845" spans="31:32" x14ac:dyDescent="0.25">
      <c r="AE845" s="222" t="s">
        <v>2745</v>
      </c>
      <c r="AF845" s="157">
        <v>0</v>
      </c>
    </row>
    <row r="846" spans="31:32" x14ac:dyDescent="0.25">
      <c r="AE846" s="222" t="s">
        <v>3192</v>
      </c>
      <c r="AF846" s="157">
        <v>0</v>
      </c>
    </row>
    <row r="847" spans="31:32" x14ac:dyDescent="0.25">
      <c r="AE847" s="222" t="s">
        <v>2820</v>
      </c>
      <c r="AF847" s="157">
        <v>0</v>
      </c>
    </row>
    <row r="848" spans="31:32" x14ac:dyDescent="0.25">
      <c r="AE848" s="222" t="s">
        <v>2490</v>
      </c>
      <c r="AF848" s="157">
        <v>0</v>
      </c>
    </row>
    <row r="849" spans="31:32" x14ac:dyDescent="0.25">
      <c r="AE849" s="222" t="s">
        <v>2349</v>
      </c>
      <c r="AF849" s="157">
        <v>0</v>
      </c>
    </row>
    <row r="850" spans="31:32" x14ac:dyDescent="0.25">
      <c r="AE850" s="222" t="s">
        <v>4681</v>
      </c>
      <c r="AF850" s="157">
        <v>0</v>
      </c>
    </row>
    <row r="851" spans="31:32" x14ac:dyDescent="0.25">
      <c r="AE851" s="222" t="s">
        <v>2500</v>
      </c>
      <c r="AF851" s="157">
        <v>0</v>
      </c>
    </row>
    <row r="852" spans="31:32" x14ac:dyDescent="0.25">
      <c r="AE852" s="222" t="s">
        <v>3074</v>
      </c>
      <c r="AF852" s="157">
        <v>0</v>
      </c>
    </row>
    <row r="853" spans="31:32" x14ac:dyDescent="0.25">
      <c r="AE853" s="222" t="s">
        <v>2763</v>
      </c>
      <c r="AF853" s="157">
        <v>0</v>
      </c>
    </row>
    <row r="854" spans="31:32" x14ac:dyDescent="0.25">
      <c r="AE854" s="222" t="s">
        <v>3094</v>
      </c>
      <c r="AF854" s="157">
        <v>0</v>
      </c>
    </row>
    <row r="855" spans="31:32" x14ac:dyDescent="0.25">
      <c r="AE855" s="222" t="s">
        <v>2854</v>
      </c>
      <c r="AF855" s="157">
        <v>0</v>
      </c>
    </row>
    <row r="856" spans="31:32" x14ac:dyDescent="0.25">
      <c r="AE856" s="222" t="s">
        <v>3102</v>
      </c>
      <c r="AF856" s="157">
        <v>0</v>
      </c>
    </row>
    <row r="857" spans="31:32" x14ac:dyDescent="0.25">
      <c r="AE857" s="222" t="s">
        <v>2810</v>
      </c>
      <c r="AF857" s="157">
        <v>0</v>
      </c>
    </row>
    <row r="858" spans="31:32" x14ac:dyDescent="0.25">
      <c r="AE858" s="222" t="s">
        <v>3128</v>
      </c>
      <c r="AF858" s="157">
        <v>0</v>
      </c>
    </row>
    <row r="859" spans="31:32" x14ac:dyDescent="0.25">
      <c r="AE859" s="222" t="s">
        <v>2798</v>
      </c>
      <c r="AF859" s="157">
        <v>0</v>
      </c>
    </row>
    <row r="860" spans="31:32" x14ac:dyDescent="0.25">
      <c r="AE860" s="222" t="s">
        <v>3070</v>
      </c>
      <c r="AF860" s="157">
        <v>0</v>
      </c>
    </row>
    <row r="861" spans="31:32" x14ac:dyDescent="0.25">
      <c r="AE861" s="222" t="s">
        <v>2998</v>
      </c>
      <c r="AF861" s="157">
        <v>0</v>
      </c>
    </row>
    <row r="862" spans="31:32" x14ac:dyDescent="0.25">
      <c r="AE862" s="222" t="s">
        <v>3146</v>
      </c>
      <c r="AF862" s="157">
        <v>0</v>
      </c>
    </row>
    <row r="863" spans="31:32" x14ac:dyDescent="0.25">
      <c r="AE863" s="222" t="s">
        <v>2882</v>
      </c>
      <c r="AF863" s="157">
        <v>0</v>
      </c>
    </row>
    <row r="864" spans="31:32" x14ac:dyDescent="0.25">
      <c r="AE864" s="222" t="s">
        <v>3148</v>
      </c>
      <c r="AF864" s="157">
        <v>0</v>
      </c>
    </row>
    <row r="865" spans="31:32" x14ac:dyDescent="0.25">
      <c r="AE865" s="222" t="s">
        <v>4985</v>
      </c>
      <c r="AF865" s="157">
        <v>0</v>
      </c>
    </row>
    <row r="866" spans="31:32" x14ac:dyDescent="0.25">
      <c r="AE866" s="222" t="s">
        <v>3198</v>
      </c>
      <c r="AF866" s="157">
        <v>0</v>
      </c>
    </row>
    <row r="867" spans="31:32" x14ac:dyDescent="0.25">
      <c r="AE867" s="222" t="s">
        <v>2626</v>
      </c>
      <c r="AF867" s="157">
        <v>0</v>
      </c>
    </row>
    <row r="868" spans="31:32" x14ac:dyDescent="0.25">
      <c r="AE868" s="222" t="s">
        <v>1492</v>
      </c>
      <c r="AF868" s="157">
        <v>0</v>
      </c>
    </row>
    <row r="869" spans="31:32" x14ac:dyDescent="0.25">
      <c r="AE869" s="222" t="s">
        <v>3661</v>
      </c>
      <c r="AF869" s="157">
        <v>0</v>
      </c>
    </row>
    <row r="870" spans="31:32" x14ac:dyDescent="0.25">
      <c r="AE870" s="222" t="s">
        <v>3162</v>
      </c>
      <c r="AF870" s="157">
        <v>0</v>
      </c>
    </row>
    <row r="871" spans="31:32" x14ac:dyDescent="0.25">
      <c r="AE871" s="222" t="s">
        <v>3703</v>
      </c>
      <c r="AF871" s="157">
        <v>0</v>
      </c>
    </row>
    <row r="872" spans="31:32" x14ac:dyDescent="0.25">
      <c r="AE872" s="222" t="s">
        <v>3110</v>
      </c>
      <c r="AF872" s="157">
        <v>0</v>
      </c>
    </row>
    <row r="873" spans="31:32" x14ac:dyDescent="0.25">
      <c r="AE873" s="222" t="s">
        <v>2918</v>
      </c>
      <c r="AF873" s="157">
        <v>0</v>
      </c>
    </row>
    <row r="874" spans="31:32" x14ac:dyDescent="0.25">
      <c r="AE874" s="222" t="s">
        <v>3152</v>
      </c>
      <c r="AF874" s="157">
        <v>0</v>
      </c>
    </row>
    <row r="875" spans="31:32" x14ac:dyDescent="0.25">
      <c r="AE875" s="222" t="s">
        <v>3785</v>
      </c>
      <c r="AF875" s="157">
        <v>0</v>
      </c>
    </row>
    <row r="876" spans="31:32" x14ac:dyDescent="0.25">
      <c r="AE876" s="222" t="s">
        <v>3200</v>
      </c>
      <c r="AF876" s="157">
        <v>0</v>
      </c>
    </row>
    <row r="877" spans="31:32" x14ac:dyDescent="0.25">
      <c r="AE877" s="222" t="s">
        <v>2956</v>
      </c>
      <c r="AF877" s="157">
        <v>0</v>
      </c>
    </row>
    <row r="878" spans="31:32" x14ac:dyDescent="0.25">
      <c r="AE878" s="222" t="s">
        <v>3208</v>
      </c>
      <c r="AF878" s="157">
        <v>0</v>
      </c>
    </row>
    <row r="879" spans="31:32" x14ac:dyDescent="0.25">
      <c r="AE879" s="222" t="s">
        <v>2926</v>
      </c>
      <c r="AF879" s="157">
        <v>0</v>
      </c>
    </row>
    <row r="880" spans="31:32" x14ac:dyDescent="0.25">
      <c r="AE880" s="222" t="s">
        <v>3222</v>
      </c>
      <c r="AF880" s="157">
        <v>0</v>
      </c>
    </row>
    <row r="881" spans="31:32" x14ac:dyDescent="0.25">
      <c r="AE881" s="222" t="s">
        <v>2932</v>
      </c>
      <c r="AF881" s="157">
        <v>0</v>
      </c>
    </row>
    <row r="882" spans="31:32" x14ac:dyDescent="0.25">
      <c r="AE882" s="222" t="s">
        <v>3268</v>
      </c>
      <c r="AF882" s="157">
        <v>0</v>
      </c>
    </row>
    <row r="883" spans="31:32" x14ac:dyDescent="0.25">
      <c r="AE883" s="222" t="s">
        <v>2924</v>
      </c>
      <c r="AF883" s="157">
        <v>0</v>
      </c>
    </row>
    <row r="884" spans="31:32" x14ac:dyDescent="0.25">
      <c r="AE884" s="222" t="s">
        <v>3238</v>
      </c>
      <c r="AF884" s="157">
        <v>0</v>
      </c>
    </row>
    <row r="885" spans="31:32" x14ac:dyDescent="0.25">
      <c r="AE885" s="222" t="s">
        <v>2836</v>
      </c>
      <c r="AF885" s="157">
        <v>0</v>
      </c>
    </row>
    <row r="886" spans="31:32" x14ac:dyDescent="0.25">
      <c r="AE886" s="222" t="s">
        <v>3248</v>
      </c>
      <c r="AF886" s="157">
        <v>0</v>
      </c>
    </row>
    <row r="887" spans="31:32" x14ac:dyDescent="0.25">
      <c r="AE887" s="222" t="s">
        <v>3006</v>
      </c>
      <c r="AF887" s="157">
        <v>0</v>
      </c>
    </row>
    <row r="888" spans="31:32" x14ac:dyDescent="0.25">
      <c r="AE888" s="222" t="s">
        <v>3230</v>
      </c>
      <c r="AF888" s="157">
        <v>0</v>
      </c>
    </row>
    <row r="889" spans="31:32" x14ac:dyDescent="0.25">
      <c r="AE889" s="222" t="s">
        <v>4344</v>
      </c>
      <c r="AF889" s="157">
        <v>0</v>
      </c>
    </row>
    <row r="890" spans="31:32" x14ac:dyDescent="0.25">
      <c r="AE890" s="222" t="s">
        <v>3258</v>
      </c>
      <c r="AF890" s="157">
        <v>0</v>
      </c>
    </row>
    <row r="891" spans="31:32" x14ac:dyDescent="0.25">
      <c r="AE891" s="222" t="s">
        <v>4486</v>
      </c>
      <c r="AF891" s="157">
        <v>0</v>
      </c>
    </row>
    <row r="892" spans="31:32" x14ac:dyDescent="0.25">
      <c r="AE892" s="222" t="s">
        <v>3232</v>
      </c>
      <c r="AF892" s="157">
        <v>0</v>
      </c>
    </row>
    <row r="893" spans="31:32" x14ac:dyDescent="0.25">
      <c r="AE893" s="222" t="s">
        <v>5222</v>
      </c>
      <c r="AF893" s="157">
        <v>0</v>
      </c>
    </row>
    <row r="894" spans="31:32" x14ac:dyDescent="0.25">
      <c r="AE894" s="222" t="s">
        <v>3317</v>
      </c>
      <c r="AF894" s="157">
        <v>0</v>
      </c>
    </row>
    <row r="895" spans="31:32" x14ac:dyDescent="0.25">
      <c r="AE895" s="222" t="s">
        <v>2864</v>
      </c>
      <c r="AF895" s="157">
        <v>0</v>
      </c>
    </row>
    <row r="896" spans="31:32" x14ac:dyDescent="0.25">
      <c r="AE896" s="222" t="s">
        <v>3308</v>
      </c>
      <c r="AF896" s="157">
        <v>0</v>
      </c>
    </row>
    <row r="897" spans="31:32" x14ac:dyDescent="0.25">
      <c r="AE897" s="222" t="s">
        <v>4989</v>
      </c>
      <c r="AF897" s="157">
        <v>0</v>
      </c>
    </row>
    <row r="898" spans="31:32" x14ac:dyDescent="0.25">
      <c r="AE898" s="222" t="s">
        <v>3304</v>
      </c>
      <c r="AF898" s="157">
        <v>0</v>
      </c>
    </row>
    <row r="899" spans="31:32" x14ac:dyDescent="0.25">
      <c r="AE899" s="222" t="s">
        <v>2952</v>
      </c>
      <c r="AF899" s="157">
        <v>0</v>
      </c>
    </row>
    <row r="900" spans="31:32" x14ac:dyDescent="0.25">
      <c r="AE900" s="222" t="s">
        <v>3168</v>
      </c>
      <c r="AF900" s="157">
        <v>0</v>
      </c>
    </row>
    <row r="901" spans="31:32" x14ac:dyDescent="0.25">
      <c r="AE901" s="222" t="s">
        <v>2922</v>
      </c>
      <c r="AF901" s="157">
        <v>0</v>
      </c>
    </row>
    <row r="902" spans="31:32" x14ac:dyDescent="0.25">
      <c r="AE902" s="222" t="s">
        <v>3166</v>
      </c>
      <c r="AF902" s="157">
        <v>0</v>
      </c>
    </row>
    <row r="903" spans="31:32" x14ac:dyDescent="0.25">
      <c r="AE903" s="222" t="s">
        <v>2866</v>
      </c>
      <c r="AF903" s="157">
        <v>0</v>
      </c>
    </row>
    <row r="904" spans="31:32" x14ac:dyDescent="0.25">
      <c r="AE904" s="222" t="s">
        <v>5013</v>
      </c>
      <c r="AF904" s="157">
        <v>0</v>
      </c>
    </row>
    <row r="905" spans="31:32" x14ac:dyDescent="0.25">
      <c r="AE905" s="222" t="s">
        <v>2868</v>
      </c>
      <c r="AF905" s="157">
        <v>0</v>
      </c>
    </row>
    <row r="906" spans="31:32" x14ac:dyDescent="0.25">
      <c r="AE906" s="222" t="s">
        <v>3170</v>
      </c>
      <c r="AF906" s="157">
        <v>0</v>
      </c>
    </row>
    <row r="907" spans="31:32" x14ac:dyDescent="0.25">
      <c r="AE907" s="222" t="s">
        <v>2787</v>
      </c>
      <c r="AF907" s="157">
        <v>0</v>
      </c>
    </row>
    <row r="908" spans="31:32" x14ac:dyDescent="0.25">
      <c r="AE908" s="222" t="s">
        <v>5017</v>
      </c>
      <c r="AF908" s="157">
        <v>0</v>
      </c>
    </row>
    <row r="909" spans="31:32" x14ac:dyDescent="0.25">
      <c r="AE909" s="222" t="s">
        <v>2970</v>
      </c>
      <c r="AF909" s="157">
        <v>0</v>
      </c>
    </row>
    <row r="910" spans="31:32" x14ac:dyDescent="0.25">
      <c r="AE910" s="222" t="s">
        <v>3078</v>
      </c>
      <c r="AF910" s="157">
        <v>0</v>
      </c>
    </row>
    <row r="911" spans="31:32" x14ac:dyDescent="0.25">
      <c r="AE911" s="222" t="s">
        <v>1779</v>
      </c>
      <c r="AF911" s="157">
        <v>0</v>
      </c>
    </row>
    <row r="912" spans="31:32" x14ac:dyDescent="0.25">
      <c r="AE912" s="222" t="s">
        <v>3062</v>
      </c>
      <c r="AF912" s="157">
        <v>0</v>
      </c>
    </row>
    <row r="913" spans="31:32" x14ac:dyDescent="0.25">
      <c r="AE913" s="222" t="s">
        <v>2624</v>
      </c>
      <c r="AF913" s="157">
        <v>0</v>
      </c>
    </row>
    <row r="914" spans="31:32" x14ac:dyDescent="0.25">
      <c r="AE914" s="222" t="s">
        <v>3096</v>
      </c>
      <c r="AF914" s="157">
        <v>0</v>
      </c>
    </row>
    <row r="915" spans="31:32" x14ac:dyDescent="0.25">
      <c r="AE915" s="222" t="s">
        <v>4973</v>
      </c>
      <c r="AF915" s="157">
        <v>0</v>
      </c>
    </row>
    <row r="916" spans="31:32" x14ac:dyDescent="0.25">
      <c r="AE916" s="222" t="s">
        <v>3090</v>
      </c>
      <c r="AF916" s="157">
        <v>0</v>
      </c>
    </row>
    <row r="917" spans="31:32" x14ac:dyDescent="0.25">
      <c r="AE917" s="222" t="s">
        <v>2685</v>
      </c>
      <c r="AF917" s="157">
        <v>0</v>
      </c>
    </row>
    <row r="918" spans="31:32" x14ac:dyDescent="0.25">
      <c r="AE918" s="222" t="s">
        <v>5011</v>
      </c>
      <c r="AF918" s="157">
        <v>0</v>
      </c>
    </row>
    <row r="919" spans="31:32" x14ac:dyDescent="0.25">
      <c r="AE919" s="222" t="s">
        <v>2753</v>
      </c>
      <c r="AF919" s="157">
        <v>0</v>
      </c>
    </row>
    <row r="920" spans="31:32" x14ac:dyDescent="0.25">
      <c r="AE920" s="222" t="s">
        <v>3218</v>
      </c>
      <c r="AF920" s="157">
        <v>0</v>
      </c>
    </row>
    <row r="921" spans="31:32" x14ac:dyDescent="0.25">
      <c r="AE921" s="222" t="s">
        <v>4260</v>
      </c>
      <c r="AF921" s="157">
        <v>0</v>
      </c>
    </row>
    <row r="922" spans="31:32" x14ac:dyDescent="0.25">
      <c r="AE922" s="222" t="s">
        <v>3214</v>
      </c>
      <c r="AF922" s="157">
        <v>0</v>
      </c>
    </row>
    <row r="923" spans="31:32" x14ac:dyDescent="0.25">
      <c r="AE923" s="222" t="s">
        <v>2990</v>
      </c>
      <c r="AF923" s="157">
        <v>0</v>
      </c>
    </row>
    <row r="924" spans="31:32" x14ac:dyDescent="0.25">
      <c r="AE924" s="222" t="s">
        <v>3072</v>
      </c>
      <c r="AF924" s="157">
        <v>0</v>
      </c>
    </row>
    <row r="925" spans="31:32" x14ac:dyDescent="0.25">
      <c r="AE925" s="222" t="s">
        <v>2687</v>
      </c>
      <c r="AF925" s="157">
        <v>0</v>
      </c>
    </row>
    <row r="926" spans="31:32" x14ac:dyDescent="0.25">
      <c r="AE926" s="222" t="s">
        <v>3130</v>
      </c>
      <c r="AF926" s="157">
        <v>0</v>
      </c>
    </row>
    <row r="927" spans="31:32" x14ac:dyDescent="0.25">
      <c r="AE927" s="222" t="s">
        <v>2982</v>
      </c>
      <c r="AF927" s="157">
        <v>0</v>
      </c>
    </row>
    <row r="928" spans="31:32" x14ac:dyDescent="0.25">
      <c r="AE928" s="222" t="s">
        <v>3134</v>
      </c>
      <c r="AF928" s="157">
        <v>0</v>
      </c>
    </row>
    <row r="929" spans="31:32" x14ac:dyDescent="0.25">
      <c r="AE929" s="222" t="s">
        <v>3008</v>
      </c>
      <c r="AF929" s="157">
        <v>0</v>
      </c>
    </row>
    <row r="930" spans="31:32" x14ac:dyDescent="0.25">
      <c r="AE930" s="222" t="s">
        <v>3164</v>
      </c>
      <c r="AF930" s="157">
        <v>0</v>
      </c>
    </row>
    <row r="931" spans="31:32" x14ac:dyDescent="0.25">
      <c r="AE931" s="222" t="s">
        <v>4995</v>
      </c>
      <c r="AF931" s="157">
        <v>0</v>
      </c>
    </row>
    <row r="932" spans="31:32" x14ac:dyDescent="0.25">
      <c r="AE932" s="222" t="s">
        <v>3210</v>
      </c>
      <c r="AF932" s="157">
        <v>0</v>
      </c>
    </row>
    <row r="933" spans="31:32" x14ac:dyDescent="0.25">
      <c r="AE933" s="222" t="s">
        <v>2781</v>
      </c>
      <c r="AF933" s="157">
        <v>0</v>
      </c>
    </row>
    <row r="934" spans="31:32" x14ac:dyDescent="0.25">
      <c r="AE934" s="222" t="s">
        <v>3172</v>
      </c>
      <c r="AF934" s="157">
        <v>0</v>
      </c>
    </row>
    <row r="935" spans="31:32" x14ac:dyDescent="0.25">
      <c r="AE935" s="222" t="s">
        <v>2986</v>
      </c>
      <c r="AF935" s="157">
        <v>0</v>
      </c>
    </row>
    <row r="936" spans="31:32" x14ac:dyDescent="0.25">
      <c r="AE936" s="222" t="s">
        <v>4831</v>
      </c>
      <c r="AF936" s="157">
        <v>0</v>
      </c>
    </row>
    <row r="937" spans="31:32" x14ac:dyDescent="0.25">
      <c r="AE937" s="222" t="s">
        <v>2618</v>
      </c>
      <c r="AF937" s="157">
        <v>0</v>
      </c>
    </row>
    <row r="938" spans="31:32" x14ac:dyDescent="0.25">
      <c r="AE938" s="222" t="s">
        <v>3076</v>
      </c>
      <c r="AF938" s="157">
        <v>0</v>
      </c>
    </row>
    <row r="939" spans="31:32" x14ac:dyDescent="0.25">
      <c r="AE939" s="222" t="s">
        <v>3018</v>
      </c>
      <c r="AF939" s="157">
        <v>0</v>
      </c>
    </row>
    <row r="940" spans="31:32" x14ac:dyDescent="0.25">
      <c r="AE940" s="222" t="s">
        <v>3216</v>
      </c>
      <c r="AF940" s="157">
        <v>0</v>
      </c>
    </row>
    <row r="941" spans="31:32" x14ac:dyDescent="0.25">
      <c r="AE941" s="222" t="s">
        <v>1280</v>
      </c>
      <c r="AF941" s="157">
        <v>0</v>
      </c>
    </row>
    <row r="942" spans="31:32" x14ac:dyDescent="0.25">
      <c r="AE942" s="222" t="s">
        <v>3118</v>
      </c>
      <c r="AF942" s="157">
        <v>0</v>
      </c>
    </row>
    <row r="943" spans="31:32" x14ac:dyDescent="0.25">
      <c r="AE943" s="222" t="s">
        <v>2620</v>
      </c>
      <c r="AF943" s="157">
        <v>0</v>
      </c>
    </row>
    <row r="944" spans="31:32" x14ac:dyDescent="0.25">
      <c r="AE944" s="222" t="s">
        <v>3108</v>
      </c>
      <c r="AF944" s="157">
        <v>0</v>
      </c>
    </row>
    <row r="945" spans="31:32" x14ac:dyDescent="0.25">
      <c r="AE945" s="222" t="s">
        <v>2590</v>
      </c>
      <c r="AF945" s="157">
        <v>0</v>
      </c>
    </row>
    <row r="946" spans="31:32" x14ac:dyDescent="0.25">
      <c r="AE946" s="222" t="s">
        <v>970</v>
      </c>
      <c r="AF946" s="157">
        <v>0</v>
      </c>
    </row>
    <row r="947" spans="31:32" x14ac:dyDescent="0.25">
      <c r="AE947" s="222" t="s">
        <v>2636</v>
      </c>
      <c r="AF947" s="157">
        <v>0</v>
      </c>
    </row>
    <row r="948" spans="31:32" x14ac:dyDescent="0.25">
      <c r="AE948" s="222" t="s">
        <v>3154</v>
      </c>
      <c r="AF948" s="157">
        <v>0</v>
      </c>
    </row>
    <row r="949" spans="31:32" x14ac:dyDescent="0.25">
      <c r="AE949" s="222" t="s">
        <v>2616</v>
      </c>
      <c r="AF949" s="157">
        <v>0</v>
      </c>
    </row>
    <row r="950" spans="31:32" x14ac:dyDescent="0.25">
      <c r="AE950" s="222" t="s">
        <v>3138</v>
      </c>
      <c r="AF950" s="157">
        <v>0</v>
      </c>
    </row>
    <row r="951" spans="31:32" x14ac:dyDescent="0.25">
      <c r="AE951" s="222" t="s">
        <v>4791</v>
      </c>
      <c r="AF951" s="157">
        <v>0</v>
      </c>
    </row>
    <row r="952" spans="31:32" x14ac:dyDescent="0.25">
      <c r="AE952" s="222" t="s">
        <v>3140</v>
      </c>
      <c r="AF952" s="157">
        <v>0</v>
      </c>
    </row>
    <row r="953" spans="31:32" x14ac:dyDescent="0.25">
      <c r="AE953" s="222" t="s">
        <v>4213</v>
      </c>
      <c r="AF953" s="157">
        <v>0</v>
      </c>
    </row>
    <row r="954" spans="31:32" x14ac:dyDescent="0.25">
      <c r="AE954" s="222" t="s">
        <v>3060</v>
      </c>
      <c r="AF954" s="157">
        <v>0</v>
      </c>
    </row>
    <row r="955" spans="31:32" x14ac:dyDescent="0.25">
      <c r="AE955" s="222" t="s">
        <v>2976</v>
      </c>
      <c r="AF955" s="157">
        <v>0</v>
      </c>
    </row>
    <row r="956" spans="31:32" x14ac:dyDescent="0.25">
      <c r="AE956" s="222" t="s">
        <v>3120</v>
      </c>
      <c r="AF956" s="157">
        <v>0</v>
      </c>
    </row>
    <row r="957" spans="31:32" x14ac:dyDescent="0.25">
      <c r="AE957" s="222" t="s">
        <v>2689</v>
      </c>
      <c r="AF957" s="157">
        <v>0</v>
      </c>
    </row>
    <row r="958" spans="31:32" x14ac:dyDescent="0.25">
      <c r="AE958" s="222" t="s">
        <v>3184</v>
      </c>
      <c r="AF958" s="157">
        <v>0</v>
      </c>
    </row>
    <row r="959" spans="31:32" x14ac:dyDescent="0.25">
      <c r="AE959" s="222" t="s">
        <v>2448</v>
      </c>
      <c r="AF959" s="157">
        <v>0</v>
      </c>
    </row>
    <row r="960" spans="31:32" x14ac:dyDescent="0.25">
      <c r="AE960" s="222" t="s">
        <v>3142</v>
      </c>
      <c r="AF960" s="157">
        <v>0</v>
      </c>
    </row>
    <row r="961" spans="31:32" x14ac:dyDescent="0.25">
      <c r="AE961" s="222" t="s">
        <v>2980</v>
      </c>
      <c r="AF961" s="157">
        <v>0</v>
      </c>
    </row>
    <row r="962" spans="31:32" x14ac:dyDescent="0.25">
      <c r="AE962" s="222" t="s">
        <v>3144</v>
      </c>
      <c r="AF962" s="157">
        <v>0</v>
      </c>
    </row>
    <row r="963" spans="31:32" x14ac:dyDescent="0.25">
      <c r="AE963" s="222" t="s">
        <v>2928</v>
      </c>
      <c r="AF963" s="157">
        <v>0</v>
      </c>
    </row>
    <row r="964" spans="31:32" x14ac:dyDescent="0.25">
      <c r="AE964" s="222" t="s">
        <v>3188</v>
      </c>
      <c r="AF964" s="157">
        <v>0</v>
      </c>
    </row>
    <row r="965" spans="31:32" x14ac:dyDescent="0.25">
      <c r="AE965" s="222" t="s">
        <v>2828</v>
      </c>
      <c r="AF965" s="157">
        <v>0</v>
      </c>
    </row>
    <row r="966" spans="31:32" x14ac:dyDescent="0.25">
      <c r="AE966" s="222" t="s">
        <v>3066</v>
      </c>
      <c r="AF966" s="157">
        <v>0</v>
      </c>
    </row>
    <row r="967" spans="31:32" x14ac:dyDescent="0.25">
      <c r="AE967" s="222" t="s">
        <v>2896</v>
      </c>
      <c r="AF967" s="157">
        <v>0</v>
      </c>
    </row>
    <row r="968" spans="31:32" x14ac:dyDescent="0.25">
      <c r="AE968" s="222" t="s">
        <v>3190</v>
      </c>
      <c r="AF968" s="157">
        <v>0</v>
      </c>
    </row>
    <row r="969" spans="31:32" x14ac:dyDescent="0.25">
      <c r="AE969" s="222" t="s">
        <v>4971</v>
      </c>
      <c r="AF969" s="157">
        <v>0</v>
      </c>
    </row>
    <row r="970" spans="31:32" x14ac:dyDescent="0.25">
      <c r="AE970" s="222" t="s">
        <v>1422</v>
      </c>
      <c r="AF970" s="157">
        <v>0</v>
      </c>
    </row>
    <row r="971" spans="31:32" x14ac:dyDescent="0.25">
      <c r="AE971" s="222" t="s">
        <v>2697</v>
      </c>
      <c r="AF971" s="157">
        <v>0</v>
      </c>
    </row>
    <row r="972" spans="31:32" x14ac:dyDescent="0.25">
      <c r="AE972" s="222" t="s">
        <v>5021</v>
      </c>
      <c r="AF972" s="157">
        <v>0</v>
      </c>
    </row>
    <row r="973" spans="31:32" x14ac:dyDescent="0.25">
      <c r="AE973" s="222" t="s">
        <v>2834</v>
      </c>
      <c r="AF973" s="157">
        <v>0</v>
      </c>
    </row>
    <row r="974" spans="31:32" x14ac:dyDescent="0.25">
      <c r="AE974" s="222" t="s">
        <v>3196</v>
      </c>
      <c r="AF974" s="157">
        <v>0</v>
      </c>
    </row>
    <row r="975" spans="31:32" x14ac:dyDescent="0.25">
      <c r="AE975" s="222" t="s">
        <v>2747</v>
      </c>
      <c r="AF975" s="157">
        <v>0</v>
      </c>
    </row>
    <row r="976" spans="31:32" x14ac:dyDescent="0.25">
      <c r="AE976" s="222" t="s">
        <v>5015</v>
      </c>
      <c r="AF976" s="157">
        <v>0</v>
      </c>
    </row>
    <row r="977" spans="31:32" x14ac:dyDescent="0.25">
      <c r="AE977" s="222" t="s">
        <v>2570</v>
      </c>
      <c r="AF977" s="157">
        <v>0</v>
      </c>
    </row>
    <row r="978" spans="31:32" x14ac:dyDescent="0.25">
      <c r="AE978" s="222" t="s">
        <v>3160</v>
      </c>
      <c r="AF978" s="157">
        <v>0</v>
      </c>
    </row>
    <row r="979" spans="31:32" x14ac:dyDescent="0.25">
      <c r="AE979" s="222" t="s">
        <v>4977</v>
      </c>
      <c r="AF979" s="157">
        <v>0</v>
      </c>
    </row>
    <row r="980" spans="31:32" x14ac:dyDescent="0.25">
      <c r="AE980" s="222" t="s">
        <v>3914</v>
      </c>
      <c r="AF980" s="157">
        <v>0</v>
      </c>
    </row>
    <row r="981" spans="31:32" x14ac:dyDescent="0.25">
      <c r="AE981" s="222" t="s">
        <v>3036</v>
      </c>
      <c r="AF981" s="157">
        <v>0</v>
      </c>
    </row>
    <row r="982" spans="31:32" x14ac:dyDescent="0.25">
      <c r="AE982" s="222" t="s">
        <v>3204</v>
      </c>
      <c r="AF982" s="157">
        <v>0</v>
      </c>
    </row>
    <row r="983" spans="31:32" x14ac:dyDescent="0.25">
      <c r="AE983" s="222" t="s">
        <v>2984</v>
      </c>
      <c r="AF983" s="157">
        <v>0</v>
      </c>
    </row>
    <row r="984" spans="31:32" x14ac:dyDescent="0.25">
      <c r="AE984" s="222" t="s">
        <v>3206</v>
      </c>
      <c r="AF984" s="157">
        <v>0</v>
      </c>
    </row>
    <row r="985" spans="31:32" x14ac:dyDescent="0.25">
      <c r="AE985" s="222" t="s">
        <v>2542</v>
      </c>
      <c r="AF985" s="157">
        <v>0</v>
      </c>
    </row>
    <row r="986" spans="31:32" x14ac:dyDescent="0.25">
      <c r="AE986" s="222" t="s">
        <v>3124</v>
      </c>
      <c r="AF986" s="157">
        <v>0</v>
      </c>
    </row>
    <row r="987" spans="31:32" x14ac:dyDescent="0.25">
      <c r="AE987" s="222" t="s">
        <v>2800</v>
      </c>
      <c r="AF987" s="157">
        <v>0</v>
      </c>
    </row>
    <row r="988" spans="31:32" x14ac:dyDescent="0.25">
      <c r="AE988" s="222" t="s">
        <v>3220</v>
      </c>
      <c r="AF988" s="157">
        <v>0</v>
      </c>
    </row>
    <row r="989" spans="31:32" x14ac:dyDescent="0.25">
      <c r="AE989" s="222" t="s">
        <v>2992</v>
      </c>
      <c r="AF989" s="157">
        <v>0</v>
      </c>
    </row>
    <row r="990" spans="31:32" x14ac:dyDescent="0.25">
      <c r="AE990" s="222" t="s">
        <v>3180</v>
      </c>
      <c r="AF990" s="157">
        <v>0</v>
      </c>
    </row>
    <row r="991" spans="31:32" x14ac:dyDescent="0.25">
      <c r="AE991" s="222" t="s">
        <v>2701</v>
      </c>
      <c r="AF991" s="157">
        <v>0</v>
      </c>
    </row>
    <row r="992" spans="31:32" x14ac:dyDescent="0.25">
      <c r="AE992" s="222" t="s">
        <v>3224</v>
      </c>
      <c r="AF992" s="157">
        <v>0</v>
      </c>
    </row>
    <row r="993" spans="31:32" x14ac:dyDescent="0.25">
      <c r="AE993" s="222" t="s">
        <v>5168</v>
      </c>
      <c r="AF993" s="157">
        <v>0</v>
      </c>
    </row>
    <row r="994" spans="31:32" x14ac:dyDescent="0.25">
      <c r="AE994" s="222" t="s">
        <v>4111</v>
      </c>
      <c r="AF994" s="157">
        <v>0</v>
      </c>
    </row>
    <row r="995" spans="31:32" x14ac:dyDescent="0.25">
      <c r="AE995" s="222" t="s">
        <v>2978</v>
      </c>
      <c r="AF995" s="157">
        <v>0</v>
      </c>
    </row>
    <row r="996" spans="31:32" x14ac:dyDescent="0.25">
      <c r="AE996" s="222" t="s">
        <v>3266</v>
      </c>
      <c r="AF996" s="157">
        <v>0</v>
      </c>
    </row>
    <row r="997" spans="31:32" x14ac:dyDescent="0.25">
      <c r="AE997" s="222" t="s">
        <v>2938</v>
      </c>
      <c r="AF997" s="157">
        <v>0</v>
      </c>
    </row>
    <row r="998" spans="31:32" x14ac:dyDescent="0.25">
      <c r="AE998" s="222" t="s">
        <v>3264</v>
      </c>
      <c r="AF998" s="157">
        <v>0</v>
      </c>
    </row>
    <row r="999" spans="31:32" x14ac:dyDescent="0.25">
      <c r="AE999" s="222" t="s">
        <v>3031</v>
      </c>
      <c r="AF999" s="157">
        <v>0</v>
      </c>
    </row>
    <row r="1000" spans="31:32" x14ac:dyDescent="0.25">
      <c r="AE1000" s="222" t="s">
        <v>5031</v>
      </c>
      <c r="AF1000" s="157">
        <v>0</v>
      </c>
    </row>
    <row r="1001" spans="31:32" x14ac:dyDescent="0.25">
      <c r="AE1001" s="222" t="s">
        <v>3033</v>
      </c>
      <c r="AF1001" s="157">
        <v>0</v>
      </c>
    </row>
    <row r="1002" spans="31:32" x14ac:dyDescent="0.25">
      <c r="AE1002" s="222" t="s">
        <v>3240</v>
      </c>
      <c r="AF1002" s="157">
        <v>0</v>
      </c>
    </row>
    <row r="1003" spans="31:32" x14ac:dyDescent="0.25">
      <c r="AE1003" s="222" t="s">
        <v>3044</v>
      </c>
      <c r="AF1003" s="157">
        <v>0</v>
      </c>
    </row>
    <row r="1004" spans="31:32" x14ac:dyDescent="0.25">
      <c r="AE1004" s="222" t="s">
        <v>3256</v>
      </c>
      <c r="AF1004" s="157">
        <v>0</v>
      </c>
    </row>
    <row r="1005" spans="31:32" x14ac:dyDescent="0.25">
      <c r="AE1005" s="222" t="s">
        <v>3126</v>
      </c>
      <c r="AF1005" s="157">
        <v>0</v>
      </c>
    </row>
    <row r="1006" spans="31:32" x14ac:dyDescent="0.25">
      <c r="AE1006" s="222" t="s">
        <v>3228</v>
      </c>
      <c r="AF1006" s="157">
        <v>0</v>
      </c>
    </row>
    <row r="1007" spans="31:32" x14ac:dyDescent="0.25">
      <c r="AE1007" s="222" t="s">
        <v>3106</v>
      </c>
      <c r="AF1007" s="157">
        <v>0</v>
      </c>
    </row>
    <row r="1008" spans="31:32" x14ac:dyDescent="0.25">
      <c r="AE1008" s="222" t="s">
        <v>3246</v>
      </c>
      <c r="AF1008" s="157">
        <v>0</v>
      </c>
    </row>
    <row r="1009" spans="31:32" x14ac:dyDescent="0.25">
      <c r="AE1009" s="222" t="s">
        <v>3046</v>
      </c>
      <c r="AF1009" s="157">
        <v>0</v>
      </c>
    </row>
    <row r="1010" spans="31:32" x14ac:dyDescent="0.25">
      <c r="AE1010" s="222" t="s">
        <v>3329</v>
      </c>
      <c r="AF1010" s="157">
        <v>0</v>
      </c>
    </row>
    <row r="1011" spans="31:32" x14ac:dyDescent="0.25">
      <c r="AE1011" s="222" t="s">
        <v>5007</v>
      </c>
      <c r="AF1011" s="157">
        <v>0</v>
      </c>
    </row>
    <row r="1012" spans="31:32" x14ac:dyDescent="0.25">
      <c r="AE1012" s="222" t="s">
        <v>3272</v>
      </c>
      <c r="AF1012" s="157">
        <v>0</v>
      </c>
    </row>
    <row r="1013" spans="31:32" x14ac:dyDescent="0.25">
      <c r="AE1013" s="222" t="s">
        <v>3042</v>
      </c>
      <c r="AF1013" s="157">
        <v>0</v>
      </c>
    </row>
    <row r="1014" spans="31:32" x14ac:dyDescent="0.25">
      <c r="AE1014" s="222" t="s">
        <v>3282</v>
      </c>
      <c r="AF1014" s="157">
        <v>0</v>
      </c>
    </row>
    <row r="1015" spans="31:32" x14ac:dyDescent="0.25">
      <c r="AE1015" s="222" t="s">
        <v>3048</v>
      </c>
      <c r="AF1015" s="157">
        <v>0</v>
      </c>
    </row>
    <row r="1016" spans="31:32" x14ac:dyDescent="0.25">
      <c r="AE1016" s="222" t="s">
        <v>3278</v>
      </c>
      <c r="AF1016" s="157">
        <v>0</v>
      </c>
    </row>
    <row r="1017" spans="31:32" x14ac:dyDescent="0.25">
      <c r="AE1017" s="222" t="s">
        <v>5019</v>
      </c>
      <c r="AF1017" s="157">
        <v>0</v>
      </c>
    </row>
    <row r="1018" spans="31:32" x14ac:dyDescent="0.25">
      <c r="AE1018" s="222" t="s">
        <v>3242</v>
      </c>
      <c r="AF1018" s="157">
        <v>0</v>
      </c>
    </row>
    <row r="1019" spans="31:32" x14ac:dyDescent="0.25">
      <c r="AE1019" s="222" t="s">
        <v>3080</v>
      </c>
      <c r="AF1019" s="157">
        <v>0</v>
      </c>
    </row>
    <row r="1020" spans="31:32" x14ac:dyDescent="0.25">
      <c r="AE1020" s="222" t="s">
        <v>3331</v>
      </c>
      <c r="AF1020" s="157">
        <v>0</v>
      </c>
    </row>
    <row r="1021" spans="31:32" x14ac:dyDescent="0.25">
      <c r="AE1021" s="222" t="s">
        <v>3098</v>
      </c>
      <c r="AF1021" s="157">
        <v>0</v>
      </c>
    </row>
    <row r="1022" spans="31:32" x14ac:dyDescent="0.25">
      <c r="AE1022" s="222" t="s">
        <v>3300</v>
      </c>
      <c r="AF1022" s="157">
        <v>0</v>
      </c>
    </row>
    <row r="1023" spans="31:32" x14ac:dyDescent="0.25">
      <c r="AE1023" s="222" t="s">
        <v>3056</v>
      </c>
      <c r="AF1023" s="157">
        <v>0</v>
      </c>
    </row>
    <row r="1024" spans="31:32" x14ac:dyDescent="0.25">
      <c r="AE1024" s="222" t="s">
        <v>3254</v>
      </c>
      <c r="AF1024" s="157">
        <v>0</v>
      </c>
    </row>
    <row r="1025" spans="31:32" x14ac:dyDescent="0.25">
      <c r="AE1025" s="222" t="s">
        <v>3158</v>
      </c>
      <c r="AF1025" s="157">
        <v>0</v>
      </c>
    </row>
    <row r="1026" spans="31:32" x14ac:dyDescent="0.25">
      <c r="AE1026" s="222" t="s">
        <v>5035</v>
      </c>
      <c r="AF1026" s="157">
        <v>0</v>
      </c>
    </row>
    <row r="1027" spans="31:32" x14ac:dyDescent="0.25">
      <c r="AE1027" s="222" t="s">
        <v>3050</v>
      </c>
      <c r="AF1027" s="157">
        <v>0</v>
      </c>
    </row>
    <row r="1028" spans="31:32" x14ac:dyDescent="0.25">
      <c r="AE1028" s="222" t="s">
        <v>337</v>
      </c>
      <c r="AF1028" s="157">
        <v>0</v>
      </c>
    </row>
    <row r="1029" spans="31:32" x14ac:dyDescent="0.25">
      <c r="AE1029" s="222" t="s">
        <v>3156</v>
      </c>
      <c r="AF1029" s="157">
        <v>0</v>
      </c>
    </row>
    <row r="1030" spans="31:32" x14ac:dyDescent="0.25">
      <c r="AE1030" s="222" t="s">
        <v>228</v>
      </c>
      <c r="AF1030" s="157">
        <v>0</v>
      </c>
    </row>
    <row r="1031" spans="31:32" x14ac:dyDescent="0.25">
      <c r="AE1031" s="222" t="s">
        <v>5158</v>
      </c>
      <c r="AF1031" s="157">
        <v>0</v>
      </c>
    </row>
    <row r="1032" spans="31:32" x14ac:dyDescent="0.25">
      <c r="AE1032" s="222" t="s">
        <v>3040</v>
      </c>
      <c r="AF1032" s="157">
        <v>0</v>
      </c>
    </row>
    <row r="1033" spans="31:32" x14ac:dyDescent="0.25">
      <c r="AE1033" s="222" t="s">
        <v>2373</v>
      </c>
      <c r="AF1033" s="157">
        <v>0</v>
      </c>
    </row>
    <row r="1034" spans="31:32" x14ac:dyDescent="0.25">
      <c r="AE1034" s="222" t="s">
        <v>140</v>
      </c>
      <c r="AF1034" s="157">
        <v>0</v>
      </c>
    </row>
    <row r="1035" spans="31:32" x14ac:dyDescent="0.25">
      <c r="AE1035" s="222" t="s">
        <v>4945</v>
      </c>
      <c r="AF1035" s="157">
        <v>0</v>
      </c>
    </row>
    <row r="1036" spans="31:32" x14ac:dyDescent="0.25">
      <c r="AE1036" s="222" t="s">
        <v>3021</v>
      </c>
      <c r="AF1036" s="157">
        <v>0</v>
      </c>
    </row>
    <row r="1037" spans="31:32" x14ac:dyDescent="0.25">
      <c r="AE1037" s="222" t="s">
        <v>2377</v>
      </c>
      <c r="AF1037" s="157">
        <v>0</v>
      </c>
    </row>
    <row r="1038" spans="31:32" x14ac:dyDescent="0.25">
      <c r="AE1038" s="222" t="s">
        <v>2737</v>
      </c>
      <c r="AF1038" s="157">
        <v>0</v>
      </c>
    </row>
    <row r="1039" spans="31:32" x14ac:dyDescent="0.25">
      <c r="AE1039" s="222" t="s">
        <v>2476</v>
      </c>
      <c r="AF1039" s="157">
        <v>0</v>
      </c>
    </row>
    <row r="1040" spans="31:32" x14ac:dyDescent="0.25">
      <c r="AE1040" s="222" t="s">
        <v>2721</v>
      </c>
      <c r="AF1040" s="157">
        <v>0</v>
      </c>
    </row>
    <row r="1041" spans="31:32" x14ac:dyDescent="0.25">
      <c r="AE1041" s="222" t="s">
        <v>2478</v>
      </c>
      <c r="AF1041" s="157">
        <v>0</v>
      </c>
    </row>
    <row r="1042" spans="31:32" x14ac:dyDescent="0.25">
      <c r="AE1042" s="222" t="s">
        <v>2860</v>
      </c>
      <c r="AF1042" s="157">
        <v>0</v>
      </c>
    </row>
    <row r="1043" spans="31:32" x14ac:dyDescent="0.25">
      <c r="AE1043" s="222" t="s">
        <v>2480</v>
      </c>
      <c r="AF1043" s="157">
        <v>0</v>
      </c>
    </row>
    <row r="1044" spans="31:32" x14ac:dyDescent="0.25">
      <c r="AE1044" s="222" t="s">
        <v>2950</v>
      </c>
      <c r="AF1044" s="157">
        <v>0</v>
      </c>
    </row>
    <row r="1045" spans="31:32" x14ac:dyDescent="0.25">
      <c r="AE1045" s="222" t="s">
        <v>2369</v>
      </c>
      <c r="AF1045" s="157">
        <v>0</v>
      </c>
    </row>
    <row r="1046" spans="31:32" x14ac:dyDescent="0.25">
      <c r="AE1046" s="222" t="s">
        <v>2642</v>
      </c>
      <c r="AF1046" s="157">
        <v>0</v>
      </c>
    </row>
    <row r="1047" spans="31:32" x14ac:dyDescent="0.25">
      <c r="AE1047" s="222" t="s">
        <v>2494</v>
      </c>
      <c r="AF1047" s="157">
        <v>0</v>
      </c>
    </row>
    <row r="1048" spans="31:32" x14ac:dyDescent="0.25">
      <c r="AE1048" s="222" t="s">
        <v>2796</v>
      </c>
      <c r="AF1048" s="157">
        <v>0</v>
      </c>
    </row>
    <row r="1049" spans="31:32" x14ac:dyDescent="0.25">
      <c r="AE1049" s="222" t="s">
        <v>2484</v>
      </c>
      <c r="AF1049" s="157">
        <v>0</v>
      </c>
    </row>
    <row r="1050" spans="31:32" x14ac:dyDescent="0.25">
      <c r="AE1050" s="222" t="s">
        <v>2572</v>
      </c>
      <c r="AF1050" s="157">
        <v>0</v>
      </c>
    </row>
    <row r="1051" spans="31:32" x14ac:dyDescent="0.25">
      <c r="AE1051" s="222" t="s">
        <v>2436</v>
      </c>
      <c r="AF1051" s="157">
        <v>0</v>
      </c>
    </row>
    <row r="1052" spans="31:32" x14ac:dyDescent="0.25">
      <c r="AE1052" s="222" t="s">
        <v>2870</v>
      </c>
      <c r="AF1052" s="157">
        <v>0</v>
      </c>
    </row>
    <row r="1053" spans="31:32" x14ac:dyDescent="0.25">
      <c r="AE1053" s="222" t="s">
        <v>2520</v>
      </c>
      <c r="AF1053" s="157">
        <v>0</v>
      </c>
    </row>
    <row r="1054" spans="31:32" x14ac:dyDescent="0.25">
      <c r="AE1054" s="222" t="s">
        <v>2966</v>
      </c>
      <c r="AF1054" s="157">
        <v>0</v>
      </c>
    </row>
    <row r="1055" spans="31:32" x14ac:dyDescent="0.25">
      <c r="AE1055" s="222" t="s">
        <v>2411</v>
      </c>
      <c r="AF1055" s="157">
        <v>0</v>
      </c>
    </row>
    <row r="1056" spans="31:32" x14ac:dyDescent="0.25">
      <c r="AE1056" s="222" t="s">
        <v>2904</v>
      </c>
      <c r="AF1056" s="157">
        <v>0</v>
      </c>
    </row>
    <row r="1057" spans="31:32" x14ac:dyDescent="0.25">
      <c r="AE1057" s="222" t="s">
        <v>2413</v>
      </c>
      <c r="AF1057" s="157">
        <v>0</v>
      </c>
    </row>
    <row r="1058" spans="31:32" x14ac:dyDescent="0.25">
      <c r="AE1058" s="222" t="s">
        <v>3312</v>
      </c>
      <c r="AF1058" s="157">
        <v>0</v>
      </c>
    </row>
    <row r="1059" spans="31:32" x14ac:dyDescent="0.25">
      <c r="AE1059" s="222" t="s">
        <v>2363</v>
      </c>
      <c r="AF1059" s="157">
        <v>0</v>
      </c>
    </row>
    <row r="1060" spans="31:32" x14ac:dyDescent="0.25">
      <c r="AE1060" s="222" t="s">
        <v>2588</v>
      </c>
      <c r="AF1060" s="157">
        <v>0</v>
      </c>
    </row>
    <row r="1061" spans="31:32" x14ac:dyDescent="0.25">
      <c r="AE1061" s="222" t="s">
        <v>2415</v>
      </c>
      <c r="AF1061" s="157">
        <v>0</v>
      </c>
    </row>
    <row r="1062" spans="31:32" x14ac:dyDescent="0.25">
      <c r="AE1062" s="222" t="s">
        <v>2972</v>
      </c>
      <c r="AF1062" s="157">
        <v>0</v>
      </c>
    </row>
    <row r="1063" spans="31:32" x14ac:dyDescent="0.25">
      <c r="AE1063" s="222" t="s">
        <v>2417</v>
      </c>
      <c r="AF1063" s="157">
        <v>0</v>
      </c>
    </row>
    <row r="1064" spans="31:32" x14ac:dyDescent="0.25">
      <c r="AE1064" s="222" t="s">
        <v>2648</v>
      </c>
      <c r="AF1064" s="157">
        <v>0</v>
      </c>
    </row>
    <row r="1065" spans="31:32" x14ac:dyDescent="0.25">
      <c r="AE1065" s="222" t="s">
        <v>2409</v>
      </c>
      <c r="AF1065" s="157">
        <v>0</v>
      </c>
    </row>
    <row r="1066" spans="31:32" x14ac:dyDescent="0.25">
      <c r="AE1066" s="222" t="s">
        <v>2664</v>
      </c>
      <c r="AF1066" s="157">
        <v>0</v>
      </c>
    </row>
    <row r="1067" spans="31:32" x14ac:dyDescent="0.25">
      <c r="AE1067" s="222" t="s">
        <v>2359</v>
      </c>
      <c r="AF1067" s="157">
        <v>0</v>
      </c>
    </row>
    <row r="1068" spans="31:32" x14ac:dyDescent="0.25">
      <c r="AE1068" s="222" t="s">
        <v>2654</v>
      </c>
      <c r="AF1068" s="157">
        <v>0</v>
      </c>
    </row>
    <row r="1069" spans="31:32" x14ac:dyDescent="0.25">
      <c r="AE1069" s="222" t="s">
        <v>2419</v>
      </c>
      <c r="AF1069" s="157">
        <v>0</v>
      </c>
    </row>
    <row r="1070" spans="31:32" x14ac:dyDescent="0.25">
      <c r="AE1070" s="222" t="s">
        <v>2719</v>
      </c>
      <c r="AF1070" s="157">
        <v>0</v>
      </c>
    </row>
    <row r="1071" spans="31:32" x14ac:dyDescent="0.25">
      <c r="AE1071" s="222" t="s">
        <v>4943</v>
      </c>
      <c r="AF1071" s="157">
        <v>0</v>
      </c>
    </row>
    <row r="1072" spans="31:32" x14ac:dyDescent="0.25">
      <c r="AE1072" s="222" t="s">
        <v>2681</v>
      </c>
      <c r="AF1072" s="157">
        <v>0</v>
      </c>
    </row>
    <row r="1073" spans="31:32" x14ac:dyDescent="0.25">
      <c r="AE1073" s="222" t="s">
        <v>2492</v>
      </c>
      <c r="AF1073" s="157">
        <v>0</v>
      </c>
    </row>
    <row r="1074" spans="31:32" x14ac:dyDescent="0.25">
      <c r="AE1074" s="222" t="s">
        <v>4953</v>
      </c>
      <c r="AF1074" s="157">
        <v>0</v>
      </c>
    </row>
    <row r="1075" spans="31:32" x14ac:dyDescent="0.25">
      <c r="AE1075" s="222" t="s">
        <v>2421</v>
      </c>
      <c r="AF1075" s="157">
        <v>0</v>
      </c>
    </row>
    <row r="1076" spans="31:32" x14ac:dyDescent="0.25">
      <c r="AE1076" s="222" t="s">
        <v>2675</v>
      </c>
      <c r="AF1076" s="157">
        <v>0</v>
      </c>
    </row>
    <row r="1077" spans="31:32" x14ac:dyDescent="0.25">
      <c r="AE1077" s="222" t="s">
        <v>4947</v>
      </c>
      <c r="AF1077" s="157">
        <v>0</v>
      </c>
    </row>
    <row r="1078" spans="31:32" x14ac:dyDescent="0.25">
      <c r="AE1078" s="222" t="s">
        <v>2755</v>
      </c>
      <c r="AF1078" s="157">
        <v>0</v>
      </c>
    </row>
    <row r="1079" spans="31:32" x14ac:dyDescent="0.25">
      <c r="AE1079" s="222" t="s">
        <v>2534</v>
      </c>
      <c r="AF1079" s="157">
        <v>0</v>
      </c>
    </row>
    <row r="1080" spans="31:32" x14ac:dyDescent="0.25">
      <c r="AE1080" s="222" t="s">
        <v>2848</v>
      </c>
      <c r="AF1080" s="157">
        <v>0</v>
      </c>
    </row>
    <row r="1081" spans="31:32" x14ac:dyDescent="0.25">
      <c r="AE1081" s="222" t="s">
        <v>2456</v>
      </c>
      <c r="AF1081" s="157">
        <v>0</v>
      </c>
    </row>
    <row r="1082" spans="31:32" x14ac:dyDescent="0.25">
      <c r="AE1082" s="222" t="s">
        <v>3012</v>
      </c>
      <c r="AF1082" s="157">
        <v>0</v>
      </c>
    </row>
    <row r="1083" spans="31:32" x14ac:dyDescent="0.25">
      <c r="AE1083" s="222" t="s">
        <v>2462</v>
      </c>
      <c r="AF1083" s="157">
        <v>0</v>
      </c>
    </row>
    <row r="1084" spans="31:32" x14ac:dyDescent="0.25">
      <c r="AE1084" s="222" t="s">
        <v>2850</v>
      </c>
      <c r="AF1084" s="157">
        <v>0</v>
      </c>
    </row>
    <row r="1085" spans="31:32" x14ac:dyDescent="0.25">
      <c r="AE1085" s="222" t="s">
        <v>2403</v>
      </c>
      <c r="AF1085" s="157">
        <v>0</v>
      </c>
    </row>
    <row r="1086" spans="31:32" x14ac:dyDescent="0.25">
      <c r="AE1086" s="222" t="s">
        <v>2934</v>
      </c>
      <c r="AF1086" s="157">
        <v>0</v>
      </c>
    </row>
    <row r="1087" spans="31:32" x14ac:dyDescent="0.25">
      <c r="AE1087" s="222" t="s">
        <v>2353</v>
      </c>
      <c r="AF1087" s="157">
        <v>0</v>
      </c>
    </row>
    <row r="1088" spans="31:32" x14ac:dyDescent="0.25">
      <c r="AE1088" s="222" t="s">
        <v>2862</v>
      </c>
      <c r="AF1088" s="157">
        <v>0</v>
      </c>
    </row>
    <row r="1089" spans="31:32" x14ac:dyDescent="0.25">
      <c r="AE1089" s="222" t="s">
        <v>2526</v>
      </c>
      <c r="AF1089" s="157">
        <v>0</v>
      </c>
    </row>
    <row r="1090" spans="31:32" x14ac:dyDescent="0.25">
      <c r="AE1090" s="222" t="s">
        <v>5003</v>
      </c>
      <c r="AF1090" s="157">
        <v>0</v>
      </c>
    </row>
    <row r="1091" spans="31:32" x14ac:dyDescent="0.25">
      <c r="AE1091" s="222" t="s">
        <v>2389</v>
      </c>
      <c r="AF1091" s="157">
        <v>0</v>
      </c>
    </row>
    <row r="1092" spans="31:32" x14ac:dyDescent="0.25">
      <c r="AE1092" s="222" t="s">
        <v>3038</v>
      </c>
      <c r="AF1092" s="157">
        <v>0</v>
      </c>
    </row>
    <row r="1093" spans="31:32" x14ac:dyDescent="0.25">
      <c r="AE1093" s="222" t="s">
        <v>4300</v>
      </c>
      <c r="AF1093" s="157">
        <v>0</v>
      </c>
    </row>
    <row r="1094" spans="31:32" x14ac:dyDescent="0.25">
      <c r="AE1094" s="222" t="s">
        <v>3029</v>
      </c>
      <c r="AF1094" s="157">
        <v>0</v>
      </c>
    </row>
    <row r="1095" spans="31:32" x14ac:dyDescent="0.25">
      <c r="AE1095" s="222" t="s">
        <v>2486</v>
      </c>
      <c r="AF1095" s="157">
        <v>0</v>
      </c>
    </row>
    <row r="1096" spans="31:32" x14ac:dyDescent="0.25">
      <c r="AE1096" s="222" t="s">
        <v>2558</v>
      </c>
      <c r="AF1096" s="157">
        <v>0</v>
      </c>
    </row>
    <row r="1097" spans="31:32" x14ac:dyDescent="0.25">
      <c r="AE1097" s="222" t="s">
        <v>2458</v>
      </c>
      <c r="AF1097" s="157">
        <v>0</v>
      </c>
    </row>
    <row r="1098" spans="31:32" x14ac:dyDescent="0.25">
      <c r="AE1098" s="222" t="s">
        <v>2920</v>
      </c>
      <c r="AF1098" s="157">
        <v>0</v>
      </c>
    </row>
    <row r="1099" spans="31:32" x14ac:dyDescent="0.25">
      <c r="AE1099" s="222" t="s">
        <v>2395</v>
      </c>
      <c r="AF1099" s="157">
        <v>0</v>
      </c>
    </row>
    <row r="1100" spans="31:32" x14ac:dyDescent="0.25">
      <c r="AE1100" s="222" t="s">
        <v>2596</v>
      </c>
      <c r="AF1100" s="157">
        <v>0</v>
      </c>
    </row>
    <row r="1101" spans="31:32" x14ac:dyDescent="0.25">
      <c r="AE1101" s="222" t="s">
        <v>2399</v>
      </c>
      <c r="AF1101" s="157">
        <v>0</v>
      </c>
    </row>
    <row r="1102" spans="31:32" x14ac:dyDescent="0.25">
      <c r="AE1102" s="222" t="s">
        <v>2771</v>
      </c>
      <c r="AF1102" s="157">
        <v>0</v>
      </c>
    </row>
    <row r="1103" spans="31:32" x14ac:dyDescent="0.25">
      <c r="AE1103" s="222" t="s">
        <v>2488</v>
      </c>
      <c r="AF1103" s="157">
        <v>0</v>
      </c>
    </row>
    <row r="1104" spans="31:32" x14ac:dyDescent="0.25">
      <c r="AE1104" s="222" t="s">
        <v>2671</v>
      </c>
      <c r="AF1104" s="157">
        <v>0</v>
      </c>
    </row>
    <row r="1105" spans="31:32" x14ac:dyDescent="0.25">
      <c r="AE1105" s="222" t="s">
        <v>2466</v>
      </c>
      <c r="AF1105" s="157">
        <v>0</v>
      </c>
    </row>
    <row r="1106" spans="31:32" x14ac:dyDescent="0.25">
      <c r="AE1106" s="222" t="s">
        <v>2656</v>
      </c>
      <c r="AF1106" s="157">
        <v>0</v>
      </c>
    </row>
    <row r="1107" spans="31:32" x14ac:dyDescent="0.25">
      <c r="AE1107" s="222" t="s">
        <v>150</v>
      </c>
      <c r="AF1107" s="157">
        <v>0</v>
      </c>
    </row>
    <row r="1108" spans="31:32" x14ac:dyDescent="0.25">
      <c r="AE1108" s="222" t="s">
        <v>2658</v>
      </c>
      <c r="AF1108" s="157">
        <v>0</v>
      </c>
    </row>
    <row r="1109" spans="31:32" x14ac:dyDescent="0.25">
      <c r="AE1109" s="222" t="s">
        <v>2470</v>
      </c>
      <c r="AF1109" s="157">
        <v>0</v>
      </c>
    </row>
    <row r="1110" spans="31:32" x14ac:dyDescent="0.25">
      <c r="AE1110" s="222" t="s">
        <v>2628</v>
      </c>
      <c r="AF1110" s="157">
        <v>0</v>
      </c>
    </row>
    <row r="1111" spans="31:32" x14ac:dyDescent="0.25">
      <c r="AE1111" s="222" t="s">
        <v>2468</v>
      </c>
      <c r="AF1111" s="157">
        <v>0</v>
      </c>
    </row>
    <row r="1112" spans="31:32" x14ac:dyDescent="0.25">
      <c r="AE1112" s="222" t="s">
        <v>3014</v>
      </c>
      <c r="AF1112" s="157">
        <v>0</v>
      </c>
    </row>
    <row r="1113" spans="31:32" x14ac:dyDescent="0.25">
      <c r="AE1113" s="222" t="s">
        <v>2460</v>
      </c>
      <c r="AF1113" s="157">
        <v>0</v>
      </c>
    </row>
    <row r="1114" spans="31:32" x14ac:dyDescent="0.25">
      <c r="AE1114" s="222" t="s">
        <v>2761</v>
      </c>
      <c r="AF1114" s="157">
        <v>0</v>
      </c>
    </row>
    <row r="1115" spans="31:32" x14ac:dyDescent="0.25">
      <c r="AE1115" s="222" t="s">
        <v>2472</v>
      </c>
      <c r="AF1115" s="157">
        <v>0</v>
      </c>
    </row>
    <row r="1116" spans="31:32" x14ac:dyDescent="0.25">
      <c r="AE1116" s="222" t="s">
        <v>4991</v>
      </c>
      <c r="AF1116" s="157">
        <v>0</v>
      </c>
    </row>
    <row r="1117" spans="31:32" x14ac:dyDescent="0.25">
      <c r="AE1117" s="222" t="s">
        <v>2440</v>
      </c>
      <c r="AF1117" s="157">
        <v>0</v>
      </c>
    </row>
    <row r="1118" spans="31:32" x14ac:dyDescent="0.25">
      <c r="AE1118" s="222" t="s">
        <v>2743</v>
      </c>
      <c r="AF1118" s="157">
        <v>0</v>
      </c>
    </row>
    <row r="1119" spans="31:32" x14ac:dyDescent="0.25">
      <c r="AE1119" s="222" t="s">
        <v>2474</v>
      </c>
      <c r="AF1119" s="157">
        <v>0</v>
      </c>
    </row>
    <row r="1120" spans="31:32" x14ac:dyDescent="0.25">
      <c r="AE1120" s="222" t="s">
        <v>2612</v>
      </c>
      <c r="AF1120" s="157">
        <v>0</v>
      </c>
    </row>
    <row r="1121" spans="31:32" x14ac:dyDescent="0.25">
      <c r="AE1121" s="222" t="s">
        <v>4961</v>
      </c>
      <c r="AF1121" s="157">
        <v>0</v>
      </c>
    </row>
    <row r="1122" spans="31:32" x14ac:dyDescent="0.25">
      <c r="AE1122" s="222" t="s">
        <v>2930</v>
      </c>
      <c r="AF1122" s="157">
        <v>0</v>
      </c>
    </row>
    <row r="1123" spans="31:32" x14ac:dyDescent="0.25">
      <c r="AE1123" s="222" t="s">
        <v>2510</v>
      </c>
      <c r="AF1123" s="157">
        <v>0</v>
      </c>
    </row>
    <row r="1124" spans="31:32" x14ac:dyDescent="0.25">
      <c r="AE1124" s="222" t="s">
        <v>2842</v>
      </c>
      <c r="AF1124" s="157">
        <v>0</v>
      </c>
    </row>
    <row r="1125" spans="31:32" x14ac:dyDescent="0.25">
      <c r="AE1125" s="222" t="s">
        <v>2425</v>
      </c>
      <c r="AF1125" s="157">
        <v>0</v>
      </c>
    </row>
    <row r="1126" spans="31:32" x14ac:dyDescent="0.25">
      <c r="AE1126" s="222" t="s">
        <v>5001</v>
      </c>
      <c r="AF1126" s="157">
        <v>0</v>
      </c>
    </row>
    <row r="1127" spans="31:32" x14ac:dyDescent="0.25">
      <c r="AE1127" s="222" t="s">
        <v>2508</v>
      </c>
      <c r="AF1127" s="157">
        <v>0</v>
      </c>
    </row>
    <row r="1128" spans="31:32" x14ac:dyDescent="0.25">
      <c r="AE1128" s="222" t="s">
        <v>2691</v>
      </c>
      <c r="AF1128" s="157">
        <v>0</v>
      </c>
    </row>
    <row r="1129" spans="31:32" x14ac:dyDescent="0.25">
      <c r="AE1129" s="222" t="s">
        <v>2514</v>
      </c>
      <c r="AF1129" s="157">
        <v>0</v>
      </c>
    </row>
    <row r="1130" spans="31:32" x14ac:dyDescent="0.25">
      <c r="AE1130" s="222" t="s">
        <v>2729</v>
      </c>
      <c r="AF1130" s="157">
        <v>0</v>
      </c>
    </row>
    <row r="1131" spans="31:32" x14ac:dyDescent="0.25">
      <c r="AE1131" s="222" t="s">
        <v>2496</v>
      </c>
      <c r="AF1131" s="157">
        <v>0</v>
      </c>
    </row>
    <row r="1132" spans="31:32" x14ac:dyDescent="0.25">
      <c r="AE1132" s="222" t="s">
        <v>2806</v>
      </c>
      <c r="AF1132" s="157">
        <v>0</v>
      </c>
    </row>
    <row r="1133" spans="31:32" x14ac:dyDescent="0.25">
      <c r="AE1133" s="222" t="s">
        <v>4951</v>
      </c>
      <c r="AF1133" s="157">
        <v>0</v>
      </c>
    </row>
    <row r="1134" spans="31:32" x14ac:dyDescent="0.25">
      <c r="AE1134" s="222" t="s">
        <v>3234</v>
      </c>
      <c r="AF1134" s="157">
        <v>0</v>
      </c>
    </row>
    <row r="1135" spans="31:32" x14ac:dyDescent="0.25">
      <c r="AE1135" s="222" t="s">
        <v>2405</v>
      </c>
      <c r="AF1135" s="157">
        <v>0</v>
      </c>
    </row>
    <row r="1136" spans="31:32" x14ac:dyDescent="0.25">
      <c r="AE1136" s="222" t="s">
        <v>2777</v>
      </c>
      <c r="AF1136" s="157">
        <v>0</v>
      </c>
    </row>
    <row r="1137" spans="31:32" x14ac:dyDescent="0.25">
      <c r="AE1137" s="222" t="s">
        <v>2530</v>
      </c>
      <c r="AF1137" s="157">
        <v>0</v>
      </c>
    </row>
    <row r="1138" spans="31:32" x14ac:dyDescent="0.25">
      <c r="AE1138" s="222" t="s">
        <v>2954</v>
      </c>
      <c r="AF1138" s="157">
        <v>0</v>
      </c>
    </row>
    <row r="1139" spans="31:32" x14ac:dyDescent="0.25">
      <c r="AE1139" s="222" t="s">
        <v>2532</v>
      </c>
      <c r="AF1139" s="157">
        <v>0</v>
      </c>
    </row>
    <row r="1140" spans="31:32" x14ac:dyDescent="0.25">
      <c r="AE1140" s="222" t="s">
        <v>3294</v>
      </c>
      <c r="AF1140" s="157">
        <v>0</v>
      </c>
    </row>
    <row r="1141" spans="31:32" x14ac:dyDescent="0.25">
      <c r="AE1141" s="222" t="s">
        <v>2548</v>
      </c>
      <c r="AF1141" s="157">
        <v>0</v>
      </c>
    </row>
    <row r="1142" spans="31:32" x14ac:dyDescent="0.25">
      <c r="AE1142" s="222" t="s">
        <v>3302</v>
      </c>
      <c r="AF1142" s="157">
        <v>0</v>
      </c>
    </row>
    <row r="1143" spans="31:32" x14ac:dyDescent="0.25">
      <c r="AE1143" s="222" t="s">
        <v>2536</v>
      </c>
      <c r="AF1143" s="157">
        <v>0</v>
      </c>
    </row>
    <row r="1144" spans="31:32" x14ac:dyDescent="0.25">
      <c r="AE1144" s="222" t="s">
        <v>2858</v>
      </c>
      <c r="AF1144" s="157">
        <v>0</v>
      </c>
    </row>
    <row r="1145" spans="31:32" x14ac:dyDescent="0.25">
      <c r="AE1145" s="222" t="s">
        <v>2634</v>
      </c>
      <c r="AF1145" s="157">
        <v>0</v>
      </c>
    </row>
    <row r="1146" spans="31:32" x14ac:dyDescent="0.25">
      <c r="AE1146" s="222" t="s">
        <v>285</v>
      </c>
      <c r="AF1146" s="157">
        <v>0</v>
      </c>
    </row>
    <row r="1147" spans="31:32" x14ac:dyDescent="0.25">
      <c r="AE1147" s="222" t="s">
        <v>549</v>
      </c>
      <c r="AF1147" s="157">
        <v>0</v>
      </c>
    </row>
    <row r="1148" spans="31:32" x14ac:dyDescent="0.25">
      <c r="AE1148" s="222" t="s">
        <v>180</v>
      </c>
      <c r="AF1148" s="157">
        <v>0</v>
      </c>
    </row>
    <row r="1149" spans="31:32" x14ac:dyDescent="0.25">
      <c r="AE1149" s="222" t="s">
        <v>2757</v>
      </c>
      <c r="AF1149" s="157">
        <v>0</v>
      </c>
    </row>
    <row r="1150" spans="31:32" x14ac:dyDescent="0.25">
      <c r="AE1150" s="222" t="s">
        <v>2946</v>
      </c>
      <c r="AF1150" s="157">
        <v>0</v>
      </c>
    </row>
    <row r="1151" spans="31:32" x14ac:dyDescent="0.25">
      <c r="AE1151" s="222" t="s">
        <v>4280</v>
      </c>
      <c r="AF1151" s="157">
        <v>0</v>
      </c>
    </row>
    <row r="1152" spans="31:32" x14ac:dyDescent="0.25">
      <c r="AE1152" s="222" t="s">
        <v>2916</v>
      </c>
      <c r="AF1152" s="157">
        <v>0</v>
      </c>
    </row>
    <row r="1153" spans="31:32" x14ac:dyDescent="0.25">
      <c r="AE1153" s="222" t="s">
        <v>4979</v>
      </c>
      <c r="AF1153" s="157">
        <v>0</v>
      </c>
    </row>
    <row r="1154" spans="31:32" x14ac:dyDescent="0.25">
      <c r="AE1154" s="222" t="s">
        <v>4983</v>
      </c>
      <c r="AF1154" s="157">
        <v>0</v>
      </c>
    </row>
    <row r="1155" spans="31:32" x14ac:dyDescent="0.25">
      <c r="AE1155" s="222" t="s">
        <v>4967</v>
      </c>
      <c r="AF1155" s="157">
        <v>0</v>
      </c>
    </row>
    <row r="1156" spans="31:32" x14ac:dyDescent="0.25">
      <c r="AE1156" s="222" t="s">
        <v>4727</v>
      </c>
      <c r="AF1156" s="157">
        <v>0</v>
      </c>
    </row>
    <row r="1157" spans="31:32" x14ac:dyDescent="0.25">
      <c r="AE1157" s="222" t="s">
        <v>4963</v>
      </c>
      <c r="AF1157" s="157">
        <v>0</v>
      </c>
    </row>
    <row r="1158" spans="31:32" x14ac:dyDescent="0.25">
      <c r="AE1158" s="222" t="s">
        <v>3025</v>
      </c>
      <c r="AF1158" s="157">
        <v>0</v>
      </c>
    </row>
    <row r="1159" spans="31:32" x14ac:dyDescent="0.25">
      <c r="AE1159" s="222" t="s">
        <v>1611</v>
      </c>
      <c r="AF1159" s="157">
        <v>0</v>
      </c>
    </row>
    <row r="1160" spans="31:32" x14ac:dyDescent="0.25">
      <c r="AE1160" s="222" t="s">
        <v>4177</v>
      </c>
      <c r="AF1160" s="157">
        <v>0</v>
      </c>
    </row>
    <row r="1161" spans="31:32" x14ac:dyDescent="0.25">
      <c r="AE1161" s="222" t="s">
        <v>1679</v>
      </c>
      <c r="AF1161" s="157">
        <v>0</v>
      </c>
    </row>
    <row r="1162" spans="31:32" x14ac:dyDescent="0.25">
      <c r="AE1162" s="222" t="s">
        <v>2769</v>
      </c>
      <c r="AF1162" s="157">
        <v>0</v>
      </c>
    </row>
    <row r="1163" spans="31:32" x14ac:dyDescent="0.25">
      <c r="AE1163" s="222" t="s">
        <v>2886</v>
      </c>
      <c r="AF1163" s="157">
        <v>0</v>
      </c>
    </row>
    <row r="1164" spans="31:32" x14ac:dyDescent="0.25">
      <c r="AE1164" s="222" t="s">
        <v>2554</v>
      </c>
      <c r="AF1164" s="157">
        <v>0</v>
      </c>
    </row>
    <row r="1165" spans="31:32" x14ac:dyDescent="0.25">
      <c r="AE1165" s="222" t="s">
        <v>5164</v>
      </c>
      <c r="AF1165" s="157">
        <v>0</v>
      </c>
    </row>
    <row r="1166" spans="31:32" x14ac:dyDescent="0.25">
      <c r="AE1166" s="222" t="s">
        <v>2584</v>
      </c>
      <c r="AF1166" s="157">
        <v>0</v>
      </c>
    </row>
    <row r="1167" spans="31:32" x14ac:dyDescent="0.25">
      <c r="AE1167" s="222" t="s">
        <v>2610</v>
      </c>
      <c r="AF1167" s="157">
        <v>0</v>
      </c>
    </row>
    <row r="1168" spans="31:32" x14ac:dyDescent="0.25">
      <c r="AE1168" s="222" t="s">
        <v>2878</v>
      </c>
      <c r="AF1168" s="157">
        <v>0</v>
      </c>
    </row>
    <row r="1169" spans="31:32" x14ac:dyDescent="0.25">
      <c r="AE1169" s="222" t="s">
        <v>2538</v>
      </c>
      <c r="AF1169" s="157">
        <v>0</v>
      </c>
    </row>
    <row r="1170" spans="31:32" x14ac:dyDescent="0.25">
      <c r="AE1170" s="222" t="s">
        <v>2550</v>
      </c>
      <c r="AF1170" s="157">
        <v>0</v>
      </c>
    </row>
    <row r="1171" spans="31:32" x14ac:dyDescent="0.25">
      <c r="AE1171" s="222" t="s">
        <v>2540</v>
      </c>
      <c r="AF1171" s="157">
        <v>0</v>
      </c>
    </row>
    <row r="1172" spans="31:32" x14ac:dyDescent="0.25">
      <c r="AE1172" s="222" t="s">
        <v>2713</v>
      </c>
      <c r="AF1172" s="157">
        <v>0</v>
      </c>
    </row>
    <row r="1173" spans="31:32" x14ac:dyDescent="0.25">
      <c r="AE1173" s="222" t="s">
        <v>2693</v>
      </c>
      <c r="AF1173" s="157">
        <v>0</v>
      </c>
    </row>
    <row r="1174" spans="31:32" x14ac:dyDescent="0.25">
      <c r="AE1174" s="222" t="s">
        <v>2600</v>
      </c>
      <c r="AF1174" s="157">
        <v>0</v>
      </c>
    </row>
    <row r="1175" spans="31:32" x14ac:dyDescent="0.25">
      <c r="AE1175" s="222" t="s">
        <v>2598</v>
      </c>
      <c r="AF1175" s="157">
        <v>0</v>
      </c>
    </row>
    <row r="1176" spans="31:32" x14ac:dyDescent="0.25">
      <c r="AE1176" s="222" t="s">
        <v>2660</v>
      </c>
      <c r="AF1176" s="157">
        <v>0</v>
      </c>
    </row>
    <row r="1177" spans="31:32" x14ac:dyDescent="0.25">
      <c r="AE1177" s="222" t="s">
        <v>2846</v>
      </c>
      <c r="AF1177" s="157">
        <v>0</v>
      </c>
    </row>
    <row r="1178" spans="31:32" x14ac:dyDescent="0.25">
      <c r="AE1178" s="222" t="s">
        <v>2802</v>
      </c>
      <c r="AF1178" s="157">
        <v>0</v>
      </c>
    </row>
    <row r="1179" spans="31:32" x14ac:dyDescent="0.25">
      <c r="AE1179" s="222" t="s">
        <v>3016</v>
      </c>
      <c r="AF1179" s="157">
        <v>0</v>
      </c>
    </row>
    <row r="1180" spans="31:32" x14ac:dyDescent="0.25">
      <c r="AE1180" s="222" t="s">
        <v>2662</v>
      </c>
      <c r="AF1180" s="157">
        <v>0</v>
      </c>
    </row>
    <row r="1181" spans="31:32" x14ac:dyDescent="0.25">
      <c r="AE1181" s="222" t="s">
        <v>2840</v>
      </c>
      <c r="AF1181" s="157">
        <v>0</v>
      </c>
    </row>
    <row r="1182" spans="31:32" x14ac:dyDescent="0.25">
      <c r="AE1182" s="222" t="s">
        <v>2582</v>
      </c>
      <c r="AF1182" s="157">
        <v>0</v>
      </c>
    </row>
    <row r="1183" spans="31:32" x14ac:dyDescent="0.25">
      <c r="AE1183" s="222" t="s">
        <v>2818</v>
      </c>
      <c r="AF1183" s="157">
        <v>0</v>
      </c>
    </row>
    <row r="1184" spans="31:32" x14ac:dyDescent="0.25">
      <c r="AE1184" s="222" t="s">
        <v>2652</v>
      </c>
      <c r="AF1184" s="157">
        <v>0</v>
      </c>
    </row>
    <row r="1185" spans="31:32" x14ac:dyDescent="0.25">
      <c r="AE1185" s="222" t="s">
        <v>2767</v>
      </c>
      <c r="AF1185" s="157">
        <v>0</v>
      </c>
    </row>
    <row r="1186" spans="31:32" x14ac:dyDescent="0.25">
      <c r="AE1186" s="222" t="s">
        <v>4975</v>
      </c>
      <c r="AF1186" s="157">
        <v>0</v>
      </c>
    </row>
    <row r="1187" spans="31:32" x14ac:dyDescent="0.25">
      <c r="AE1187" s="222" t="s">
        <v>2640</v>
      </c>
      <c r="AF1187" s="157">
        <v>0</v>
      </c>
    </row>
    <row r="1188" spans="31:32" x14ac:dyDescent="0.25">
      <c r="AE1188" s="222" t="s">
        <v>2876</v>
      </c>
      <c r="AF1188" s="157">
        <v>0</v>
      </c>
    </row>
    <row r="1189" spans="31:32" x14ac:dyDescent="0.25">
      <c r="AE1189" s="222" t="s">
        <v>4993</v>
      </c>
      <c r="AF1189" s="157">
        <v>0</v>
      </c>
    </row>
    <row r="1190" spans="31:32" x14ac:dyDescent="0.25">
      <c r="AE1190" s="222" t="s">
        <v>2667</v>
      </c>
      <c r="AF1190" s="157">
        <v>0</v>
      </c>
    </row>
    <row r="1191" spans="31:32" x14ac:dyDescent="0.25">
      <c r="AE1191" s="222" t="s">
        <v>4987</v>
      </c>
      <c r="AF1191" s="157">
        <v>0</v>
      </c>
    </row>
    <row r="1192" spans="31:32" x14ac:dyDescent="0.25">
      <c r="AE1192" s="222" t="s">
        <v>2673</v>
      </c>
      <c r="AF1192" s="157">
        <v>0</v>
      </c>
    </row>
    <row r="1193" spans="31:32" x14ac:dyDescent="0.25">
      <c r="AE1193" s="222" t="s">
        <v>2751</v>
      </c>
      <c r="AF1193" s="157">
        <v>0</v>
      </c>
    </row>
    <row r="1194" spans="31:32" x14ac:dyDescent="0.25">
      <c r="AE1194" s="222" t="s">
        <v>3659</v>
      </c>
      <c r="AF1194" s="157">
        <v>0</v>
      </c>
    </row>
    <row r="1195" spans="31:32" x14ac:dyDescent="0.25">
      <c r="AE1195" s="222" t="s">
        <v>2852</v>
      </c>
      <c r="AF1195" s="157">
        <v>0</v>
      </c>
    </row>
    <row r="1196" spans="31:32" x14ac:dyDescent="0.25">
      <c r="AE1196" s="222" t="s">
        <v>4999</v>
      </c>
      <c r="AF1196" s="157">
        <v>0</v>
      </c>
    </row>
    <row r="1197" spans="31:32" x14ac:dyDescent="0.25">
      <c r="AE1197" s="222" t="s">
        <v>2765</v>
      </c>
      <c r="AF1197" s="157">
        <v>0</v>
      </c>
    </row>
    <row r="1198" spans="31:32" x14ac:dyDescent="0.25">
      <c r="AE1198" s="222" t="s">
        <v>2741</v>
      </c>
      <c r="AF1198" s="157">
        <v>0</v>
      </c>
    </row>
    <row r="1199" spans="31:32" x14ac:dyDescent="0.25">
      <c r="AE1199" s="222" t="s">
        <v>2606</v>
      </c>
      <c r="AF1199" s="157">
        <v>0</v>
      </c>
    </row>
    <row r="1200" spans="31:32" x14ac:dyDescent="0.25">
      <c r="AE1200" s="222" t="s">
        <v>2812</v>
      </c>
      <c r="AF1200" s="157">
        <v>0</v>
      </c>
    </row>
    <row r="1201" spans="31:32" x14ac:dyDescent="0.25">
      <c r="AE1201" s="222" t="s">
        <v>3027</v>
      </c>
      <c r="AF1201" s="157">
        <v>0</v>
      </c>
    </row>
    <row r="1202" spans="31:32" x14ac:dyDescent="0.25">
      <c r="AE1202" s="222" t="s">
        <v>2717</v>
      </c>
      <c r="AF1202" s="157">
        <v>0</v>
      </c>
    </row>
    <row r="1203" spans="31:32" x14ac:dyDescent="0.25">
      <c r="AE1203" s="222" t="s">
        <v>2279</v>
      </c>
      <c r="AF1203" s="157">
        <v>0</v>
      </c>
    </row>
    <row r="1204" spans="31:32" x14ac:dyDescent="0.25">
      <c r="AE1204" s="222" t="s">
        <v>2783</v>
      </c>
      <c r="AF1204" s="157">
        <v>0</v>
      </c>
    </row>
    <row r="1205" spans="31:32" x14ac:dyDescent="0.25">
      <c r="AE1205" s="222" t="s">
        <v>3023</v>
      </c>
      <c r="AF1205" s="157">
        <v>0</v>
      </c>
    </row>
    <row r="1206" spans="31:32" x14ac:dyDescent="0.25">
      <c r="AE1206" s="222" t="s">
        <v>2996</v>
      </c>
      <c r="AF1206" s="157">
        <v>0</v>
      </c>
    </row>
    <row r="1207" spans="31:32" x14ac:dyDescent="0.25">
      <c r="AE1207" s="222" t="s">
        <v>2791</v>
      </c>
      <c r="AF1207" s="157">
        <v>0</v>
      </c>
    </row>
    <row r="1208" spans="31:32" x14ac:dyDescent="0.25">
      <c r="AE1208" s="222" t="s">
        <v>2727</v>
      </c>
      <c r="AF1208" s="157">
        <v>0</v>
      </c>
    </row>
    <row r="1209" spans="31:32" x14ac:dyDescent="0.25">
      <c r="AE1209" s="222" t="s">
        <v>2564</v>
      </c>
      <c r="AF1209" s="157">
        <v>0</v>
      </c>
    </row>
    <row r="1210" spans="31:32" x14ac:dyDescent="0.25">
      <c r="AE1210" s="222" t="s">
        <v>2779</v>
      </c>
      <c r="AF1210" s="157">
        <v>0</v>
      </c>
    </row>
    <row r="1211" spans="31:32" x14ac:dyDescent="0.25">
      <c r="AE1211" s="222" t="s">
        <v>2808</v>
      </c>
      <c r="AF1211" s="157">
        <v>0</v>
      </c>
    </row>
    <row r="1212" spans="31:32" x14ac:dyDescent="0.25">
      <c r="AE1212" s="222" t="s">
        <v>2723</v>
      </c>
      <c r="AF1212" s="157">
        <v>0</v>
      </c>
    </row>
    <row r="1213" spans="31:32" x14ac:dyDescent="0.25">
      <c r="AE1213" s="222" t="s">
        <v>2832</v>
      </c>
      <c r="AF1213" s="157">
        <v>0</v>
      </c>
    </row>
    <row r="1214" spans="31:32" x14ac:dyDescent="0.25">
      <c r="AE1214" s="222" t="s">
        <v>2804</v>
      </c>
      <c r="AF1214" s="157">
        <v>0</v>
      </c>
    </row>
    <row r="1215" spans="31:32" x14ac:dyDescent="0.25">
      <c r="AE1215" s="222" t="s">
        <v>2822</v>
      </c>
      <c r="AF1215" s="157">
        <v>0</v>
      </c>
    </row>
    <row r="1216" spans="31:32" x14ac:dyDescent="0.25">
      <c r="AE1216" s="222" t="s">
        <v>2733</v>
      </c>
      <c r="AF1216" s="157">
        <v>0</v>
      </c>
    </row>
    <row r="1217" spans="31:32" x14ac:dyDescent="0.25">
      <c r="AE1217" s="222" t="s">
        <v>2824</v>
      </c>
      <c r="AF1217" s="157">
        <v>0</v>
      </c>
    </row>
    <row r="1218" spans="31:32" x14ac:dyDescent="0.25">
      <c r="AE1218" s="222" t="s">
        <v>2775</v>
      </c>
      <c r="AF1218" s="157">
        <v>0</v>
      </c>
    </row>
    <row r="1219" spans="31:32" x14ac:dyDescent="0.25">
      <c r="AE1219" s="222" t="s">
        <v>2604</v>
      </c>
      <c r="AF1219" s="157">
        <v>0</v>
      </c>
    </row>
    <row r="1220" spans="31:32" x14ac:dyDescent="0.25">
      <c r="AE1220" s="222" t="s">
        <v>2789</v>
      </c>
      <c r="AF1220" s="157">
        <v>0</v>
      </c>
    </row>
    <row r="1221" spans="31:32" x14ac:dyDescent="0.25">
      <c r="AE1221" s="222" t="s">
        <v>3000</v>
      </c>
      <c r="AF1221" s="157">
        <v>0</v>
      </c>
    </row>
    <row r="1222" spans="31:32" x14ac:dyDescent="0.25">
      <c r="AE1222" s="222" t="s">
        <v>2632</v>
      </c>
      <c r="AF1222" s="157">
        <v>0</v>
      </c>
    </row>
    <row r="1223" spans="31:32" x14ac:dyDescent="0.25">
      <c r="AE1223" s="222" t="s">
        <v>2544</v>
      </c>
      <c r="AF1223" s="157">
        <v>0</v>
      </c>
    </row>
    <row r="1224" spans="31:32" x14ac:dyDescent="0.25">
      <c r="AE1224" s="222" t="s">
        <v>2725</v>
      </c>
      <c r="AF1224" s="157">
        <v>0</v>
      </c>
    </row>
    <row r="1225" spans="31:32" x14ac:dyDescent="0.25">
      <c r="AE1225" s="222" t="s">
        <v>5005</v>
      </c>
      <c r="AF1225" s="157">
        <v>0</v>
      </c>
    </row>
    <row r="1226" spans="31:32" x14ac:dyDescent="0.25">
      <c r="AE1226" s="222" t="s">
        <v>2773</v>
      </c>
      <c r="AF1226" s="157">
        <v>0</v>
      </c>
    </row>
    <row r="1227" spans="31:32" x14ac:dyDescent="0.25">
      <c r="AE1227" s="222" t="s">
        <v>2556</v>
      </c>
      <c r="AF1227" s="157">
        <v>0</v>
      </c>
    </row>
    <row r="1228" spans="31:32" x14ac:dyDescent="0.25">
      <c r="AE1228" s="222" t="s">
        <v>2731</v>
      </c>
      <c r="AF1228" s="157">
        <v>0</v>
      </c>
    </row>
    <row r="1229" spans="31:32" x14ac:dyDescent="0.25">
      <c r="AE1229" s="222" t="s">
        <v>2683</v>
      </c>
      <c r="AF1229" s="157">
        <v>0</v>
      </c>
    </row>
    <row r="1230" spans="31:32" x14ac:dyDescent="0.25">
      <c r="AE1230" s="222" t="s">
        <v>2237</v>
      </c>
      <c r="AF1230" s="157">
        <v>0</v>
      </c>
    </row>
    <row r="1231" spans="31:32" x14ac:dyDescent="0.25">
      <c r="AE1231" s="222" t="s">
        <v>2749</v>
      </c>
      <c r="AF1231" s="157">
        <v>0</v>
      </c>
    </row>
    <row r="1232" spans="31:32" x14ac:dyDescent="0.25">
      <c r="AE1232" s="222" t="s">
        <v>2735</v>
      </c>
      <c r="AF1232" s="157">
        <v>0</v>
      </c>
    </row>
    <row r="1233" spans="31:32" x14ac:dyDescent="0.25">
      <c r="AE1233" s="222" t="s">
        <v>2814</v>
      </c>
      <c r="AF1233" s="157">
        <v>0</v>
      </c>
    </row>
    <row r="1234" spans="31:32" x14ac:dyDescent="0.25">
      <c r="AE1234" s="222" t="s">
        <v>2037</v>
      </c>
      <c r="AF1234" s="157">
        <v>0</v>
      </c>
    </row>
    <row r="1235" spans="31:32" x14ac:dyDescent="0.25">
      <c r="AE1235" s="222" t="s">
        <v>2608</v>
      </c>
      <c r="AF1235" s="157">
        <v>0</v>
      </c>
    </row>
    <row r="1236" spans="31:32" x14ac:dyDescent="0.25">
      <c r="AE1236" s="222" t="s">
        <v>2936</v>
      </c>
      <c r="AF1236" s="157">
        <v>0</v>
      </c>
    </row>
    <row r="1237" spans="31:32" x14ac:dyDescent="0.25">
      <c r="AE1237" s="222" t="s">
        <v>4981</v>
      </c>
      <c r="AF1237" s="157">
        <v>0</v>
      </c>
    </row>
    <row r="1238" spans="31:32" x14ac:dyDescent="0.25">
      <c r="AE1238" s="222" t="s">
        <v>2434</v>
      </c>
      <c r="AF1238" s="157">
        <v>0</v>
      </c>
    </row>
    <row r="1239" spans="31:32" x14ac:dyDescent="0.25">
      <c r="AE1239" s="222" t="s">
        <v>2679</v>
      </c>
      <c r="AF1239" s="157">
        <v>0</v>
      </c>
    </row>
    <row r="1240" spans="31:32" x14ac:dyDescent="0.25">
      <c r="AE1240" s="222" t="s">
        <v>4997</v>
      </c>
      <c r="AF1240" s="157">
        <v>0</v>
      </c>
    </row>
    <row r="1241" spans="31:32" x14ac:dyDescent="0.25">
      <c r="AE1241" s="222" t="s">
        <v>2994</v>
      </c>
      <c r="AF1241" s="157">
        <v>0</v>
      </c>
    </row>
    <row r="1242" spans="31:32" x14ac:dyDescent="0.25">
      <c r="AE1242" s="222" t="s">
        <v>5206</v>
      </c>
      <c r="AF1242" s="157">
        <v>0</v>
      </c>
    </row>
    <row r="1243" spans="31:32" x14ac:dyDescent="0.25">
      <c r="AE1243" s="222" t="s">
        <v>2968</v>
      </c>
      <c r="AF1243" s="157">
        <v>0</v>
      </c>
    </row>
    <row r="1244" spans="31:32" x14ac:dyDescent="0.25">
      <c r="AE1244" s="222" t="s">
        <v>2826</v>
      </c>
      <c r="AF1244" s="157">
        <v>0</v>
      </c>
    </row>
    <row r="1245" spans="31:32" x14ac:dyDescent="0.25">
      <c r="AE1245" s="222" t="s">
        <v>2880</v>
      </c>
      <c r="AF1245" s="157">
        <v>0</v>
      </c>
    </row>
    <row r="1246" spans="31:32" x14ac:dyDescent="0.25">
      <c r="AE1246" s="222" t="s">
        <v>3004</v>
      </c>
      <c r="AF1246" s="157">
        <v>0</v>
      </c>
    </row>
    <row r="1247" spans="31:32" x14ac:dyDescent="0.25">
      <c r="AE1247" s="222" t="s">
        <v>2888</v>
      </c>
      <c r="AF1247" s="157">
        <v>0</v>
      </c>
    </row>
    <row r="1248" spans="31:32" x14ac:dyDescent="0.25">
      <c r="AE1248" s="222" t="s">
        <v>2948</v>
      </c>
      <c r="AF1248" s="157">
        <v>0</v>
      </c>
    </row>
    <row r="1249" spans="31:32" x14ac:dyDescent="0.25">
      <c r="AE1249" s="222" t="s">
        <v>2576</v>
      </c>
      <c r="AF1249" s="157">
        <v>0</v>
      </c>
    </row>
    <row r="1250" spans="31:32" x14ac:dyDescent="0.25">
      <c r="AE1250" s="222" t="s">
        <v>5053</v>
      </c>
      <c r="AF1250" s="157">
        <v>0</v>
      </c>
    </row>
    <row r="1251" spans="31:32" x14ac:dyDescent="0.25">
      <c r="AE1251" s="222" t="s">
        <v>2898</v>
      </c>
      <c r="AF1251" s="157">
        <v>0</v>
      </c>
    </row>
    <row r="1252" spans="31:32" x14ac:dyDescent="0.25">
      <c r="AE1252" s="222" t="s">
        <v>2512</v>
      </c>
      <c r="AF1252" s="157">
        <v>0</v>
      </c>
    </row>
    <row r="1253" spans="31:32" x14ac:dyDescent="0.25">
      <c r="AE1253" s="222" t="s">
        <v>2892</v>
      </c>
      <c r="AF1253" s="157">
        <v>0</v>
      </c>
    </row>
    <row r="1254" spans="31:32" x14ac:dyDescent="0.25">
      <c r="AE1254" s="222" t="s">
        <v>3292</v>
      </c>
      <c r="AF1254" s="157">
        <v>0</v>
      </c>
    </row>
    <row r="1255" spans="31:32" x14ac:dyDescent="0.25">
      <c r="AE1255" s="222" t="s">
        <v>2646</v>
      </c>
      <c r="AF1255" s="157">
        <v>0</v>
      </c>
    </row>
    <row r="1256" spans="31:32" x14ac:dyDescent="0.25">
      <c r="AE1256" s="222" t="s">
        <v>2630</v>
      </c>
      <c r="AF1256" s="157">
        <v>0</v>
      </c>
    </row>
    <row r="1257" spans="31:32" x14ac:dyDescent="0.25">
      <c r="AE1257" s="222" t="s">
        <v>2568</v>
      </c>
      <c r="AF1257" s="157">
        <v>0</v>
      </c>
    </row>
    <row r="1258" spans="31:32" x14ac:dyDescent="0.25">
      <c r="AE1258" s="222" t="s">
        <v>2958</v>
      </c>
      <c r="AF1258" s="157">
        <v>0</v>
      </c>
    </row>
    <row r="1259" spans="31:32" x14ac:dyDescent="0.25">
      <c r="AE1259" s="222" t="s">
        <v>4965</v>
      </c>
      <c r="AF1259" s="157">
        <v>0</v>
      </c>
    </row>
    <row r="1260" spans="31:32" x14ac:dyDescent="0.25">
      <c r="AE1260" s="222" t="s">
        <v>5289</v>
      </c>
      <c r="AF1260" s="157">
        <v>0</v>
      </c>
    </row>
    <row r="1261" spans="31:32" x14ac:dyDescent="0.25">
      <c r="AE1261" s="222" t="s">
        <v>2699</v>
      </c>
      <c r="AF1261" s="157">
        <v>0</v>
      </c>
    </row>
    <row r="1262" spans="31:32" x14ac:dyDescent="0.25">
      <c r="AE1262" s="222" t="s">
        <v>2906</v>
      </c>
      <c r="AF1262" s="157">
        <v>0</v>
      </c>
    </row>
    <row r="1263" spans="31:32" x14ac:dyDescent="0.25">
      <c r="AE1263" s="222" t="s">
        <v>2546</v>
      </c>
      <c r="AF1263" s="157">
        <v>0</v>
      </c>
    </row>
    <row r="1264" spans="31:32" x14ac:dyDescent="0.25">
      <c r="AE1264" s="222" t="s">
        <v>2890</v>
      </c>
      <c r="AF1264" s="157">
        <v>0</v>
      </c>
    </row>
    <row r="1265" spans="31:32" x14ac:dyDescent="0.25">
      <c r="AE1265" s="222" t="s">
        <v>1362</v>
      </c>
      <c r="AF1265" s="157">
        <v>0</v>
      </c>
    </row>
    <row r="1266" spans="31:32" x14ac:dyDescent="0.25">
      <c r="AE1266" s="222" t="s">
        <v>2910</v>
      </c>
      <c r="AF1266" s="157">
        <v>0</v>
      </c>
    </row>
    <row r="1267" spans="31:32" x14ac:dyDescent="0.25">
      <c r="AE1267" s="222" t="s">
        <v>184</v>
      </c>
      <c r="AF1267" s="157">
        <v>0</v>
      </c>
    </row>
    <row r="1268" spans="31:32" x14ac:dyDescent="0.25">
      <c r="AE1268" s="222" t="s">
        <v>4803</v>
      </c>
      <c r="AF1268" s="157">
        <v>0</v>
      </c>
    </row>
    <row r="1269" spans="31:32" x14ac:dyDescent="0.25">
      <c r="AE1269" s="222" t="s">
        <v>2574</v>
      </c>
      <c r="AF1269" s="157">
        <v>0</v>
      </c>
    </row>
    <row r="1270" spans="31:32" x14ac:dyDescent="0.25">
      <c r="AE1270" s="222" t="s">
        <v>3601</v>
      </c>
      <c r="AF1270" s="157">
        <v>0</v>
      </c>
    </row>
    <row r="1271" spans="31:32" x14ac:dyDescent="0.25">
      <c r="AE1271" s="222" t="s">
        <v>2900</v>
      </c>
      <c r="AF1271" s="157">
        <v>0</v>
      </c>
    </row>
    <row r="1272" spans="31:32" x14ac:dyDescent="0.25">
      <c r="AE1272" s="222" t="s">
        <v>2844</v>
      </c>
      <c r="AF1272" s="157">
        <v>0</v>
      </c>
    </row>
    <row r="1273" spans="31:32" x14ac:dyDescent="0.25">
      <c r="AE1273" s="222" t="s">
        <v>4310</v>
      </c>
      <c r="AF1273" s="157">
        <v>0</v>
      </c>
    </row>
    <row r="1274" spans="31:32" x14ac:dyDescent="0.25">
      <c r="AE1274" s="222" t="s">
        <v>2838</v>
      </c>
      <c r="AF1274" s="157">
        <v>0</v>
      </c>
    </row>
    <row r="1275" spans="31:32" x14ac:dyDescent="0.25">
      <c r="AE1275" s="222" t="s">
        <v>2902</v>
      </c>
      <c r="AF1275" s="157">
        <v>0</v>
      </c>
    </row>
    <row r="1276" spans="31:32" x14ac:dyDescent="0.25">
      <c r="AE1276" s="222" t="s">
        <v>2614</v>
      </c>
      <c r="AF1276" s="157">
        <v>0</v>
      </c>
    </row>
    <row r="1277" spans="31:32" x14ac:dyDescent="0.25">
      <c r="AE1277" s="222" t="s">
        <v>2580</v>
      </c>
      <c r="AF1277" s="157">
        <v>0</v>
      </c>
    </row>
    <row r="1278" spans="31:32" x14ac:dyDescent="0.25">
      <c r="AE1278" s="222" t="s">
        <v>2914</v>
      </c>
      <c r="AF1278" s="157">
        <v>0</v>
      </c>
    </row>
    <row r="1279" spans="31:32" x14ac:dyDescent="0.25">
      <c r="AE1279" s="222" t="s">
        <v>2912</v>
      </c>
      <c r="AF1279" s="157">
        <v>0</v>
      </c>
    </row>
    <row r="1280" spans="31:32" x14ac:dyDescent="0.25">
      <c r="AE1280" s="222" t="s">
        <v>3002</v>
      </c>
      <c r="AF1280" s="157">
        <v>0</v>
      </c>
    </row>
    <row r="1281" spans="31:32" x14ac:dyDescent="0.25">
      <c r="AE1281" s="222" t="s">
        <v>2552</v>
      </c>
      <c r="AF1281" s="157">
        <v>0</v>
      </c>
    </row>
    <row r="1282" spans="31:32" x14ac:dyDescent="0.25">
      <c r="AE1282" s="222" t="s">
        <v>2816</v>
      </c>
      <c r="AF1282" s="157">
        <v>0</v>
      </c>
    </row>
    <row r="1283" spans="31:32" x14ac:dyDescent="0.25">
      <c r="AE1283" s="222" t="s">
        <v>2884</v>
      </c>
      <c r="AF1283" s="157">
        <v>0</v>
      </c>
    </row>
    <row r="1284" spans="31:32" x14ac:dyDescent="0.25">
      <c r="AE1284" s="222" t="s">
        <v>2560</v>
      </c>
      <c r="AF1284" s="157">
        <v>0</v>
      </c>
    </row>
    <row r="1285" spans="31:32" x14ac:dyDescent="0.25">
      <c r="AE1285" s="222" t="s">
        <v>2894</v>
      </c>
      <c r="AF1285" s="157">
        <v>0</v>
      </c>
    </row>
    <row r="1286" spans="31:32" x14ac:dyDescent="0.25">
      <c r="AE1286" s="222" t="s">
        <v>2375</v>
      </c>
      <c r="AF1286" s="157">
        <v>0</v>
      </c>
    </row>
    <row r="1287" spans="31:32" x14ac:dyDescent="0.25">
      <c r="AE1287" s="222" t="s">
        <v>2960</v>
      </c>
      <c r="AF1287" s="157">
        <v>0</v>
      </c>
    </row>
    <row r="1288" spans="31:32" x14ac:dyDescent="0.25">
      <c r="AE1288" s="222" t="s">
        <v>2367</v>
      </c>
      <c r="AF1288" s="157">
        <v>0</v>
      </c>
    </row>
    <row r="1289" spans="31:32" x14ac:dyDescent="0.25">
      <c r="AE1289" s="222" t="s">
        <v>2301</v>
      </c>
      <c r="AF1289" s="157">
        <v>0</v>
      </c>
    </row>
    <row r="1290" spans="31:32" x14ac:dyDescent="0.25">
      <c r="AE1290" s="222" t="s">
        <v>4923</v>
      </c>
      <c r="AF1290" s="157">
        <v>0</v>
      </c>
    </row>
    <row r="1291" spans="31:32" x14ac:dyDescent="0.25">
      <c r="AE1291" s="222" t="s">
        <v>1959</v>
      </c>
      <c r="AF1291" s="157">
        <v>0</v>
      </c>
    </row>
    <row r="1292" spans="31:32" x14ac:dyDescent="0.25">
      <c r="AE1292" s="222" t="s">
        <v>2430</v>
      </c>
      <c r="AF1292" s="157">
        <v>0</v>
      </c>
    </row>
    <row r="1293" spans="31:32" x14ac:dyDescent="0.25">
      <c r="AE1293" s="222" t="s">
        <v>1921</v>
      </c>
      <c r="AF1293" s="157">
        <v>0</v>
      </c>
    </row>
    <row r="1294" spans="31:32" x14ac:dyDescent="0.25">
      <c r="AE1294" s="222" t="s">
        <v>2201</v>
      </c>
      <c r="AF1294" s="157">
        <v>0</v>
      </c>
    </row>
    <row r="1295" spans="31:32" x14ac:dyDescent="0.25">
      <c r="AE1295" s="222" t="s">
        <v>1977</v>
      </c>
      <c r="AF1295" s="157">
        <v>0</v>
      </c>
    </row>
    <row r="1296" spans="31:32" x14ac:dyDescent="0.25">
      <c r="AE1296" s="222" t="s">
        <v>3068</v>
      </c>
      <c r="AF1296" s="157">
        <v>0</v>
      </c>
    </row>
    <row r="1297" spans="31:32" x14ac:dyDescent="0.25">
      <c r="AE1297" s="222" t="s">
        <v>1895</v>
      </c>
      <c r="AF1297" s="157">
        <v>0</v>
      </c>
    </row>
    <row r="1298" spans="31:32" x14ac:dyDescent="0.25">
      <c r="AE1298" s="222" t="s">
        <v>2385</v>
      </c>
      <c r="AF1298" s="157">
        <v>0</v>
      </c>
    </row>
    <row r="1299" spans="31:32" x14ac:dyDescent="0.25">
      <c r="AE1299" s="222" t="s">
        <v>1875</v>
      </c>
      <c r="AF1299" s="157">
        <v>0</v>
      </c>
    </row>
    <row r="1300" spans="31:32" x14ac:dyDescent="0.25">
      <c r="AE1300" s="222" t="s">
        <v>4955</v>
      </c>
      <c r="AF1300" s="157">
        <v>0</v>
      </c>
    </row>
    <row r="1301" spans="31:32" x14ac:dyDescent="0.25">
      <c r="AE1301" s="222" t="s">
        <v>1973</v>
      </c>
      <c r="AF1301" s="157">
        <v>0</v>
      </c>
    </row>
    <row r="1302" spans="31:32" x14ac:dyDescent="0.25">
      <c r="AE1302" s="222" t="s">
        <v>2123</v>
      </c>
      <c r="AF1302" s="157">
        <v>0</v>
      </c>
    </row>
    <row r="1303" spans="31:32" x14ac:dyDescent="0.25">
      <c r="AE1303" s="222" t="s">
        <v>4883</v>
      </c>
      <c r="AF1303" s="157">
        <v>0</v>
      </c>
    </row>
    <row r="1304" spans="31:32" x14ac:dyDescent="0.25">
      <c r="AE1304" s="222" t="s">
        <v>2189</v>
      </c>
      <c r="AF1304" s="157">
        <v>0</v>
      </c>
    </row>
    <row r="1305" spans="31:32" x14ac:dyDescent="0.25">
      <c r="AE1305" s="222" t="s">
        <v>1877</v>
      </c>
      <c r="AF1305" s="157">
        <v>0</v>
      </c>
    </row>
    <row r="1306" spans="31:32" x14ac:dyDescent="0.25">
      <c r="AE1306" s="222" t="s">
        <v>2195</v>
      </c>
      <c r="AF1306" s="157">
        <v>0</v>
      </c>
    </row>
    <row r="1307" spans="31:32" x14ac:dyDescent="0.25">
      <c r="AE1307" s="222" t="s">
        <v>1849</v>
      </c>
      <c r="AF1307" s="157">
        <v>0</v>
      </c>
    </row>
    <row r="1308" spans="31:32" x14ac:dyDescent="0.25">
      <c r="AE1308" s="222" t="s">
        <v>2221</v>
      </c>
      <c r="AF1308" s="157">
        <v>0</v>
      </c>
    </row>
    <row r="1309" spans="31:32" x14ac:dyDescent="0.25">
      <c r="AE1309" s="222" t="s">
        <v>1945</v>
      </c>
      <c r="AF1309" s="157">
        <v>0</v>
      </c>
    </row>
    <row r="1310" spans="31:32" x14ac:dyDescent="0.25">
      <c r="AE1310" s="222" t="s">
        <v>2319</v>
      </c>
      <c r="AF1310" s="157">
        <v>0</v>
      </c>
    </row>
    <row r="1311" spans="31:32" x14ac:dyDescent="0.25">
      <c r="AE1311" s="222" t="s">
        <v>1965</v>
      </c>
      <c r="AF1311" s="157">
        <v>0</v>
      </c>
    </row>
    <row r="1312" spans="31:32" x14ac:dyDescent="0.25">
      <c r="AE1312" s="222" t="s">
        <v>2351</v>
      </c>
      <c r="AF1312" s="157">
        <v>0</v>
      </c>
    </row>
    <row r="1313" spans="31:32" x14ac:dyDescent="0.25">
      <c r="AE1313" s="222" t="s">
        <v>1975</v>
      </c>
      <c r="AF1313" s="157">
        <v>0</v>
      </c>
    </row>
    <row r="1314" spans="31:32" x14ac:dyDescent="0.25">
      <c r="AE1314" s="222" t="s">
        <v>2357</v>
      </c>
      <c r="AF1314" s="157">
        <v>0</v>
      </c>
    </row>
    <row r="1315" spans="31:32" x14ac:dyDescent="0.25">
      <c r="AE1315" s="222" t="s">
        <v>1821</v>
      </c>
      <c r="AF1315" s="157">
        <v>0</v>
      </c>
    </row>
    <row r="1316" spans="31:32" x14ac:dyDescent="0.25">
      <c r="AE1316" s="222" t="s">
        <v>2343</v>
      </c>
      <c r="AF1316" s="157">
        <v>0</v>
      </c>
    </row>
    <row r="1317" spans="31:32" x14ac:dyDescent="0.25">
      <c r="AE1317" s="222" t="s">
        <v>1987</v>
      </c>
      <c r="AF1317" s="157">
        <v>0</v>
      </c>
    </row>
    <row r="1318" spans="31:32" x14ac:dyDescent="0.25">
      <c r="AE1318" s="222" t="s">
        <v>2321</v>
      </c>
      <c r="AF1318" s="157">
        <v>0</v>
      </c>
    </row>
    <row r="1319" spans="31:32" x14ac:dyDescent="0.25">
      <c r="AE1319" s="222" t="s">
        <v>1993</v>
      </c>
      <c r="AF1319" s="157">
        <v>0</v>
      </c>
    </row>
    <row r="1320" spans="31:32" x14ac:dyDescent="0.25">
      <c r="AE1320" s="222" t="s">
        <v>2283</v>
      </c>
      <c r="AF1320" s="157">
        <v>0</v>
      </c>
    </row>
    <row r="1321" spans="31:32" x14ac:dyDescent="0.25">
      <c r="AE1321" s="222" t="s">
        <v>1989</v>
      </c>
      <c r="AF1321" s="157">
        <v>0</v>
      </c>
    </row>
    <row r="1322" spans="31:32" x14ac:dyDescent="0.25">
      <c r="AE1322" s="222" t="s">
        <v>2229</v>
      </c>
      <c r="AF1322" s="157">
        <v>0</v>
      </c>
    </row>
    <row r="1323" spans="31:32" x14ac:dyDescent="0.25">
      <c r="AE1323" s="222" t="s">
        <v>2005</v>
      </c>
      <c r="AF1323" s="157">
        <v>0</v>
      </c>
    </row>
    <row r="1324" spans="31:32" x14ac:dyDescent="0.25">
      <c r="AE1324" s="222" t="s">
        <v>2113</v>
      </c>
      <c r="AF1324" s="157">
        <v>0</v>
      </c>
    </row>
    <row r="1325" spans="31:32" x14ac:dyDescent="0.25">
      <c r="AE1325" s="222" t="s">
        <v>2007</v>
      </c>
      <c r="AF1325" s="157">
        <v>0</v>
      </c>
    </row>
    <row r="1326" spans="31:32" x14ac:dyDescent="0.25">
      <c r="AE1326" s="222" t="s">
        <v>2147</v>
      </c>
      <c r="AF1326" s="157">
        <v>0</v>
      </c>
    </row>
    <row r="1327" spans="31:32" x14ac:dyDescent="0.25">
      <c r="AE1327" s="222" t="s">
        <v>2017</v>
      </c>
      <c r="AF1327" s="157">
        <v>0</v>
      </c>
    </row>
    <row r="1328" spans="31:32" x14ac:dyDescent="0.25">
      <c r="AE1328" s="222" t="s">
        <v>2203</v>
      </c>
      <c r="AF1328" s="157">
        <v>0</v>
      </c>
    </row>
    <row r="1329" spans="31:32" x14ac:dyDescent="0.25">
      <c r="AE1329" s="222" t="s">
        <v>2013</v>
      </c>
      <c r="AF1329" s="157">
        <v>0</v>
      </c>
    </row>
    <row r="1330" spans="31:32" x14ac:dyDescent="0.25">
      <c r="AE1330" s="222" t="s">
        <v>2261</v>
      </c>
      <c r="AF1330" s="157">
        <v>0</v>
      </c>
    </row>
    <row r="1331" spans="31:32" x14ac:dyDescent="0.25">
      <c r="AE1331" s="222" t="s">
        <v>2019</v>
      </c>
      <c r="AF1331" s="157">
        <v>0</v>
      </c>
    </row>
    <row r="1332" spans="31:32" x14ac:dyDescent="0.25">
      <c r="AE1332" s="222" t="s">
        <v>2247</v>
      </c>
      <c r="AF1332" s="157">
        <v>0</v>
      </c>
    </row>
    <row r="1333" spans="31:32" x14ac:dyDescent="0.25">
      <c r="AE1333" s="222" t="s">
        <v>1995</v>
      </c>
      <c r="AF1333" s="157">
        <v>0</v>
      </c>
    </row>
    <row r="1334" spans="31:32" x14ac:dyDescent="0.25">
      <c r="AE1334" s="222" t="s">
        <v>2249</v>
      </c>
      <c r="AF1334" s="157">
        <v>0</v>
      </c>
    </row>
    <row r="1335" spans="31:32" x14ac:dyDescent="0.25">
      <c r="AE1335" s="222" t="s">
        <v>4847</v>
      </c>
      <c r="AF1335" s="157">
        <v>0</v>
      </c>
    </row>
    <row r="1336" spans="31:32" x14ac:dyDescent="0.25">
      <c r="AE1336" s="222" t="s">
        <v>4931</v>
      </c>
      <c r="AF1336" s="157">
        <v>0</v>
      </c>
    </row>
    <row r="1337" spans="31:32" x14ac:dyDescent="0.25">
      <c r="AE1337" s="222" t="s">
        <v>2009</v>
      </c>
      <c r="AF1337" s="157">
        <v>0</v>
      </c>
    </row>
    <row r="1338" spans="31:32" x14ac:dyDescent="0.25">
      <c r="AE1338" s="222" t="s">
        <v>2444</v>
      </c>
      <c r="AF1338" s="157">
        <v>0</v>
      </c>
    </row>
    <row r="1339" spans="31:32" x14ac:dyDescent="0.25">
      <c r="AE1339" s="222" t="s">
        <v>4899</v>
      </c>
      <c r="AF1339" s="157">
        <v>0</v>
      </c>
    </row>
    <row r="1340" spans="31:32" x14ac:dyDescent="0.25">
      <c r="AE1340" s="222" t="s">
        <v>2423</v>
      </c>
      <c r="AF1340" s="157">
        <v>0</v>
      </c>
    </row>
    <row r="1341" spans="31:32" x14ac:dyDescent="0.25">
      <c r="AE1341" s="222" t="s">
        <v>1997</v>
      </c>
      <c r="AF1341" s="157">
        <v>0</v>
      </c>
    </row>
    <row r="1342" spans="31:32" x14ac:dyDescent="0.25">
      <c r="AE1342" s="222" t="s">
        <v>2379</v>
      </c>
      <c r="AF1342" s="157">
        <v>0</v>
      </c>
    </row>
    <row r="1343" spans="31:32" x14ac:dyDescent="0.25">
      <c r="AE1343" s="222" t="s">
        <v>2021</v>
      </c>
      <c r="AF1343" s="157">
        <v>0</v>
      </c>
    </row>
    <row r="1344" spans="31:32" x14ac:dyDescent="0.25">
      <c r="AE1344" s="222" t="s">
        <v>2337</v>
      </c>
      <c r="AF1344" s="157">
        <v>0</v>
      </c>
    </row>
    <row r="1345" spans="31:32" x14ac:dyDescent="0.25">
      <c r="AE1345" s="222" t="s">
        <v>2001</v>
      </c>
      <c r="AF1345" s="157">
        <v>0</v>
      </c>
    </row>
    <row r="1346" spans="31:32" x14ac:dyDescent="0.25">
      <c r="AE1346" s="222" t="s">
        <v>2482</v>
      </c>
      <c r="AF1346" s="157">
        <v>0</v>
      </c>
    </row>
    <row r="1347" spans="31:32" x14ac:dyDescent="0.25">
      <c r="AE1347" s="222" t="s">
        <v>2023</v>
      </c>
      <c r="AF1347" s="157">
        <v>0</v>
      </c>
    </row>
    <row r="1348" spans="31:32" x14ac:dyDescent="0.25">
      <c r="AE1348" s="222" t="s">
        <v>2371</v>
      </c>
      <c r="AF1348" s="157">
        <v>0</v>
      </c>
    </row>
    <row r="1349" spans="31:32" x14ac:dyDescent="0.25">
      <c r="AE1349" s="222" t="s">
        <v>2015</v>
      </c>
      <c r="AF1349" s="157">
        <v>0</v>
      </c>
    </row>
    <row r="1350" spans="31:32" x14ac:dyDescent="0.25">
      <c r="AE1350" s="222" t="s">
        <v>2173</v>
      </c>
      <c r="AF1350" s="157">
        <v>0</v>
      </c>
    </row>
    <row r="1351" spans="31:32" x14ac:dyDescent="0.25">
      <c r="AE1351" s="222" t="s">
        <v>4895</v>
      </c>
      <c r="AF1351" s="157">
        <v>0</v>
      </c>
    </row>
    <row r="1352" spans="31:32" x14ac:dyDescent="0.25">
      <c r="AE1352" s="222" t="s">
        <v>2183</v>
      </c>
      <c r="AF1352" s="157">
        <v>0</v>
      </c>
    </row>
    <row r="1353" spans="31:32" x14ac:dyDescent="0.25">
      <c r="AE1353" s="222" t="s">
        <v>1991</v>
      </c>
      <c r="AF1353" s="157">
        <v>0</v>
      </c>
    </row>
    <row r="1354" spans="31:32" x14ac:dyDescent="0.25">
      <c r="AE1354" s="222" t="s">
        <v>2163</v>
      </c>
      <c r="AF1354" s="157">
        <v>0</v>
      </c>
    </row>
    <row r="1355" spans="31:32" x14ac:dyDescent="0.25">
      <c r="AE1355" s="222" t="s">
        <v>2027</v>
      </c>
      <c r="AF1355" s="157">
        <v>0</v>
      </c>
    </row>
    <row r="1356" spans="31:32" x14ac:dyDescent="0.25">
      <c r="AE1356" s="222" t="s">
        <v>2155</v>
      </c>
      <c r="AF1356" s="157">
        <v>0</v>
      </c>
    </row>
    <row r="1357" spans="31:32" x14ac:dyDescent="0.25">
      <c r="AE1357" s="222" t="s">
        <v>2045</v>
      </c>
      <c r="AF1357" s="157">
        <v>0</v>
      </c>
    </row>
    <row r="1358" spans="31:32" x14ac:dyDescent="0.25">
      <c r="AE1358" s="222" t="s">
        <v>2223</v>
      </c>
      <c r="AF1358" s="157">
        <v>0</v>
      </c>
    </row>
    <row r="1359" spans="31:32" x14ac:dyDescent="0.25">
      <c r="AE1359" s="222" t="s">
        <v>4897</v>
      </c>
      <c r="AF1359" s="157">
        <v>0</v>
      </c>
    </row>
    <row r="1360" spans="31:32" x14ac:dyDescent="0.25">
      <c r="AE1360" s="222" t="s">
        <v>2011</v>
      </c>
      <c r="AF1360" s="157">
        <v>0</v>
      </c>
    </row>
    <row r="1361" spans="31:32" x14ac:dyDescent="0.25">
      <c r="AE1361" s="222" t="s">
        <v>2025</v>
      </c>
      <c r="AF1361" s="157">
        <v>0</v>
      </c>
    </row>
    <row r="1362" spans="31:32" x14ac:dyDescent="0.25">
      <c r="AE1362" s="222" t="s">
        <v>2243</v>
      </c>
      <c r="AF1362" s="157">
        <v>0</v>
      </c>
    </row>
    <row r="1363" spans="31:32" x14ac:dyDescent="0.25">
      <c r="AE1363" s="222" t="s">
        <v>2029</v>
      </c>
      <c r="AF1363" s="157">
        <v>0</v>
      </c>
    </row>
    <row r="1364" spans="31:32" x14ac:dyDescent="0.25">
      <c r="AE1364" s="222" t="s">
        <v>2209</v>
      </c>
      <c r="AF1364" s="157">
        <v>0</v>
      </c>
    </row>
    <row r="1365" spans="31:32" x14ac:dyDescent="0.25">
      <c r="AE1365" s="222" t="s">
        <v>2041</v>
      </c>
      <c r="AF1365" s="157">
        <v>0</v>
      </c>
    </row>
    <row r="1366" spans="31:32" x14ac:dyDescent="0.25">
      <c r="AE1366" s="222" t="s">
        <v>4276</v>
      </c>
      <c r="AF1366" s="157">
        <v>0</v>
      </c>
    </row>
    <row r="1367" spans="31:32" x14ac:dyDescent="0.25">
      <c r="AE1367" s="222" t="s">
        <v>2031</v>
      </c>
      <c r="AF1367" s="157">
        <v>0</v>
      </c>
    </row>
    <row r="1368" spans="31:32" x14ac:dyDescent="0.25">
      <c r="AE1368" s="222" t="s">
        <v>4913</v>
      </c>
      <c r="AF1368" s="157">
        <v>0</v>
      </c>
    </row>
    <row r="1369" spans="31:32" x14ac:dyDescent="0.25">
      <c r="AE1369" s="222" t="s">
        <v>4893</v>
      </c>
      <c r="AF1369" s="157">
        <v>0</v>
      </c>
    </row>
    <row r="1370" spans="31:32" x14ac:dyDescent="0.25">
      <c r="AE1370" s="222" t="s">
        <v>2251</v>
      </c>
      <c r="AF1370" s="157">
        <v>0</v>
      </c>
    </row>
    <row r="1371" spans="31:32" x14ac:dyDescent="0.25">
      <c r="AE1371" s="222" t="s">
        <v>1983</v>
      </c>
      <c r="AF1371" s="157">
        <v>0</v>
      </c>
    </row>
    <row r="1372" spans="31:32" x14ac:dyDescent="0.25">
      <c r="AE1372" s="222" t="s">
        <v>2191</v>
      </c>
      <c r="AF1372" s="157">
        <v>0</v>
      </c>
    </row>
    <row r="1373" spans="31:32" x14ac:dyDescent="0.25">
      <c r="AE1373" s="222" t="s">
        <v>1981</v>
      </c>
      <c r="AF1373" s="157">
        <v>0</v>
      </c>
    </row>
    <row r="1374" spans="31:32" x14ac:dyDescent="0.25">
      <c r="AE1374" s="222" t="s">
        <v>2257</v>
      </c>
      <c r="AF1374" s="157">
        <v>0</v>
      </c>
    </row>
    <row r="1375" spans="31:32" x14ac:dyDescent="0.25">
      <c r="AE1375" s="222" t="s">
        <v>1546</v>
      </c>
      <c r="AF1375" s="157">
        <v>0</v>
      </c>
    </row>
    <row r="1376" spans="31:32" x14ac:dyDescent="0.25">
      <c r="AE1376" s="222" t="s">
        <v>2259</v>
      </c>
      <c r="AF1376" s="157">
        <v>0</v>
      </c>
    </row>
    <row r="1377" spans="31:32" x14ac:dyDescent="0.25">
      <c r="AE1377" s="222" t="s">
        <v>2033</v>
      </c>
      <c r="AF1377" s="157">
        <v>0</v>
      </c>
    </row>
    <row r="1378" spans="31:32" x14ac:dyDescent="0.25">
      <c r="AE1378" s="222" t="s">
        <v>2219</v>
      </c>
      <c r="AF1378" s="157">
        <v>0</v>
      </c>
    </row>
    <row r="1379" spans="31:32" x14ac:dyDescent="0.25">
      <c r="AE1379" s="222" t="s">
        <v>2035</v>
      </c>
      <c r="AF1379" s="157">
        <v>0</v>
      </c>
    </row>
    <row r="1380" spans="31:32" x14ac:dyDescent="0.25">
      <c r="AE1380" s="222" t="s">
        <v>2265</v>
      </c>
      <c r="AF1380" s="157">
        <v>0</v>
      </c>
    </row>
    <row r="1381" spans="31:32" x14ac:dyDescent="0.25">
      <c r="AE1381" s="222" t="s">
        <v>2047</v>
      </c>
      <c r="AF1381" s="157">
        <v>0</v>
      </c>
    </row>
    <row r="1382" spans="31:32" x14ac:dyDescent="0.25">
      <c r="AE1382" s="222" t="s">
        <v>2303</v>
      </c>
      <c r="AF1382" s="157">
        <v>0</v>
      </c>
    </row>
    <row r="1383" spans="31:32" x14ac:dyDescent="0.25">
      <c r="AE1383" s="222" t="s">
        <v>2039</v>
      </c>
      <c r="AF1383" s="157">
        <v>0</v>
      </c>
    </row>
    <row r="1384" spans="31:32" x14ac:dyDescent="0.25">
      <c r="AE1384" s="222" t="s">
        <v>2271</v>
      </c>
      <c r="AF1384" s="157">
        <v>0</v>
      </c>
    </row>
    <row r="1385" spans="31:32" x14ac:dyDescent="0.25">
      <c r="AE1385" s="222" t="s">
        <v>2043</v>
      </c>
      <c r="AF1385" s="157">
        <v>0</v>
      </c>
    </row>
    <row r="1386" spans="31:32" x14ac:dyDescent="0.25">
      <c r="AE1386" s="222" t="s">
        <v>2315</v>
      </c>
      <c r="AF1386" s="157">
        <v>0</v>
      </c>
    </row>
    <row r="1387" spans="31:32" x14ac:dyDescent="0.25">
      <c r="AE1387" s="222" t="s">
        <v>2049</v>
      </c>
      <c r="AF1387" s="157">
        <v>0</v>
      </c>
    </row>
    <row r="1388" spans="31:32" x14ac:dyDescent="0.25">
      <c r="AE1388" s="222" t="s">
        <v>4925</v>
      </c>
      <c r="AF1388" s="157">
        <v>0</v>
      </c>
    </row>
    <row r="1389" spans="31:32" x14ac:dyDescent="0.25">
      <c r="AE1389" s="222" t="s">
        <v>2051</v>
      </c>
      <c r="AF1389" s="157">
        <v>0</v>
      </c>
    </row>
    <row r="1390" spans="31:32" x14ac:dyDescent="0.25">
      <c r="AE1390" s="222" t="s">
        <v>2355</v>
      </c>
      <c r="AF1390" s="157">
        <v>0</v>
      </c>
    </row>
    <row r="1391" spans="31:32" x14ac:dyDescent="0.25">
      <c r="AE1391" s="222" t="s">
        <v>2089</v>
      </c>
      <c r="AF1391" s="157">
        <v>0</v>
      </c>
    </row>
    <row r="1392" spans="31:32" x14ac:dyDescent="0.25">
      <c r="AE1392" s="222" t="s">
        <v>2329</v>
      </c>
      <c r="AF1392" s="157">
        <v>0</v>
      </c>
    </row>
    <row r="1393" spans="31:32" x14ac:dyDescent="0.25">
      <c r="AE1393" s="222" t="s">
        <v>2053</v>
      </c>
      <c r="AF1393" s="157">
        <v>0</v>
      </c>
    </row>
    <row r="1394" spans="31:32" x14ac:dyDescent="0.25">
      <c r="AE1394" s="222" t="s">
        <v>2522</v>
      </c>
      <c r="AF1394" s="157">
        <v>0</v>
      </c>
    </row>
    <row r="1395" spans="31:32" x14ac:dyDescent="0.25">
      <c r="AE1395" s="222" t="s">
        <v>2055</v>
      </c>
      <c r="AF1395" s="157">
        <v>0</v>
      </c>
    </row>
    <row r="1396" spans="31:32" x14ac:dyDescent="0.25">
      <c r="AE1396" s="222" t="s">
        <v>2446</v>
      </c>
      <c r="AF1396" s="157">
        <v>0</v>
      </c>
    </row>
    <row r="1397" spans="31:32" x14ac:dyDescent="0.25">
      <c r="AE1397" s="222" t="s">
        <v>2103</v>
      </c>
      <c r="AF1397" s="157">
        <v>0</v>
      </c>
    </row>
    <row r="1398" spans="31:32" x14ac:dyDescent="0.25">
      <c r="AE1398" s="222" t="s">
        <v>2383</v>
      </c>
      <c r="AF1398" s="157">
        <v>0</v>
      </c>
    </row>
    <row r="1399" spans="31:32" x14ac:dyDescent="0.25">
      <c r="AE1399" s="222" t="s">
        <v>4901</v>
      </c>
      <c r="AF1399" s="157">
        <v>0</v>
      </c>
    </row>
    <row r="1400" spans="31:32" x14ac:dyDescent="0.25">
      <c r="AE1400" s="222" t="s">
        <v>2335</v>
      </c>
      <c r="AF1400" s="157">
        <v>0</v>
      </c>
    </row>
    <row r="1401" spans="31:32" x14ac:dyDescent="0.25">
      <c r="AE1401" s="222" t="s">
        <v>4907</v>
      </c>
      <c r="AF1401" s="157">
        <v>0</v>
      </c>
    </row>
    <row r="1402" spans="31:32" x14ac:dyDescent="0.25">
      <c r="AE1402" s="222" t="s">
        <v>2361</v>
      </c>
      <c r="AF1402" s="157">
        <v>0</v>
      </c>
    </row>
    <row r="1403" spans="31:32" x14ac:dyDescent="0.25">
      <c r="AE1403" s="222" t="s">
        <v>2091</v>
      </c>
      <c r="AF1403" s="157">
        <v>0</v>
      </c>
    </row>
    <row r="1404" spans="31:32" x14ac:dyDescent="0.25">
      <c r="AE1404" s="222" t="s">
        <v>2341</v>
      </c>
      <c r="AF1404" s="157">
        <v>0</v>
      </c>
    </row>
    <row r="1405" spans="31:32" x14ac:dyDescent="0.25">
      <c r="AE1405" s="222" t="s">
        <v>2097</v>
      </c>
      <c r="AF1405" s="157">
        <v>0</v>
      </c>
    </row>
    <row r="1406" spans="31:32" x14ac:dyDescent="0.25">
      <c r="AE1406" s="222" t="s">
        <v>2785</v>
      </c>
      <c r="AF1406" s="157">
        <v>0</v>
      </c>
    </row>
    <row r="1407" spans="31:32" x14ac:dyDescent="0.25">
      <c r="AE1407" s="222" t="s">
        <v>2057</v>
      </c>
      <c r="AF1407" s="157">
        <v>0</v>
      </c>
    </row>
    <row r="1408" spans="31:32" x14ac:dyDescent="0.25">
      <c r="AE1408" s="222" t="s">
        <v>2524</v>
      </c>
      <c r="AF1408" s="157">
        <v>0</v>
      </c>
    </row>
    <row r="1409" spans="31:32" x14ac:dyDescent="0.25">
      <c r="AE1409" s="222" t="s">
        <v>2069</v>
      </c>
      <c r="AF1409" s="157">
        <v>0</v>
      </c>
    </row>
    <row r="1410" spans="31:32" x14ac:dyDescent="0.25">
      <c r="AE1410" s="222" t="s">
        <v>3467</v>
      </c>
      <c r="AF1410" s="157">
        <v>0</v>
      </c>
    </row>
    <row r="1411" spans="31:32" x14ac:dyDescent="0.25">
      <c r="AE1411" s="222" t="s">
        <v>2073</v>
      </c>
      <c r="AF1411" s="157">
        <v>0</v>
      </c>
    </row>
    <row r="1412" spans="31:32" x14ac:dyDescent="0.25">
      <c r="AE1412" s="222" t="s">
        <v>2518</v>
      </c>
      <c r="AF1412" s="157">
        <v>0</v>
      </c>
    </row>
    <row r="1413" spans="31:32" x14ac:dyDescent="0.25">
      <c r="AE1413" s="222" t="s">
        <v>2099</v>
      </c>
      <c r="AF1413" s="157">
        <v>0</v>
      </c>
    </row>
    <row r="1414" spans="31:32" x14ac:dyDescent="0.25">
      <c r="AE1414" s="222" t="s">
        <v>2401</v>
      </c>
      <c r="AF1414" s="157">
        <v>0</v>
      </c>
    </row>
    <row r="1415" spans="31:32" x14ac:dyDescent="0.25">
      <c r="AE1415" s="222" t="s">
        <v>2063</v>
      </c>
      <c r="AF1415" s="157">
        <v>0</v>
      </c>
    </row>
    <row r="1416" spans="31:32" x14ac:dyDescent="0.25">
      <c r="AE1416" s="222" t="s">
        <v>2289</v>
      </c>
      <c r="AF1416" s="157">
        <v>0</v>
      </c>
    </row>
    <row r="1417" spans="31:32" x14ac:dyDescent="0.25">
      <c r="AE1417" s="222" t="s">
        <v>2071</v>
      </c>
      <c r="AF1417" s="157">
        <v>0</v>
      </c>
    </row>
    <row r="1418" spans="31:32" x14ac:dyDescent="0.25">
      <c r="AE1418" s="222" t="s">
        <v>2175</v>
      </c>
      <c r="AF1418" s="157">
        <v>0</v>
      </c>
    </row>
    <row r="1419" spans="31:32" x14ac:dyDescent="0.25">
      <c r="AE1419" s="222" t="s">
        <v>2075</v>
      </c>
      <c r="AF1419" s="157">
        <v>0</v>
      </c>
    </row>
    <row r="1420" spans="31:32" x14ac:dyDescent="0.25">
      <c r="AE1420" s="222" t="s">
        <v>2185</v>
      </c>
      <c r="AF1420" s="157">
        <v>0</v>
      </c>
    </row>
    <row r="1421" spans="31:32" x14ac:dyDescent="0.25">
      <c r="AE1421" s="222" t="s">
        <v>2061</v>
      </c>
      <c r="AF1421" s="157">
        <v>0</v>
      </c>
    </row>
    <row r="1422" spans="31:32" x14ac:dyDescent="0.25">
      <c r="AE1422" s="222" t="s">
        <v>2187</v>
      </c>
      <c r="AF1422" s="157">
        <v>0</v>
      </c>
    </row>
    <row r="1423" spans="31:32" x14ac:dyDescent="0.25">
      <c r="AE1423" s="222" t="s">
        <v>2077</v>
      </c>
      <c r="AF1423" s="157">
        <v>0</v>
      </c>
    </row>
    <row r="1424" spans="31:32" x14ac:dyDescent="0.25">
      <c r="AE1424" s="222" t="s">
        <v>2193</v>
      </c>
      <c r="AF1424" s="157">
        <v>0</v>
      </c>
    </row>
    <row r="1425" spans="31:32" x14ac:dyDescent="0.25">
      <c r="AE1425" s="222" t="s">
        <v>2079</v>
      </c>
      <c r="AF1425" s="157">
        <v>0</v>
      </c>
    </row>
    <row r="1426" spans="31:32" x14ac:dyDescent="0.25">
      <c r="AE1426" s="222" t="s">
        <v>2197</v>
      </c>
      <c r="AF1426" s="157">
        <v>0</v>
      </c>
    </row>
    <row r="1427" spans="31:32" x14ac:dyDescent="0.25">
      <c r="AE1427" s="222" t="s">
        <v>2085</v>
      </c>
      <c r="AF1427" s="157">
        <v>0</v>
      </c>
    </row>
    <row r="1428" spans="31:32" x14ac:dyDescent="0.25">
      <c r="AE1428" s="222" t="s">
        <v>4919</v>
      </c>
      <c r="AF1428" s="157">
        <v>0</v>
      </c>
    </row>
    <row r="1429" spans="31:32" x14ac:dyDescent="0.25">
      <c r="AE1429" s="222" t="s">
        <v>2059</v>
      </c>
      <c r="AF1429" s="157">
        <v>0</v>
      </c>
    </row>
    <row r="1430" spans="31:32" x14ac:dyDescent="0.25">
      <c r="AE1430" s="222" t="s">
        <v>4921</v>
      </c>
      <c r="AF1430" s="157">
        <v>0</v>
      </c>
    </row>
    <row r="1431" spans="31:32" x14ac:dyDescent="0.25">
      <c r="AE1431" s="222" t="s">
        <v>2081</v>
      </c>
      <c r="AF1431" s="157">
        <v>0</v>
      </c>
    </row>
    <row r="1432" spans="31:32" x14ac:dyDescent="0.25">
      <c r="AE1432" s="222" t="s">
        <v>4911</v>
      </c>
      <c r="AF1432" s="157">
        <v>0</v>
      </c>
    </row>
    <row r="1433" spans="31:32" x14ac:dyDescent="0.25">
      <c r="AE1433" s="222" t="s">
        <v>4903</v>
      </c>
      <c r="AF1433" s="157">
        <v>0</v>
      </c>
    </row>
    <row r="1434" spans="31:32" x14ac:dyDescent="0.25">
      <c r="AE1434" s="222" t="s">
        <v>2151</v>
      </c>
      <c r="AF1434" s="157">
        <v>0</v>
      </c>
    </row>
    <row r="1435" spans="31:32" x14ac:dyDescent="0.25">
      <c r="AE1435" s="222" t="s">
        <v>2067</v>
      </c>
      <c r="AF1435" s="157">
        <v>0</v>
      </c>
    </row>
    <row r="1436" spans="31:32" x14ac:dyDescent="0.25">
      <c r="AE1436" s="222" t="s">
        <v>2141</v>
      </c>
      <c r="AF1436" s="157">
        <v>0</v>
      </c>
    </row>
    <row r="1437" spans="31:32" x14ac:dyDescent="0.25">
      <c r="AE1437" s="222" t="s">
        <v>2101</v>
      </c>
      <c r="AF1437" s="157">
        <v>0</v>
      </c>
    </row>
    <row r="1438" spans="31:32" x14ac:dyDescent="0.25">
      <c r="AE1438" s="222" t="s">
        <v>2215</v>
      </c>
      <c r="AF1438" s="157">
        <v>0</v>
      </c>
    </row>
    <row r="1439" spans="31:32" x14ac:dyDescent="0.25">
      <c r="AE1439" s="222" t="s">
        <v>2105</v>
      </c>
      <c r="AF1439" s="157">
        <v>0</v>
      </c>
    </row>
    <row r="1440" spans="31:32" x14ac:dyDescent="0.25">
      <c r="AE1440" s="222" t="s">
        <v>2177</v>
      </c>
      <c r="AF1440" s="157">
        <v>0</v>
      </c>
    </row>
    <row r="1441" spans="31:32" x14ac:dyDescent="0.25">
      <c r="AE1441" s="222" t="s">
        <v>2083</v>
      </c>
      <c r="AF1441" s="157">
        <v>0</v>
      </c>
    </row>
    <row r="1442" spans="31:32" x14ac:dyDescent="0.25">
      <c r="AE1442" s="222" t="s">
        <v>2199</v>
      </c>
      <c r="AF1442" s="157">
        <v>0</v>
      </c>
    </row>
    <row r="1443" spans="31:32" x14ac:dyDescent="0.25">
      <c r="AE1443" s="222" t="s">
        <v>4905</v>
      </c>
      <c r="AF1443" s="157">
        <v>0</v>
      </c>
    </row>
    <row r="1444" spans="31:32" x14ac:dyDescent="0.25">
      <c r="AE1444" s="222" t="s">
        <v>2285</v>
      </c>
      <c r="AF1444" s="157">
        <v>0</v>
      </c>
    </row>
    <row r="1445" spans="31:32" x14ac:dyDescent="0.25">
      <c r="AE1445" s="222" t="s">
        <v>2095</v>
      </c>
      <c r="AF1445" s="157">
        <v>0</v>
      </c>
    </row>
    <row r="1446" spans="31:32" x14ac:dyDescent="0.25">
      <c r="AE1446" s="222" t="s">
        <v>4274</v>
      </c>
      <c r="AF1446" s="157">
        <v>0</v>
      </c>
    </row>
    <row r="1447" spans="31:32" x14ac:dyDescent="0.25">
      <c r="AE1447" s="222" t="s">
        <v>2093</v>
      </c>
      <c r="AF1447" s="157">
        <v>0</v>
      </c>
    </row>
    <row r="1448" spans="31:32" x14ac:dyDescent="0.25">
      <c r="AE1448" s="222" t="s">
        <v>2179</v>
      </c>
      <c r="AF1448" s="157">
        <v>0</v>
      </c>
    </row>
    <row r="1449" spans="31:32" x14ac:dyDescent="0.25">
      <c r="AE1449" s="222" t="s">
        <v>5059</v>
      </c>
      <c r="AF1449" s="157">
        <v>0</v>
      </c>
    </row>
    <row r="1450" spans="31:32" x14ac:dyDescent="0.25">
      <c r="AE1450" s="222" t="s">
        <v>2153</v>
      </c>
      <c r="AF1450" s="157">
        <v>0</v>
      </c>
    </row>
    <row r="1451" spans="31:32" x14ac:dyDescent="0.25">
      <c r="AE1451" s="222" t="s">
        <v>2087</v>
      </c>
      <c r="AF1451" s="157">
        <v>0</v>
      </c>
    </row>
    <row r="1452" spans="31:32" x14ac:dyDescent="0.25">
      <c r="AE1452" s="222" t="s">
        <v>2287</v>
      </c>
      <c r="AF1452" s="157">
        <v>0</v>
      </c>
    </row>
    <row r="1453" spans="31:32" x14ac:dyDescent="0.25">
      <c r="AE1453" s="222" t="s">
        <v>2065</v>
      </c>
      <c r="AF1453" s="157">
        <v>0</v>
      </c>
    </row>
    <row r="1454" spans="31:32" x14ac:dyDescent="0.25">
      <c r="AE1454" s="222" t="s">
        <v>2309</v>
      </c>
      <c r="AF1454" s="157">
        <v>0</v>
      </c>
    </row>
    <row r="1455" spans="31:32" x14ac:dyDescent="0.25">
      <c r="AE1455" s="222" t="s">
        <v>2109</v>
      </c>
      <c r="AF1455" s="157">
        <v>0</v>
      </c>
    </row>
    <row r="1456" spans="31:32" x14ac:dyDescent="0.25">
      <c r="AE1456" s="222" t="s">
        <v>2275</v>
      </c>
      <c r="AF1456" s="157">
        <v>0</v>
      </c>
    </row>
    <row r="1457" spans="31:32" x14ac:dyDescent="0.25">
      <c r="AE1457" s="222" t="s">
        <v>4909</v>
      </c>
      <c r="AF1457" s="157">
        <v>0</v>
      </c>
    </row>
    <row r="1458" spans="31:32" x14ac:dyDescent="0.25">
      <c r="AE1458" s="222" t="s">
        <v>2149</v>
      </c>
      <c r="AF1458" s="157">
        <v>0</v>
      </c>
    </row>
    <row r="1459" spans="31:32" x14ac:dyDescent="0.25">
      <c r="AE1459" s="222" t="s">
        <v>2111</v>
      </c>
      <c r="AF1459" s="157">
        <v>0</v>
      </c>
    </row>
    <row r="1460" spans="31:32" x14ac:dyDescent="0.25">
      <c r="AE1460" s="222" t="s">
        <v>2157</v>
      </c>
      <c r="AF1460" s="157">
        <v>0</v>
      </c>
    </row>
    <row r="1461" spans="31:32" x14ac:dyDescent="0.25">
      <c r="AE1461" s="222" t="s">
        <v>2161</v>
      </c>
      <c r="AF1461" s="157">
        <v>0</v>
      </c>
    </row>
    <row r="1462" spans="31:32" x14ac:dyDescent="0.25">
      <c r="AE1462" s="222" t="s">
        <v>2255</v>
      </c>
      <c r="AF1462" s="157">
        <v>0</v>
      </c>
    </row>
    <row r="1463" spans="31:32" x14ac:dyDescent="0.25">
      <c r="AE1463" s="222" t="s">
        <v>2181</v>
      </c>
      <c r="AF1463" s="157">
        <v>0</v>
      </c>
    </row>
    <row r="1464" spans="31:32" x14ac:dyDescent="0.25">
      <c r="AE1464" s="222" t="s">
        <v>2213</v>
      </c>
      <c r="AF1464" s="157">
        <v>0</v>
      </c>
    </row>
    <row r="1465" spans="31:32" x14ac:dyDescent="0.25">
      <c r="AE1465" s="222" t="s">
        <v>2117</v>
      </c>
      <c r="AF1465" s="157">
        <v>0</v>
      </c>
    </row>
    <row r="1466" spans="31:32" x14ac:dyDescent="0.25">
      <c r="AE1466" s="222" t="s">
        <v>2165</v>
      </c>
      <c r="AF1466" s="157">
        <v>0</v>
      </c>
    </row>
    <row r="1467" spans="31:32" x14ac:dyDescent="0.25">
      <c r="AE1467" s="222" t="s">
        <v>2233</v>
      </c>
      <c r="AF1467" s="157">
        <v>0</v>
      </c>
    </row>
    <row r="1468" spans="31:32" x14ac:dyDescent="0.25">
      <c r="AE1468" s="222" t="s">
        <v>2263</v>
      </c>
      <c r="AF1468" s="157">
        <v>0</v>
      </c>
    </row>
    <row r="1469" spans="31:32" x14ac:dyDescent="0.25">
      <c r="AE1469" s="222" t="s">
        <v>2207</v>
      </c>
      <c r="AF1469" s="157">
        <v>0</v>
      </c>
    </row>
    <row r="1470" spans="31:32" x14ac:dyDescent="0.25">
      <c r="AE1470" s="222" t="s">
        <v>2217</v>
      </c>
      <c r="AF1470" s="157">
        <v>0</v>
      </c>
    </row>
    <row r="1471" spans="31:32" x14ac:dyDescent="0.25">
      <c r="AE1471" s="222" t="s">
        <v>2119</v>
      </c>
      <c r="AF1471" s="157">
        <v>0</v>
      </c>
    </row>
    <row r="1472" spans="31:32" x14ac:dyDescent="0.25">
      <c r="AE1472" s="222" t="s">
        <v>2133</v>
      </c>
      <c r="AF1472" s="157">
        <v>0</v>
      </c>
    </row>
    <row r="1473" spans="31:32" x14ac:dyDescent="0.25">
      <c r="AE1473" s="222" t="s">
        <v>2143</v>
      </c>
      <c r="AF1473" s="157">
        <v>0</v>
      </c>
    </row>
    <row r="1474" spans="31:32" x14ac:dyDescent="0.25">
      <c r="AE1474" s="222" t="s">
        <v>393</v>
      </c>
      <c r="AF1474" s="157">
        <v>0</v>
      </c>
    </row>
    <row r="1475" spans="31:32" x14ac:dyDescent="0.25">
      <c r="AE1475" s="222" t="s">
        <v>2231</v>
      </c>
      <c r="AF1475" s="157">
        <v>0</v>
      </c>
    </row>
    <row r="1476" spans="31:32" x14ac:dyDescent="0.25">
      <c r="AE1476" s="222" t="s">
        <v>2299</v>
      </c>
      <c r="AF1476" s="157">
        <v>0</v>
      </c>
    </row>
    <row r="1477" spans="31:32" x14ac:dyDescent="0.25">
      <c r="AE1477" s="222" t="s">
        <v>2115</v>
      </c>
      <c r="AF1477" s="157">
        <v>0</v>
      </c>
    </row>
    <row r="1478" spans="31:32" x14ac:dyDescent="0.25">
      <c r="AE1478" s="222" t="s">
        <v>2297</v>
      </c>
      <c r="AF1478" s="157">
        <v>0</v>
      </c>
    </row>
    <row r="1479" spans="31:32" x14ac:dyDescent="0.25">
      <c r="AE1479" s="222" t="s">
        <v>2139</v>
      </c>
      <c r="AF1479" s="157">
        <v>0</v>
      </c>
    </row>
    <row r="1480" spans="31:32" x14ac:dyDescent="0.25">
      <c r="AE1480" s="222" t="s">
        <v>2305</v>
      </c>
      <c r="AF1480" s="157">
        <v>0</v>
      </c>
    </row>
    <row r="1481" spans="31:32" x14ac:dyDescent="0.25">
      <c r="AE1481" s="222" t="s">
        <v>3445</v>
      </c>
      <c r="AF1481" s="157">
        <v>0</v>
      </c>
    </row>
    <row r="1482" spans="31:32" x14ac:dyDescent="0.25">
      <c r="AE1482" s="222" t="s">
        <v>3457</v>
      </c>
      <c r="AF1482" s="157">
        <v>0</v>
      </c>
    </row>
    <row r="1483" spans="31:32" x14ac:dyDescent="0.25">
      <c r="AE1483" s="222" t="s">
        <v>2225</v>
      </c>
      <c r="AF1483" s="157">
        <v>0</v>
      </c>
    </row>
    <row r="1484" spans="31:32" x14ac:dyDescent="0.25">
      <c r="AE1484" s="222" t="s">
        <v>2307</v>
      </c>
      <c r="AF1484" s="157">
        <v>0</v>
      </c>
    </row>
    <row r="1485" spans="31:32" x14ac:dyDescent="0.25">
      <c r="AE1485" s="222" t="s">
        <v>2211</v>
      </c>
      <c r="AF1485" s="157">
        <v>0</v>
      </c>
    </row>
    <row r="1486" spans="31:32" x14ac:dyDescent="0.25">
      <c r="AE1486" s="222" t="s">
        <v>2137</v>
      </c>
      <c r="AF1486" s="157">
        <v>0</v>
      </c>
    </row>
    <row r="1487" spans="31:32" x14ac:dyDescent="0.25">
      <c r="AE1487" s="222" t="s">
        <v>2227</v>
      </c>
      <c r="AF1487" s="157">
        <v>0</v>
      </c>
    </row>
    <row r="1488" spans="31:32" x14ac:dyDescent="0.25">
      <c r="AE1488" s="222" t="s">
        <v>2295</v>
      </c>
      <c r="AF1488" s="157">
        <v>0</v>
      </c>
    </row>
    <row r="1489" spans="31:32" x14ac:dyDescent="0.25">
      <c r="AE1489" s="222" t="s">
        <v>2267</v>
      </c>
      <c r="AF1489" s="157">
        <v>0</v>
      </c>
    </row>
    <row r="1490" spans="31:32" x14ac:dyDescent="0.25">
      <c r="AE1490" s="222" t="s">
        <v>2317</v>
      </c>
      <c r="AF1490" s="157">
        <v>0</v>
      </c>
    </row>
    <row r="1491" spans="31:32" x14ac:dyDescent="0.25">
      <c r="AE1491" s="222" t="s">
        <v>2121</v>
      </c>
      <c r="AF1491" s="157">
        <v>0</v>
      </c>
    </row>
    <row r="1492" spans="31:32" x14ac:dyDescent="0.25">
      <c r="AE1492" s="222" t="s">
        <v>2323</v>
      </c>
      <c r="AF1492" s="157">
        <v>0</v>
      </c>
    </row>
    <row r="1493" spans="31:32" x14ac:dyDescent="0.25">
      <c r="AE1493" s="222" t="s">
        <v>2135</v>
      </c>
      <c r="AF1493" s="157">
        <v>0</v>
      </c>
    </row>
    <row r="1494" spans="31:32" x14ac:dyDescent="0.25">
      <c r="AE1494" s="222" t="s">
        <v>2327</v>
      </c>
      <c r="AF1494" s="157">
        <v>0</v>
      </c>
    </row>
    <row r="1495" spans="31:32" x14ac:dyDescent="0.25">
      <c r="AE1495" s="222" t="s">
        <v>2239</v>
      </c>
      <c r="AF1495" s="157">
        <v>0</v>
      </c>
    </row>
    <row r="1496" spans="31:32" x14ac:dyDescent="0.25">
      <c r="AE1496" s="222" t="s">
        <v>2504</v>
      </c>
      <c r="AF1496" s="157">
        <v>0</v>
      </c>
    </row>
    <row r="1497" spans="31:32" x14ac:dyDescent="0.25">
      <c r="AE1497" s="222" t="s">
        <v>2125</v>
      </c>
      <c r="AF1497" s="157">
        <v>0</v>
      </c>
    </row>
    <row r="1498" spans="31:32" x14ac:dyDescent="0.25">
      <c r="AE1498" s="222" t="s">
        <v>2393</v>
      </c>
      <c r="AF1498" s="157">
        <v>0</v>
      </c>
    </row>
    <row r="1499" spans="31:32" x14ac:dyDescent="0.25">
      <c r="AE1499" s="222" t="s">
        <v>4915</v>
      </c>
      <c r="AF1499" s="157">
        <v>0</v>
      </c>
    </row>
    <row r="1500" spans="31:32" x14ac:dyDescent="0.25">
      <c r="AE1500" s="222" t="s">
        <v>4935</v>
      </c>
      <c r="AF1500" s="157">
        <v>0</v>
      </c>
    </row>
    <row r="1501" spans="31:32" x14ac:dyDescent="0.25">
      <c r="AE1501" s="222" t="s">
        <v>2205</v>
      </c>
      <c r="AF1501" s="157">
        <v>0</v>
      </c>
    </row>
    <row r="1502" spans="31:32" x14ac:dyDescent="0.25">
      <c r="AE1502" s="222" t="s">
        <v>2381</v>
      </c>
      <c r="AF1502" s="157">
        <v>0</v>
      </c>
    </row>
    <row r="1503" spans="31:32" x14ac:dyDescent="0.25">
      <c r="AE1503" s="222" t="s">
        <v>2313</v>
      </c>
      <c r="AF1503" s="157">
        <v>0</v>
      </c>
    </row>
    <row r="1504" spans="31:32" x14ac:dyDescent="0.25">
      <c r="AE1504" s="222" t="s">
        <v>2387</v>
      </c>
      <c r="AF1504" s="157">
        <v>0</v>
      </c>
    </row>
    <row r="1505" spans="31:32" x14ac:dyDescent="0.25">
      <c r="AE1505" s="222" t="s">
        <v>2253</v>
      </c>
      <c r="AF1505" s="157">
        <v>0</v>
      </c>
    </row>
    <row r="1506" spans="31:32" x14ac:dyDescent="0.25">
      <c r="AE1506" s="222" t="s">
        <v>2171</v>
      </c>
      <c r="AF1506" s="157">
        <v>0</v>
      </c>
    </row>
    <row r="1507" spans="31:32" x14ac:dyDescent="0.25">
      <c r="AE1507" s="222" t="s">
        <v>2127</v>
      </c>
      <c r="AF1507" s="157">
        <v>0</v>
      </c>
    </row>
    <row r="1508" spans="31:32" x14ac:dyDescent="0.25">
      <c r="AE1508" s="222" t="s">
        <v>2428</v>
      </c>
      <c r="AF1508" s="157">
        <v>0</v>
      </c>
    </row>
    <row r="1509" spans="31:32" x14ac:dyDescent="0.25">
      <c r="AE1509" s="222" t="s">
        <v>4917</v>
      </c>
      <c r="AF1509" s="157">
        <v>0</v>
      </c>
    </row>
    <row r="1510" spans="31:32" x14ac:dyDescent="0.25">
      <c r="AE1510" s="222" t="s">
        <v>2528</v>
      </c>
      <c r="AF1510" s="157">
        <v>0</v>
      </c>
    </row>
    <row r="1511" spans="31:32" x14ac:dyDescent="0.25">
      <c r="AE1511" s="222" t="s">
        <v>2129</v>
      </c>
      <c r="AF1511" s="157">
        <v>0</v>
      </c>
    </row>
    <row r="1512" spans="31:32" x14ac:dyDescent="0.25">
      <c r="AE1512" s="222" t="s">
        <v>2450</v>
      </c>
      <c r="AF1512" s="157">
        <v>0</v>
      </c>
    </row>
    <row r="1513" spans="31:32" x14ac:dyDescent="0.25">
      <c r="AE1513" s="222" t="s">
        <v>2311</v>
      </c>
      <c r="AF1513" s="157">
        <v>0</v>
      </c>
    </row>
    <row r="1514" spans="31:32" x14ac:dyDescent="0.25">
      <c r="AE1514" s="222" t="s">
        <v>2333</v>
      </c>
      <c r="AF1514" s="157">
        <v>0</v>
      </c>
    </row>
    <row r="1515" spans="31:32" x14ac:dyDescent="0.25">
      <c r="AE1515" s="222" t="s">
        <v>2269</v>
      </c>
      <c r="AF1515" s="157">
        <v>0</v>
      </c>
    </row>
    <row r="1516" spans="31:32" x14ac:dyDescent="0.25">
      <c r="AE1516" s="222" t="s">
        <v>2339</v>
      </c>
      <c r="AF1516" s="157">
        <v>0</v>
      </c>
    </row>
    <row r="1517" spans="31:32" x14ac:dyDescent="0.25">
      <c r="AE1517" s="222" t="s">
        <v>3441</v>
      </c>
      <c r="AF1517" s="157">
        <v>0</v>
      </c>
    </row>
    <row r="1518" spans="31:32" x14ac:dyDescent="0.25">
      <c r="AE1518" s="222" t="s">
        <v>2454</v>
      </c>
      <c r="AF1518" s="157">
        <v>0</v>
      </c>
    </row>
    <row r="1519" spans="31:32" x14ac:dyDescent="0.25">
      <c r="AE1519" s="222" t="s">
        <v>4929</v>
      </c>
      <c r="AF1519" s="157">
        <v>0</v>
      </c>
    </row>
    <row r="1520" spans="31:32" x14ac:dyDescent="0.25">
      <c r="AE1520" s="222" t="s">
        <v>2325</v>
      </c>
      <c r="AF1520" s="157">
        <v>0</v>
      </c>
    </row>
    <row r="1521" spans="31:32" x14ac:dyDescent="0.25">
      <c r="AE1521" s="222" t="s">
        <v>2235</v>
      </c>
      <c r="AF1521" s="157">
        <v>0</v>
      </c>
    </row>
    <row r="1522" spans="31:32" x14ac:dyDescent="0.25">
      <c r="AE1522" s="222" t="s">
        <v>2391</v>
      </c>
      <c r="AF1522" s="157">
        <v>0</v>
      </c>
    </row>
    <row r="1523" spans="31:32" x14ac:dyDescent="0.25">
      <c r="AE1523" s="222" t="s">
        <v>2273</v>
      </c>
      <c r="AF1523" s="157">
        <v>0</v>
      </c>
    </row>
    <row r="1524" spans="31:32" x14ac:dyDescent="0.25">
      <c r="AE1524" s="222" t="s">
        <v>4941</v>
      </c>
      <c r="AF1524" s="157">
        <v>0</v>
      </c>
    </row>
    <row r="1525" spans="31:32" x14ac:dyDescent="0.25">
      <c r="AE1525" s="222" t="s">
        <v>2245</v>
      </c>
      <c r="AF1525" s="157">
        <v>0</v>
      </c>
    </row>
    <row r="1526" spans="31:32" x14ac:dyDescent="0.25">
      <c r="AE1526" s="222" t="s">
        <v>2506</v>
      </c>
      <c r="AF1526" s="157">
        <v>0</v>
      </c>
    </row>
    <row r="1527" spans="31:32" x14ac:dyDescent="0.25">
      <c r="AE1527" s="222" t="s">
        <v>4685</v>
      </c>
      <c r="AF1527" s="157">
        <v>0</v>
      </c>
    </row>
    <row r="1528" spans="31:32" x14ac:dyDescent="0.25">
      <c r="AE1528" s="222" t="s">
        <v>4959</v>
      </c>
      <c r="AF1528" s="157">
        <v>0</v>
      </c>
    </row>
    <row r="1529" spans="31:32" x14ac:dyDescent="0.25">
      <c r="AE1529" s="222" t="s">
        <v>4927</v>
      </c>
      <c r="AF1529" s="157">
        <v>0</v>
      </c>
    </row>
    <row r="1530" spans="31:32" x14ac:dyDescent="0.25">
      <c r="AE1530" s="222" t="s">
        <v>2516</v>
      </c>
      <c r="AF1530" s="157">
        <v>0</v>
      </c>
    </row>
    <row r="1531" spans="31:32" x14ac:dyDescent="0.25">
      <c r="AE1531" s="222" t="s">
        <v>2277</v>
      </c>
      <c r="AF1531" s="157">
        <v>0</v>
      </c>
    </row>
    <row r="1532" spans="31:32" x14ac:dyDescent="0.25">
      <c r="AE1532" s="222" t="s">
        <v>2502</v>
      </c>
      <c r="AF1532" s="157">
        <v>0</v>
      </c>
    </row>
    <row r="1533" spans="31:32" x14ac:dyDescent="0.25">
      <c r="AE1533" s="222" t="s">
        <v>2293</v>
      </c>
      <c r="AF1533" s="157">
        <v>0</v>
      </c>
    </row>
    <row r="1534" spans="31:32" x14ac:dyDescent="0.25">
      <c r="AE1534" s="222" t="s">
        <v>2331</v>
      </c>
      <c r="AF1534" s="157">
        <v>0</v>
      </c>
    </row>
    <row r="1535" spans="31:32" x14ac:dyDescent="0.25">
      <c r="AE1535" s="222" t="s">
        <v>2167</v>
      </c>
      <c r="AF1535" s="157">
        <v>0</v>
      </c>
    </row>
    <row r="1536" spans="31:32" x14ac:dyDescent="0.25">
      <c r="AE1536" s="222" t="s">
        <v>2365</v>
      </c>
      <c r="AF1536" s="157">
        <v>0</v>
      </c>
    </row>
    <row r="1537" spans="31:32" x14ac:dyDescent="0.25">
      <c r="AE1537" s="222" t="s">
        <v>2241</v>
      </c>
      <c r="AF1537" s="157">
        <v>0</v>
      </c>
    </row>
    <row r="1538" spans="31:32" x14ac:dyDescent="0.25">
      <c r="AE1538" s="222" t="s">
        <v>4939</v>
      </c>
      <c r="AF1538" s="157">
        <v>0</v>
      </c>
    </row>
    <row r="1539" spans="31:32" x14ac:dyDescent="0.25">
      <c r="AE1539" s="222" t="s">
        <v>2281</v>
      </c>
      <c r="AF1539" s="157">
        <v>0</v>
      </c>
    </row>
    <row r="1540" spans="31:32" x14ac:dyDescent="0.25">
      <c r="AE1540" s="222" t="s">
        <v>2397</v>
      </c>
      <c r="AF1540" s="157">
        <v>0</v>
      </c>
    </row>
    <row r="1541" spans="31:32" x14ac:dyDescent="0.25">
      <c r="AE1541" s="222" t="s">
        <v>2169</v>
      </c>
      <c r="AF1541" s="157">
        <v>0</v>
      </c>
    </row>
    <row r="1542" spans="31:32" x14ac:dyDescent="0.25">
      <c r="AE1542" s="222" t="s">
        <v>2498</v>
      </c>
      <c r="AF1542" s="157">
        <v>0</v>
      </c>
    </row>
    <row r="1543" spans="31:32" x14ac:dyDescent="0.25">
      <c r="AE1543" s="222" t="s">
        <v>2291</v>
      </c>
      <c r="AF1543" s="157">
        <v>0</v>
      </c>
    </row>
    <row r="1544" spans="31:32" x14ac:dyDescent="0.25">
      <c r="AE1544" s="222" t="s">
        <v>1957</v>
      </c>
      <c r="AF1544" s="157">
        <v>0</v>
      </c>
    </row>
    <row r="1545" spans="31:32" x14ac:dyDescent="0.25">
      <c r="AE1545" s="222" t="s">
        <v>2131</v>
      </c>
      <c r="AF1545" s="157">
        <v>0</v>
      </c>
    </row>
    <row r="1546" spans="31:32" x14ac:dyDescent="0.25">
      <c r="AE1546" s="222" t="s">
        <v>1941</v>
      </c>
      <c r="AF1546" s="157">
        <v>0</v>
      </c>
    </row>
    <row r="1547" spans="31:32" x14ac:dyDescent="0.25">
      <c r="AE1547" s="222" t="s">
        <v>1916</v>
      </c>
      <c r="AF1547" s="157">
        <v>0</v>
      </c>
    </row>
    <row r="1548" spans="31:32" x14ac:dyDescent="0.25">
      <c r="AE1548" s="222" t="s">
        <v>1747</v>
      </c>
      <c r="AF1548" s="157">
        <v>0</v>
      </c>
    </row>
    <row r="1549" spans="31:32" x14ac:dyDescent="0.25">
      <c r="AE1549" s="222" t="s">
        <v>1466</v>
      </c>
      <c r="AF1549" s="157">
        <v>0</v>
      </c>
    </row>
    <row r="1550" spans="31:32" x14ac:dyDescent="0.25">
      <c r="AE1550" s="222" t="s">
        <v>1839</v>
      </c>
      <c r="AF1550" s="157">
        <v>0</v>
      </c>
    </row>
    <row r="1551" spans="31:32" x14ac:dyDescent="0.25">
      <c r="AE1551" s="222" t="s">
        <v>1480</v>
      </c>
      <c r="AF1551" s="157">
        <v>0</v>
      </c>
    </row>
    <row r="1552" spans="31:32" x14ac:dyDescent="0.25">
      <c r="AE1552" s="222" t="s">
        <v>1643</v>
      </c>
      <c r="AF1552" s="157">
        <v>0</v>
      </c>
    </row>
    <row r="1553" spans="31:32" x14ac:dyDescent="0.25">
      <c r="AE1553" s="222" t="s">
        <v>4817</v>
      </c>
      <c r="AF1553" s="157">
        <v>0</v>
      </c>
    </row>
    <row r="1554" spans="31:32" x14ac:dyDescent="0.25">
      <c r="AE1554" s="222" t="s">
        <v>4863</v>
      </c>
      <c r="AF1554" s="157">
        <v>0</v>
      </c>
    </row>
    <row r="1555" spans="31:32" x14ac:dyDescent="0.25">
      <c r="AE1555" s="222" t="s">
        <v>1490</v>
      </c>
      <c r="AF1555" s="157">
        <v>0</v>
      </c>
    </row>
    <row r="1556" spans="31:32" x14ac:dyDescent="0.25">
      <c r="AE1556" s="222" t="s">
        <v>1837</v>
      </c>
      <c r="AF1556" s="157">
        <v>0</v>
      </c>
    </row>
    <row r="1557" spans="31:32" x14ac:dyDescent="0.25">
      <c r="AE1557" s="222" t="s">
        <v>5288</v>
      </c>
      <c r="AF1557" s="157">
        <v>0</v>
      </c>
    </row>
    <row r="1558" spans="31:32" x14ac:dyDescent="0.25">
      <c r="AE1558" s="222" t="s">
        <v>1855</v>
      </c>
      <c r="AF1558" s="157">
        <v>0</v>
      </c>
    </row>
    <row r="1559" spans="31:32" x14ac:dyDescent="0.25">
      <c r="AE1559" s="222" t="s">
        <v>1390</v>
      </c>
      <c r="AF1559" s="157">
        <v>0</v>
      </c>
    </row>
    <row r="1560" spans="31:32" x14ac:dyDescent="0.25">
      <c r="AE1560" s="222" t="s">
        <v>1811</v>
      </c>
      <c r="AF1560" s="157">
        <v>0</v>
      </c>
    </row>
    <row r="1561" spans="31:32" x14ac:dyDescent="0.25">
      <c r="AE1561" s="222" t="s">
        <v>1372</v>
      </c>
      <c r="AF1561" s="157">
        <v>0</v>
      </c>
    </row>
    <row r="1562" spans="31:32" x14ac:dyDescent="0.25">
      <c r="AE1562" s="222" t="s">
        <v>4853</v>
      </c>
      <c r="AF1562" s="157">
        <v>0</v>
      </c>
    </row>
    <row r="1563" spans="31:32" x14ac:dyDescent="0.25">
      <c r="AE1563" s="222" t="s">
        <v>1496</v>
      </c>
      <c r="AF1563" s="157">
        <v>0</v>
      </c>
    </row>
    <row r="1564" spans="31:32" x14ac:dyDescent="0.25">
      <c r="AE1564" s="222" t="s">
        <v>1767</v>
      </c>
      <c r="AF1564" s="157">
        <v>0</v>
      </c>
    </row>
    <row r="1565" spans="31:32" x14ac:dyDescent="0.25">
      <c r="AE1565" s="222" t="s">
        <v>1386</v>
      </c>
      <c r="AF1565" s="157">
        <v>0</v>
      </c>
    </row>
    <row r="1566" spans="31:32" x14ac:dyDescent="0.25">
      <c r="AE1566" s="222" t="s">
        <v>1819</v>
      </c>
      <c r="AF1566" s="157">
        <v>0</v>
      </c>
    </row>
    <row r="1567" spans="31:32" x14ac:dyDescent="0.25">
      <c r="AE1567" s="222" t="s">
        <v>1498</v>
      </c>
      <c r="AF1567" s="157">
        <v>0</v>
      </c>
    </row>
    <row r="1568" spans="31:32" x14ac:dyDescent="0.25">
      <c r="AE1568" s="222" t="s">
        <v>1961</v>
      </c>
      <c r="AF1568" s="157">
        <v>0</v>
      </c>
    </row>
    <row r="1569" spans="31:32" x14ac:dyDescent="0.25">
      <c r="AE1569" s="222" t="s">
        <v>1394</v>
      </c>
      <c r="AF1569" s="157">
        <v>0</v>
      </c>
    </row>
    <row r="1570" spans="31:32" x14ac:dyDescent="0.25">
      <c r="AE1570" s="222" t="s">
        <v>1861</v>
      </c>
      <c r="AF1570" s="157">
        <v>0</v>
      </c>
    </row>
    <row r="1571" spans="31:32" x14ac:dyDescent="0.25">
      <c r="AE1571" s="222" t="s">
        <v>1504</v>
      </c>
      <c r="AF1571" s="157">
        <v>0</v>
      </c>
    </row>
    <row r="1572" spans="31:32" x14ac:dyDescent="0.25">
      <c r="AE1572" s="222" t="s">
        <v>1914</v>
      </c>
      <c r="AF1572" s="157">
        <v>0</v>
      </c>
    </row>
    <row r="1573" spans="31:32" x14ac:dyDescent="0.25">
      <c r="AE1573" s="222" t="s">
        <v>1502</v>
      </c>
      <c r="AF1573" s="157">
        <v>0</v>
      </c>
    </row>
    <row r="1574" spans="31:32" x14ac:dyDescent="0.25">
      <c r="AE1574" s="222" t="s">
        <v>3864</v>
      </c>
      <c r="AF1574" s="157">
        <v>0</v>
      </c>
    </row>
    <row r="1575" spans="31:32" x14ac:dyDescent="0.25">
      <c r="AE1575" s="222" t="s">
        <v>1494</v>
      </c>
      <c r="AF1575" s="157">
        <v>0</v>
      </c>
    </row>
    <row r="1576" spans="31:32" x14ac:dyDescent="0.25">
      <c r="AE1576" s="222" t="s">
        <v>1663</v>
      </c>
      <c r="AF1576" s="157">
        <v>0</v>
      </c>
    </row>
    <row r="1577" spans="31:32" x14ac:dyDescent="0.25">
      <c r="AE1577" s="222" t="s">
        <v>1500</v>
      </c>
      <c r="AF1577" s="157">
        <v>0</v>
      </c>
    </row>
    <row r="1578" spans="31:32" x14ac:dyDescent="0.25">
      <c r="AE1578" s="222" t="s">
        <v>1743</v>
      </c>
      <c r="AF1578" s="157">
        <v>0</v>
      </c>
    </row>
    <row r="1579" spans="31:32" x14ac:dyDescent="0.25">
      <c r="AE1579" s="222" t="s">
        <v>1506</v>
      </c>
      <c r="AF1579" s="157">
        <v>0</v>
      </c>
    </row>
    <row r="1580" spans="31:32" x14ac:dyDescent="0.25">
      <c r="AE1580" s="222" t="s">
        <v>1703</v>
      </c>
      <c r="AF1580" s="157">
        <v>0</v>
      </c>
    </row>
    <row r="1581" spans="31:32" x14ac:dyDescent="0.25">
      <c r="AE1581" s="222" t="s">
        <v>1514</v>
      </c>
      <c r="AF1581" s="157">
        <v>0</v>
      </c>
    </row>
    <row r="1582" spans="31:32" x14ac:dyDescent="0.25">
      <c r="AE1582" s="222" t="s">
        <v>1699</v>
      </c>
      <c r="AF1582" s="157">
        <v>0</v>
      </c>
    </row>
    <row r="1583" spans="31:32" x14ac:dyDescent="0.25">
      <c r="AE1583" s="222" t="s">
        <v>1508</v>
      </c>
      <c r="AF1583" s="157">
        <v>0</v>
      </c>
    </row>
    <row r="1584" spans="31:32" x14ac:dyDescent="0.25">
      <c r="AE1584" s="222" t="s">
        <v>1731</v>
      </c>
      <c r="AF1584" s="157">
        <v>0</v>
      </c>
    </row>
    <row r="1585" spans="31:32" x14ac:dyDescent="0.25">
      <c r="AE1585" s="222" t="s">
        <v>1526</v>
      </c>
      <c r="AF1585" s="157">
        <v>0</v>
      </c>
    </row>
    <row r="1586" spans="31:32" x14ac:dyDescent="0.25">
      <c r="AE1586" s="222" t="s">
        <v>4859</v>
      </c>
      <c r="AF1586" s="157">
        <v>0</v>
      </c>
    </row>
    <row r="1587" spans="31:32" x14ac:dyDescent="0.25">
      <c r="AE1587" s="222" t="s">
        <v>1512</v>
      </c>
      <c r="AF1587" s="157">
        <v>0</v>
      </c>
    </row>
    <row r="1588" spans="31:32" x14ac:dyDescent="0.25">
      <c r="AE1588" s="222" t="s">
        <v>4861</v>
      </c>
      <c r="AF1588" s="157">
        <v>0</v>
      </c>
    </row>
    <row r="1589" spans="31:32" x14ac:dyDescent="0.25">
      <c r="AE1589" s="222" t="s">
        <v>1510</v>
      </c>
      <c r="AF1589" s="157">
        <v>0</v>
      </c>
    </row>
    <row r="1590" spans="31:32" x14ac:dyDescent="0.25">
      <c r="AE1590" s="222" t="s">
        <v>4258</v>
      </c>
      <c r="AF1590" s="157">
        <v>0</v>
      </c>
    </row>
    <row r="1591" spans="31:32" x14ac:dyDescent="0.25">
      <c r="AE1591" s="222" t="s">
        <v>1524</v>
      </c>
      <c r="AF1591" s="157">
        <v>0</v>
      </c>
    </row>
    <row r="1592" spans="31:32" x14ac:dyDescent="0.25">
      <c r="AE1592" s="222" t="s">
        <v>1953</v>
      </c>
      <c r="AF1592" s="157">
        <v>0</v>
      </c>
    </row>
    <row r="1593" spans="31:32" x14ac:dyDescent="0.25">
      <c r="AE1593" s="222" t="s">
        <v>1548</v>
      </c>
      <c r="AF1593" s="157">
        <v>0</v>
      </c>
    </row>
    <row r="1594" spans="31:32" x14ac:dyDescent="0.25">
      <c r="AE1594" s="222" t="s">
        <v>1939</v>
      </c>
      <c r="AF1594" s="157">
        <v>0</v>
      </c>
    </row>
    <row r="1595" spans="31:32" x14ac:dyDescent="0.25">
      <c r="AE1595" s="222" t="s">
        <v>1557</v>
      </c>
      <c r="AF1595" s="157">
        <v>0</v>
      </c>
    </row>
    <row r="1596" spans="31:32" x14ac:dyDescent="0.25">
      <c r="AE1596" s="222" t="s">
        <v>1869</v>
      </c>
      <c r="AF1596" s="157">
        <v>0</v>
      </c>
    </row>
    <row r="1597" spans="31:32" x14ac:dyDescent="0.25">
      <c r="AE1597" s="222" t="s">
        <v>1530</v>
      </c>
      <c r="AF1597" s="157">
        <v>0</v>
      </c>
    </row>
    <row r="1598" spans="31:32" x14ac:dyDescent="0.25">
      <c r="AE1598" s="222" t="s">
        <v>1969</v>
      </c>
      <c r="AF1598" s="157">
        <v>0</v>
      </c>
    </row>
    <row r="1599" spans="31:32" x14ac:dyDescent="0.25">
      <c r="AE1599" s="222" t="s">
        <v>1552</v>
      </c>
      <c r="AF1599" s="157">
        <v>0</v>
      </c>
    </row>
    <row r="1600" spans="31:32" x14ac:dyDescent="0.25">
      <c r="AE1600" s="222" t="s">
        <v>1893</v>
      </c>
      <c r="AF1600" s="157">
        <v>0</v>
      </c>
    </row>
    <row r="1601" spans="31:32" x14ac:dyDescent="0.25">
      <c r="AE1601" s="222" t="s">
        <v>1599</v>
      </c>
      <c r="AF1601" s="157">
        <v>0</v>
      </c>
    </row>
    <row r="1602" spans="31:32" x14ac:dyDescent="0.25">
      <c r="AE1602" s="222" t="s">
        <v>1963</v>
      </c>
      <c r="AF1602" s="157">
        <v>0</v>
      </c>
    </row>
    <row r="1603" spans="31:32" x14ac:dyDescent="0.25">
      <c r="AE1603" s="222" t="s">
        <v>1528</v>
      </c>
      <c r="AF1603" s="157">
        <v>0</v>
      </c>
    </row>
    <row r="1604" spans="31:32" x14ac:dyDescent="0.25">
      <c r="AE1604" s="222" t="s">
        <v>1933</v>
      </c>
      <c r="AF1604" s="157">
        <v>0</v>
      </c>
    </row>
    <row r="1605" spans="31:32" x14ac:dyDescent="0.25">
      <c r="AE1605" s="222" t="s">
        <v>1538</v>
      </c>
      <c r="AF1605" s="157">
        <v>0</v>
      </c>
    </row>
    <row r="1606" spans="31:32" x14ac:dyDescent="0.25">
      <c r="AE1606" s="222" t="s">
        <v>1873</v>
      </c>
      <c r="AF1606" s="157">
        <v>0</v>
      </c>
    </row>
    <row r="1607" spans="31:32" x14ac:dyDescent="0.25">
      <c r="AE1607" s="222" t="s">
        <v>1544</v>
      </c>
      <c r="AF1607" s="157">
        <v>0</v>
      </c>
    </row>
    <row r="1608" spans="31:32" x14ac:dyDescent="0.25">
      <c r="AE1608" s="222" t="s">
        <v>1681</v>
      </c>
      <c r="AF1608" s="157">
        <v>0</v>
      </c>
    </row>
    <row r="1609" spans="31:32" x14ac:dyDescent="0.25">
      <c r="AE1609" s="222" t="s">
        <v>1563</v>
      </c>
      <c r="AF1609" s="157">
        <v>0</v>
      </c>
    </row>
    <row r="1610" spans="31:32" x14ac:dyDescent="0.25">
      <c r="AE1610" s="222" t="s">
        <v>1815</v>
      </c>
      <c r="AF1610" s="157">
        <v>0</v>
      </c>
    </row>
    <row r="1611" spans="31:32" x14ac:dyDescent="0.25">
      <c r="AE1611" s="222" t="s">
        <v>4821</v>
      </c>
      <c r="AF1611" s="157">
        <v>0</v>
      </c>
    </row>
    <row r="1612" spans="31:32" x14ac:dyDescent="0.25">
      <c r="AE1612" s="222" t="s">
        <v>1639</v>
      </c>
      <c r="AF1612" s="157">
        <v>0</v>
      </c>
    </row>
    <row r="1613" spans="31:32" x14ac:dyDescent="0.25">
      <c r="AE1613" s="222" t="s">
        <v>1585</v>
      </c>
      <c r="AF1613" s="157">
        <v>0</v>
      </c>
    </row>
    <row r="1614" spans="31:32" x14ac:dyDescent="0.25">
      <c r="AE1614" s="222" t="s">
        <v>4849</v>
      </c>
      <c r="AF1614" s="157">
        <v>0</v>
      </c>
    </row>
    <row r="1615" spans="31:32" x14ac:dyDescent="0.25">
      <c r="AE1615" s="222" t="s">
        <v>1595</v>
      </c>
      <c r="AF1615" s="157">
        <v>0</v>
      </c>
    </row>
    <row r="1616" spans="31:32" x14ac:dyDescent="0.25">
      <c r="AE1616" s="222" t="s">
        <v>1755</v>
      </c>
      <c r="AF1616" s="157">
        <v>0</v>
      </c>
    </row>
    <row r="1617" spans="31:32" x14ac:dyDescent="0.25">
      <c r="AE1617" s="222" t="s">
        <v>1559</v>
      </c>
      <c r="AF1617" s="157">
        <v>0</v>
      </c>
    </row>
    <row r="1618" spans="31:32" x14ac:dyDescent="0.25">
      <c r="AE1618" s="222" t="s">
        <v>3415</v>
      </c>
      <c r="AF1618" s="157">
        <v>0</v>
      </c>
    </row>
    <row r="1619" spans="31:32" x14ac:dyDescent="0.25">
      <c r="AE1619" s="222" t="s">
        <v>1550</v>
      </c>
      <c r="AF1619" s="157">
        <v>0</v>
      </c>
    </row>
    <row r="1620" spans="31:32" x14ac:dyDescent="0.25">
      <c r="AE1620" s="222" t="s">
        <v>1737</v>
      </c>
      <c r="AF1620" s="157">
        <v>0</v>
      </c>
    </row>
    <row r="1621" spans="31:32" x14ac:dyDescent="0.25">
      <c r="AE1621" s="222" t="s">
        <v>4823</v>
      </c>
      <c r="AF1621" s="157">
        <v>0</v>
      </c>
    </row>
    <row r="1622" spans="31:32" x14ac:dyDescent="0.25">
      <c r="AE1622" s="222" t="s">
        <v>1741</v>
      </c>
      <c r="AF1622" s="157">
        <v>0</v>
      </c>
    </row>
    <row r="1623" spans="31:32" x14ac:dyDescent="0.25">
      <c r="AE1623" s="222" t="s">
        <v>1561</v>
      </c>
      <c r="AF1623" s="157">
        <v>0</v>
      </c>
    </row>
    <row r="1624" spans="31:32" x14ac:dyDescent="0.25">
      <c r="AE1624" s="222" t="s">
        <v>1673</v>
      </c>
      <c r="AF1624" s="157">
        <v>0</v>
      </c>
    </row>
    <row r="1625" spans="31:32" x14ac:dyDescent="0.25">
      <c r="AE1625" s="222" t="s">
        <v>1554</v>
      </c>
      <c r="AF1625" s="157">
        <v>0</v>
      </c>
    </row>
    <row r="1626" spans="31:32" x14ac:dyDescent="0.25">
      <c r="AE1626" s="222" t="s">
        <v>1789</v>
      </c>
      <c r="AF1626" s="157">
        <v>0</v>
      </c>
    </row>
    <row r="1627" spans="31:32" x14ac:dyDescent="0.25">
      <c r="AE1627" s="222" t="s">
        <v>4286</v>
      </c>
      <c r="AF1627" s="157">
        <v>0</v>
      </c>
    </row>
    <row r="1628" spans="31:32" x14ac:dyDescent="0.25">
      <c r="AE1628" s="222" t="s">
        <v>1793</v>
      </c>
      <c r="AF1628" s="157">
        <v>0</v>
      </c>
    </row>
    <row r="1629" spans="31:32" x14ac:dyDescent="0.25">
      <c r="AE1629" s="222" t="s">
        <v>1532</v>
      </c>
      <c r="AF1629" s="157">
        <v>0</v>
      </c>
    </row>
    <row r="1630" spans="31:32" x14ac:dyDescent="0.25">
      <c r="AE1630" s="222" t="s">
        <v>1801</v>
      </c>
      <c r="AF1630" s="157">
        <v>0</v>
      </c>
    </row>
    <row r="1631" spans="31:32" x14ac:dyDescent="0.25">
      <c r="AE1631" s="222" t="s">
        <v>4825</v>
      </c>
      <c r="AF1631" s="157">
        <v>0</v>
      </c>
    </row>
    <row r="1632" spans="31:32" x14ac:dyDescent="0.25">
      <c r="AE1632" s="222" t="s">
        <v>1807</v>
      </c>
      <c r="AF1632" s="157">
        <v>0</v>
      </c>
    </row>
    <row r="1633" spans="31:32" x14ac:dyDescent="0.25">
      <c r="AE1633" s="222" t="s">
        <v>1581</v>
      </c>
      <c r="AF1633" s="157">
        <v>0</v>
      </c>
    </row>
    <row r="1634" spans="31:32" x14ac:dyDescent="0.25">
      <c r="AE1634" s="222" t="s">
        <v>1817</v>
      </c>
      <c r="AF1634" s="157">
        <v>0</v>
      </c>
    </row>
    <row r="1635" spans="31:32" x14ac:dyDescent="0.25">
      <c r="AE1635" s="222" t="s">
        <v>1577</v>
      </c>
      <c r="AF1635" s="157">
        <v>0</v>
      </c>
    </row>
    <row r="1636" spans="31:32" x14ac:dyDescent="0.25">
      <c r="AE1636" s="222" t="s">
        <v>1881</v>
      </c>
      <c r="AF1636" s="157">
        <v>0</v>
      </c>
    </row>
    <row r="1637" spans="31:32" x14ac:dyDescent="0.25">
      <c r="AE1637" s="222" t="s">
        <v>1579</v>
      </c>
      <c r="AF1637" s="157">
        <v>0</v>
      </c>
    </row>
    <row r="1638" spans="31:32" x14ac:dyDescent="0.25">
      <c r="AE1638" s="222" t="s">
        <v>1899</v>
      </c>
      <c r="AF1638" s="157">
        <v>0</v>
      </c>
    </row>
    <row r="1639" spans="31:32" x14ac:dyDescent="0.25">
      <c r="AE1639" s="222" t="s">
        <v>1587</v>
      </c>
      <c r="AF1639" s="157">
        <v>0</v>
      </c>
    </row>
    <row r="1640" spans="31:32" x14ac:dyDescent="0.25">
      <c r="AE1640" s="222" t="s">
        <v>1943</v>
      </c>
      <c r="AF1640" s="157">
        <v>0</v>
      </c>
    </row>
    <row r="1641" spans="31:32" x14ac:dyDescent="0.25">
      <c r="AE1641" s="222" t="s">
        <v>1583</v>
      </c>
      <c r="AF1641" s="157">
        <v>0</v>
      </c>
    </row>
    <row r="1642" spans="31:32" x14ac:dyDescent="0.25">
      <c r="AE1642" s="222" t="s">
        <v>1951</v>
      </c>
      <c r="AF1642" s="157">
        <v>0</v>
      </c>
    </row>
    <row r="1643" spans="31:32" x14ac:dyDescent="0.25">
      <c r="AE1643" s="222" t="s">
        <v>1534</v>
      </c>
      <c r="AF1643" s="157">
        <v>0</v>
      </c>
    </row>
    <row r="1644" spans="31:32" x14ac:dyDescent="0.25">
      <c r="AE1644" s="222" t="s">
        <v>1835</v>
      </c>
      <c r="AF1644" s="157">
        <v>0</v>
      </c>
    </row>
    <row r="1645" spans="31:32" x14ac:dyDescent="0.25">
      <c r="AE1645" s="222" t="s">
        <v>1589</v>
      </c>
      <c r="AF1645" s="157">
        <v>0</v>
      </c>
    </row>
    <row r="1646" spans="31:32" x14ac:dyDescent="0.25">
      <c r="AE1646" s="222" t="s">
        <v>1871</v>
      </c>
      <c r="AF1646" s="157">
        <v>0</v>
      </c>
    </row>
    <row r="1647" spans="31:32" x14ac:dyDescent="0.25">
      <c r="AE1647" s="222" t="s">
        <v>1536</v>
      </c>
      <c r="AF1647" s="157">
        <v>0</v>
      </c>
    </row>
    <row r="1648" spans="31:32" x14ac:dyDescent="0.25">
      <c r="AE1648" s="222" t="s">
        <v>1967</v>
      </c>
      <c r="AF1648" s="157">
        <v>0</v>
      </c>
    </row>
    <row r="1649" spans="31:32" x14ac:dyDescent="0.25">
      <c r="AE1649" s="222" t="s">
        <v>4322</v>
      </c>
      <c r="AF1649" s="157">
        <v>0</v>
      </c>
    </row>
    <row r="1650" spans="31:32" x14ac:dyDescent="0.25">
      <c r="AE1650" s="222" t="s">
        <v>1906</v>
      </c>
      <c r="AF1650" s="157">
        <v>0</v>
      </c>
    </row>
    <row r="1651" spans="31:32" x14ac:dyDescent="0.25">
      <c r="AE1651" s="222" t="s">
        <v>1565</v>
      </c>
      <c r="AF1651" s="157">
        <v>0</v>
      </c>
    </row>
    <row r="1652" spans="31:32" x14ac:dyDescent="0.25">
      <c r="AE1652" s="222" t="s">
        <v>1897</v>
      </c>
      <c r="AF1652" s="157">
        <v>0</v>
      </c>
    </row>
    <row r="1653" spans="31:32" x14ac:dyDescent="0.25">
      <c r="AE1653" s="222" t="s">
        <v>1567</v>
      </c>
      <c r="AF1653" s="157">
        <v>0</v>
      </c>
    </row>
    <row r="1654" spans="31:32" x14ac:dyDescent="0.25">
      <c r="AE1654" s="222" t="s">
        <v>1912</v>
      </c>
      <c r="AF1654" s="157">
        <v>0</v>
      </c>
    </row>
    <row r="1655" spans="31:32" x14ac:dyDescent="0.25">
      <c r="AE1655" s="222" t="s">
        <v>1593</v>
      </c>
      <c r="AF1655" s="157">
        <v>0</v>
      </c>
    </row>
    <row r="1656" spans="31:32" x14ac:dyDescent="0.25">
      <c r="AE1656" s="222" t="s">
        <v>1867</v>
      </c>
      <c r="AF1656" s="157">
        <v>0</v>
      </c>
    </row>
    <row r="1657" spans="31:32" x14ac:dyDescent="0.25">
      <c r="AE1657" s="222" t="s">
        <v>1575</v>
      </c>
      <c r="AF1657" s="157">
        <v>0</v>
      </c>
    </row>
    <row r="1658" spans="31:32" x14ac:dyDescent="0.25">
      <c r="AE1658" s="222" t="s">
        <v>1883</v>
      </c>
      <c r="AF1658" s="157">
        <v>0</v>
      </c>
    </row>
    <row r="1659" spans="31:32" x14ac:dyDescent="0.25">
      <c r="AE1659" s="222" t="s">
        <v>4829</v>
      </c>
      <c r="AF1659" s="157">
        <v>0</v>
      </c>
    </row>
    <row r="1660" spans="31:32" x14ac:dyDescent="0.25">
      <c r="AE1660" s="222" t="s">
        <v>1887</v>
      </c>
      <c r="AF1660" s="157">
        <v>0</v>
      </c>
    </row>
    <row r="1661" spans="31:32" x14ac:dyDescent="0.25">
      <c r="AE1661" s="222" t="s">
        <v>1571</v>
      </c>
      <c r="AF1661" s="157">
        <v>0</v>
      </c>
    </row>
    <row r="1662" spans="31:32" x14ac:dyDescent="0.25">
      <c r="AE1662" s="222" t="s">
        <v>2703</v>
      </c>
      <c r="AF1662" s="157">
        <v>0</v>
      </c>
    </row>
    <row r="1663" spans="31:32" x14ac:dyDescent="0.25">
      <c r="AE1663" s="222" t="s">
        <v>1591</v>
      </c>
      <c r="AF1663" s="157">
        <v>0</v>
      </c>
    </row>
    <row r="1664" spans="31:32" x14ac:dyDescent="0.25">
      <c r="AE1664" s="222" t="s">
        <v>1845</v>
      </c>
      <c r="AF1664" s="157">
        <v>0</v>
      </c>
    </row>
    <row r="1665" spans="31:32" x14ac:dyDescent="0.25">
      <c r="AE1665" s="222" t="s">
        <v>1597</v>
      </c>
      <c r="AF1665" s="157">
        <v>0</v>
      </c>
    </row>
    <row r="1666" spans="31:32" x14ac:dyDescent="0.25">
      <c r="AE1666" s="222" t="s">
        <v>3010</v>
      </c>
      <c r="AF1666" s="157">
        <v>0</v>
      </c>
    </row>
    <row r="1667" spans="31:32" x14ac:dyDescent="0.25">
      <c r="AE1667" s="222" t="s">
        <v>4827</v>
      </c>
      <c r="AF1667" s="157">
        <v>0</v>
      </c>
    </row>
    <row r="1668" spans="31:32" x14ac:dyDescent="0.25">
      <c r="AE1668" s="222" t="s">
        <v>1879</v>
      </c>
      <c r="AF1668" s="157">
        <v>0</v>
      </c>
    </row>
    <row r="1669" spans="31:32" x14ac:dyDescent="0.25">
      <c r="AE1669" s="222" t="s">
        <v>1573</v>
      </c>
      <c r="AF1669" s="157">
        <v>0</v>
      </c>
    </row>
    <row r="1670" spans="31:32" x14ac:dyDescent="0.25">
      <c r="AE1670" s="222" t="s">
        <v>1927</v>
      </c>
      <c r="AF1670" s="157">
        <v>0</v>
      </c>
    </row>
    <row r="1671" spans="31:32" x14ac:dyDescent="0.25">
      <c r="AE1671" s="222" t="s">
        <v>1542</v>
      </c>
      <c r="AF1671" s="157">
        <v>0</v>
      </c>
    </row>
    <row r="1672" spans="31:32" x14ac:dyDescent="0.25">
      <c r="AE1672" s="222" t="s">
        <v>4877</v>
      </c>
      <c r="AF1672" s="157">
        <v>0</v>
      </c>
    </row>
    <row r="1673" spans="31:32" x14ac:dyDescent="0.25">
      <c r="AE1673" s="222" t="s">
        <v>1569</v>
      </c>
      <c r="AF1673" s="157">
        <v>0</v>
      </c>
    </row>
    <row r="1674" spans="31:32" x14ac:dyDescent="0.25">
      <c r="AE1674" s="222" t="s">
        <v>4873</v>
      </c>
      <c r="AF1674" s="157">
        <v>0</v>
      </c>
    </row>
    <row r="1675" spans="31:32" x14ac:dyDescent="0.25">
      <c r="AE1675" s="222" t="s">
        <v>2407</v>
      </c>
      <c r="AF1675" s="157">
        <v>0</v>
      </c>
    </row>
    <row r="1676" spans="31:32" x14ac:dyDescent="0.25">
      <c r="AE1676" s="222" t="s">
        <v>1635</v>
      </c>
      <c r="AF1676" s="157">
        <v>0</v>
      </c>
    </row>
    <row r="1677" spans="31:32" x14ac:dyDescent="0.25">
      <c r="AE1677" s="222" t="s">
        <v>1627</v>
      </c>
      <c r="AF1677" s="157">
        <v>0</v>
      </c>
    </row>
    <row r="1678" spans="31:32" x14ac:dyDescent="0.25">
      <c r="AE1678" s="222" t="s">
        <v>1667</v>
      </c>
      <c r="AF1678" s="157">
        <v>0</v>
      </c>
    </row>
    <row r="1679" spans="31:32" x14ac:dyDescent="0.25">
      <c r="AE1679" s="222" t="s">
        <v>1721</v>
      </c>
      <c r="AF1679" s="157">
        <v>0</v>
      </c>
    </row>
    <row r="1680" spans="31:32" x14ac:dyDescent="0.25">
      <c r="AE1680" s="222" t="s">
        <v>1751</v>
      </c>
      <c r="AF1680" s="157">
        <v>0</v>
      </c>
    </row>
    <row r="1681" spans="31:32" x14ac:dyDescent="0.25">
      <c r="AE1681" s="222" t="s">
        <v>1813</v>
      </c>
      <c r="AF1681" s="157">
        <v>0</v>
      </c>
    </row>
    <row r="1682" spans="31:32" x14ac:dyDescent="0.25">
      <c r="AE1682" s="222" t="s">
        <v>4851</v>
      </c>
      <c r="AF1682" s="157">
        <v>0</v>
      </c>
    </row>
    <row r="1683" spans="31:32" x14ac:dyDescent="0.25">
      <c r="AE1683" s="222" t="s">
        <v>1607</v>
      </c>
      <c r="AF1683" s="157">
        <v>0</v>
      </c>
    </row>
    <row r="1684" spans="31:32" x14ac:dyDescent="0.25">
      <c r="AE1684" s="222" t="s">
        <v>1671</v>
      </c>
      <c r="AF1684" s="157">
        <v>0</v>
      </c>
    </row>
    <row r="1685" spans="31:32" x14ac:dyDescent="0.25">
      <c r="AE1685" s="222" t="s">
        <v>1727</v>
      </c>
      <c r="AF1685" s="157">
        <v>0</v>
      </c>
    </row>
    <row r="1686" spans="31:32" x14ac:dyDescent="0.25">
      <c r="AE1686" s="222" t="s">
        <v>1769</v>
      </c>
      <c r="AF1686" s="157">
        <v>0</v>
      </c>
    </row>
    <row r="1687" spans="31:32" x14ac:dyDescent="0.25">
      <c r="AE1687" s="222" t="s">
        <v>1609</v>
      </c>
      <c r="AF1687" s="157">
        <v>0</v>
      </c>
    </row>
    <row r="1688" spans="31:32" x14ac:dyDescent="0.25">
      <c r="AE1688" s="222" t="s">
        <v>1771</v>
      </c>
      <c r="AF1688" s="157">
        <v>0</v>
      </c>
    </row>
    <row r="1689" spans="31:32" x14ac:dyDescent="0.25">
      <c r="AE1689" s="222" t="s">
        <v>1603</v>
      </c>
      <c r="AF1689" s="157">
        <v>0</v>
      </c>
    </row>
    <row r="1690" spans="31:32" x14ac:dyDescent="0.25">
      <c r="AE1690" s="222" t="s">
        <v>4857</v>
      </c>
      <c r="AF1690" s="157">
        <v>0</v>
      </c>
    </row>
    <row r="1691" spans="31:32" x14ac:dyDescent="0.25">
      <c r="AE1691" s="222" t="s">
        <v>1761</v>
      </c>
      <c r="AF1691" s="157">
        <v>0</v>
      </c>
    </row>
    <row r="1692" spans="31:32" x14ac:dyDescent="0.25">
      <c r="AE1692" s="222" t="s">
        <v>4841</v>
      </c>
      <c r="AF1692" s="157">
        <v>0</v>
      </c>
    </row>
    <row r="1693" spans="31:32" x14ac:dyDescent="0.25">
      <c r="AE1693" s="222" t="s">
        <v>1735</v>
      </c>
      <c r="AF1693" s="157">
        <v>0</v>
      </c>
    </row>
    <row r="1694" spans="31:32" x14ac:dyDescent="0.25">
      <c r="AE1694" s="222" t="s">
        <v>1661</v>
      </c>
      <c r="AF1694" s="157">
        <v>0</v>
      </c>
    </row>
    <row r="1695" spans="31:32" x14ac:dyDescent="0.25">
      <c r="AE1695" s="222" t="s">
        <v>1605</v>
      </c>
      <c r="AF1695" s="157">
        <v>0</v>
      </c>
    </row>
    <row r="1696" spans="31:32" x14ac:dyDescent="0.25">
      <c r="AE1696" s="222" t="s">
        <v>1729</v>
      </c>
      <c r="AF1696" s="157">
        <v>0</v>
      </c>
    </row>
    <row r="1697" spans="31:32" x14ac:dyDescent="0.25">
      <c r="AE1697" s="222" t="s">
        <v>1785</v>
      </c>
      <c r="AF1697" s="157">
        <v>0</v>
      </c>
    </row>
    <row r="1698" spans="31:32" x14ac:dyDescent="0.25">
      <c r="AE1698" s="222" t="s">
        <v>1773</v>
      </c>
      <c r="AF1698" s="157">
        <v>0</v>
      </c>
    </row>
    <row r="1699" spans="31:32" x14ac:dyDescent="0.25">
      <c r="AE1699" s="222" t="s">
        <v>1763</v>
      </c>
      <c r="AF1699" s="157">
        <v>0</v>
      </c>
    </row>
    <row r="1700" spans="31:32" x14ac:dyDescent="0.25">
      <c r="AE1700" s="222" t="s">
        <v>1765</v>
      </c>
      <c r="AF1700" s="157">
        <v>0</v>
      </c>
    </row>
    <row r="1701" spans="31:32" x14ac:dyDescent="0.25">
      <c r="AE1701" s="222" t="s">
        <v>1777</v>
      </c>
      <c r="AF1701" s="157">
        <v>0</v>
      </c>
    </row>
    <row r="1702" spans="31:32" x14ac:dyDescent="0.25">
      <c r="AE1702" s="222" t="s">
        <v>1733</v>
      </c>
      <c r="AF1702" s="157">
        <v>0</v>
      </c>
    </row>
    <row r="1703" spans="31:32" x14ac:dyDescent="0.25">
      <c r="AE1703" s="222" t="s">
        <v>1613</v>
      </c>
      <c r="AF1703" s="157">
        <v>0</v>
      </c>
    </row>
    <row r="1704" spans="31:32" x14ac:dyDescent="0.25">
      <c r="AE1704" s="222" t="s">
        <v>1649</v>
      </c>
      <c r="AF1704" s="157">
        <v>0</v>
      </c>
    </row>
    <row r="1705" spans="31:32" x14ac:dyDescent="0.25">
      <c r="AE1705" s="222" t="s">
        <v>4833</v>
      </c>
      <c r="AF1705" s="157">
        <v>0</v>
      </c>
    </row>
    <row r="1706" spans="31:32" x14ac:dyDescent="0.25">
      <c r="AE1706" s="222" t="s">
        <v>4845</v>
      </c>
      <c r="AF1706" s="157">
        <v>0</v>
      </c>
    </row>
    <row r="1707" spans="31:32" x14ac:dyDescent="0.25">
      <c r="AE1707" s="222" t="s">
        <v>1601</v>
      </c>
      <c r="AF1707" s="157">
        <v>0</v>
      </c>
    </row>
    <row r="1708" spans="31:32" x14ac:dyDescent="0.25">
      <c r="AE1708" s="222" t="s">
        <v>1791</v>
      </c>
      <c r="AF1708" s="157">
        <v>0</v>
      </c>
    </row>
    <row r="1709" spans="31:32" x14ac:dyDescent="0.25">
      <c r="AE1709" s="222" t="s">
        <v>1615</v>
      </c>
      <c r="AF1709" s="157">
        <v>0</v>
      </c>
    </row>
    <row r="1710" spans="31:32" x14ac:dyDescent="0.25">
      <c r="AE1710" s="222" t="s">
        <v>1783</v>
      </c>
      <c r="AF1710" s="157">
        <v>0</v>
      </c>
    </row>
    <row r="1711" spans="31:32" x14ac:dyDescent="0.25">
      <c r="AE1711" s="222" t="s">
        <v>1617</v>
      </c>
      <c r="AF1711" s="157">
        <v>0</v>
      </c>
    </row>
    <row r="1712" spans="31:32" x14ac:dyDescent="0.25">
      <c r="AE1712" s="222" t="s">
        <v>2159</v>
      </c>
      <c r="AF1712" s="157">
        <v>0</v>
      </c>
    </row>
    <row r="1713" spans="31:32" x14ac:dyDescent="0.25">
      <c r="AE1713" s="222" t="s">
        <v>4843</v>
      </c>
      <c r="AF1713" s="157">
        <v>0</v>
      </c>
    </row>
    <row r="1714" spans="31:32" x14ac:dyDescent="0.25">
      <c r="AE1714" s="222" t="s">
        <v>1665</v>
      </c>
      <c r="AF1714" s="157">
        <v>0</v>
      </c>
    </row>
    <row r="1715" spans="31:32" x14ac:dyDescent="0.25">
      <c r="AE1715" s="222" t="s">
        <v>1653</v>
      </c>
      <c r="AF1715" s="157">
        <v>0</v>
      </c>
    </row>
    <row r="1716" spans="31:32" x14ac:dyDescent="0.25">
      <c r="AE1716" s="222" t="s">
        <v>1803</v>
      </c>
      <c r="AF1716" s="157">
        <v>0</v>
      </c>
    </row>
    <row r="1717" spans="31:32" x14ac:dyDescent="0.25">
      <c r="AE1717" s="222" t="s">
        <v>1655</v>
      </c>
      <c r="AF1717" s="157">
        <v>0</v>
      </c>
    </row>
    <row r="1718" spans="31:32" x14ac:dyDescent="0.25">
      <c r="AE1718" s="222" t="s">
        <v>1631</v>
      </c>
      <c r="AF1718" s="157">
        <v>0</v>
      </c>
    </row>
    <row r="1719" spans="31:32" x14ac:dyDescent="0.25">
      <c r="AE1719" s="222" t="s">
        <v>1799</v>
      </c>
      <c r="AF1719" s="157">
        <v>0</v>
      </c>
    </row>
    <row r="1720" spans="31:32" x14ac:dyDescent="0.25">
      <c r="AE1720" s="222" t="s">
        <v>1645</v>
      </c>
      <c r="AF1720" s="157">
        <v>0</v>
      </c>
    </row>
    <row r="1721" spans="31:32" x14ac:dyDescent="0.25">
      <c r="AE1721" s="222" t="s">
        <v>1797</v>
      </c>
      <c r="AF1721" s="157">
        <v>0</v>
      </c>
    </row>
    <row r="1722" spans="31:32" x14ac:dyDescent="0.25">
      <c r="AE1722" s="222" t="s">
        <v>1637</v>
      </c>
      <c r="AF1722" s="157">
        <v>0</v>
      </c>
    </row>
    <row r="1723" spans="31:32" x14ac:dyDescent="0.25">
      <c r="AE1723" s="222" t="s">
        <v>1657</v>
      </c>
      <c r="AF1723" s="157">
        <v>0</v>
      </c>
    </row>
    <row r="1724" spans="31:32" x14ac:dyDescent="0.25">
      <c r="AE1724" s="222" t="s">
        <v>1805</v>
      </c>
      <c r="AF1724" s="157">
        <v>0</v>
      </c>
    </row>
    <row r="1725" spans="31:32" x14ac:dyDescent="0.25">
      <c r="AE1725" s="222" t="s">
        <v>1685</v>
      </c>
      <c r="AF1725" s="157">
        <v>0</v>
      </c>
    </row>
    <row r="1726" spans="31:32" x14ac:dyDescent="0.25">
      <c r="AE1726" s="222" t="s">
        <v>4865</v>
      </c>
      <c r="AF1726" s="157">
        <v>0</v>
      </c>
    </row>
    <row r="1727" spans="31:32" x14ac:dyDescent="0.25">
      <c r="AE1727" s="222" t="s">
        <v>1687</v>
      </c>
      <c r="AF1727" s="157">
        <v>0</v>
      </c>
    </row>
    <row r="1728" spans="31:32" x14ac:dyDescent="0.25">
      <c r="AE1728" s="222" t="s">
        <v>1947</v>
      </c>
      <c r="AF1728" s="157">
        <v>0</v>
      </c>
    </row>
    <row r="1729" spans="31:32" x14ac:dyDescent="0.25">
      <c r="AE1729" s="222" t="s">
        <v>1689</v>
      </c>
      <c r="AF1729" s="157">
        <v>0</v>
      </c>
    </row>
    <row r="1730" spans="31:32" x14ac:dyDescent="0.25">
      <c r="AE1730" s="222" t="s">
        <v>1827</v>
      </c>
      <c r="AF1730" s="157">
        <v>0</v>
      </c>
    </row>
    <row r="1731" spans="31:32" x14ac:dyDescent="0.25">
      <c r="AE1731" s="222" t="s">
        <v>1629</v>
      </c>
      <c r="AF1731" s="157">
        <v>0</v>
      </c>
    </row>
    <row r="1732" spans="31:32" x14ac:dyDescent="0.25">
      <c r="AE1732" s="222" t="s">
        <v>1829</v>
      </c>
      <c r="AF1732" s="157">
        <v>0</v>
      </c>
    </row>
    <row r="1733" spans="31:32" x14ac:dyDescent="0.25">
      <c r="AE1733" s="222" t="s">
        <v>1725</v>
      </c>
      <c r="AF1733" s="157">
        <v>0</v>
      </c>
    </row>
    <row r="1734" spans="31:32" x14ac:dyDescent="0.25">
      <c r="AE1734" s="222" t="s">
        <v>1919</v>
      </c>
      <c r="AF1734" s="157">
        <v>0</v>
      </c>
    </row>
    <row r="1735" spans="31:32" x14ac:dyDescent="0.25">
      <c r="AE1735" s="222" t="s">
        <v>1693</v>
      </c>
      <c r="AF1735" s="157">
        <v>0</v>
      </c>
    </row>
    <row r="1736" spans="31:32" x14ac:dyDescent="0.25">
      <c r="AE1736" s="222" t="s">
        <v>471</v>
      </c>
      <c r="AF1736" s="157">
        <v>0</v>
      </c>
    </row>
    <row r="1737" spans="31:32" x14ac:dyDescent="0.25">
      <c r="AE1737" s="222" t="s">
        <v>4855</v>
      </c>
      <c r="AF1737" s="157">
        <v>0</v>
      </c>
    </row>
    <row r="1738" spans="31:32" x14ac:dyDescent="0.25">
      <c r="AE1738" s="222" t="s">
        <v>1825</v>
      </c>
      <c r="AF1738" s="157">
        <v>0</v>
      </c>
    </row>
    <row r="1739" spans="31:32" x14ac:dyDescent="0.25">
      <c r="AE1739" s="222" t="s">
        <v>1683</v>
      </c>
      <c r="AF1739" s="157">
        <v>0</v>
      </c>
    </row>
    <row r="1740" spans="31:32" x14ac:dyDescent="0.25">
      <c r="AE1740" s="222" t="s">
        <v>1831</v>
      </c>
      <c r="AF1740" s="157">
        <v>0</v>
      </c>
    </row>
    <row r="1741" spans="31:32" x14ac:dyDescent="0.25">
      <c r="AE1741" s="222" t="s">
        <v>1641</v>
      </c>
      <c r="AF1741" s="157">
        <v>0</v>
      </c>
    </row>
    <row r="1742" spans="31:32" x14ac:dyDescent="0.25">
      <c r="AE1742" s="222" t="s">
        <v>1971</v>
      </c>
      <c r="AF1742" s="157">
        <v>0</v>
      </c>
    </row>
    <row r="1743" spans="31:32" x14ac:dyDescent="0.25">
      <c r="AE1743" s="222" t="s">
        <v>1691</v>
      </c>
      <c r="AF1743" s="157">
        <v>0</v>
      </c>
    </row>
    <row r="1744" spans="31:32" x14ac:dyDescent="0.25">
      <c r="AE1744" s="222" t="s">
        <v>1833</v>
      </c>
      <c r="AF1744" s="157">
        <v>0</v>
      </c>
    </row>
    <row r="1745" spans="31:32" x14ac:dyDescent="0.25">
      <c r="AE1745" s="222" t="s">
        <v>1695</v>
      </c>
      <c r="AF1745" s="157">
        <v>0</v>
      </c>
    </row>
    <row r="1746" spans="31:32" x14ac:dyDescent="0.25">
      <c r="AE1746" s="222" t="s">
        <v>4885</v>
      </c>
      <c r="AF1746" s="157">
        <v>0</v>
      </c>
    </row>
    <row r="1747" spans="31:32" x14ac:dyDescent="0.25">
      <c r="AE1747" s="222" t="s">
        <v>1697</v>
      </c>
      <c r="AF1747" s="157">
        <v>0</v>
      </c>
    </row>
    <row r="1748" spans="31:32" x14ac:dyDescent="0.25">
      <c r="AE1748" s="222" t="s">
        <v>1823</v>
      </c>
      <c r="AF1748" s="157">
        <v>0</v>
      </c>
    </row>
    <row r="1749" spans="31:32" x14ac:dyDescent="0.25">
      <c r="AE1749" s="222" t="s">
        <v>1651</v>
      </c>
      <c r="AF1749" s="157">
        <v>0</v>
      </c>
    </row>
    <row r="1750" spans="31:32" x14ac:dyDescent="0.25">
      <c r="AE1750" s="222" t="s">
        <v>1979</v>
      </c>
      <c r="AF1750" s="157">
        <v>0</v>
      </c>
    </row>
    <row r="1751" spans="31:32" x14ac:dyDescent="0.25">
      <c r="AE1751" s="222" t="s">
        <v>1701</v>
      </c>
      <c r="AF1751" s="157">
        <v>0</v>
      </c>
    </row>
    <row r="1752" spans="31:32" x14ac:dyDescent="0.25">
      <c r="AE1752" s="222" t="s">
        <v>1857</v>
      </c>
      <c r="AF1752" s="157">
        <v>0</v>
      </c>
    </row>
    <row r="1753" spans="31:32" x14ac:dyDescent="0.25">
      <c r="AE1753" s="222" t="s">
        <v>4793</v>
      </c>
      <c r="AF1753" s="157">
        <v>0</v>
      </c>
    </row>
    <row r="1754" spans="31:32" x14ac:dyDescent="0.25">
      <c r="AE1754" s="222" t="s">
        <v>1859</v>
      </c>
      <c r="AF1754" s="157">
        <v>0</v>
      </c>
    </row>
    <row r="1755" spans="31:32" x14ac:dyDescent="0.25">
      <c r="AE1755" s="222" t="s">
        <v>3469</v>
      </c>
      <c r="AF1755" s="157">
        <v>0</v>
      </c>
    </row>
    <row r="1756" spans="31:32" x14ac:dyDescent="0.25">
      <c r="AE1756" s="222" t="s">
        <v>1843</v>
      </c>
      <c r="AF1756" s="157">
        <v>0</v>
      </c>
    </row>
    <row r="1757" spans="31:32" x14ac:dyDescent="0.25">
      <c r="AE1757" s="222" t="s">
        <v>1669</v>
      </c>
      <c r="AF1757" s="157">
        <v>0</v>
      </c>
    </row>
    <row r="1758" spans="31:32" x14ac:dyDescent="0.25">
      <c r="AE1758" s="222" t="s">
        <v>1865</v>
      </c>
      <c r="AF1758" s="157">
        <v>0</v>
      </c>
    </row>
    <row r="1759" spans="31:32" x14ac:dyDescent="0.25">
      <c r="AE1759" s="222" t="s">
        <v>1675</v>
      </c>
      <c r="AF1759" s="157">
        <v>0</v>
      </c>
    </row>
    <row r="1760" spans="31:32" x14ac:dyDescent="0.25">
      <c r="AE1760" s="222" t="s">
        <v>1851</v>
      </c>
      <c r="AF1760" s="157">
        <v>0</v>
      </c>
    </row>
    <row r="1761" spans="31:32" x14ac:dyDescent="0.25">
      <c r="AE1761" s="222" t="s">
        <v>1711</v>
      </c>
      <c r="AF1761" s="157">
        <v>0</v>
      </c>
    </row>
    <row r="1762" spans="31:32" x14ac:dyDescent="0.25">
      <c r="AE1762" s="222" t="s">
        <v>1841</v>
      </c>
      <c r="AF1762" s="157">
        <v>0</v>
      </c>
    </row>
    <row r="1763" spans="31:32" x14ac:dyDescent="0.25">
      <c r="AE1763" s="222" t="s">
        <v>1713</v>
      </c>
      <c r="AF1763" s="157">
        <v>0</v>
      </c>
    </row>
    <row r="1764" spans="31:32" x14ac:dyDescent="0.25">
      <c r="AE1764" s="222" t="s">
        <v>1853</v>
      </c>
      <c r="AF1764" s="157">
        <v>0</v>
      </c>
    </row>
    <row r="1765" spans="31:32" x14ac:dyDescent="0.25">
      <c r="AE1765" s="222" t="s">
        <v>4837</v>
      </c>
      <c r="AF1765" s="157">
        <v>0</v>
      </c>
    </row>
    <row r="1766" spans="31:32" x14ac:dyDescent="0.25">
      <c r="AE1766" s="222" t="s">
        <v>1949</v>
      </c>
      <c r="AF1766" s="157">
        <v>0</v>
      </c>
    </row>
    <row r="1767" spans="31:32" x14ac:dyDescent="0.25">
      <c r="AE1767" s="222" t="s">
        <v>1759</v>
      </c>
      <c r="AF1767" s="157">
        <v>0</v>
      </c>
    </row>
    <row r="1768" spans="31:32" x14ac:dyDescent="0.25">
      <c r="AE1768" s="222" t="s">
        <v>4871</v>
      </c>
      <c r="AF1768" s="157">
        <v>0</v>
      </c>
    </row>
    <row r="1769" spans="31:32" x14ac:dyDescent="0.25">
      <c r="AE1769" s="222" t="s">
        <v>1775</v>
      </c>
      <c r="AF1769" s="157">
        <v>0</v>
      </c>
    </row>
    <row r="1770" spans="31:32" x14ac:dyDescent="0.25">
      <c r="AE1770" s="222" t="s">
        <v>1863</v>
      </c>
      <c r="AF1770" s="157">
        <v>0</v>
      </c>
    </row>
    <row r="1771" spans="31:32" x14ac:dyDescent="0.25">
      <c r="AE1771" s="222" t="s">
        <v>1677</v>
      </c>
      <c r="AF1771" s="157">
        <v>0</v>
      </c>
    </row>
    <row r="1772" spans="31:32" x14ac:dyDescent="0.25">
      <c r="AE1772" s="222" t="s">
        <v>1891</v>
      </c>
      <c r="AF1772" s="157">
        <v>0</v>
      </c>
    </row>
    <row r="1773" spans="31:32" x14ac:dyDescent="0.25">
      <c r="AE1773" s="222" t="s">
        <v>1625</v>
      </c>
      <c r="AF1773" s="157">
        <v>0</v>
      </c>
    </row>
    <row r="1774" spans="31:32" x14ac:dyDescent="0.25">
      <c r="AE1774" s="222" t="s">
        <v>1902</v>
      </c>
      <c r="AF1774" s="157">
        <v>0</v>
      </c>
    </row>
    <row r="1775" spans="31:32" x14ac:dyDescent="0.25">
      <c r="AE1775" s="222" t="s">
        <v>1715</v>
      </c>
      <c r="AF1775" s="157">
        <v>0</v>
      </c>
    </row>
    <row r="1776" spans="31:32" x14ac:dyDescent="0.25">
      <c r="AE1776" s="222" t="s">
        <v>1904</v>
      </c>
      <c r="AF1776" s="157">
        <v>0</v>
      </c>
    </row>
    <row r="1777" spans="31:32" x14ac:dyDescent="0.25">
      <c r="AE1777" s="222" t="s">
        <v>1705</v>
      </c>
      <c r="AF1777" s="157">
        <v>0</v>
      </c>
    </row>
    <row r="1778" spans="31:32" x14ac:dyDescent="0.25">
      <c r="AE1778" s="222" t="s">
        <v>1908</v>
      </c>
      <c r="AF1778" s="157">
        <v>0</v>
      </c>
    </row>
    <row r="1779" spans="31:32" x14ac:dyDescent="0.25">
      <c r="AE1779" s="222" t="s">
        <v>1707</v>
      </c>
      <c r="AF1779" s="157">
        <v>0</v>
      </c>
    </row>
    <row r="1780" spans="31:32" x14ac:dyDescent="0.25">
      <c r="AE1780" s="222" t="s">
        <v>1935</v>
      </c>
      <c r="AF1780" s="157">
        <v>0</v>
      </c>
    </row>
    <row r="1781" spans="31:32" x14ac:dyDescent="0.25">
      <c r="AE1781" s="222" t="s">
        <v>1809</v>
      </c>
      <c r="AF1781" s="157">
        <v>0</v>
      </c>
    </row>
    <row r="1782" spans="31:32" x14ac:dyDescent="0.25">
      <c r="AE1782" s="222" t="s">
        <v>802</v>
      </c>
      <c r="AF1782" s="157">
        <v>0</v>
      </c>
    </row>
    <row r="1783" spans="31:32" x14ac:dyDescent="0.25">
      <c r="AE1783" s="222" t="s">
        <v>1709</v>
      </c>
      <c r="AF1783" s="157">
        <v>0</v>
      </c>
    </row>
    <row r="1784" spans="31:32" x14ac:dyDescent="0.25">
      <c r="AE1784" s="222" t="s">
        <v>1931</v>
      </c>
      <c r="AF1784" s="157">
        <v>0</v>
      </c>
    </row>
    <row r="1785" spans="31:32" x14ac:dyDescent="0.25">
      <c r="AE1785" s="222" t="s">
        <v>1745</v>
      </c>
      <c r="AF1785" s="157">
        <v>0</v>
      </c>
    </row>
    <row r="1786" spans="31:32" x14ac:dyDescent="0.25">
      <c r="AE1786" s="222" t="s">
        <v>4867</v>
      </c>
      <c r="AF1786" s="157">
        <v>0</v>
      </c>
    </row>
    <row r="1787" spans="31:32" x14ac:dyDescent="0.25">
      <c r="AE1787" s="222" t="s">
        <v>1719</v>
      </c>
      <c r="AF1787" s="157">
        <v>0</v>
      </c>
    </row>
    <row r="1788" spans="31:32" x14ac:dyDescent="0.25">
      <c r="AE1788" s="222" t="s">
        <v>1910</v>
      </c>
      <c r="AF1788" s="157">
        <v>0</v>
      </c>
    </row>
    <row r="1789" spans="31:32" x14ac:dyDescent="0.25">
      <c r="AE1789" s="222" t="s">
        <v>4839</v>
      </c>
      <c r="AF1789" s="157">
        <v>0</v>
      </c>
    </row>
    <row r="1790" spans="31:32" x14ac:dyDescent="0.25">
      <c r="AE1790" s="222" t="s">
        <v>1923</v>
      </c>
      <c r="AF1790" s="157">
        <v>0</v>
      </c>
    </row>
    <row r="1791" spans="31:32" x14ac:dyDescent="0.25">
      <c r="AE1791" s="222" t="s">
        <v>1717</v>
      </c>
      <c r="AF1791" s="157">
        <v>0</v>
      </c>
    </row>
    <row r="1792" spans="31:32" x14ac:dyDescent="0.25">
      <c r="AE1792" s="222" t="s">
        <v>1955</v>
      </c>
      <c r="AF1792" s="157">
        <v>0</v>
      </c>
    </row>
    <row r="1793" spans="31:32" x14ac:dyDescent="0.25">
      <c r="AE1793" s="222" t="s">
        <v>1723</v>
      </c>
      <c r="AF1793" s="157">
        <v>0</v>
      </c>
    </row>
    <row r="1794" spans="31:32" x14ac:dyDescent="0.25">
      <c r="AE1794" s="222" t="s">
        <v>1847</v>
      </c>
      <c r="AF1794" s="157">
        <v>0</v>
      </c>
    </row>
    <row r="1795" spans="31:32" x14ac:dyDescent="0.25">
      <c r="AE1795" s="222" t="s">
        <v>1633</v>
      </c>
      <c r="AF1795" s="157">
        <v>0</v>
      </c>
    </row>
    <row r="1796" spans="31:32" x14ac:dyDescent="0.25">
      <c r="AE1796" s="222" t="s">
        <v>1925</v>
      </c>
      <c r="AF1796" s="157">
        <v>0</v>
      </c>
    </row>
    <row r="1797" spans="31:32" x14ac:dyDescent="0.25">
      <c r="AE1797" s="222" t="s">
        <v>4835</v>
      </c>
      <c r="AF1797" s="157">
        <v>0</v>
      </c>
    </row>
    <row r="1798" spans="31:32" x14ac:dyDescent="0.25">
      <c r="AE1798" s="222" t="s">
        <v>1937</v>
      </c>
      <c r="AF1798" s="157">
        <v>0</v>
      </c>
    </row>
    <row r="1799" spans="31:32" x14ac:dyDescent="0.25">
      <c r="AE1799" s="222" t="s">
        <v>1739</v>
      </c>
      <c r="AF1799" s="157">
        <v>0</v>
      </c>
    </row>
    <row r="1800" spans="31:32" x14ac:dyDescent="0.25">
      <c r="AE1800" s="222" t="s">
        <v>1885</v>
      </c>
      <c r="AF1800" s="157">
        <v>0</v>
      </c>
    </row>
    <row r="1801" spans="31:32" x14ac:dyDescent="0.25">
      <c r="AE1801" s="222" t="s">
        <v>1749</v>
      </c>
      <c r="AF1801" s="157">
        <v>0</v>
      </c>
    </row>
    <row r="1802" spans="31:32" x14ac:dyDescent="0.25">
      <c r="AE1802" s="222" t="s">
        <v>1476</v>
      </c>
      <c r="AF1802" s="157">
        <v>0</v>
      </c>
    </row>
    <row r="1803" spans="31:32" x14ac:dyDescent="0.25">
      <c r="AE1803" s="222" t="s">
        <v>377</v>
      </c>
      <c r="AF1803" s="157">
        <v>0</v>
      </c>
    </row>
    <row r="1804" spans="31:32" x14ac:dyDescent="0.25">
      <c r="AE1804" s="222" t="s">
        <v>1474</v>
      </c>
      <c r="AF1804" s="157">
        <v>0</v>
      </c>
    </row>
    <row r="1805" spans="31:32" x14ac:dyDescent="0.25">
      <c r="AE1805" s="222" t="s">
        <v>1350</v>
      </c>
      <c r="AF1805" s="157">
        <v>0</v>
      </c>
    </row>
    <row r="1806" spans="31:32" x14ac:dyDescent="0.25">
      <c r="AE1806" s="222" t="s">
        <v>1278</v>
      </c>
      <c r="AF1806" s="157">
        <v>0</v>
      </c>
    </row>
    <row r="1807" spans="31:32" x14ac:dyDescent="0.25">
      <c r="AE1807" s="222" t="s">
        <v>924</v>
      </c>
      <c r="AF1807" s="157">
        <v>0</v>
      </c>
    </row>
    <row r="1808" spans="31:32" x14ac:dyDescent="0.25">
      <c r="AE1808" s="222" t="s">
        <v>1404</v>
      </c>
      <c r="AF1808" s="157">
        <v>0</v>
      </c>
    </row>
    <row r="1809" spans="31:32" x14ac:dyDescent="0.25">
      <c r="AE1809" s="222" t="s">
        <v>4759</v>
      </c>
      <c r="AF1809" s="157">
        <v>0</v>
      </c>
    </row>
    <row r="1810" spans="31:32" x14ac:dyDescent="0.25">
      <c r="AE1810" s="222" t="s">
        <v>1222</v>
      </c>
      <c r="AF1810" s="157">
        <v>0</v>
      </c>
    </row>
    <row r="1811" spans="31:32" x14ac:dyDescent="0.25">
      <c r="AE1811" s="222" t="s">
        <v>770</v>
      </c>
      <c r="AF1811" s="157">
        <v>0</v>
      </c>
    </row>
    <row r="1812" spans="31:32" x14ac:dyDescent="0.25">
      <c r="AE1812" s="222" t="s">
        <v>4777</v>
      </c>
      <c r="AF1812" s="157">
        <v>0</v>
      </c>
    </row>
    <row r="1813" spans="31:32" x14ac:dyDescent="0.25">
      <c r="AE1813" s="222" t="s">
        <v>5037</v>
      </c>
      <c r="AF1813" s="157">
        <v>0</v>
      </c>
    </row>
    <row r="1814" spans="31:32" x14ac:dyDescent="0.25">
      <c r="AE1814" s="222" t="s">
        <v>1384</v>
      </c>
      <c r="AF1814" s="157">
        <v>0</v>
      </c>
    </row>
    <row r="1815" spans="31:32" x14ac:dyDescent="0.25">
      <c r="AE1815" s="222" t="s">
        <v>4949</v>
      </c>
      <c r="AF1815" s="157">
        <v>0</v>
      </c>
    </row>
    <row r="1816" spans="31:32" x14ac:dyDescent="0.25">
      <c r="AE1816" s="222" t="s">
        <v>2759</v>
      </c>
      <c r="AF1816" s="157">
        <v>0</v>
      </c>
    </row>
    <row r="1817" spans="31:32" x14ac:dyDescent="0.25">
      <c r="AE1817" s="222" t="s">
        <v>1092</v>
      </c>
      <c r="AF1817" s="157">
        <v>0</v>
      </c>
    </row>
    <row r="1818" spans="31:32" x14ac:dyDescent="0.25">
      <c r="AE1818" s="222" t="s">
        <v>1228</v>
      </c>
      <c r="AF1818" s="157">
        <v>0</v>
      </c>
    </row>
    <row r="1819" spans="31:32" x14ac:dyDescent="0.25">
      <c r="AE1819" s="222" t="s">
        <v>1146</v>
      </c>
      <c r="AF1819" s="157">
        <v>0</v>
      </c>
    </row>
    <row r="1820" spans="31:32" x14ac:dyDescent="0.25">
      <c r="AE1820" s="222" t="s">
        <v>1290</v>
      </c>
      <c r="AF1820" s="157">
        <v>0</v>
      </c>
    </row>
    <row r="1821" spans="31:32" x14ac:dyDescent="0.25">
      <c r="AE1821" s="222" t="s">
        <v>934</v>
      </c>
      <c r="AF1821" s="157">
        <v>0</v>
      </c>
    </row>
    <row r="1822" spans="31:32" x14ac:dyDescent="0.25">
      <c r="AE1822" s="222" t="s">
        <v>4789</v>
      </c>
      <c r="AF1822" s="157">
        <v>0</v>
      </c>
    </row>
    <row r="1823" spans="31:32" x14ac:dyDescent="0.25">
      <c r="AE1823" s="222" t="s">
        <v>936</v>
      </c>
      <c r="AF1823" s="157">
        <v>0</v>
      </c>
    </row>
    <row r="1824" spans="31:32" x14ac:dyDescent="0.25">
      <c r="AE1824" s="222" t="s">
        <v>1346</v>
      </c>
      <c r="AF1824" s="157">
        <v>0</v>
      </c>
    </row>
    <row r="1825" spans="31:32" x14ac:dyDescent="0.25">
      <c r="AE1825" s="222" t="s">
        <v>4757</v>
      </c>
      <c r="AF1825" s="157">
        <v>0</v>
      </c>
    </row>
    <row r="1826" spans="31:32" x14ac:dyDescent="0.25">
      <c r="AE1826" s="222" t="s">
        <v>4801</v>
      </c>
      <c r="AF1826" s="157">
        <v>0</v>
      </c>
    </row>
    <row r="1827" spans="31:32" x14ac:dyDescent="0.25">
      <c r="AE1827" s="222" t="s">
        <v>822</v>
      </c>
      <c r="AF1827" s="157">
        <v>0</v>
      </c>
    </row>
    <row r="1828" spans="31:32" x14ac:dyDescent="0.25">
      <c r="AE1828" s="222" t="s">
        <v>1398</v>
      </c>
      <c r="AF1828" s="157">
        <v>0</v>
      </c>
    </row>
    <row r="1829" spans="31:32" x14ac:dyDescent="0.25">
      <c r="AE1829" s="222" t="s">
        <v>3411</v>
      </c>
      <c r="AF1829" s="157">
        <v>0</v>
      </c>
    </row>
    <row r="1830" spans="31:32" x14ac:dyDescent="0.25">
      <c r="AE1830" s="222" t="s">
        <v>1378</v>
      </c>
      <c r="AF1830" s="157">
        <v>0</v>
      </c>
    </row>
    <row r="1831" spans="31:32" x14ac:dyDescent="0.25">
      <c r="AE1831" s="222" t="s">
        <v>1004</v>
      </c>
      <c r="AF1831" s="157">
        <v>0</v>
      </c>
    </row>
    <row r="1832" spans="31:32" x14ac:dyDescent="0.25">
      <c r="AE1832" s="222" t="s">
        <v>1452</v>
      </c>
      <c r="AF1832" s="157">
        <v>0</v>
      </c>
    </row>
    <row r="1833" spans="31:32" x14ac:dyDescent="0.25">
      <c r="AE1833" s="222" t="s">
        <v>1022</v>
      </c>
      <c r="AF1833" s="157">
        <v>0</v>
      </c>
    </row>
    <row r="1834" spans="31:32" x14ac:dyDescent="0.25">
      <c r="AE1834" s="222" t="s">
        <v>1352</v>
      </c>
      <c r="AF1834" s="157">
        <v>0</v>
      </c>
    </row>
    <row r="1835" spans="31:32" x14ac:dyDescent="0.25">
      <c r="AE1835" s="222" t="s">
        <v>383</v>
      </c>
      <c r="AF1835" s="157">
        <v>0</v>
      </c>
    </row>
    <row r="1836" spans="31:32" x14ac:dyDescent="0.25">
      <c r="AE1836" s="222" t="s">
        <v>1232</v>
      </c>
      <c r="AF1836" s="157">
        <v>0</v>
      </c>
    </row>
    <row r="1837" spans="31:32" x14ac:dyDescent="0.25">
      <c r="AE1837" s="222" t="s">
        <v>796</v>
      </c>
      <c r="AF1837" s="157">
        <v>0</v>
      </c>
    </row>
    <row r="1838" spans="31:32" x14ac:dyDescent="0.25">
      <c r="AE1838" s="222" t="s">
        <v>2347</v>
      </c>
      <c r="AF1838" s="157">
        <v>0</v>
      </c>
    </row>
    <row r="1839" spans="31:32" x14ac:dyDescent="0.25">
      <c r="AE1839" s="222" t="s">
        <v>4683</v>
      </c>
      <c r="AF1839" s="157">
        <v>0</v>
      </c>
    </row>
    <row r="1840" spans="31:32" x14ac:dyDescent="0.25">
      <c r="AE1840" s="222" t="s">
        <v>1226</v>
      </c>
      <c r="AF1840" s="157">
        <v>0</v>
      </c>
    </row>
    <row r="1841" spans="31:32" x14ac:dyDescent="0.25">
      <c r="AE1841" s="222" t="s">
        <v>1152</v>
      </c>
      <c r="AF1841" s="157">
        <v>0</v>
      </c>
    </row>
    <row r="1842" spans="31:32" x14ac:dyDescent="0.25">
      <c r="AE1842" s="222" t="s">
        <v>1300</v>
      </c>
      <c r="AF1842" s="157">
        <v>0</v>
      </c>
    </row>
    <row r="1843" spans="31:32" x14ac:dyDescent="0.25">
      <c r="AE1843" s="222" t="s">
        <v>978</v>
      </c>
      <c r="AF1843" s="157">
        <v>0</v>
      </c>
    </row>
    <row r="1844" spans="31:32" x14ac:dyDescent="0.25">
      <c r="AE1844" s="222" t="s">
        <v>1332</v>
      </c>
      <c r="AF1844" s="157">
        <v>0</v>
      </c>
    </row>
    <row r="1845" spans="31:32" x14ac:dyDescent="0.25">
      <c r="AE1845" s="222" t="s">
        <v>5047</v>
      </c>
      <c r="AF1845" s="157">
        <v>0</v>
      </c>
    </row>
    <row r="1846" spans="31:32" x14ac:dyDescent="0.25">
      <c r="AE1846" s="222" t="s">
        <v>1248</v>
      </c>
      <c r="AF1846" s="157">
        <v>0</v>
      </c>
    </row>
    <row r="1847" spans="31:32" x14ac:dyDescent="0.25">
      <c r="AE1847" s="222" t="s">
        <v>980</v>
      </c>
      <c r="AF1847" s="157">
        <v>0</v>
      </c>
    </row>
    <row r="1848" spans="31:32" x14ac:dyDescent="0.25">
      <c r="AE1848" s="222" t="s">
        <v>1246</v>
      </c>
      <c r="AF1848" s="157">
        <v>0</v>
      </c>
    </row>
    <row r="1849" spans="31:32" x14ac:dyDescent="0.25">
      <c r="AE1849" s="222" t="s">
        <v>984</v>
      </c>
      <c r="AF1849" s="157">
        <v>0</v>
      </c>
    </row>
    <row r="1850" spans="31:32" x14ac:dyDescent="0.25">
      <c r="AE1850" s="222" t="s">
        <v>1368</v>
      </c>
      <c r="AF1850" s="157">
        <v>0</v>
      </c>
    </row>
    <row r="1851" spans="31:32" x14ac:dyDescent="0.25">
      <c r="AE1851" s="222" t="s">
        <v>830</v>
      </c>
      <c r="AF1851" s="157">
        <v>0</v>
      </c>
    </row>
    <row r="1852" spans="31:32" x14ac:dyDescent="0.25">
      <c r="AE1852" s="222" t="s">
        <v>4819</v>
      </c>
      <c r="AF1852" s="157">
        <v>0</v>
      </c>
    </row>
    <row r="1853" spans="31:32" x14ac:dyDescent="0.25">
      <c r="AE1853" s="222" t="s">
        <v>1130</v>
      </c>
      <c r="AF1853" s="157">
        <v>0</v>
      </c>
    </row>
    <row r="1854" spans="31:32" x14ac:dyDescent="0.25">
      <c r="AE1854" s="222" t="s">
        <v>4811</v>
      </c>
      <c r="AF1854" s="157">
        <v>0</v>
      </c>
    </row>
    <row r="1855" spans="31:32" x14ac:dyDescent="0.25">
      <c r="AE1855" s="222" t="s">
        <v>1038</v>
      </c>
      <c r="AF1855" s="157">
        <v>0</v>
      </c>
    </row>
    <row r="1856" spans="31:32" x14ac:dyDescent="0.25">
      <c r="AE1856" s="222" t="s">
        <v>1412</v>
      </c>
      <c r="AF1856" s="157">
        <v>0</v>
      </c>
    </row>
    <row r="1857" spans="31:32" x14ac:dyDescent="0.25">
      <c r="AE1857" s="222" t="s">
        <v>972</v>
      </c>
      <c r="AF1857" s="157">
        <v>0</v>
      </c>
    </row>
    <row r="1858" spans="31:32" x14ac:dyDescent="0.25">
      <c r="AE1858" s="222" t="s">
        <v>1432</v>
      </c>
      <c r="AF1858" s="157">
        <v>0</v>
      </c>
    </row>
    <row r="1859" spans="31:32" x14ac:dyDescent="0.25">
      <c r="AE1859" s="222" t="s">
        <v>1100</v>
      </c>
      <c r="AF1859" s="157">
        <v>0</v>
      </c>
    </row>
    <row r="1860" spans="31:32" x14ac:dyDescent="0.25">
      <c r="AE1860" s="222" t="s">
        <v>1430</v>
      </c>
      <c r="AF1860" s="157">
        <v>0</v>
      </c>
    </row>
    <row r="1861" spans="31:32" x14ac:dyDescent="0.25">
      <c r="AE1861" s="222" t="s">
        <v>5049</v>
      </c>
      <c r="AF1861" s="157">
        <v>0</v>
      </c>
    </row>
    <row r="1862" spans="31:32" x14ac:dyDescent="0.25">
      <c r="AE1862" s="222" t="s">
        <v>1402</v>
      </c>
      <c r="AF1862" s="157">
        <v>0</v>
      </c>
    </row>
    <row r="1863" spans="31:32" x14ac:dyDescent="0.25">
      <c r="AE1863" s="222" t="s">
        <v>932</v>
      </c>
      <c r="AF1863" s="157">
        <v>0</v>
      </c>
    </row>
    <row r="1864" spans="31:32" x14ac:dyDescent="0.25">
      <c r="AE1864" s="222" t="s">
        <v>1456</v>
      </c>
      <c r="AF1864" s="157">
        <v>0</v>
      </c>
    </row>
    <row r="1865" spans="31:32" x14ac:dyDescent="0.25">
      <c r="AE1865" s="222" t="s">
        <v>1016</v>
      </c>
      <c r="AF1865" s="157">
        <v>0</v>
      </c>
    </row>
    <row r="1866" spans="31:32" x14ac:dyDescent="0.25">
      <c r="AE1866" s="222" t="s">
        <v>1202</v>
      </c>
      <c r="AF1866" s="157">
        <v>0</v>
      </c>
    </row>
    <row r="1867" spans="31:32" x14ac:dyDescent="0.25">
      <c r="AE1867" s="222" t="s">
        <v>992</v>
      </c>
      <c r="AF1867" s="157">
        <v>0</v>
      </c>
    </row>
    <row r="1868" spans="31:32" x14ac:dyDescent="0.25">
      <c r="AE1868" s="222" t="s">
        <v>1306</v>
      </c>
      <c r="AF1868" s="157">
        <v>0</v>
      </c>
    </row>
    <row r="1869" spans="31:32" x14ac:dyDescent="0.25">
      <c r="AE1869" s="222" t="s">
        <v>1056</v>
      </c>
      <c r="AF1869" s="157">
        <v>0</v>
      </c>
    </row>
    <row r="1870" spans="31:32" x14ac:dyDescent="0.25">
      <c r="AE1870" s="222" t="s">
        <v>1230</v>
      </c>
      <c r="AF1870" s="157">
        <v>0</v>
      </c>
    </row>
    <row r="1871" spans="31:32" x14ac:dyDescent="0.25">
      <c r="AE1871" s="222" t="s">
        <v>864</v>
      </c>
      <c r="AF1871" s="157">
        <v>0</v>
      </c>
    </row>
    <row r="1872" spans="31:32" x14ac:dyDescent="0.25">
      <c r="AE1872" s="222" t="s">
        <v>1238</v>
      </c>
      <c r="AF1872" s="157">
        <v>0</v>
      </c>
    </row>
    <row r="1873" spans="31:32" x14ac:dyDescent="0.25">
      <c r="AE1873" s="222" t="s">
        <v>1110</v>
      </c>
      <c r="AF1873" s="157">
        <v>0</v>
      </c>
    </row>
    <row r="1874" spans="31:32" x14ac:dyDescent="0.25">
      <c r="AE1874" s="222" t="s">
        <v>2794</v>
      </c>
      <c r="AF1874" s="157">
        <v>0</v>
      </c>
    </row>
    <row r="1875" spans="31:32" x14ac:dyDescent="0.25">
      <c r="AE1875" s="222" t="s">
        <v>1014</v>
      </c>
      <c r="AF1875" s="157">
        <v>0</v>
      </c>
    </row>
    <row r="1876" spans="31:32" x14ac:dyDescent="0.25">
      <c r="AE1876" s="222" t="s">
        <v>1356</v>
      </c>
      <c r="AF1876" s="157">
        <v>0</v>
      </c>
    </row>
    <row r="1877" spans="31:32" x14ac:dyDescent="0.25">
      <c r="AE1877" s="222" t="s">
        <v>1008</v>
      </c>
      <c r="AF1877" s="157">
        <v>0</v>
      </c>
    </row>
    <row r="1878" spans="31:32" x14ac:dyDescent="0.25">
      <c r="AE1878" s="222" t="s">
        <v>1296</v>
      </c>
      <c r="AF1878" s="157">
        <v>0</v>
      </c>
    </row>
    <row r="1879" spans="31:32" x14ac:dyDescent="0.25">
      <c r="AE1879" s="222" t="s">
        <v>1010</v>
      </c>
      <c r="AF1879" s="157">
        <v>0</v>
      </c>
    </row>
    <row r="1880" spans="31:32" x14ac:dyDescent="0.25">
      <c r="AE1880" s="222" t="s">
        <v>1272</v>
      </c>
      <c r="AF1880" s="157">
        <v>0</v>
      </c>
    </row>
    <row r="1881" spans="31:32" x14ac:dyDescent="0.25">
      <c r="AE1881" s="222" t="s">
        <v>1140</v>
      </c>
      <c r="AF1881" s="157">
        <v>0</v>
      </c>
    </row>
    <row r="1882" spans="31:32" x14ac:dyDescent="0.25">
      <c r="AE1882" s="222" t="s">
        <v>4781</v>
      </c>
      <c r="AF1882" s="157">
        <v>0</v>
      </c>
    </row>
    <row r="1883" spans="31:32" x14ac:dyDescent="0.25">
      <c r="AE1883" s="222" t="s">
        <v>908</v>
      </c>
      <c r="AF1883" s="157">
        <v>0</v>
      </c>
    </row>
    <row r="1884" spans="31:32" x14ac:dyDescent="0.25">
      <c r="AE1884" s="222" t="s">
        <v>4797</v>
      </c>
      <c r="AF1884" s="157">
        <v>0</v>
      </c>
    </row>
    <row r="1885" spans="31:32" x14ac:dyDescent="0.25">
      <c r="AE1885" s="222" t="s">
        <v>1046</v>
      </c>
      <c r="AF1885" s="157">
        <v>0</v>
      </c>
    </row>
    <row r="1886" spans="31:32" x14ac:dyDescent="0.25">
      <c r="AE1886" s="222" t="s">
        <v>1186</v>
      </c>
      <c r="AF1886" s="157">
        <v>0</v>
      </c>
    </row>
    <row r="1887" spans="31:32" x14ac:dyDescent="0.25">
      <c r="AE1887" s="222" t="s">
        <v>1012</v>
      </c>
      <c r="AF1887" s="157">
        <v>0</v>
      </c>
    </row>
    <row r="1888" spans="31:32" x14ac:dyDescent="0.25">
      <c r="AE1888" s="222" t="s">
        <v>1320</v>
      </c>
      <c r="AF1888" s="157">
        <v>0</v>
      </c>
    </row>
    <row r="1889" spans="31:32" x14ac:dyDescent="0.25">
      <c r="AE1889" s="222" t="s">
        <v>880</v>
      </c>
      <c r="AF1889" s="157">
        <v>0</v>
      </c>
    </row>
    <row r="1890" spans="31:32" x14ac:dyDescent="0.25">
      <c r="AE1890" s="222" t="s">
        <v>1344</v>
      </c>
      <c r="AF1890" s="157">
        <v>0</v>
      </c>
    </row>
    <row r="1891" spans="31:32" x14ac:dyDescent="0.25">
      <c r="AE1891" s="222" t="s">
        <v>1094</v>
      </c>
      <c r="AF1891" s="157">
        <v>0</v>
      </c>
    </row>
    <row r="1892" spans="31:32" x14ac:dyDescent="0.25">
      <c r="AE1892" s="222" t="s">
        <v>1210</v>
      </c>
      <c r="AF1892" s="157">
        <v>0</v>
      </c>
    </row>
    <row r="1893" spans="31:32" x14ac:dyDescent="0.25">
      <c r="AE1893" s="222" t="s">
        <v>816</v>
      </c>
      <c r="AF1893" s="157">
        <v>0</v>
      </c>
    </row>
    <row r="1894" spans="31:32" x14ac:dyDescent="0.25">
      <c r="AE1894" s="222" t="s">
        <v>1190</v>
      </c>
      <c r="AF1894" s="157">
        <v>0</v>
      </c>
    </row>
    <row r="1895" spans="31:32" x14ac:dyDescent="0.25">
      <c r="AE1895" s="222" t="s">
        <v>1136</v>
      </c>
      <c r="AF1895" s="157">
        <v>0</v>
      </c>
    </row>
    <row r="1896" spans="31:32" x14ac:dyDescent="0.25">
      <c r="AE1896" s="222" t="s">
        <v>1348</v>
      </c>
      <c r="AF1896" s="157">
        <v>0</v>
      </c>
    </row>
    <row r="1897" spans="31:32" x14ac:dyDescent="0.25">
      <c r="AE1897" s="222" t="s">
        <v>1138</v>
      </c>
      <c r="AF1897" s="157">
        <v>0</v>
      </c>
    </row>
    <row r="1898" spans="31:32" x14ac:dyDescent="0.25">
      <c r="AE1898" s="222" t="s">
        <v>1324</v>
      </c>
      <c r="AF1898" s="157">
        <v>0</v>
      </c>
    </row>
    <row r="1899" spans="31:32" x14ac:dyDescent="0.25">
      <c r="AE1899" s="222" t="s">
        <v>1144</v>
      </c>
      <c r="AF1899" s="157">
        <v>0</v>
      </c>
    </row>
    <row r="1900" spans="31:32" x14ac:dyDescent="0.25">
      <c r="AE1900" s="222" t="s">
        <v>1370</v>
      </c>
      <c r="AF1900" s="157">
        <v>0</v>
      </c>
    </row>
    <row r="1901" spans="31:32" x14ac:dyDescent="0.25">
      <c r="AE1901" s="222" t="s">
        <v>942</v>
      </c>
      <c r="AF1901" s="157">
        <v>0</v>
      </c>
    </row>
    <row r="1902" spans="31:32" x14ac:dyDescent="0.25">
      <c r="AE1902" s="222" t="s">
        <v>1410</v>
      </c>
      <c r="AF1902" s="157">
        <v>0</v>
      </c>
    </row>
    <row r="1903" spans="31:32" x14ac:dyDescent="0.25">
      <c r="AE1903" s="222" t="s">
        <v>1142</v>
      </c>
      <c r="AF1903" s="157">
        <v>0</v>
      </c>
    </row>
    <row r="1904" spans="31:32" x14ac:dyDescent="0.25">
      <c r="AE1904" s="222" t="s">
        <v>1516</v>
      </c>
      <c r="AF1904" s="157">
        <v>0</v>
      </c>
    </row>
    <row r="1905" spans="31:32" x14ac:dyDescent="0.25">
      <c r="AE1905" s="222" t="s">
        <v>4773</v>
      </c>
      <c r="AF1905" s="157">
        <v>0</v>
      </c>
    </row>
    <row r="1906" spans="31:32" x14ac:dyDescent="0.25">
      <c r="AE1906" s="222" t="s">
        <v>1388</v>
      </c>
      <c r="AF1906" s="157">
        <v>0</v>
      </c>
    </row>
    <row r="1907" spans="31:32" x14ac:dyDescent="0.25">
      <c r="AE1907" s="222" t="s">
        <v>1148</v>
      </c>
      <c r="AF1907" s="157">
        <v>0</v>
      </c>
    </row>
    <row r="1908" spans="31:32" x14ac:dyDescent="0.25">
      <c r="AE1908" s="222" t="s">
        <v>3395</v>
      </c>
      <c r="AF1908" s="157">
        <v>0</v>
      </c>
    </row>
    <row r="1909" spans="31:32" x14ac:dyDescent="0.25">
      <c r="AE1909" s="222" t="s">
        <v>1050</v>
      </c>
      <c r="AF1909" s="157">
        <v>0</v>
      </c>
    </row>
    <row r="1910" spans="31:32" x14ac:dyDescent="0.25">
      <c r="AE1910" s="222" t="s">
        <v>4807</v>
      </c>
      <c r="AF1910" s="157">
        <v>0</v>
      </c>
    </row>
    <row r="1911" spans="31:32" x14ac:dyDescent="0.25">
      <c r="AE1911" s="222" t="s">
        <v>916</v>
      </c>
      <c r="AF1911" s="157">
        <v>0</v>
      </c>
    </row>
    <row r="1912" spans="31:32" x14ac:dyDescent="0.25">
      <c r="AE1912" s="222" t="s">
        <v>1486</v>
      </c>
      <c r="AF1912" s="157">
        <v>0</v>
      </c>
    </row>
    <row r="1913" spans="31:32" x14ac:dyDescent="0.25">
      <c r="AE1913" s="222" t="s">
        <v>1052</v>
      </c>
      <c r="AF1913" s="157">
        <v>0</v>
      </c>
    </row>
    <row r="1914" spans="31:32" x14ac:dyDescent="0.25">
      <c r="AE1914" s="222" t="s">
        <v>1406</v>
      </c>
      <c r="AF1914" s="157">
        <v>0</v>
      </c>
    </row>
    <row r="1915" spans="31:32" x14ac:dyDescent="0.25">
      <c r="AE1915" s="222" t="s">
        <v>4701</v>
      </c>
      <c r="AF1915" s="157">
        <v>0</v>
      </c>
    </row>
    <row r="1916" spans="31:32" x14ac:dyDescent="0.25">
      <c r="AE1916" s="222" t="s">
        <v>1424</v>
      </c>
      <c r="AF1916" s="157">
        <v>0</v>
      </c>
    </row>
    <row r="1917" spans="31:32" x14ac:dyDescent="0.25">
      <c r="AE1917" s="222" t="s">
        <v>1126</v>
      </c>
      <c r="AF1917" s="157">
        <v>0</v>
      </c>
    </row>
    <row r="1918" spans="31:32" x14ac:dyDescent="0.25">
      <c r="AE1918" s="222" t="s">
        <v>4815</v>
      </c>
      <c r="AF1918" s="157">
        <v>0</v>
      </c>
    </row>
    <row r="1919" spans="31:32" x14ac:dyDescent="0.25">
      <c r="AE1919" s="222" t="s">
        <v>1042</v>
      </c>
      <c r="AF1919" s="157">
        <v>0</v>
      </c>
    </row>
    <row r="1920" spans="31:32" x14ac:dyDescent="0.25">
      <c r="AE1920" s="222" t="s">
        <v>1484</v>
      </c>
      <c r="AF1920" s="157">
        <v>0</v>
      </c>
    </row>
    <row r="1921" spans="31:32" x14ac:dyDescent="0.25">
      <c r="AE1921" s="222" t="s">
        <v>922</v>
      </c>
      <c r="AF1921" s="157">
        <v>0</v>
      </c>
    </row>
    <row r="1922" spans="31:32" x14ac:dyDescent="0.25">
      <c r="AE1922" s="222" t="s">
        <v>1460</v>
      </c>
      <c r="AF1922" s="157">
        <v>0</v>
      </c>
    </row>
    <row r="1923" spans="31:32" x14ac:dyDescent="0.25">
      <c r="AE1923" s="222" t="s">
        <v>1048</v>
      </c>
      <c r="AF1923" s="157">
        <v>0</v>
      </c>
    </row>
    <row r="1924" spans="31:32" x14ac:dyDescent="0.25">
      <c r="AE1924" s="222" t="s">
        <v>1458</v>
      </c>
      <c r="AF1924" s="157">
        <v>0</v>
      </c>
    </row>
    <row r="1925" spans="31:32" x14ac:dyDescent="0.25">
      <c r="AE1925" s="222" t="s">
        <v>5041</v>
      </c>
      <c r="AF1925" s="157">
        <v>0</v>
      </c>
    </row>
    <row r="1926" spans="31:32" x14ac:dyDescent="0.25">
      <c r="AE1926" s="222" t="s">
        <v>1450</v>
      </c>
      <c r="AF1926" s="157">
        <v>0</v>
      </c>
    </row>
    <row r="1927" spans="31:32" x14ac:dyDescent="0.25">
      <c r="AE1927" s="222" t="s">
        <v>1082</v>
      </c>
      <c r="AF1927" s="157">
        <v>0</v>
      </c>
    </row>
    <row r="1928" spans="31:32" x14ac:dyDescent="0.25">
      <c r="AE1928" s="222" t="s">
        <v>1470</v>
      </c>
      <c r="AF1928" s="157">
        <v>0</v>
      </c>
    </row>
    <row r="1929" spans="31:32" x14ac:dyDescent="0.25">
      <c r="AE1929" s="222" t="s">
        <v>1054</v>
      </c>
      <c r="AF1929" s="157">
        <v>0</v>
      </c>
    </row>
    <row r="1930" spans="31:32" x14ac:dyDescent="0.25">
      <c r="AE1930" s="222" t="s">
        <v>1436</v>
      </c>
      <c r="AF1930" s="157">
        <v>0</v>
      </c>
    </row>
    <row r="1931" spans="31:32" x14ac:dyDescent="0.25">
      <c r="AE1931" s="222" t="s">
        <v>986</v>
      </c>
      <c r="AF1931" s="157">
        <v>0</v>
      </c>
    </row>
    <row r="1932" spans="31:32" x14ac:dyDescent="0.25">
      <c r="AE1932" s="222" t="s">
        <v>1334</v>
      </c>
      <c r="AF1932" s="157">
        <v>0</v>
      </c>
    </row>
    <row r="1933" spans="31:32" x14ac:dyDescent="0.25">
      <c r="AE1933" s="222" t="s">
        <v>1062</v>
      </c>
      <c r="AF1933" s="157">
        <v>0</v>
      </c>
    </row>
    <row r="1934" spans="31:32" x14ac:dyDescent="0.25">
      <c r="AE1934" s="222" t="s">
        <v>1204</v>
      </c>
      <c r="AF1934" s="157">
        <v>0</v>
      </c>
    </row>
    <row r="1935" spans="31:32" x14ac:dyDescent="0.25">
      <c r="AE1935" s="222" t="s">
        <v>1156</v>
      </c>
      <c r="AF1935" s="157">
        <v>0</v>
      </c>
    </row>
    <row r="1936" spans="31:32" x14ac:dyDescent="0.25">
      <c r="AE1936" s="222" t="s">
        <v>1206</v>
      </c>
      <c r="AF1936" s="157">
        <v>0</v>
      </c>
    </row>
    <row r="1937" spans="31:32" x14ac:dyDescent="0.25">
      <c r="AE1937" s="222" t="s">
        <v>1158</v>
      </c>
      <c r="AF1937" s="157">
        <v>0</v>
      </c>
    </row>
    <row r="1938" spans="31:32" x14ac:dyDescent="0.25">
      <c r="AE1938" s="222" t="s">
        <v>1224</v>
      </c>
      <c r="AF1938" s="157">
        <v>0</v>
      </c>
    </row>
    <row r="1939" spans="31:32" x14ac:dyDescent="0.25">
      <c r="AE1939" s="222" t="s">
        <v>5162</v>
      </c>
      <c r="AF1939" s="157">
        <v>0</v>
      </c>
    </row>
    <row r="1940" spans="31:32" x14ac:dyDescent="0.25">
      <c r="AE1940" s="222" t="s">
        <v>1270</v>
      </c>
      <c r="AF1940" s="157">
        <v>0</v>
      </c>
    </row>
    <row r="1941" spans="31:32" x14ac:dyDescent="0.25">
      <c r="AE1941" s="222" t="s">
        <v>1112</v>
      </c>
      <c r="AF1941" s="157">
        <v>0</v>
      </c>
    </row>
    <row r="1942" spans="31:32" x14ac:dyDescent="0.25">
      <c r="AE1942" s="222" t="s">
        <v>1236</v>
      </c>
      <c r="AF1942" s="157">
        <v>0</v>
      </c>
    </row>
    <row r="1943" spans="31:32" x14ac:dyDescent="0.25">
      <c r="AE1943" s="222" t="s">
        <v>1114</v>
      </c>
      <c r="AF1943" s="157">
        <v>0</v>
      </c>
    </row>
    <row r="1944" spans="31:32" x14ac:dyDescent="0.25">
      <c r="AE1944" s="222" t="s">
        <v>1282</v>
      </c>
      <c r="AF1944" s="157">
        <v>0</v>
      </c>
    </row>
    <row r="1945" spans="31:32" x14ac:dyDescent="0.25">
      <c r="AE1945" s="222" t="s">
        <v>962</v>
      </c>
      <c r="AF1945" s="157">
        <v>0</v>
      </c>
    </row>
    <row r="1946" spans="31:32" x14ac:dyDescent="0.25">
      <c r="AE1946" s="222" t="s">
        <v>1178</v>
      </c>
      <c r="AF1946" s="157">
        <v>0</v>
      </c>
    </row>
    <row r="1947" spans="31:32" x14ac:dyDescent="0.25">
      <c r="AE1947" s="222" t="s">
        <v>1116</v>
      </c>
      <c r="AF1947" s="157">
        <v>0</v>
      </c>
    </row>
    <row r="1948" spans="31:32" x14ac:dyDescent="0.25">
      <c r="AE1948" s="222" t="s">
        <v>1240</v>
      </c>
      <c r="AF1948" s="157">
        <v>0</v>
      </c>
    </row>
    <row r="1949" spans="31:32" x14ac:dyDescent="0.25">
      <c r="AE1949" s="222" t="s">
        <v>876</v>
      </c>
      <c r="AF1949" s="157">
        <v>0</v>
      </c>
    </row>
    <row r="1950" spans="31:32" x14ac:dyDescent="0.25">
      <c r="AE1950" s="222" t="s">
        <v>1288</v>
      </c>
      <c r="AF1950" s="157">
        <v>0</v>
      </c>
    </row>
    <row r="1951" spans="31:32" x14ac:dyDescent="0.25">
      <c r="AE1951" s="222" t="s">
        <v>966</v>
      </c>
      <c r="AF1951" s="157">
        <v>0</v>
      </c>
    </row>
    <row r="1952" spans="31:32" x14ac:dyDescent="0.25">
      <c r="AE1952" s="222" t="s">
        <v>4302</v>
      </c>
      <c r="AF1952" s="157">
        <v>0</v>
      </c>
    </row>
    <row r="1953" spans="31:32" x14ac:dyDescent="0.25">
      <c r="AE1953" s="222" t="s">
        <v>4769</v>
      </c>
      <c r="AF1953" s="157">
        <v>0</v>
      </c>
    </row>
    <row r="1954" spans="31:32" x14ac:dyDescent="0.25">
      <c r="AE1954" s="222" t="s">
        <v>1312</v>
      </c>
      <c r="AF1954" s="157">
        <v>0</v>
      </c>
    </row>
    <row r="1955" spans="31:32" x14ac:dyDescent="0.25">
      <c r="AE1955" s="222" t="s">
        <v>1040</v>
      </c>
      <c r="AF1955" s="157">
        <v>0</v>
      </c>
    </row>
    <row r="1956" spans="31:32" x14ac:dyDescent="0.25">
      <c r="AE1956" s="222" t="s">
        <v>1294</v>
      </c>
      <c r="AF1956" s="157">
        <v>0</v>
      </c>
    </row>
    <row r="1957" spans="31:32" x14ac:dyDescent="0.25">
      <c r="AE1957" s="222" t="s">
        <v>1118</v>
      </c>
      <c r="AF1957" s="157">
        <v>0</v>
      </c>
    </row>
    <row r="1958" spans="31:32" x14ac:dyDescent="0.25">
      <c r="AE1958" s="222" t="s">
        <v>1252</v>
      </c>
      <c r="AF1958" s="157">
        <v>0</v>
      </c>
    </row>
    <row r="1959" spans="31:32" x14ac:dyDescent="0.25">
      <c r="AE1959" s="222" t="s">
        <v>914</v>
      </c>
      <c r="AF1959" s="157">
        <v>0</v>
      </c>
    </row>
    <row r="1960" spans="31:32" x14ac:dyDescent="0.25">
      <c r="AE1960" s="222" t="s">
        <v>1212</v>
      </c>
      <c r="AF1960" s="157">
        <v>0</v>
      </c>
    </row>
    <row r="1961" spans="31:32" x14ac:dyDescent="0.25">
      <c r="AE1961" s="222" t="s">
        <v>1084</v>
      </c>
      <c r="AF1961" s="157">
        <v>0</v>
      </c>
    </row>
    <row r="1962" spans="31:32" x14ac:dyDescent="0.25">
      <c r="AE1962" s="222" t="s">
        <v>1340</v>
      </c>
      <c r="AF1962" s="157">
        <v>0</v>
      </c>
    </row>
    <row r="1963" spans="31:32" x14ac:dyDescent="0.25">
      <c r="AE1963" s="222" t="s">
        <v>3581</v>
      </c>
      <c r="AF1963" s="157">
        <v>0</v>
      </c>
    </row>
    <row r="1964" spans="31:32" x14ac:dyDescent="0.25">
      <c r="AE1964" s="222" t="s">
        <v>1298</v>
      </c>
      <c r="AF1964" s="157">
        <v>0</v>
      </c>
    </row>
    <row r="1965" spans="31:32" x14ac:dyDescent="0.25">
      <c r="AE1965" s="222" t="s">
        <v>1160</v>
      </c>
      <c r="AF1965" s="157">
        <v>0</v>
      </c>
    </row>
    <row r="1966" spans="31:32" x14ac:dyDescent="0.25">
      <c r="AE1966" s="222" t="s">
        <v>1192</v>
      </c>
      <c r="AF1966" s="157">
        <v>0</v>
      </c>
    </row>
    <row r="1967" spans="31:32" x14ac:dyDescent="0.25">
      <c r="AE1967" s="222" t="s">
        <v>1314</v>
      </c>
      <c r="AF1967" s="157">
        <v>0</v>
      </c>
    </row>
    <row r="1968" spans="31:32" x14ac:dyDescent="0.25">
      <c r="AE1968" s="222" t="s">
        <v>1292</v>
      </c>
      <c r="AF1968" s="157">
        <v>0</v>
      </c>
    </row>
    <row r="1969" spans="31:32" x14ac:dyDescent="0.25">
      <c r="AE1969" s="222" t="s">
        <v>1164</v>
      </c>
      <c r="AF1969" s="157">
        <v>0</v>
      </c>
    </row>
    <row r="1970" spans="31:32" x14ac:dyDescent="0.25">
      <c r="AE1970" s="222" t="s">
        <v>1328</v>
      </c>
      <c r="AF1970" s="157">
        <v>0</v>
      </c>
    </row>
    <row r="1971" spans="31:32" x14ac:dyDescent="0.25">
      <c r="AE1971" s="222" t="s">
        <v>1176</v>
      </c>
      <c r="AF1971" s="157">
        <v>0</v>
      </c>
    </row>
    <row r="1972" spans="31:32" x14ac:dyDescent="0.25">
      <c r="AE1972" s="222" t="s">
        <v>1258</v>
      </c>
      <c r="AF1972" s="157">
        <v>0</v>
      </c>
    </row>
    <row r="1973" spans="31:32" x14ac:dyDescent="0.25">
      <c r="AE1973" s="222" t="s">
        <v>1174</v>
      </c>
      <c r="AF1973" s="157">
        <v>0</v>
      </c>
    </row>
    <row r="1974" spans="31:32" x14ac:dyDescent="0.25">
      <c r="AE1974" s="222" t="s">
        <v>1316</v>
      </c>
      <c r="AF1974" s="157">
        <v>0</v>
      </c>
    </row>
    <row r="1975" spans="31:32" x14ac:dyDescent="0.25">
      <c r="AE1975" s="222" t="s">
        <v>4775</v>
      </c>
      <c r="AF1975" s="157">
        <v>0</v>
      </c>
    </row>
    <row r="1976" spans="31:32" x14ac:dyDescent="0.25">
      <c r="AE1976" s="222" t="s">
        <v>3819</v>
      </c>
      <c r="AF1976" s="157">
        <v>0</v>
      </c>
    </row>
    <row r="1977" spans="31:32" x14ac:dyDescent="0.25">
      <c r="AE1977" s="222" t="s">
        <v>1354</v>
      </c>
      <c r="AF1977" s="157">
        <v>0</v>
      </c>
    </row>
    <row r="1978" spans="31:32" x14ac:dyDescent="0.25">
      <c r="AE1978" s="222" t="s">
        <v>4576</v>
      </c>
      <c r="AF1978" s="157">
        <v>0</v>
      </c>
    </row>
    <row r="1979" spans="31:32" x14ac:dyDescent="0.25">
      <c r="AE1979" s="222" t="s">
        <v>1208</v>
      </c>
      <c r="AF1979" s="157">
        <v>0</v>
      </c>
    </row>
    <row r="1980" spans="31:32" x14ac:dyDescent="0.25">
      <c r="AE1980" s="222" t="s">
        <v>1242</v>
      </c>
      <c r="AF1980" s="157">
        <v>0</v>
      </c>
    </row>
    <row r="1981" spans="31:32" x14ac:dyDescent="0.25">
      <c r="AE1981" s="222" t="s">
        <v>1214</v>
      </c>
      <c r="AF1981" s="157">
        <v>0</v>
      </c>
    </row>
    <row r="1982" spans="31:32" x14ac:dyDescent="0.25">
      <c r="AE1982" s="222" t="s">
        <v>1256</v>
      </c>
      <c r="AF1982" s="157">
        <v>0</v>
      </c>
    </row>
    <row r="1983" spans="31:32" x14ac:dyDescent="0.25">
      <c r="AE1983" s="222" t="s">
        <v>1216</v>
      </c>
      <c r="AF1983" s="157">
        <v>0</v>
      </c>
    </row>
    <row r="1984" spans="31:32" x14ac:dyDescent="0.25">
      <c r="AE1984" s="222" t="s">
        <v>1234</v>
      </c>
      <c r="AF1984" s="157">
        <v>0</v>
      </c>
    </row>
    <row r="1985" spans="31:32" x14ac:dyDescent="0.25">
      <c r="AE1985" s="222" t="s">
        <v>1166</v>
      </c>
      <c r="AF1985" s="157">
        <v>0</v>
      </c>
    </row>
    <row r="1986" spans="31:32" x14ac:dyDescent="0.25">
      <c r="AE1986" s="222" t="s">
        <v>1182</v>
      </c>
      <c r="AF1986" s="157">
        <v>0</v>
      </c>
    </row>
    <row r="1987" spans="31:32" x14ac:dyDescent="0.25">
      <c r="AE1987" s="222" t="s">
        <v>1254</v>
      </c>
      <c r="AF1987" s="157">
        <v>0</v>
      </c>
    </row>
    <row r="1988" spans="31:32" x14ac:dyDescent="0.25">
      <c r="AE1988" s="222" t="s">
        <v>4787</v>
      </c>
      <c r="AF1988" s="157">
        <v>0</v>
      </c>
    </row>
    <row r="1989" spans="31:32" x14ac:dyDescent="0.25">
      <c r="AE1989" s="222" t="s">
        <v>1244</v>
      </c>
      <c r="AF1989" s="157">
        <v>0</v>
      </c>
    </row>
    <row r="1990" spans="31:32" x14ac:dyDescent="0.25">
      <c r="AE1990" s="222" t="s">
        <v>246</v>
      </c>
      <c r="AF1990" s="157">
        <v>0</v>
      </c>
    </row>
    <row r="1991" spans="31:32" x14ac:dyDescent="0.25">
      <c r="AE1991" s="222" t="s">
        <v>1366</v>
      </c>
      <c r="AF1991" s="157">
        <v>0</v>
      </c>
    </row>
    <row r="1992" spans="31:32" x14ac:dyDescent="0.25">
      <c r="AE1992" s="222" t="s">
        <v>4795</v>
      </c>
      <c r="AF1992" s="157">
        <v>0</v>
      </c>
    </row>
    <row r="1993" spans="31:32" x14ac:dyDescent="0.25">
      <c r="AE1993" s="222" t="s">
        <v>1274</v>
      </c>
      <c r="AF1993" s="157">
        <v>0</v>
      </c>
    </row>
    <row r="1994" spans="31:32" x14ac:dyDescent="0.25">
      <c r="AE1994" s="222" t="s">
        <v>1322</v>
      </c>
      <c r="AF1994" s="157">
        <v>0</v>
      </c>
    </row>
    <row r="1995" spans="31:32" x14ac:dyDescent="0.25">
      <c r="AE1995" s="222" t="s">
        <v>1268</v>
      </c>
      <c r="AF1995" s="157">
        <v>0</v>
      </c>
    </row>
    <row r="1996" spans="31:32" x14ac:dyDescent="0.25">
      <c r="AE1996" s="222" t="s">
        <v>1360</v>
      </c>
      <c r="AF1996" s="157">
        <v>0</v>
      </c>
    </row>
    <row r="1997" spans="31:32" x14ac:dyDescent="0.25">
      <c r="AE1997" s="222" t="s">
        <v>1168</v>
      </c>
      <c r="AF1997" s="157">
        <v>0</v>
      </c>
    </row>
    <row r="1998" spans="31:32" x14ac:dyDescent="0.25">
      <c r="AE1998" s="222" t="s">
        <v>1286</v>
      </c>
      <c r="AF1998" s="157">
        <v>0</v>
      </c>
    </row>
    <row r="1999" spans="31:32" x14ac:dyDescent="0.25">
      <c r="AE1999" s="222" t="s">
        <v>1150</v>
      </c>
      <c r="AF1999" s="157">
        <v>0</v>
      </c>
    </row>
    <row r="2000" spans="31:32" x14ac:dyDescent="0.25">
      <c r="AE2000" s="222" t="s">
        <v>4799</v>
      </c>
      <c r="AF2000" s="157">
        <v>0</v>
      </c>
    </row>
    <row r="2001" spans="31:32" x14ac:dyDescent="0.25">
      <c r="AE2001" s="222" t="s">
        <v>1170</v>
      </c>
      <c r="AF2001" s="157">
        <v>0</v>
      </c>
    </row>
    <row r="2002" spans="31:32" x14ac:dyDescent="0.25">
      <c r="AE2002" s="222" t="s">
        <v>1468</v>
      </c>
      <c r="AF2002" s="157">
        <v>0</v>
      </c>
    </row>
    <row r="2003" spans="31:32" x14ac:dyDescent="0.25">
      <c r="AE2003" s="222" t="s">
        <v>1260</v>
      </c>
      <c r="AF2003" s="157">
        <v>0</v>
      </c>
    </row>
    <row r="2004" spans="31:32" x14ac:dyDescent="0.25">
      <c r="AE2004" s="222" t="s">
        <v>1414</v>
      </c>
      <c r="AF2004" s="157">
        <v>0</v>
      </c>
    </row>
    <row r="2005" spans="31:32" x14ac:dyDescent="0.25">
      <c r="AE2005" s="222" t="s">
        <v>1284</v>
      </c>
      <c r="AF2005" s="157">
        <v>0</v>
      </c>
    </row>
    <row r="2006" spans="31:32" x14ac:dyDescent="0.25">
      <c r="AE2006" s="222" t="s">
        <v>2669</v>
      </c>
      <c r="AF2006" s="157">
        <v>0</v>
      </c>
    </row>
    <row r="2007" spans="31:32" x14ac:dyDescent="0.25">
      <c r="AE2007" s="222" t="s">
        <v>1318</v>
      </c>
      <c r="AF2007" s="157">
        <v>0</v>
      </c>
    </row>
    <row r="2008" spans="31:32" x14ac:dyDescent="0.25">
      <c r="AE2008" s="222" t="s">
        <v>1520</v>
      </c>
      <c r="AF2008" s="157">
        <v>0</v>
      </c>
    </row>
    <row r="2009" spans="31:32" x14ac:dyDescent="0.25">
      <c r="AE2009" s="222" t="s">
        <v>3385</v>
      </c>
      <c r="AF2009" s="157">
        <v>0</v>
      </c>
    </row>
    <row r="2010" spans="31:32" x14ac:dyDescent="0.25">
      <c r="AE2010" s="222" t="s">
        <v>1382</v>
      </c>
      <c r="AF2010" s="157">
        <v>0</v>
      </c>
    </row>
    <row r="2011" spans="31:32" x14ac:dyDescent="0.25">
      <c r="AE2011" s="222" t="s">
        <v>1162</v>
      </c>
      <c r="AF2011" s="157">
        <v>0</v>
      </c>
    </row>
    <row r="2012" spans="31:32" x14ac:dyDescent="0.25">
      <c r="AE2012" s="222" t="s">
        <v>1380</v>
      </c>
      <c r="AF2012" s="157">
        <v>0</v>
      </c>
    </row>
    <row r="2013" spans="31:32" x14ac:dyDescent="0.25">
      <c r="AE2013" s="222" t="s">
        <v>1304</v>
      </c>
      <c r="AF2013" s="157">
        <v>0</v>
      </c>
    </row>
    <row r="2014" spans="31:32" x14ac:dyDescent="0.25">
      <c r="AE2014" s="222" t="s">
        <v>1396</v>
      </c>
      <c r="AF2014" s="157">
        <v>0</v>
      </c>
    </row>
    <row r="2015" spans="31:32" x14ac:dyDescent="0.25">
      <c r="AE2015" s="222" t="s">
        <v>1172</v>
      </c>
      <c r="AF2015" s="157">
        <v>0</v>
      </c>
    </row>
    <row r="2016" spans="31:32" x14ac:dyDescent="0.25">
      <c r="AE2016" s="222" t="s">
        <v>1392</v>
      </c>
      <c r="AF2016" s="157">
        <v>0</v>
      </c>
    </row>
    <row r="2017" spans="31:32" x14ac:dyDescent="0.25">
      <c r="AE2017" s="222" t="s">
        <v>1336</v>
      </c>
      <c r="AF2017" s="157">
        <v>0</v>
      </c>
    </row>
    <row r="2018" spans="31:32" x14ac:dyDescent="0.25">
      <c r="AE2018" s="222" t="s">
        <v>1482</v>
      </c>
      <c r="AF2018" s="157">
        <v>0</v>
      </c>
    </row>
    <row r="2019" spans="31:32" x14ac:dyDescent="0.25">
      <c r="AE2019" s="222" t="s">
        <v>1338</v>
      </c>
      <c r="AF2019" s="157">
        <v>0</v>
      </c>
    </row>
    <row r="2020" spans="31:32" x14ac:dyDescent="0.25">
      <c r="AE2020" s="222" t="s">
        <v>1434</v>
      </c>
      <c r="AF2020" s="157">
        <v>0</v>
      </c>
    </row>
    <row r="2021" spans="31:32" x14ac:dyDescent="0.25">
      <c r="AE2021" s="222" t="s">
        <v>1188</v>
      </c>
      <c r="AF2021" s="157">
        <v>0</v>
      </c>
    </row>
    <row r="2022" spans="31:32" x14ac:dyDescent="0.25">
      <c r="AE2022" s="222" t="s">
        <v>1462</v>
      </c>
      <c r="AF2022" s="157">
        <v>0</v>
      </c>
    </row>
    <row r="2023" spans="31:32" x14ac:dyDescent="0.25">
      <c r="AE2023" s="222" t="s">
        <v>1220</v>
      </c>
      <c r="AF2023" s="157">
        <v>0</v>
      </c>
    </row>
    <row r="2024" spans="31:32" x14ac:dyDescent="0.25">
      <c r="AE2024" s="222" t="s">
        <v>1418</v>
      </c>
      <c r="AF2024" s="157">
        <v>0</v>
      </c>
    </row>
    <row r="2025" spans="31:32" x14ac:dyDescent="0.25">
      <c r="AE2025" s="222" t="s">
        <v>1326</v>
      </c>
      <c r="AF2025" s="157">
        <v>0</v>
      </c>
    </row>
    <row r="2026" spans="31:32" x14ac:dyDescent="0.25">
      <c r="AE2026" s="222" t="s">
        <v>1400</v>
      </c>
      <c r="AF2026" s="157">
        <v>0</v>
      </c>
    </row>
    <row r="2027" spans="31:32" x14ac:dyDescent="0.25">
      <c r="AE2027" s="222" t="s">
        <v>1364</v>
      </c>
      <c r="AF2027" s="157">
        <v>0</v>
      </c>
    </row>
    <row r="2028" spans="31:32" x14ac:dyDescent="0.25">
      <c r="AE2028" s="222" t="s">
        <v>1518</v>
      </c>
      <c r="AF2028" s="157">
        <v>0</v>
      </c>
    </row>
    <row r="2029" spans="31:32" x14ac:dyDescent="0.25">
      <c r="AE2029" s="222" t="s">
        <v>1310</v>
      </c>
      <c r="AF2029" s="157">
        <v>0</v>
      </c>
    </row>
    <row r="2030" spans="31:32" x14ac:dyDescent="0.25">
      <c r="AE2030" s="222" t="s">
        <v>1464</v>
      </c>
      <c r="AF2030" s="157">
        <v>0</v>
      </c>
    </row>
    <row r="2031" spans="31:32" x14ac:dyDescent="0.25">
      <c r="AE2031" s="222" t="s">
        <v>1302</v>
      </c>
      <c r="AF2031" s="157">
        <v>0</v>
      </c>
    </row>
    <row r="2032" spans="31:32" x14ac:dyDescent="0.25">
      <c r="AE2032" s="222" t="s">
        <v>1416</v>
      </c>
      <c r="AF2032" s="157">
        <v>0</v>
      </c>
    </row>
    <row r="2033" spans="31:32" x14ac:dyDescent="0.25">
      <c r="AE2033" s="222" t="s">
        <v>1218</v>
      </c>
      <c r="AF2033" s="157">
        <v>0</v>
      </c>
    </row>
    <row r="2034" spans="31:32" x14ac:dyDescent="0.25">
      <c r="AE2034" s="222" t="s">
        <v>1488</v>
      </c>
      <c r="AF2034" s="157">
        <v>0</v>
      </c>
    </row>
    <row r="2035" spans="31:32" x14ac:dyDescent="0.25">
      <c r="AE2035" s="222" t="s">
        <v>1358</v>
      </c>
      <c r="AF2035" s="157">
        <v>0</v>
      </c>
    </row>
    <row r="2036" spans="31:32" x14ac:dyDescent="0.25">
      <c r="AE2036" s="222" t="s">
        <v>1426</v>
      </c>
      <c r="AF2036" s="157">
        <v>0</v>
      </c>
    </row>
    <row r="2037" spans="31:32" x14ac:dyDescent="0.25">
      <c r="AE2037" s="222" t="s">
        <v>1276</v>
      </c>
      <c r="AF2037" s="157">
        <v>0</v>
      </c>
    </row>
    <row r="2038" spans="31:32" x14ac:dyDescent="0.25">
      <c r="AE2038" s="222" t="s">
        <v>1428</v>
      </c>
      <c r="AF2038" s="157">
        <v>0</v>
      </c>
    </row>
    <row r="2039" spans="31:32" x14ac:dyDescent="0.25">
      <c r="AE2039" s="222" t="s">
        <v>1196</v>
      </c>
      <c r="AF2039" s="157">
        <v>0</v>
      </c>
    </row>
    <row r="2040" spans="31:32" x14ac:dyDescent="0.25">
      <c r="AE2040" s="222" t="s">
        <v>1438</v>
      </c>
      <c r="AF2040" s="157">
        <v>0</v>
      </c>
    </row>
    <row r="2041" spans="31:32" x14ac:dyDescent="0.25">
      <c r="AE2041" s="222" t="s">
        <v>1266</v>
      </c>
      <c r="AF2041" s="157">
        <v>0</v>
      </c>
    </row>
    <row r="2042" spans="31:32" x14ac:dyDescent="0.25">
      <c r="AE2042" s="222" t="s">
        <v>1440</v>
      </c>
      <c r="AF2042" s="157">
        <v>0</v>
      </c>
    </row>
    <row r="2043" spans="31:32" x14ac:dyDescent="0.25">
      <c r="AE2043" s="222" t="s">
        <v>1250</v>
      </c>
      <c r="AF2043" s="157">
        <v>0</v>
      </c>
    </row>
    <row r="2044" spans="31:32" x14ac:dyDescent="0.25">
      <c r="AE2044" s="222" t="s">
        <v>1442</v>
      </c>
      <c r="AF2044" s="157">
        <v>0</v>
      </c>
    </row>
    <row r="2045" spans="31:32" x14ac:dyDescent="0.25">
      <c r="AE2045" s="222" t="s">
        <v>1264</v>
      </c>
      <c r="AF2045" s="157">
        <v>0</v>
      </c>
    </row>
    <row r="2046" spans="31:32" x14ac:dyDescent="0.25">
      <c r="AE2046" s="222" t="s">
        <v>1444</v>
      </c>
      <c r="AF2046" s="157">
        <v>0</v>
      </c>
    </row>
    <row r="2047" spans="31:32" x14ac:dyDescent="0.25">
      <c r="AE2047" s="222" t="s">
        <v>1180</v>
      </c>
      <c r="AF2047" s="157">
        <v>0</v>
      </c>
    </row>
    <row r="2048" spans="31:32" x14ac:dyDescent="0.25">
      <c r="AE2048" s="222" t="s">
        <v>1454</v>
      </c>
      <c r="AF2048" s="157">
        <v>0</v>
      </c>
    </row>
    <row r="2049" spans="31:32" x14ac:dyDescent="0.25">
      <c r="AE2049" s="222" t="s">
        <v>1262</v>
      </c>
      <c r="AF2049" s="157">
        <v>0</v>
      </c>
    </row>
    <row r="2050" spans="31:32" x14ac:dyDescent="0.25">
      <c r="AE2050" s="222" t="s">
        <v>1446</v>
      </c>
      <c r="AF2050" s="157">
        <v>0</v>
      </c>
    </row>
    <row r="2051" spans="31:32" x14ac:dyDescent="0.25">
      <c r="AE2051" s="222" t="s">
        <v>1200</v>
      </c>
      <c r="AF2051" s="157">
        <v>0</v>
      </c>
    </row>
    <row r="2052" spans="31:32" x14ac:dyDescent="0.25">
      <c r="AE2052" s="222" t="s">
        <v>1448</v>
      </c>
      <c r="AF2052" s="157">
        <v>0</v>
      </c>
    </row>
    <row r="2053" spans="31:32" x14ac:dyDescent="0.25">
      <c r="AE2053" s="222" t="s">
        <v>4779</v>
      </c>
      <c r="AF2053" s="157">
        <v>0</v>
      </c>
    </row>
    <row r="2054" spans="31:32" x14ac:dyDescent="0.25">
      <c r="AE2054" s="222" t="s">
        <v>1408</v>
      </c>
      <c r="AF2054" s="157">
        <v>0</v>
      </c>
    </row>
    <row r="2055" spans="31:32" x14ac:dyDescent="0.25">
      <c r="AE2055" s="222" t="s">
        <v>1198</v>
      </c>
      <c r="AF2055" s="157">
        <v>0</v>
      </c>
    </row>
    <row r="2056" spans="31:32" x14ac:dyDescent="0.25">
      <c r="AE2056" s="222" t="s">
        <v>1472</v>
      </c>
      <c r="AF2056" s="157">
        <v>0</v>
      </c>
    </row>
    <row r="2057" spans="31:32" x14ac:dyDescent="0.25">
      <c r="AE2057" s="222" t="s">
        <v>1308</v>
      </c>
      <c r="AF2057" s="157">
        <v>0</v>
      </c>
    </row>
    <row r="2058" spans="31:32" x14ac:dyDescent="0.25">
      <c r="AE2058" s="222" t="s">
        <v>1478</v>
      </c>
      <c r="AF2058" s="157">
        <v>0</v>
      </c>
    </row>
    <row r="2059" spans="31:32" x14ac:dyDescent="0.25">
      <c r="AE2059" s="222" t="s">
        <v>1184</v>
      </c>
      <c r="AF2059" s="157">
        <v>0</v>
      </c>
    </row>
    <row r="2060" spans="31:32" x14ac:dyDescent="0.25">
      <c r="AE2060" s="222" t="s">
        <v>3290</v>
      </c>
      <c r="AF2060" s="157">
        <v>0</v>
      </c>
    </row>
    <row r="2061" spans="31:32" x14ac:dyDescent="0.25">
      <c r="AE2061" s="222" t="s">
        <v>4785</v>
      </c>
      <c r="AF2061" s="157">
        <v>0</v>
      </c>
    </row>
    <row r="2062" spans="31:32" x14ac:dyDescent="0.25">
      <c r="AE2062" s="222" t="s">
        <v>1080</v>
      </c>
      <c r="AF2062" s="157">
        <v>0</v>
      </c>
    </row>
    <row r="2063" spans="31:32" x14ac:dyDescent="0.25">
      <c r="AE2063" s="222" t="s">
        <v>878</v>
      </c>
      <c r="AF2063" s="157">
        <v>0</v>
      </c>
    </row>
    <row r="2064" spans="31:32" x14ac:dyDescent="0.25">
      <c r="AE2064" s="222" t="s">
        <v>786</v>
      </c>
      <c r="AF2064" s="157">
        <v>0</v>
      </c>
    </row>
    <row r="2065" spans="31:32" x14ac:dyDescent="0.25">
      <c r="AE2065" s="222" t="s">
        <v>663</v>
      </c>
      <c r="AF2065" s="157">
        <v>0</v>
      </c>
    </row>
    <row r="2066" spans="31:32" x14ac:dyDescent="0.25">
      <c r="AE2066" s="222" t="s">
        <v>5033</v>
      </c>
      <c r="AF2066" s="157">
        <v>0</v>
      </c>
    </row>
    <row r="2067" spans="31:32" x14ac:dyDescent="0.25">
      <c r="AE2067" s="222" t="s">
        <v>752</v>
      </c>
      <c r="AF2067" s="157">
        <v>0</v>
      </c>
    </row>
    <row r="2068" spans="31:32" x14ac:dyDescent="0.25">
      <c r="AE2068" s="222" t="s">
        <v>828</v>
      </c>
      <c r="AF2068" s="157">
        <v>0</v>
      </c>
    </row>
    <row r="2069" spans="31:32" x14ac:dyDescent="0.25">
      <c r="AE2069" s="222" t="s">
        <v>4350</v>
      </c>
      <c r="AF2069" s="157">
        <v>0</v>
      </c>
    </row>
    <row r="2070" spans="31:32" x14ac:dyDescent="0.25">
      <c r="AE2070" s="222" t="s">
        <v>391</v>
      </c>
      <c r="AF2070" s="157">
        <v>0</v>
      </c>
    </row>
    <row r="2071" spans="31:32" x14ac:dyDescent="0.25">
      <c r="AE2071" s="222" t="s">
        <v>451</v>
      </c>
      <c r="AF2071" s="157">
        <v>0</v>
      </c>
    </row>
    <row r="2072" spans="31:32" x14ac:dyDescent="0.25">
      <c r="AE2072" s="222" t="s">
        <v>826</v>
      </c>
      <c r="AF2072" s="157">
        <v>0</v>
      </c>
    </row>
    <row r="2073" spans="31:32" x14ac:dyDescent="0.25">
      <c r="AE2073" s="222" t="s">
        <v>583</v>
      </c>
      <c r="AF2073" s="157">
        <v>0</v>
      </c>
    </row>
    <row r="2074" spans="31:32" x14ac:dyDescent="0.25">
      <c r="AE2074" s="222" t="s">
        <v>5160</v>
      </c>
      <c r="AF2074" s="157">
        <v>0</v>
      </c>
    </row>
    <row r="2075" spans="31:32" x14ac:dyDescent="0.25">
      <c r="AE2075" s="222" t="s">
        <v>449</v>
      </c>
      <c r="AF2075" s="157">
        <v>0</v>
      </c>
    </row>
    <row r="2076" spans="31:32" x14ac:dyDescent="0.25">
      <c r="AE2076" s="222" t="s">
        <v>944</v>
      </c>
      <c r="AF2076" s="157">
        <v>0</v>
      </c>
    </row>
    <row r="2077" spans="31:32" x14ac:dyDescent="0.25">
      <c r="AE2077" s="222" t="s">
        <v>547</v>
      </c>
      <c r="AF2077" s="157">
        <v>0</v>
      </c>
    </row>
    <row r="2078" spans="31:32" x14ac:dyDescent="0.25">
      <c r="AE2078" s="222" t="s">
        <v>3803</v>
      </c>
      <c r="AF2078" s="157">
        <v>0</v>
      </c>
    </row>
    <row r="2079" spans="31:32" x14ac:dyDescent="0.25">
      <c r="AE2079" s="222" t="s">
        <v>579</v>
      </c>
      <c r="AF2079" s="157">
        <v>0</v>
      </c>
    </row>
    <row r="2080" spans="31:32" x14ac:dyDescent="0.25">
      <c r="AE2080" s="222" t="s">
        <v>860</v>
      </c>
      <c r="AF2080" s="157">
        <v>0</v>
      </c>
    </row>
    <row r="2081" spans="31:32" x14ac:dyDescent="0.25">
      <c r="AE2081" s="222" t="s">
        <v>4725</v>
      </c>
      <c r="AF2081" s="157">
        <v>0</v>
      </c>
    </row>
    <row r="2082" spans="31:32" x14ac:dyDescent="0.25">
      <c r="AE2082" s="222" t="s">
        <v>1096</v>
      </c>
      <c r="AF2082" s="157">
        <v>0</v>
      </c>
    </row>
    <row r="2083" spans="31:32" x14ac:dyDescent="0.25">
      <c r="AE2083" s="222" t="s">
        <v>581</v>
      </c>
      <c r="AF2083" s="157">
        <v>0</v>
      </c>
    </row>
    <row r="2084" spans="31:32" x14ac:dyDescent="0.25">
      <c r="AE2084" s="222" t="s">
        <v>928</v>
      </c>
      <c r="AF2084" s="157">
        <v>0</v>
      </c>
    </row>
    <row r="2085" spans="31:32" x14ac:dyDescent="0.25">
      <c r="AE2085" s="222" t="s">
        <v>365</v>
      </c>
      <c r="AF2085" s="157">
        <v>0</v>
      </c>
    </row>
    <row r="2086" spans="31:32" x14ac:dyDescent="0.25">
      <c r="AE2086" s="222" t="s">
        <v>1098</v>
      </c>
      <c r="AF2086" s="157">
        <v>0</v>
      </c>
    </row>
    <row r="2087" spans="31:32" x14ac:dyDescent="0.25">
      <c r="AE2087" s="222" t="s">
        <v>693</v>
      </c>
      <c r="AF2087" s="157">
        <v>0</v>
      </c>
    </row>
    <row r="2088" spans="31:32" x14ac:dyDescent="0.25">
      <c r="AE2088" s="222" t="s">
        <v>4755</v>
      </c>
      <c r="AF2088" s="157">
        <v>0</v>
      </c>
    </row>
    <row r="2089" spans="31:32" x14ac:dyDescent="0.25">
      <c r="AE2089" s="222" t="s">
        <v>607</v>
      </c>
      <c r="AF2089" s="157">
        <v>0</v>
      </c>
    </row>
    <row r="2090" spans="31:32" x14ac:dyDescent="0.25">
      <c r="AE2090" s="222" t="s">
        <v>1074</v>
      </c>
      <c r="AF2090" s="157">
        <v>0</v>
      </c>
    </row>
    <row r="2091" spans="31:32" x14ac:dyDescent="0.25">
      <c r="AE2091" s="222" t="s">
        <v>605</v>
      </c>
      <c r="AF2091" s="157">
        <v>0</v>
      </c>
    </row>
    <row r="2092" spans="31:32" x14ac:dyDescent="0.25">
      <c r="AE2092" s="222" t="s">
        <v>810</v>
      </c>
      <c r="AF2092" s="157">
        <v>0</v>
      </c>
    </row>
    <row r="2093" spans="31:32" x14ac:dyDescent="0.25">
      <c r="AE2093" s="222" t="s">
        <v>597</v>
      </c>
      <c r="AF2093" s="157">
        <v>0</v>
      </c>
    </row>
    <row r="2094" spans="31:32" x14ac:dyDescent="0.25">
      <c r="AE2094" s="222" t="s">
        <v>856</v>
      </c>
      <c r="AF2094" s="157">
        <v>0</v>
      </c>
    </row>
    <row r="2095" spans="31:32" x14ac:dyDescent="0.25">
      <c r="AE2095" s="222" t="s">
        <v>635</v>
      </c>
      <c r="AF2095" s="157">
        <v>0</v>
      </c>
    </row>
    <row r="2096" spans="31:32" x14ac:dyDescent="0.25">
      <c r="AE2096" s="222" t="s">
        <v>912</v>
      </c>
      <c r="AF2096" s="157">
        <v>0</v>
      </c>
    </row>
    <row r="2097" spans="31:32" x14ac:dyDescent="0.25">
      <c r="AE2097" s="222" t="s">
        <v>4809</v>
      </c>
      <c r="AF2097" s="157">
        <v>0</v>
      </c>
    </row>
    <row r="2098" spans="31:32" x14ac:dyDescent="0.25">
      <c r="AE2098" s="222" t="s">
        <v>1060</v>
      </c>
      <c r="AF2098" s="157">
        <v>0</v>
      </c>
    </row>
    <row r="2099" spans="31:32" x14ac:dyDescent="0.25">
      <c r="AE2099" s="222" t="s">
        <v>603</v>
      </c>
      <c r="AF2099" s="157">
        <v>0</v>
      </c>
    </row>
    <row r="2100" spans="31:32" x14ac:dyDescent="0.25">
      <c r="AE2100" s="222" t="s">
        <v>4763</v>
      </c>
      <c r="AF2100" s="157">
        <v>0</v>
      </c>
    </row>
    <row r="2101" spans="31:32" x14ac:dyDescent="0.25">
      <c r="AE2101" s="222" t="s">
        <v>503</v>
      </c>
      <c r="AF2101" s="157">
        <v>0</v>
      </c>
    </row>
    <row r="2102" spans="31:32" x14ac:dyDescent="0.25">
      <c r="AE2102" s="222" t="s">
        <v>882</v>
      </c>
      <c r="AF2102" s="157">
        <v>0</v>
      </c>
    </row>
    <row r="2103" spans="31:32" x14ac:dyDescent="0.25">
      <c r="AE2103" s="222" t="s">
        <v>736</v>
      </c>
      <c r="AF2103" s="157">
        <v>0</v>
      </c>
    </row>
    <row r="2104" spans="31:32" x14ac:dyDescent="0.25">
      <c r="AE2104" s="222" t="s">
        <v>4869</v>
      </c>
      <c r="AF2104" s="157">
        <v>0</v>
      </c>
    </row>
    <row r="2105" spans="31:32" x14ac:dyDescent="0.25">
      <c r="AE2105" s="222" t="s">
        <v>738</v>
      </c>
      <c r="AF2105" s="157">
        <v>0</v>
      </c>
    </row>
    <row r="2106" spans="31:32" x14ac:dyDescent="0.25">
      <c r="AE2106" s="222" t="s">
        <v>3801</v>
      </c>
      <c r="AF2106" s="157">
        <v>0</v>
      </c>
    </row>
    <row r="2107" spans="31:32" x14ac:dyDescent="0.25">
      <c r="AE2107" s="222" t="s">
        <v>4737</v>
      </c>
      <c r="AF2107" s="157">
        <v>0</v>
      </c>
    </row>
    <row r="2108" spans="31:32" x14ac:dyDescent="0.25">
      <c r="AE2108" s="222" t="s">
        <v>3565</v>
      </c>
      <c r="AF2108" s="157">
        <v>0</v>
      </c>
    </row>
    <row r="2109" spans="31:32" x14ac:dyDescent="0.25">
      <c r="AE2109" s="222" t="s">
        <v>5057</v>
      </c>
      <c r="AF2109" s="157">
        <v>0</v>
      </c>
    </row>
    <row r="2110" spans="31:32" x14ac:dyDescent="0.25">
      <c r="AE2110" s="222" t="s">
        <v>4767</v>
      </c>
      <c r="AF2110" s="157">
        <v>0</v>
      </c>
    </row>
    <row r="2111" spans="31:32" x14ac:dyDescent="0.25">
      <c r="AE2111" s="222" t="s">
        <v>5172</v>
      </c>
      <c r="AF2111" s="157">
        <v>0</v>
      </c>
    </row>
    <row r="2112" spans="31:32" x14ac:dyDescent="0.25">
      <c r="AE2112" s="222" t="s">
        <v>794</v>
      </c>
      <c r="AF2112" s="157">
        <v>0</v>
      </c>
    </row>
    <row r="2113" spans="31:32" x14ac:dyDescent="0.25">
      <c r="AE2113" s="222" t="s">
        <v>5204</v>
      </c>
      <c r="AF2113" s="157">
        <v>0</v>
      </c>
    </row>
    <row r="2114" spans="31:32" x14ac:dyDescent="0.25">
      <c r="AE2114" s="222" t="s">
        <v>994</v>
      </c>
      <c r="AF2114" s="157">
        <v>0</v>
      </c>
    </row>
    <row r="2115" spans="31:32" x14ac:dyDescent="0.25">
      <c r="AE2115" s="222" t="s">
        <v>595</v>
      </c>
      <c r="AF2115" s="157">
        <v>0</v>
      </c>
    </row>
    <row r="2116" spans="31:32" x14ac:dyDescent="0.25">
      <c r="AE2116" s="222" t="s">
        <v>1002</v>
      </c>
      <c r="AF2116" s="157">
        <v>0</v>
      </c>
    </row>
    <row r="2117" spans="31:32" x14ac:dyDescent="0.25">
      <c r="AE2117" s="222" t="s">
        <v>403</v>
      </c>
      <c r="AF2117" s="157">
        <v>0</v>
      </c>
    </row>
    <row r="2118" spans="31:32" x14ac:dyDescent="0.25">
      <c r="AE2118" s="222" t="s">
        <v>1088</v>
      </c>
      <c r="AF2118" s="157">
        <v>0</v>
      </c>
    </row>
    <row r="2119" spans="31:32" x14ac:dyDescent="0.25">
      <c r="AE2119" s="222" t="s">
        <v>623</v>
      </c>
      <c r="AF2119" s="157">
        <v>0</v>
      </c>
    </row>
    <row r="2120" spans="31:32" x14ac:dyDescent="0.25">
      <c r="AE2120" s="222" t="s">
        <v>1134</v>
      </c>
      <c r="AF2120" s="157">
        <v>0</v>
      </c>
    </row>
    <row r="2121" spans="31:32" x14ac:dyDescent="0.25">
      <c r="AE2121" s="222" t="s">
        <v>397</v>
      </c>
      <c r="AF2121" s="157">
        <v>0</v>
      </c>
    </row>
    <row r="2122" spans="31:32" x14ac:dyDescent="0.25">
      <c r="AE2122" s="222" t="s">
        <v>836</v>
      </c>
      <c r="AF2122" s="157">
        <v>0</v>
      </c>
    </row>
    <row r="2123" spans="31:32" x14ac:dyDescent="0.25">
      <c r="AE2123" s="222" t="s">
        <v>3403</v>
      </c>
      <c r="AF2123" s="157">
        <v>0</v>
      </c>
    </row>
    <row r="2124" spans="31:32" x14ac:dyDescent="0.25">
      <c r="AE2124" s="222" t="s">
        <v>4695</v>
      </c>
      <c r="AF2124" s="157">
        <v>0</v>
      </c>
    </row>
    <row r="2125" spans="31:32" x14ac:dyDescent="0.25">
      <c r="AE2125" s="222" t="s">
        <v>609</v>
      </c>
      <c r="AF2125" s="157">
        <v>0</v>
      </c>
    </row>
    <row r="2126" spans="31:32" x14ac:dyDescent="0.25">
      <c r="AE2126" s="222" t="s">
        <v>868</v>
      </c>
      <c r="AF2126" s="157">
        <v>0</v>
      </c>
    </row>
    <row r="2127" spans="31:32" x14ac:dyDescent="0.25">
      <c r="AE2127" s="222" t="s">
        <v>732</v>
      </c>
      <c r="AF2127" s="157">
        <v>0</v>
      </c>
    </row>
    <row r="2128" spans="31:32" x14ac:dyDescent="0.25">
      <c r="AE2128" s="222" t="s">
        <v>892</v>
      </c>
      <c r="AF2128" s="157">
        <v>0</v>
      </c>
    </row>
    <row r="2129" spans="31:32" x14ac:dyDescent="0.25">
      <c r="AE2129" s="222" t="s">
        <v>4288</v>
      </c>
      <c r="AF2129" s="157">
        <v>0</v>
      </c>
    </row>
    <row r="2130" spans="31:32" x14ac:dyDescent="0.25">
      <c r="AE2130" s="222" t="s">
        <v>788</v>
      </c>
      <c r="AF2130" s="157">
        <v>0</v>
      </c>
    </row>
    <row r="2131" spans="31:32" x14ac:dyDescent="0.25">
      <c r="AE2131" s="222" t="s">
        <v>4312</v>
      </c>
      <c r="AF2131" s="157">
        <v>0</v>
      </c>
    </row>
    <row r="2132" spans="31:32" x14ac:dyDescent="0.25">
      <c r="AE2132" s="222" t="s">
        <v>1058</v>
      </c>
      <c r="AF2132" s="157">
        <v>0</v>
      </c>
    </row>
    <row r="2133" spans="31:32" x14ac:dyDescent="0.25">
      <c r="AE2133" s="222" t="s">
        <v>433</v>
      </c>
      <c r="AF2133" s="157">
        <v>0</v>
      </c>
    </row>
    <row r="2134" spans="31:32" x14ac:dyDescent="0.25">
      <c r="AE2134" s="222" t="s">
        <v>784</v>
      </c>
      <c r="AF2134" s="157">
        <v>0</v>
      </c>
    </row>
    <row r="2135" spans="31:32" x14ac:dyDescent="0.25">
      <c r="AE2135" s="222" t="s">
        <v>625</v>
      </c>
      <c r="AF2135" s="157">
        <v>0</v>
      </c>
    </row>
    <row r="2136" spans="31:32" x14ac:dyDescent="0.25">
      <c r="AE2136" s="222" t="s">
        <v>1032</v>
      </c>
      <c r="AF2136" s="157">
        <v>0</v>
      </c>
    </row>
    <row r="2137" spans="31:32" x14ac:dyDescent="0.25">
      <c r="AE2137" s="222" t="s">
        <v>4033</v>
      </c>
      <c r="AF2137" s="157">
        <v>0</v>
      </c>
    </row>
    <row r="2138" spans="31:32" x14ac:dyDescent="0.25">
      <c r="AE2138" s="222" t="s">
        <v>792</v>
      </c>
      <c r="AF2138" s="157">
        <v>0</v>
      </c>
    </row>
    <row r="2139" spans="31:32" x14ac:dyDescent="0.25">
      <c r="AE2139" s="222" t="s">
        <v>647</v>
      </c>
      <c r="AF2139" s="157">
        <v>0</v>
      </c>
    </row>
    <row r="2140" spans="31:32" x14ac:dyDescent="0.25">
      <c r="AE2140" s="222" t="s">
        <v>1102</v>
      </c>
      <c r="AF2140" s="157">
        <v>0</v>
      </c>
    </row>
    <row r="2141" spans="31:32" x14ac:dyDescent="0.25">
      <c r="AE2141" s="222" t="s">
        <v>1522</v>
      </c>
      <c r="AF2141" s="157">
        <v>0</v>
      </c>
    </row>
    <row r="2142" spans="31:32" x14ac:dyDescent="0.25">
      <c r="AE2142" s="222" t="s">
        <v>846</v>
      </c>
      <c r="AF2142" s="157">
        <v>0</v>
      </c>
    </row>
    <row r="2143" spans="31:32" x14ac:dyDescent="0.25">
      <c r="AE2143" s="222" t="s">
        <v>457</v>
      </c>
      <c r="AF2143" s="157">
        <v>0</v>
      </c>
    </row>
    <row r="2144" spans="31:32" x14ac:dyDescent="0.25">
      <c r="AE2144" s="222" t="s">
        <v>976</v>
      </c>
      <c r="AF2144" s="157">
        <v>0</v>
      </c>
    </row>
    <row r="2145" spans="31:32" x14ac:dyDescent="0.25">
      <c r="AE2145" s="222" t="s">
        <v>409</v>
      </c>
      <c r="AF2145" s="157">
        <v>0</v>
      </c>
    </row>
    <row r="2146" spans="31:32" x14ac:dyDescent="0.25">
      <c r="AE2146" s="222" t="s">
        <v>982</v>
      </c>
      <c r="AF2146" s="157">
        <v>0</v>
      </c>
    </row>
    <row r="2147" spans="31:32" x14ac:dyDescent="0.25">
      <c r="AE2147" s="222" t="s">
        <v>697</v>
      </c>
      <c r="AF2147" s="157">
        <v>0</v>
      </c>
    </row>
    <row r="2148" spans="31:32" x14ac:dyDescent="0.25">
      <c r="AE2148" s="222" t="s">
        <v>884</v>
      </c>
      <c r="AF2148" s="157">
        <v>0</v>
      </c>
    </row>
    <row r="2149" spans="31:32" x14ac:dyDescent="0.25">
      <c r="AE2149" s="222" t="s">
        <v>675</v>
      </c>
      <c r="AF2149" s="157">
        <v>0</v>
      </c>
    </row>
    <row r="2150" spans="31:32" x14ac:dyDescent="0.25">
      <c r="AE2150" s="222" t="s">
        <v>904</v>
      </c>
      <c r="AF2150" s="157">
        <v>0</v>
      </c>
    </row>
    <row r="2151" spans="31:32" x14ac:dyDescent="0.25">
      <c r="AE2151" s="222" t="s">
        <v>359</v>
      </c>
      <c r="AF2151" s="157">
        <v>0</v>
      </c>
    </row>
    <row r="2152" spans="31:32" x14ac:dyDescent="0.25">
      <c r="AE2152" s="222" t="s">
        <v>4751</v>
      </c>
      <c r="AF2152" s="157">
        <v>0</v>
      </c>
    </row>
    <row r="2153" spans="31:32" x14ac:dyDescent="0.25">
      <c r="AE2153" s="222" t="s">
        <v>746</v>
      </c>
      <c r="AF2153" s="157">
        <v>0</v>
      </c>
    </row>
    <row r="2154" spans="31:32" x14ac:dyDescent="0.25">
      <c r="AE2154" s="222" t="s">
        <v>902</v>
      </c>
      <c r="AF2154" s="157">
        <v>0</v>
      </c>
    </row>
    <row r="2155" spans="31:32" x14ac:dyDescent="0.25">
      <c r="AE2155" s="222" t="s">
        <v>331</v>
      </c>
      <c r="AF2155" s="157">
        <v>0</v>
      </c>
    </row>
    <row r="2156" spans="31:32" x14ac:dyDescent="0.25">
      <c r="AE2156" s="222" t="s">
        <v>4753</v>
      </c>
      <c r="AF2156" s="157">
        <v>0</v>
      </c>
    </row>
    <row r="2157" spans="31:32" x14ac:dyDescent="0.25">
      <c r="AE2157" s="222" t="s">
        <v>465</v>
      </c>
      <c r="AF2157" s="157">
        <v>0</v>
      </c>
    </row>
    <row r="2158" spans="31:32" x14ac:dyDescent="0.25">
      <c r="AE2158" s="222" t="s">
        <v>1342</v>
      </c>
      <c r="AF2158" s="157">
        <v>0</v>
      </c>
    </row>
    <row r="2159" spans="31:32" x14ac:dyDescent="0.25">
      <c r="AE2159" s="222" t="s">
        <v>726</v>
      </c>
      <c r="AF2159" s="157">
        <v>0</v>
      </c>
    </row>
    <row r="2160" spans="31:32" x14ac:dyDescent="0.25">
      <c r="AE2160" s="222" t="s">
        <v>920</v>
      </c>
      <c r="AF2160" s="157">
        <v>0</v>
      </c>
    </row>
    <row r="2161" spans="31:32" x14ac:dyDescent="0.25">
      <c r="AE2161" s="222" t="s">
        <v>599</v>
      </c>
      <c r="AF2161" s="157">
        <v>0</v>
      </c>
    </row>
    <row r="2162" spans="31:32" x14ac:dyDescent="0.25">
      <c r="AE2162" s="222" t="s">
        <v>870</v>
      </c>
      <c r="AF2162" s="157">
        <v>0</v>
      </c>
    </row>
    <row r="2163" spans="31:32" x14ac:dyDescent="0.25">
      <c r="AE2163" s="222" t="s">
        <v>333</v>
      </c>
      <c r="AF2163" s="157">
        <v>0</v>
      </c>
    </row>
    <row r="2164" spans="31:32" x14ac:dyDescent="0.25">
      <c r="AE2164" s="222" t="s">
        <v>4298</v>
      </c>
      <c r="AF2164" s="157">
        <v>0</v>
      </c>
    </row>
    <row r="2165" spans="31:32" x14ac:dyDescent="0.25">
      <c r="AE2165" s="222" t="s">
        <v>353</v>
      </c>
      <c r="AF2165" s="157">
        <v>0</v>
      </c>
    </row>
    <row r="2166" spans="31:32" x14ac:dyDescent="0.25">
      <c r="AE2166" s="222" t="s">
        <v>4264</v>
      </c>
      <c r="AF2166" s="157">
        <v>0</v>
      </c>
    </row>
    <row r="2167" spans="31:32" x14ac:dyDescent="0.25">
      <c r="AE2167" s="222" t="s">
        <v>637</v>
      </c>
      <c r="AF2167" s="157">
        <v>0</v>
      </c>
    </row>
    <row r="2168" spans="31:32" x14ac:dyDescent="0.25">
      <c r="AE2168" s="222" t="s">
        <v>824</v>
      </c>
      <c r="AF2168" s="157">
        <v>0</v>
      </c>
    </row>
    <row r="2169" spans="31:32" x14ac:dyDescent="0.25">
      <c r="AE2169" s="222" t="s">
        <v>2003</v>
      </c>
      <c r="AF2169" s="157">
        <v>0</v>
      </c>
    </row>
    <row r="2170" spans="31:32" x14ac:dyDescent="0.25">
      <c r="AE2170" s="222" t="s">
        <v>996</v>
      </c>
      <c r="AF2170" s="157">
        <v>0</v>
      </c>
    </row>
    <row r="2171" spans="31:32" x14ac:dyDescent="0.25">
      <c r="AE2171" s="222" t="s">
        <v>573</v>
      </c>
      <c r="AF2171" s="157">
        <v>0</v>
      </c>
    </row>
    <row r="2172" spans="31:32" x14ac:dyDescent="0.25">
      <c r="AE2172" s="222" t="s">
        <v>5029</v>
      </c>
      <c r="AF2172" s="157">
        <v>0</v>
      </c>
    </row>
    <row r="2173" spans="31:32" x14ac:dyDescent="0.25">
      <c r="AE2173" s="222" t="s">
        <v>619</v>
      </c>
      <c r="AF2173" s="157">
        <v>0</v>
      </c>
    </row>
    <row r="2174" spans="31:32" x14ac:dyDescent="0.25">
      <c r="AE2174" s="222" t="s">
        <v>950</v>
      </c>
      <c r="AF2174" s="157">
        <v>0</v>
      </c>
    </row>
    <row r="2175" spans="31:32" x14ac:dyDescent="0.25">
      <c r="AE2175" s="222" t="s">
        <v>744</v>
      </c>
      <c r="AF2175" s="157">
        <v>0</v>
      </c>
    </row>
    <row r="2176" spans="31:32" x14ac:dyDescent="0.25">
      <c r="AE2176" s="222" t="s">
        <v>4891</v>
      </c>
      <c r="AF2176" s="157">
        <v>0</v>
      </c>
    </row>
    <row r="2177" spans="31:32" x14ac:dyDescent="0.25">
      <c r="AE2177" s="222" t="s">
        <v>641</v>
      </c>
      <c r="AF2177" s="157">
        <v>0</v>
      </c>
    </row>
    <row r="2178" spans="31:32" x14ac:dyDescent="0.25">
      <c r="AE2178" s="222" t="s">
        <v>938</v>
      </c>
      <c r="AF2178" s="157">
        <v>0</v>
      </c>
    </row>
    <row r="2179" spans="31:32" x14ac:dyDescent="0.25">
      <c r="AE2179" s="222" t="s">
        <v>930</v>
      </c>
      <c r="AF2179" s="157">
        <v>0</v>
      </c>
    </row>
    <row r="2180" spans="31:32" x14ac:dyDescent="0.25">
      <c r="AE2180" s="222" t="s">
        <v>954</v>
      </c>
      <c r="AF2180" s="157">
        <v>0</v>
      </c>
    </row>
    <row r="2181" spans="31:32" x14ac:dyDescent="0.25">
      <c r="AE2181" s="222" t="s">
        <v>577</v>
      </c>
      <c r="AF2181" s="157">
        <v>0</v>
      </c>
    </row>
    <row r="2182" spans="31:32" x14ac:dyDescent="0.25">
      <c r="AE2182" s="222" t="s">
        <v>1072</v>
      </c>
      <c r="AF2182" s="157">
        <v>0</v>
      </c>
    </row>
    <row r="2183" spans="31:32" x14ac:dyDescent="0.25">
      <c r="AE2183" s="222" t="s">
        <v>645</v>
      </c>
      <c r="AF2183" s="157">
        <v>0</v>
      </c>
    </row>
    <row r="2184" spans="31:32" x14ac:dyDescent="0.25">
      <c r="AE2184" s="222" t="s">
        <v>1068</v>
      </c>
      <c r="AF2184" s="157">
        <v>0</v>
      </c>
    </row>
    <row r="2185" spans="31:32" x14ac:dyDescent="0.25">
      <c r="AE2185" s="222" t="s">
        <v>754</v>
      </c>
      <c r="AF2185" s="157">
        <v>0</v>
      </c>
    </row>
    <row r="2186" spans="31:32" x14ac:dyDescent="0.25">
      <c r="AE2186" s="222" t="s">
        <v>918</v>
      </c>
      <c r="AF2186" s="157">
        <v>0</v>
      </c>
    </row>
    <row r="2187" spans="31:32" x14ac:dyDescent="0.25">
      <c r="AE2187" s="222" t="s">
        <v>760</v>
      </c>
      <c r="AF2187" s="157">
        <v>0</v>
      </c>
    </row>
    <row r="2188" spans="31:32" x14ac:dyDescent="0.25">
      <c r="AE2188" s="222" t="s">
        <v>1006</v>
      </c>
      <c r="AF2188" s="157">
        <v>0</v>
      </c>
    </row>
    <row r="2189" spans="31:32" x14ac:dyDescent="0.25">
      <c r="AE2189" s="222" t="s">
        <v>703</v>
      </c>
      <c r="AF2189" s="157">
        <v>0</v>
      </c>
    </row>
    <row r="2190" spans="31:32" x14ac:dyDescent="0.25">
      <c r="AE2190" s="222" t="s">
        <v>820</v>
      </c>
      <c r="AF2190" s="157">
        <v>0</v>
      </c>
    </row>
    <row r="2191" spans="31:32" x14ac:dyDescent="0.25">
      <c r="AE2191" s="222" t="s">
        <v>459</v>
      </c>
      <c r="AF2191" s="157">
        <v>0</v>
      </c>
    </row>
    <row r="2192" spans="31:32" x14ac:dyDescent="0.25">
      <c r="AE2192" s="222" t="s">
        <v>1018</v>
      </c>
      <c r="AF2192" s="157">
        <v>0</v>
      </c>
    </row>
    <row r="2193" spans="31:32" x14ac:dyDescent="0.25">
      <c r="AE2193" s="222" t="s">
        <v>505</v>
      </c>
      <c r="AF2193" s="157">
        <v>0</v>
      </c>
    </row>
    <row r="2194" spans="31:32" x14ac:dyDescent="0.25">
      <c r="AE2194" s="222" t="s">
        <v>1024</v>
      </c>
      <c r="AF2194" s="157">
        <v>0</v>
      </c>
    </row>
    <row r="2195" spans="31:32" x14ac:dyDescent="0.25">
      <c r="AE2195" s="222" t="s">
        <v>701</v>
      </c>
      <c r="AF2195" s="157">
        <v>0</v>
      </c>
    </row>
    <row r="2196" spans="31:32" x14ac:dyDescent="0.25">
      <c r="AE2196" s="222" t="s">
        <v>1028</v>
      </c>
      <c r="AF2196" s="157">
        <v>0</v>
      </c>
    </row>
    <row r="2197" spans="31:32" x14ac:dyDescent="0.25">
      <c r="AE2197" s="222" t="s">
        <v>661</v>
      </c>
      <c r="AF2197" s="157">
        <v>0</v>
      </c>
    </row>
    <row r="2198" spans="31:32" x14ac:dyDescent="0.25">
      <c r="AE2198" s="222" t="s">
        <v>782</v>
      </c>
      <c r="AF2198" s="157">
        <v>0</v>
      </c>
    </row>
    <row r="2199" spans="31:32" x14ac:dyDescent="0.25">
      <c r="AE2199" s="222" t="s">
        <v>461</v>
      </c>
      <c r="AF2199" s="157">
        <v>0</v>
      </c>
    </row>
    <row r="2200" spans="31:32" x14ac:dyDescent="0.25">
      <c r="AE2200" s="222" t="s">
        <v>844</v>
      </c>
      <c r="AF2200" s="157">
        <v>0</v>
      </c>
    </row>
    <row r="2201" spans="31:32" x14ac:dyDescent="0.25">
      <c r="AE2201" s="222" t="s">
        <v>707</v>
      </c>
      <c r="AF2201" s="157">
        <v>0</v>
      </c>
    </row>
    <row r="2202" spans="31:32" x14ac:dyDescent="0.25">
      <c r="AE2202" s="222" t="s">
        <v>1086</v>
      </c>
      <c r="AF2202" s="157">
        <v>0</v>
      </c>
    </row>
    <row r="2203" spans="31:32" x14ac:dyDescent="0.25">
      <c r="AE2203" s="222" t="s">
        <v>734</v>
      </c>
      <c r="AF2203" s="157">
        <v>0</v>
      </c>
    </row>
    <row r="2204" spans="31:32" x14ac:dyDescent="0.25">
      <c r="AE2204" s="222" t="s">
        <v>850</v>
      </c>
      <c r="AF2204" s="157">
        <v>0</v>
      </c>
    </row>
    <row r="2205" spans="31:32" x14ac:dyDescent="0.25">
      <c r="AE2205" s="222" t="s">
        <v>369</v>
      </c>
      <c r="AF2205" s="157">
        <v>0</v>
      </c>
    </row>
    <row r="2206" spans="31:32" x14ac:dyDescent="0.25">
      <c r="AE2206" s="222" t="s">
        <v>1036</v>
      </c>
      <c r="AF2206" s="157">
        <v>0</v>
      </c>
    </row>
    <row r="2207" spans="31:32" x14ac:dyDescent="0.25">
      <c r="AE2207" s="222" t="s">
        <v>613</v>
      </c>
      <c r="AF2207" s="157">
        <v>0</v>
      </c>
    </row>
    <row r="2208" spans="31:32" x14ac:dyDescent="0.25">
      <c r="AE2208" s="222" t="s">
        <v>974</v>
      </c>
      <c r="AF2208" s="157">
        <v>0</v>
      </c>
    </row>
    <row r="2209" spans="31:32" x14ac:dyDescent="0.25">
      <c r="AE2209" s="222" t="s">
        <v>717</v>
      </c>
      <c r="AF2209" s="157">
        <v>0</v>
      </c>
    </row>
    <row r="2210" spans="31:32" x14ac:dyDescent="0.25">
      <c r="AE2210" s="222" t="s">
        <v>874</v>
      </c>
      <c r="AF2210" s="157">
        <v>0</v>
      </c>
    </row>
    <row r="2211" spans="31:32" x14ac:dyDescent="0.25">
      <c r="AE2211" s="222" t="s">
        <v>531</v>
      </c>
      <c r="AF2211" s="157">
        <v>0</v>
      </c>
    </row>
    <row r="2212" spans="31:32" x14ac:dyDescent="0.25">
      <c r="AE2212" s="222" t="s">
        <v>1026</v>
      </c>
      <c r="AF2212" s="157">
        <v>0</v>
      </c>
    </row>
    <row r="2213" spans="31:32" x14ac:dyDescent="0.25">
      <c r="AE2213" s="222" t="s">
        <v>489</v>
      </c>
      <c r="AF2213" s="157">
        <v>0</v>
      </c>
    </row>
    <row r="2214" spans="31:32" x14ac:dyDescent="0.25">
      <c r="AE2214" s="222" t="s">
        <v>790</v>
      </c>
      <c r="AF2214" s="157">
        <v>0</v>
      </c>
    </row>
    <row r="2215" spans="31:32" x14ac:dyDescent="0.25">
      <c r="AE2215" s="222" t="s">
        <v>724</v>
      </c>
      <c r="AF2215" s="157">
        <v>0</v>
      </c>
    </row>
    <row r="2216" spans="31:32" x14ac:dyDescent="0.25">
      <c r="AE2216" s="222" t="s">
        <v>1078</v>
      </c>
      <c r="AF2216" s="157">
        <v>0</v>
      </c>
    </row>
    <row r="2217" spans="31:32" x14ac:dyDescent="0.25">
      <c r="AE2217" s="222" t="s">
        <v>711</v>
      </c>
      <c r="AF2217" s="157">
        <v>0</v>
      </c>
    </row>
    <row r="2218" spans="31:32" x14ac:dyDescent="0.25">
      <c r="AE2218" s="222" t="s">
        <v>890</v>
      </c>
      <c r="AF2218" s="157">
        <v>0</v>
      </c>
    </row>
    <row r="2219" spans="31:32" x14ac:dyDescent="0.25">
      <c r="AE2219" s="222" t="s">
        <v>1194</v>
      </c>
      <c r="AF2219" s="157">
        <v>0</v>
      </c>
    </row>
    <row r="2220" spans="31:32" x14ac:dyDescent="0.25">
      <c r="AE2220" s="222" t="s">
        <v>1076</v>
      </c>
      <c r="AF2220" s="157">
        <v>0</v>
      </c>
    </row>
    <row r="2221" spans="31:32" x14ac:dyDescent="0.25">
      <c r="AE2221" s="222" t="s">
        <v>4733</v>
      </c>
      <c r="AF2221" s="157">
        <v>0</v>
      </c>
    </row>
    <row r="2222" spans="31:32" x14ac:dyDescent="0.25">
      <c r="AE2222" s="222" t="s">
        <v>776</v>
      </c>
      <c r="AF2222" s="157">
        <v>0</v>
      </c>
    </row>
    <row r="2223" spans="31:32" x14ac:dyDescent="0.25">
      <c r="AE2223" s="222" t="s">
        <v>709</v>
      </c>
      <c r="AF2223" s="157">
        <v>0</v>
      </c>
    </row>
    <row r="2224" spans="31:32" x14ac:dyDescent="0.25">
      <c r="AE2224" s="222" t="s">
        <v>852</v>
      </c>
      <c r="AF2224" s="157">
        <v>0</v>
      </c>
    </row>
    <row r="2225" spans="31:32" x14ac:dyDescent="0.25">
      <c r="AE2225" s="222" t="s">
        <v>699</v>
      </c>
      <c r="AF2225" s="157">
        <v>0</v>
      </c>
    </row>
    <row r="2226" spans="31:32" x14ac:dyDescent="0.25">
      <c r="AE2226" s="222" t="s">
        <v>988</v>
      </c>
      <c r="AF2226" s="157">
        <v>0</v>
      </c>
    </row>
    <row r="2227" spans="31:32" x14ac:dyDescent="0.25">
      <c r="AE2227" s="222" t="s">
        <v>4707</v>
      </c>
      <c r="AF2227" s="157">
        <v>0</v>
      </c>
    </row>
    <row r="2228" spans="31:32" x14ac:dyDescent="0.25">
      <c r="AE2228" s="222" t="s">
        <v>1128</v>
      </c>
      <c r="AF2228" s="157">
        <v>0</v>
      </c>
    </row>
    <row r="2229" spans="31:32" x14ac:dyDescent="0.25">
      <c r="AE2229" s="222" t="s">
        <v>260</v>
      </c>
      <c r="AF2229" s="157">
        <v>0</v>
      </c>
    </row>
    <row r="2230" spans="31:32" x14ac:dyDescent="0.25">
      <c r="AE2230" s="222" t="s">
        <v>888</v>
      </c>
      <c r="AF2230" s="157">
        <v>0</v>
      </c>
    </row>
    <row r="2231" spans="31:32" x14ac:dyDescent="0.25">
      <c r="AE2231" s="222" t="s">
        <v>1795</v>
      </c>
      <c r="AF2231" s="157">
        <v>0</v>
      </c>
    </row>
    <row r="2232" spans="31:32" x14ac:dyDescent="0.25">
      <c r="AE2232" s="222" t="s">
        <v>898</v>
      </c>
      <c r="AF2232" s="157">
        <v>0</v>
      </c>
    </row>
    <row r="2233" spans="31:32" x14ac:dyDescent="0.25">
      <c r="AE2233" s="222" t="s">
        <v>719</v>
      </c>
      <c r="AF2233" s="157">
        <v>0</v>
      </c>
    </row>
    <row r="2234" spans="31:32" x14ac:dyDescent="0.25">
      <c r="AE2234" s="222" t="s">
        <v>838</v>
      </c>
      <c r="AF2234" s="157">
        <v>0</v>
      </c>
    </row>
    <row r="2235" spans="31:32" x14ac:dyDescent="0.25">
      <c r="AE2235" s="222" t="s">
        <v>730</v>
      </c>
      <c r="AF2235" s="157">
        <v>0</v>
      </c>
    </row>
    <row r="2236" spans="31:32" x14ac:dyDescent="0.25">
      <c r="AE2236" s="222" t="s">
        <v>940</v>
      </c>
      <c r="AF2236" s="157">
        <v>0</v>
      </c>
    </row>
    <row r="2237" spans="31:32" x14ac:dyDescent="0.25">
      <c r="AE2237" s="222" t="s">
        <v>511</v>
      </c>
      <c r="AF2237" s="157">
        <v>0</v>
      </c>
    </row>
    <row r="2238" spans="31:32" x14ac:dyDescent="0.25">
      <c r="AE2238" s="222" t="s">
        <v>896</v>
      </c>
      <c r="AF2238" s="157">
        <v>0</v>
      </c>
    </row>
    <row r="2239" spans="31:32" x14ac:dyDescent="0.25">
      <c r="AE2239" s="222" t="s">
        <v>509</v>
      </c>
      <c r="AF2239" s="157">
        <v>0</v>
      </c>
    </row>
    <row r="2240" spans="31:32" x14ac:dyDescent="0.25">
      <c r="AE2240" s="222" t="s">
        <v>1154</v>
      </c>
      <c r="AF2240" s="157">
        <v>0</v>
      </c>
    </row>
    <row r="2241" spans="31:32" x14ac:dyDescent="0.25">
      <c r="AE2241" s="222" t="s">
        <v>705</v>
      </c>
      <c r="AF2241" s="157">
        <v>0</v>
      </c>
    </row>
    <row r="2242" spans="31:32" x14ac:dyDescent="0.25">
      <c r="AE2242" s="222" t="s">
        <v>4881</v>
      </c>
      <c r="AF2242" s="157">
        <v>0</v>
      </c>
    </row>
    <row r="2243" spans="31:32" x14ac:dyDescent="0.25">
      <c r="AE2243" s="222" t="s">
        <v>4316</v>
      </c>
      <c r="AF2243" s="157">
        <v>0</v>
      </c>
    </row>
    <row r="2244" spans="31:32" x14ac:dyDescent="0.25">
      <c r="AE2244" s="222" t="s">
        <v>1020</v>
      </c>
      <c r="AF2244" s="157">
        <v>0</v>
      </c>
    </row>
    <row r="2245" spans="31:32" x14ac:dyDescent="0.25">
      <c r="AE2245" s="222" t="s">
        <v>631</v>
      </c>
      <c r="AF2245" s="157">
        <v>0</v>
      </c>
    </row>
    <row r="2246" spans="31:32" x14ac:dyDescent="0.25">
      <c r="AE2246" s="222" t="s">
        <v>886</v>
      </c>
      <c r="AF2246" s="157">
        <v>0</v>
      </c>
    </row>
    <row r="2247" spans="31:32" x14ac:dyDescent="0.25">
      <c r="AE2247" s="222" t="s">
        <v>713</v>
      </c>
      <c r="AF2247" s="157">
        <v>0</v>
      </c>
    </row>
    <row r="2248" spans="31:32" x14ac:dyDescent="0.25">
      <c r="AE2248" s="222" t="s">
        <v>900</v>
      </c>
      <c r="AF2248" s="157">
        <v>0</v>
      </c>
    </row>
    <row r="2249" spans="31:32" x14ac:dyDescent="0.25">
      <c r="AE2249" s="222" t="s">
        <v>467</v>
      </c>
      <c r="AF2249" s="157">
        <v>0</v>
      </c>
    </row>
    <row r="2250" spans="31:32" x14ac:dyDescent="0.25">
      <c r="AE2250" s="222" t="s">
        <v>842</v>
      </c>
      <c r="AF2250" s="157">
        <v>0</v>
      </c>
    </row>
    <row r="2251" spans="31:32" x14ac:dyDescent="0.25">
      <c r="AE2251" s="222" t="s">
        <v>529</v>
      </c>
      <c r="AF2251" s="157">
        <v>0</v>
      </c>
    </row>
    <row r="2252" spans="31:32" x14ac:dyDescent="0.25">
      <c r="AE2252" s="222" t="s">
        <v>818</v>
      </c>
      <c r="AF2252" s="157">
        <v>0</v>
      </c>
    </row>
    <row r="2253" spans="31:32" x14ac:dyDescent="0.25">
      <c r="AE2253" s="222" t="s">
        <v>715</v>
      </c>
      <c r="AF2253" s="157">
        <v>0</v>
      </c>
    </row>
    <row r="2254" spans="31:32" x14ac:dyDescent="0.25">
      <c r="AE2254" s="222" t="s">
        <v>894</v>
      </c>
      <c r="AF2254" s="157">
        <v>0</v>
      </c>
    </row>
    <row r="2255" spans="31:32" x14ac:dyDescent="0.25">
      <c r="AE2255" s="222" t="s">
        <v>691</v>
      </c>
      <c r="AF2255" s="157">
        <v>0</v>
      </c>
    </row>
    <row r="2256" spans="31:32" x14ac:dyDescent="0.25">
      <c r="AE2256" s="222" t="s">
        <v>906</v>
      </c>
      <c r="AF2256" s="157">
        <v>0</v>
      </c>
    </row>
    <row r="2257" spans="31:32" x14ac:dyDescent="0.25">
      <c r="AE2257" s="222" t="s">
        <v>758</v>
      </c>
      <c r="AF2257" s="157">
        <v>0</v>
      </c>
    </row>
    <row r="2258" spans="31:32" x14ac:dyDescent="0.25">
      <c r="AE2258" s="222" t="s">
        <v>948</v>
      </c>
      <c r="AF2258" s="157">
        <v>0</v>
      </c>
    </row>
    <row r="2259" spans="31:32" x14ac:dyDescent="0.25">
      <c r="AE2259" s="222" t="s">
        <v>766</v>
      </c>
      <c r="AF2259" s="157">
        <v>0</v>
      </c>
    </row>
    <row r="2260" spans="31:32" x14ac:dyDescent="0.25">
      <c r="AE2260" s="222" t="s">
        <v>1120</v>
      </c>
      <c r="AF2260" s="157">
        <v>0</v>
      </c>
    </row>
    <row r="2261" spans="31:32" x14ac:dyDescent="0.25">
      <c r="AE2261" s="222" t="s">
        <v>4957</v>
      </c>
      <c r="AF2261" s="157">
        <v>0</v>
      </c>
    </row>
    <row r="2262" spans="31:32" x14ac:dyDescent="0.25">
      <c r="AE2262" s="222" t="s">
        <v>964</v>
      </c>
      <c r="AF2262" s="157">
        <v>0</v>
      </c>
    </row>
    <row r="2263" spans="31:32" x14ac:dyDescent="0.25">
      <c r="AE2263" s="222" t="s">
        <v>774</v>
      </c>
      <c r="AF2263" s="157">
        <v>0</v>
      </c>
    </row>
    <row r="2264" spans="31:32" x14ac:dyDescent="0.25">
      <c r="AE2264" s="222" t="s">
        <v>854</v>
      </c>
      <c r="AF2264" s="157">
        <v>0</v>
      </c>
    </row>
    <row r="2265" spans="31:32" x14ac:dyDescent="0.25">
      <c r="AE2265" s="222" t="s">
        <v>834</v>
      </c>
      <c r="AF2265" s="157">
        <v>0</v>
      </c>
    </row>
    <row r="2266" spans="31:32" x14ac:dyDescent="0.25">
      <c r="AE2266" s="222" t="s">
        <v>866</v>
      </c>
      <c r="AF2266" s="157">
        <v>0</v>
      </c>
    </row>
    <row r="2267" spans="31:32" x14ac:dyDescent="0.25">
      <c r="AE2267" s="222" t="s">
        <v>768</v>
      </c>
      <c r="AF2267" s="157">
        <v>0</v>
      </c>
    </row>
    <row r="2268" spans="31:32" x14ac:dyDescent="0.25">
      <c r="AE2268" s="222" t="s">
        <v>4765</v>
      </c>
      <c r="AF2268" s="157">
        <v>0</v>
      </c>
    </row>
    <row r="2269" spans="31:32" x14ac:dyDescent="0.25">
      <c r="AE2269" s="222" t="s">
        <v>804</v>
      </c>
      <c r="AF2269" s="157">
        <v>0</v>
      </c>
    </row>
    <row r="2270" spans="31:32" x14ac:dyDescent="0.25">
      <c r="AE2270" s="222" t="s">
        <v>990</v>
      </c>
      <c r="AF2270" s="157">
        <v>0</v>
      </c>
    </row>
    <row r="2271" spans="31:32" x14ac:dyDescent="0.25">
      <c r="AE2271" s="222" t="s">
        <v>387</v>
      </c>
      <c r="AF2271" s="157">
        <v>0</v>
      </c>
    </row>
    <row r="2272" spans="31:32" x14ac:dyDescent="0.25">
      <c r="AE2272" s="222" t="s">
        <v>832</v>
      </c>
      <c r="AF2272" s="157">
        <v>0</v>
      </c>
    </row>
    <row r="2273" spans="31:32" x14ac:dyDescent="0.25">
      <c r="AE2273" s="222" t="s">
        <v>848</v>
      </c>
      <c r="AF2273" s="157">
        <v>0</v>
      </c>
    </row>
    <row r="2274" spans="31:32" x14ac:dyDescent="0.25">
      <c r="AE2274" s="222" t="s">
        <v>808</v>
      </c>
      <c r="AF2274" s="157">
        <v>0</v>
      </c>
    </row>
    <row r="2275" spans="31:32" x14ac:dyDescent="0.25">
      <c r="AE2275" s="222" t="s">
        <v>1104</v>
      </c>
      <c r="AF2275" s="157">
        <v>0</v>
      </c>
    </row>
    <row r="2276" spans="31:32" x14ac:dyDescent="0.25">
      <c r="AE2276" s="222" t="s">
        <v>926</v>
      </c>
      <c r="AF2276" s="157">
        <v>0</v>
      </c>
    </row>
    <row r="2277" spans="31:32" x14ac:dyDescent="0.25">
      <c r="AE2277" s="222" t="s">
        <v>772</v>
      </c>
      <c r="AF2277" s="157">
        <v>0</v>
      </c>
    </row>
    <row r="2278" spans="31:32" x14ac:dyDescent="0.25">
      <c r="AE2278" s="222" t="s">
        <v>3367</v>
      </c>
      <c r="AF2278" s="157">
        <v>0</v>
      </c>
    </row>
    <row r="2279" spans="31:32" x14ac:dyDescent="0.25">
      <c r="AE2279" s="222" t="s">
        <v>840</v>
      </c>
      <c r="AF2279" s="157">
        <v>0</v>
      </c>
    </row>
    <row r="2280" spans="31:32" x14ac:dyDescent="0.25">
      <c r="AE2280" s="222" t="s">
        <v>1106</v>
      </c>
      <c r="AF2280" s="157">
        <v>0</v>
      </c>
    </row>
    <row r="2281" spans="31:32" x14ac:dyDescent="0.25">
      <c r="AE2281" s="222" t="s">
        <v>5055</v>
      </c>
      <c r="AF2281" s="157">
        <v>0</v>
      </c>
    </row>
    <row r="2282" spans="31:32" x14ac:dyDescent="0.25">
      <c r="AE2282" s="222" t="s">
        <v>872</v>
      </c>
      <c r="AF2282" s="157">
        <v>0</v>
      </c>
    </row>
    <row r="2283" spans="31:32" x14ac:dyDescent="0.25">
      <c r="AE2283" s="222" t="s">
        <v>1108</v>
      </c>
      <c r="AF2283" s="157">
        <v>0</v>
      </c>
    </row>
    <row r="2284" spans="31:32" x14ac:dyDescent="0.25">
      <c r="AE2284" s="222" t="s">
        <v>998</v>
      </c>
      <c r="AF2284" s="157">
        <v>0</v>
      </c>
    </row>
    <row r="2285" spans="31:32" x14ac:dyDescent="0.25">
      <c r="AE2285" s="222" t="s">
        <v>1124</v>
      </c>
      <c r="AF2285" s="157">
        <v>0</v>
      </c>
    </row>
    <row r="2286" spans="31:32" x14ac:dyDescent="0.25">
      <c r="AE2286" s="222" t="s">
        <v>3270</v>
      </c>
      <c r="AF2286" s="157">
        <v>0</v>
      </c>
    </row>
    <row r="2287" spans="31:32" x14ac:dyDescent="0.25">
      <c r="AE2287" s="222" t="s">
        <v>1122</v>
      </c>
      <c r="AF2287" s="157">
        <v>0</v>
      </c>
    </row>
    <row r="2288" spans="31:32" x14ac:dyDescent="0.25">
      <c r="AE2288" s="222" t="s">
        <v>858</v>
      </c>
      <c r="AF2288" s="157">
        <v>0</v>
      </c>
    </row>
    <row r="2289" spans="31:32" x14ac:dyDescent="0.25">
      <c r="AE2289" s="222" t="s">
        <v>806</v>
      </c>
      <c r="AF2289" s="157">
        <v>0</v>
      </c>
    </row>
    <row r="2290" spans="31:32" x14ac:dyDescent="0.25">
      <c r="AE2290" s="222" t="s">
        <v>814</v>
      </c>
      <c r="AF2290" s="157">
        <v>0</v>
      </c>
    </row>
    <row r="2291" spans="31:32" x14ac:dyDescent="0.25">
      <c r="AE2291" s="222" t="s">
        <v>5103</v>
      </c>
      <c r="AF2291" s="157">
        <v>0</v>
      </c>
    </row>
    <row r="2292" spans="31:32" x14ac:dyDescent="0.25">
      <c r="AE2292" s="222" t="s">
        <v>1000</v>
      </c>
      <c r="AF2292" s="157">
        <v>0</v>
      </c>
    </row>
    <row r="2293" spans="31:32" x14ac:dyDescent="0.25">
      <c r="AE2293" s="222" t="s">
        <v>952</v>
      </c>
      <c r="AF2293" s="157">
        <v>0</v>
      </c>
    </row>
    <row r="2294" spans="31:32" x14ac:dyDescent="0.25">
      <c r="AE2294" s="222" t="s">
        <v>910</v>
      </c>
      <c r="AF2294" s="157">
        <v>0</v>
      </c>
    </row>
    <row r="2295" spans="31:32" x14ac:dyDescent="0.25">
      <c r="AE2295" s="222" t="s">
        <v>3809</v>
      </c>
      <c r="AF2295" s="157">
        <v>0</v>
      </c>
    </row>
    <row r="2296" spans="31:32" x14ac:dyDescent="0.25">
      <c r="AE2296" s="222" t="s">
        <v>4771</v>
      </c>
      <c r="AF2296" s="157">
        <v>0</v>
      </c>
    </row>
    <row r="2297" spans="31:32" x14ac:dyDescent="0.25">
      <c r="AE2297" s="222" t="s">
        <v>958</v>
      </c>
      <c r="AF2297" s="157">
        <v>0</v>
      </c>
    </row>
    <row r="2298" spans="31:32" x14ac:dyDescent="0.25">
      <c r="AE2298" s="222" t="s">
        <v>946</v>
      </c>
      <c r="AF2298" s="157">
        <v>0</v>
      </c>
    </row>
    <row r="2299" spans="31:32" x14ac:dyDescent="0.25">
      <c r="AE2299" s="222" t="s">
        <v>960</v>
      </c>
      <c r="AF2299" s="157">
        <v>0</v>
      </c>
    </row>
    <row r="2300" spans="31:32" x14ac:dyDescent="0.25">
      <c r="AE2300" s="222" t="s">
        <v>798</v>
      </c>
      <c r="AF2300" s="157">
        <v>0</v>
      </c>
    </row>
    <row r="2301" spans="31:32" x14ac:dyDescent="0.25">
      <c r="AE2301" s="222" t="s">
        <v>862</v>
      </c>
      <c r="AF2301" s="157">
        <v>0</v>
      </c>
    </row>
    <row r="2302" spans="31:32" x14ac:dyDescent="0.25">
      <c r="AE2302" s="222" t="s">
        <v>956</v>
      </c>
      <c r="AF2302" s="157">
        <v>0</v>
      </c>
    </row>
    <row r="2303" spans="31:32" x14ac:dyDescent="0.25">
      <c r="AE2303" s="222" t="s">
        <v>968</v>
      </c>
      <c r="AF2303" s="157">
        <v>0</v>
      </c>
    </row>
    <row r="2304" spans="31:32" x14ac:dyDescent="0.25">
      <c r="AE2304" s="222" t="s">
        <v>1070</v>
      </c>
      <c r="AF2304" s="157">
        <v>0</v>
      </c>
    </row>
    <row r="2305" spans="31:32" x14ac:dyDescent="0.25">
      <c r="AE2305" s="222" t="s">
        <v>1090</v>
      </c>
      <c r="AF2305" s="157">
        <v>0</v>
      </c>
    </row>
    <row r="2306" spans="31:32" x14ac:dyDescent="0.25">
      <c r="AE2306" s="222" t="s">
        <v>1064</v>
      </c>
      <c r="AF2306" s="157">
        <v>0</v>
      </c>
    </row>
    <row r="2307" spans="31:32" x14ac:dyDescent="0.25">
      <c r="AE2307" s="222" t="s">
        <v>4761</v>
      </c>
      <c r="AF2307" s="157">
        <v>0</v>
      </c>
    </row>
    <row r="2308" spans="31:32" x14ac:dyDescent="0.25">
      <c r="AE2308" s="222" t="s">
        <v>1066</v>
      </c>
      <c r="AF2308" s="157">
        <v>0</v>
      </c>
    </row>
    <row r="2309" spans="31:32" x14ac:dyDescent="0.25">
      <c r="AE2309" s="222" t="s">
        <v>3799</v>
      </c>
      <c r="AF2309" s="157">
        <v>0</v>
      </c>
    </row>
    <row r="2310" spans="31:32" x14ac:dyDescent="0.25">
      <c r="AE2310" s="222" t="s">
        <v>4745</v>
      </c>
      <c r="AF2310" s="157">
        <v>0</v>
      </c>
    </row>
    <row r="2311" spans="31:32" x14ac:dyDescent="0.25">
      <c r="AE2311" s="222" t="s">
        <v>4743</v>
      </c>
      <c r="AF2311" s="157">
        <v>0</v>
      </c>
    </row>
    <row r="2312" spans="31:32" x14ac:dyDescent="0.25">
      <c r="AE2312" s="222" t="s">
        <v>5043</v>
      </c>
      <c r="AF2312" s="157">
        <v>0</v>
      </c>
    </row>
    <row r="2313" spans="31:32" x14ac:dyDescent="0.25">
      <c r="AE2313" s="222" t="s">
        <v>778</v>
      </c>
      <c r="AF2313" s="157">
        <v>0</v>
      </c>
    </row>
    <row r="2314" spans="31:32" x14ac:dyDescent="0.25">
      <c r="AE2314" s="222" t="s">
        <v>1132</v>
      </c>
      <c r="AF2314" s="157">
        <v>0</v>
      </c>
    </row>
    <row r="2315" spans="31:32" x14ac:dyDescent="0.25">
      <c r="AE2315" s="222" t="s">
        <v>780</v>
      </c>
      <c r="AF2315" s="157">
        <v>0</v>
      </c>
    </row>
    <row r="2316" spans="31:32" x14ac:dyDescent="0.25">
      <c r="AE2316" s="222" t="s">
        <v>812</v>
      </c>
      <c r="AF2316" s="157">
        <v>0</v>
      </c>
    </row>
    <row r="2317" spans="31:32" x14ac:dyDescent="0.25">
      <c r="AE2317" s="222" t="s">
        <v>800</v>
      </c>
      <c r="AF2317" s="157">
        <v>0</v>
      </c>
    </row>
    <row r="2318" spans="31:32" x14ac:dyDescent="0.25">
      <c r="AE2318" s="222" t="s">
        <v>361</v>
      </c>
      <c r="AF2318" s="157">
        <v>0</v>
      </c>
    </row>
    <row r="2319" spans="31:32" x14ac:dyDescent="0.25">
      <c r="AE2319" s="222" t="s">
        <v>1030</v>
      </c>
      <c r="AF2319" s="157">
        <v>0</v>
      </c>
    </row>
    <row r="2320" spans="31:32" x14ac:dyDescent="0.25">
      <c r="AE2320" s="222" t="s">
        <v>742</v>
      </c>
      <c r="AF2320" s="157">
        <v>0</v>
      </c>
    </row>
    <row r="2321" spans="31:32" x14ac:dyDescent="0.25">
      <c r="AE2321" s="222" t="s">
        <v>5166</v>
      </c>
      <c r="AF2321" s="157">
        <v>0</v>
      </c>
    </row>
    <row r="2322" spans="31:32" x14ac:dyDescent="0.25">
      <c r="AE2322" s="222" t="s">
        <v>463</v>
      </c>
      <c r="AF2322" s="157">
        <v>0</v>
      </c>
    </row>
    <row r="2323" spans="31:32" x14ac:dyDescent="0.25">
      <c r="AE2323" s="222" t="s">
        <v>130</v>
      </c>
      <c r="AF2323" s="157">
        <v>0</v>
      </c>
    </row>
    <row r="2324" spans="31:32" x14ac:dyDescent="0.25">
      <c r="AE2324" s="222" t="s">
        <v>469</v>
      </c>
      <c r="AF2324" s="157">
        <v>0</v>
      </c>
    </row>
    <row r="2325" spans="31:32" x14ac:dyDescent="0.25">
      <c r="AE2325" s="222" t="s">
        <v>132</v>
      </c>
      <c r="AF2325" s="157">
        <v>0</v>
      </c>
    </row>
    <row r="2326" spans="31:32" x14ac:dyDescent="0.25">
      <c r="AE2326" s="222" t="s">
        <v>553</v>
      </c>
      <c r="AF2326" s="157">
        <v>0</v>
      </c>
    </row>
    <row r="2327" spans="31:32" x14ac:dyDescent="0.25">
      <c r="AE2327" s="222" t="s">
        <v>136</v>
      </c>
      <c r="AF2327" s="157">
        <v>0</v>
      </c>
    </row>
    <row r="2328" spans="31:32" x14ac:dyDescent="0.25">
      <c r="AE2328" s="222" t="s">
        <v>395</v>
      </c>
      <c r="AF2328" s="157">
        <v>0</v>
      </c>
    </row>
    <row r="2329" spans="31:32" x14ac:dyDescent="0.25">
      <c r="AE2329" s="222" t="s">
        <v>142</v>
      </c>
      <c r="AF2329" s="157">
        <v>0</v>
      </c>
    </row>
    <row r="2330" spans="31:32" x14ac:dyDescent="0.25">
      <c r="AE2330" s="222" t="s">
        <v>435</v>
      </c>
      <c r="AF2330" s="157">
        <v>0</v>
      </c>
    </row>
    <row r="2331" spans="31:32" x14ac:dyDescent="0.25">
      <c r="AE2331" s="222" t="s">
        <v>166</v>
      </c>
      <c r="AF2331" s="157">
        <v>0</v>
      </c>
    </row>
    <row r="2332" spans="31:32" x14ac:dyDescent="0.25">
      <c r="AE2332" s="222" t="s">
        <v>4933</v>
      </c>
      <c r="AF2332" s="157">
        <v>0</v>
      </c>
    </row>
    <row r="2333" spans="31:32" x14ac:dyDescent="0.25">
      <c r="AE2333" s="222" t="s">
        <v>152</v>
      </c>
      <c r="AF2333" s="157">
        <v>0</v>
      </c>
    </row>
    <row r="2334" spans="31:32" x14ac:dyDescent="0.25">
      <c r="AE2334" s="222" t="s">
        <v>327</v>
      </c>
      <c r="AF2334" s="157">
        <v>0</v>
      </c>
    </row>
    <row r="2335" spans="31:32" x14ac:dyDescent="0.25">
      <c r="AE2335" s="222" t="s">
        <v>3341</v>
      </c>
      <c r="AF2335" s="157">
        <v>0</v>
      </c>
    </row>
    <row r="2336" spans="31:32" x14ac:dyDescent="0.25">
      <c r="AE2336" s="222" t="s">
        <v>748</v>
      </c>
      <c r="AF2336" s="157">
        <v>0</v>
      </c>
    </row>
    <row r="2337" spans="31:32" x14ac:dyDescent="0.25">
      <c r="AE2337" s="222" t="s">
        <v>3511</v>
      </c>
      <c r="AF2337" s="157">
        <v>0</v>
      </c>
    </row>
    <row r="2338" spans="31:32" x14ac:dyDescent="0.25">
      <c r="AE2338" s="222" t="s">
        <v>4580</v>
      </c>
      <c r="AF2338" s="157">
        <v>0</v>
      </c>
    </row>
    <row r="2339" spans="31:32" x14ac:dyDescent="0.25">
      <c r="AE2339" s="222" t="s">
        <v>190</v>
      </c>
      <c r="AF2339" s="157">
        <v>0</v>
      </c>
    </row>
    <row r="2340" spans="31:32" x14ac:dyDescent="0.25">
      <c r="AE2340" s="222" t="s">
        <v>1420</v>
      </c>
      <c r="AF2340" s="157">
        <v>0</v>
      </c>
    </row>
    <row r="2341" spans="31:32" x14ac:dyDescent="0.25">
      <c r="AE2341" s="222" t="s">
        <v>178</v>
      </c>
      <c r="AF2341" s="157">
        <v>0</v>
      </c>
    </row>
    <row r="2342" spans="31:32" x14ac:dyDescent="0.25">
      <c r="AE2342" s="222" t="s">
        <v>569</v>
      </c>
      <c r="AF2342" s="157">
        <v>0</v>
      </c>
    </row>
    <row r="2343" spans="31:32" x14ac:dyDescent="0.25">
      <c r="AE2343" s="222" t="s">
        <v>182</v>
      </c>
      <c r="AF2343" s="157">
        <v>0</v>
      </c>
    </row>
    <row r="2344" spans="31:32" x14ac:dyDescent="0.25">
      <c r="AE2344" s="222" t="s">
        <v>357</v>
      </c>
      <c r="AF2344" s="157">
        <v>0</v>
      </c>
    </row>
    <row r="2345" spans="31:32" x14ac:dyDescent="0.25">
      <c r="AE2345" s="222" t="s">
        <v>319</v>
      </c>
      <c r="AF2345" s="157">
        <v>0</v>
      </c>
    </row>
    <row r="2346" spans="31:32" x14ac:dyDescent="0.25">
      <c r="AE2346" s="222" t="s">
        <v>415</v>
      </c>
      <c r="AF2346" s="157">
        <v>0</v>
      </c>
    </row>
    <row r="2347" spans="31:32" x14ac:dyDescent="0.25">
      <c r="AE2347" s="222" t="s">
        <v>200</v>
      </c>
      <c r="AF2347" s="157">
        <v>0</v>
      </c>
    </row>
    <row r="2348" spans="31:32" x14ac:dyDescent="0.25">
      <c r="AE2348" s="222" t="s">
        <v>4721</v>
      </c>
      <c r="AF2348" s="157">
        <v>0</v>
      </c>
    </row>
    <row r="2349" spans="31:32" x14ac:dyDescent="0.25">
      <c r="AE2349" s="222" t="s">
        <v>220</v>
      </c>
      <c r="AF2349" s="157">
        <v>0</v>
      </c>
    </row>
    <row r="2350" spans="31:32" x14ac:dyDescent="0.25">
      <c r="AE2350" s="222" t="s">
        <v>497</v>
      </c>
      <c r="AF2350" s="157">
        <v>0</v>
      </c>
    </row>
    <row r="2351" spans="31:32" x14ac:dyDescent="0.25">
      <c r="AE2351" s="222" t="s">
        <v>126</v>
      </c>
      <c r="AF2351" s="157">
        <v>0</v>
      </c>
    </row>
    <row r="2352" spans="31:32" x14ac:dyDescent="0.25">
      <c r="AE2352" s="222" t="s">
        <v>649</v>
      </c>
      <c r="AF2352" s="157">
        <v>0</v>
      </c>
    </row>
    <row r="2353" spans="31:32" x14ac:dyDescent="0.25">
      <c r="AE2353" s="222" t="s">
        <v>192</v>
      </c>
      <c r="AF2353" s="157">
        <v>0</v>
      </c>
    </row>
    <row r="2354" spans="31:32" x14ac:dyDescent="0.25">
      <c r="AE2354" s="222" t="s">
        <v>495</v>
      </c>
      <c r="AF2354" s="157">
        <v>0</v>
      </c>
    </row>
    <row r="2355" spans="31:32" x14ac:dyDescent="0.25">
      <c r="AE2355" s="222" t="s">
        <v>144</v>
      </c>
      <c r="AF2355" s="157">
        <v>0</v>
      </c>
    </row>
    <row r="2356" spans="31:32" x14ac:dyDescent="0.25">
      <c r="AE2356" s="222" t="s">
        <v>756</v>
      </c>
      <c r="AF2356" s="157">
        <v>0</v>
      </c>
    </row>
    <row r="2357" spans="31:32" x14ac:dyDescent="0.25">
      <c r="AE2357" s="222" t="s">
        <v>2566</v>
      </c>
      <c r="AF2357" s="157">
        <v>0</v>
      </c>
    </row>
    <row r="2358" spans="31:32" x14ac:dyDescent="0.25">
      <c r="AE2358" s="222" t="s">
        <v>687</v>
      </c>
      <c r="AF2358" s="157">
        <v>0</v>
      </c>
    </row>
    <row r="2359" spans="31:32" x14ac:dyDescent="0.25">
      <c r="AE2359" s="222" t="s">
        <v>4691</v>
      </c>
      <c r="AF2359" s="157">
        <v>0</v>
      </c>
    </row>
    <row r="2360" spans="31:32" x14ac:dyDescent="0.25">
      <c r="AE2360" s="222" t="s">
        <v>673</v>
      </c>
      <c r="AF2360" s="157">
        <v>0</v>
      </c>
    </row>
    <row r="2361" spans="31:32" x14ac:dyDescent="0.25">
      <c r="AE2361" s="222" t="s">
        <v>186</v>
      </c>
      <c r="AF2361" s="157">
        <v>0</v>
      </c>
    </row>
    <row r="2362" spans="31:32" x14ac:dyDescent="0.25">
      <c r="AE2362" s="222" t="s">
        <v>379</v>
      </c>
      <c r="AF2362" s="157">
        <v>0</v>
      </c>
    </row>
    <row r="2363" spans="31:32" x14ac:dyDescent="0.25">
      <c r="AE2363" s="222" t="s">
        <v>206</v>
      </c>
      <c r="AF2363" s="157">
        <v>0</v>
      </c>
    </row>
    <row r="2364" spans="31:32" x14ac:dyDescent="0.25">
      <c r="AE2364" s="222" t="s">
        <v>539</v>
      </c>
      <c r="AF2364" s="157">
        <v>0</v>
      </c>
    </row>
    <row r="2365" spans="31:32" x14ac:dyDescent="0.25">
      <c r="AE2365" s="222" t="s">
        <v>162</v>
      </c>
      <c r="AF2365" s="157">
        <v>0</v>
      </c>
    </row>
    <row r="2366" spans="31:32" x14ac:dyDescent="0.25">
      <c r="AE2366" s="222" t="s">
        <v>561</v>
      </c>
      <c r="AF2366" s="157">
        <v>0</v>
      </c>
    </row>
    <row r="2367" spans="31:32" x14ac:dyDescent="0.25">
      <c r="AE2367" s="222" t="s">
        <v>158</v>
      </c>
      <c r="AF2367" s="157">
        <v>0</v>
      </c>
    </row>
    <row r="2368" spans="31:32" x14ac:dyDescent="0.25">
      <c r="AE2368" s="222" t="s">
        <v>629</v>
      </c>
      <c r="AF2368" s="157">
        <v>0</v>
      </c>
    </row>
    <row r="2369" spans="31:32" x14ac:dyDescent="0.25">
      <c r="AE2369" s="222" t="s">
        <v>321</v>
      </c>
      <c r="AF2369" s="157">
        <v>0</v>
      </c>
    </row>
    <row r="2370" spans="31:32" x14ac:dyDescent="0.25">
      <c r="AE2370" s="222" t="s">
        <v>475</v>
      </c>
      <c r="AF2370" s="157">
        <v>0</v>
      </c>
    </row>
    <row r="2371" spans="31:32" x14ac:dyDescent="0.25">
      <c r="AE2371" s="222" t="s">
        <v>204</v>
      </c>
      <c r="AF2371" s="157">
        <v>0</v>
      </c>
    </row>
    <row r="2372" spans="31:32" x14ac:dyDescent="0.25">
      <c r="AE2372" s="222" t="s">
        <v>483</v>
      </c>
      <c r="AF2372" s="157">
        <v>0</v>
      </c>
    </row>
    <row r="2373" spans="31:32" x14ac:dyDescent="0.25">
      <c r="AE2373" s="222" t="s">
        <v>168</v>
      </c>
      <c r="AF2373" s="157">
        <v>0</v>
      </c>
    </row>
    <row r="2374" spans="31:32" x14ac:dyDescent="0.25">
      <c r="AE2374" s="222" t="s">
        <v>493</v>
      </c>
      <c r="AF2374" s="157">
        <v>0</v>
      </c>
    </row>
    <row r="2375" spans="31:32" x14ac:dyDescent="0.25">
      <c r="AE2375" s="222" t="s">
        <v>146</v>
      </c>
      <c r="AF2375" s="157">
        <v>0</v>
      </c>
    </row>
    <row r="2376" spans="31:32" x14ac:dyDescent="0.25">
      <c r="AE2376" s="222" t="s">
        <v>381</v>
      </c>
      <c r="AF2376" s="157">
        <v>0</v>
      </c>
    </row>
    <row r="2377" spans="31:32" x14ac:dyDescent="0.25">
      <c r="AE2377" s="222" t="s">
        <v>341</v>
      </c>
      <c r="AF2377" s="157">
        <v>0</v>
      </c>
    </row>
    <row r="2378" spans="31:32" x14ac:dyDescent="0.25">
      <c r="AE2378" s="222" t="s">
        <v>527</v>
      </c>
      <c r="AF2378" s="157">
        <v>0</v>
      </c>
    </row>
    <row r="2379" spans="31:32" x14ac:dyDescent="0.25">
      <c r="AE2379" s="222" t="s">
        <v>194</v>
      </c>
      <c r="AF2379" s="157">
        <v>0</v>
      </c>
    </row>
    <row r="2380" spans="31:32" x14ac:dyDescent="0.25">
      <c r="AE2380" s="222" t="s">
        <v>589</v>
      </c>
      <c r="AF2380" s="157">
        <v>0</v>
      </c>
    </row>
    <row r="2381" spans="31:32" x14ac:dyDescent="0.25">
      <c r="AE2381" s="222" t="s">
        <v>196</v>
      </c>
      <c r="AF2381" s="157">
        <v>0</v>
      </c>
    </row>
    <row r="2382" spans="31:32" x14ac:dyDescent="0.25">
      <c r="AE2382" s="222" t="s">
        <v>363</v>
      </c>
      <c r="AF2382" s="157">
        <v>0</v>
      </c>
    </row>
    <row r="2383" spans="31:32" x14ac:dyDescent="0.25">
      <c r="AE2383" s="222" t="s">
        <v>4739</v>
      </c>
      <c r="AF2383" s="157">
        <v>0</v>
      </c>
    </row>
    <row r="2384" spans="31:32" x14ac:dyDescent="0.25">
      <c r="AE2384" s="222" t="s">
        <v>559</v>
      </c>
      <c r="AF2384" s="157">
        <v>0</v>
      </c>
    </row>
    <row r="2385" spans="31:32" x14ac:dyDescent="0.25">
      <c r="AE2385" s="222" t="s">
        <v>254</v>
      </c>
      <c r="AF2385" s="157">
        <v>0</v>
      </c>
    </row>
    <row r="2386" spans="31:32" x14ac:dyDescent="0.25">
      <c r="AE2386" s="222" t="s">
        <v>339</v>
      </c>
      <c r="AF2386" s="157">
        <v>0</v>
      </c>
    </row>
    <row r="2387" spans="31:32" x14ac:dyDescent="0.25">
      <c r="AE2387" s="222" t="s">
        <v>198</v>
      </c>
      <c r="AF2387" s="157">
        <v>0</v>
      </c>
    </row>
    <row r="2388" spans="31:32" x14ac:dyDescent="0.25">
      <c r="AE2388" s="222" t="s">
        <v>507</v>
      </c>
      <c r="AF2388" s="157">
        <v>0</v>
      </c>
    </row>
    <row r="2389" spans="31:32" x14ac:dyDescent="0.25">
      <c r="AE2389" s="222" t="s">
        <v>188</v>
      </c>
      <c r="AF2389" s="157">
        <v>0</v>
      </c>
    </row>
    <row r="2390" spans="31:32" x14ac:dyDescent="0.25">
      <c r="AE2390" s="222" t="s">
        <v>349</v>
      </c>
      <c r="AF2390" s="157">
        <v>0</v>
      </c>
    </row>
    <row r="2391" spans="31:32" x14ac:dyDescent="0.25">
      <c r="AE2391" s="222" t="s">
        <v>315</v>
      </c>
      <c r="AF2391" s="157">
        <v>0</v>
      </c>
    </row>
    <row r="2392" spans="31:32" x14ac:dyDescent="0.25">
      <c r="AE2392" s="222" t="s">
        <v>571</v>
      </c>
      <c r="AF2392" s="157">
        <v>0</v>
      </c>
    </row>
    <row r="2393" spans="31:32" x14ac:dyDescent="0.25">
      <c r="AE2393" s="222" t="s">
        <v>202</v>
      </c>
      <c r="AF2393" s="157">
        <v>0</v>
      </c>
    </row>
    <row r="2394" spans="31:32" x14ac:dyDescent="0.25">
      <c r="AE2394" s="222" t="s">
        <v>1621</v>
      </c>
      <c r="AF2394" s="157">
        <v>0</v>
      </c>
    </row>
    <row r="2395" spans="31:32" x14ac:dyDescent="0.25">
      <c r="AE2395" s="222" t="s">
        <v>164</v>
      </c>
      <c r="AF2395" s="157">
        <v>0</v>
      </c>
    </row>
    <row r="2396" spans="31:32" x14ac:dyDescent="0.25">
      <c r="AE2396" s="222" t="s">
        <v>385</v>
      </c>
      <c r="AF2396" s="157">
        <v>0</v>
      </c>
    </row>
    <row r="2397" spans="31:32" x14ac:dyDescent="0.25">
      <c r="AE2397" s="222" t="s">
        <v>224</v>
      </c>
      <c r="AF2397" s="157">
        <v>0</v>
      </c>
    </row>
    <row r="2398" spans="31:32" x14ac:dyDescent="0.25">
      <c r="AE2398" s="222" t="s">
        <v>679</v>
      </c>
      <c r="AF2398" s="157">
        <v>0</v>
      </c>
    </row>
    <row r="2399" spans="31:32" x14ac:dyDescent="0.25">
      <c r="AE2399" s="222" t="s">
        <v>138</v>
      </c>
      <c r="AF2399" s="157">
        <v>0</v>
      </c>
    </row>
    <row r="2400" spans="31:32" x14ac:dyDescent="0.25">
      <c r="AE2400" s="222" t="s">
        <v>764</v>
      </c>
      <c r="AF2400" s="157">
        <v>0</v>
      </c>
    </row>
    <row r="2401" spans="31:32" x14ac:dyDescent="0.25">
      <c r="AE2401" s="222" t="s">
        <v>210</v>
      </c>
      <c r="AF2401" s="157">
        <v>0</v>
      </c>
    </row>
    <row r="2402" spans="31:32" x14ac:dyDescent="0.25">
      <c r="AE2402" s="222" t="s">
        <v>375</v>
      </c>
      <c r="AF2402" s="157">
        <v>0</v>
      </c>
    </row>
    <row r="2403" spans="31:32" x14ac:dyDescent="0.25">
      <c r="AE2403" s="222" t="s">
        <v>218</v>
      </c>
      <c r="AF2403" s="157">
        <v>0</v>
      </c>
    </row>
    <row r="2404" spans="31:32" x14ac:dyDescent="0.25">
      <c r="AE2404" s="222" t="s">
        <v>4729</v>
      </c>
      <c r="AF2404" s="157">
        <v>0</v>
      </c>
    </row>
    <row r="2405" spans="31:32" x14ac:dyDescent="0.25">
      <c r="AE2405" s="222" t="s">
        <v>293</v>
      </c>
      <c r="AF2405" s="157">
        <v>0</v>
      </c>
    </row>
    <row r="2406" spans="31:32" x14ac:dyDescent="0.25">
      <c r="AE2406" s="222" t="s">
        <v>477</v>
      </c>
      <c r="AF2406" s="157">
        <v>0</v>
      </c>
    </row>
    <row r="2407" spans="31:32" x14ac:dyDescent="0.25">
      <c r="AE2407" s="222" t="s">
        <v>214</v>
      </c>
      <c r="AF2407" s="157">
        <v>0</v>
      </c>
    </row>
    <row r="2408" spans="31:32" x14ac:dyDescent="0.25">
      <c r="AE2408" s="222" t="s">
        <v>445</v>
      </c>
      <c r="AF2408" s="157">
        <v>0</v>
      </c>
    </row>
    <row r="2409" spans="31:32" x14ac:dyDescent="0.25">
      <c r="AE2409" s="222" t="s">
        <v>242</v>
      </c>
      <c r="AF2409" s="157">
        <v>0</v>
      </c>
    </row>
    <row r="2410" spans="31:32" x14ac:dyDescent="0.25">
      <c r="AE2410" s="222" t="s">
        <v>421</v>
      </c>
      <c r="AF2410" s="157">
        <v>0</v>
      </c>
    </row>
    <row r="2411" spans="31:32" x14ac:dyDescent="0.25">
      <c r="AE2411" s="222" t="s">
        <v>160</v>
      </c>
      <c r="AF2411" s="157">
        <v>0</v>
      </c>
    </row>
    <row r="2412" spans="31:32" x14ac:dyDescent="0.25">
      <c r="AE2412" s="222" t="s">
        <v>2345</v>
      </c>
      <c r="AF2412" s="157">
        <v>0</v>
      </c>
    </row>
    <row r="2413" spans="31:32" x14ac:dyDescent="0.25">
      <c r="AE2413" s="222" t="s">
        <v>4687</v>
      </c>
      <c r="AF2413" s="157">
        <v>0</v>
      </c>
    </row>
    <row r="2414" spans="31:32" x14ac:dyDescent="0.25">
      <c r="AE2414" s="222" t="s">
        <v>617</v>
      </c>
      <c r="AF2414" s="157">
        <v>0</v>
      </c>
    </row>
    <row r="2415" spans="31:32" x14ac:dyDescent="0.25">
      <c r="AE2415" s="222" t="s">
        <v>232</v>
      </c>
      <c r="AF2415" s="157">
        <v>0</v>
      </c>
    </row>
    <row r="2416" spans="31:32" x14ac:dyDescent="0.25">
      <c r="AE2416" s="222" t="s">
        <v>4709</v>
      </c>
      <c r="AF2416" s="157">
        <v>0</v>
      </c>
    </row>
    <row r="2417" spans="31:32" x14ac:dyDescent="0.25">
      <c r="AE2417" s="222" t="s">
        <v>174</v>
      </c>
      <c r="AF2417" s="157">
        <v>0</v>
      </c>
    </row>
    <row r="2418" spans="31:32" x14ac:dyDescent="0.25">
      <c r="AE2418" s="222" t="s">
        <v>653</v>
      </c>
      <c r="AF2418" s="157">
        <v>0</v>
      </c>
    </row>
    <row r="2419" spans="31:32" x14ac:dyDescent="0.25">
      <c r="AE2419" s="222" t="s">
        <v>1787</v>
      </c>
      <c r="AF2419" s="157">
        <v>0</v>
      </c>
    </row>
    <row r="2420" spans="31:32" x14ac:dyDescent="0.25">
      <c r="AE2420" s="222" t="s">
        <v>659</v>
      </c>
      <c r="AF2420" s="157">
        <v>0</v>
      </c>
    </row>
    <row r="2421" spans="31:32" x14ac:dyDescent="0.25">
      <c r="AE2421" s="222" t="s">
        <v>3419</v>
      </c>
      <c r="AF2421" s="157">
        <v>0</v>
      </c>
    </row>
    <row r="2422" spans="31:32" x14ac:dyDescent="0.25">
      <c r="AE2422" s="222" t="s">
        <v>427</v>
      </c>
      <c r="AF2422" s="157">
        <v>0</v>
      </c>
    </row>
    <row r="2423" spans="31:32" x14ac:dyDescent="0.25">
      <c r="AE2423" s="222" t="s">
        <v>234</v>
      </c>
      <c r="AF2423" s="157">
        <v>0</v>
      </c>
    </row>
    <row r="2424" spans="31:32" x14ac:dyDescent="0.25">
      <c r="AE2424" s="222" t="s">
        <v>4715</v>
      </c>
      <c r="AF2424" s="157">
        <v>0</v>
      </c>
    </row>
    <row r="2425" spans="31:32" x14ac:dyDescent="0.25">
      <c r="AE2425" s="222" t="s">
        <v>252</v>
      </c>
      <c r="AF2425" s="157">
        <v>0</v>
      </c>
    </row>
    <row r="2426" spans="31:32" x14ac:dyDescent="0.25">
      <c r="AE2426" s="222" t="s">
        <v>515</v>
      </c>
      <c r="AF2426" s="157">
        <v>0</v>
      </c>
    </row>
    <row r="2427" spans="31:32" x14ac:dyDescent="0.25">
      <c r="AE2427" s="222" t="s">
        <v>156</v>
      </c>
      <c r="AF2427" s="157">
        <v>0</v>
      </c>
    </row>
    <row r="2428" spans="31:32" x14ac:dyDescent="0.25">
      <c r="AE2428" s="222" t="s">
        <v>4741</v>
      </c>
      <c r="AF2428" s="157">
        <v>0</v>
      </c>
    </row>
    <row r="2429" spans="31:32" x14ac:dyDescent="0.25">
      <c r="AE2429" s="222" t="s">
        <v>238</v>
      </c>
      <c r="AF2429" s="157">
        <v>0</v>
      </c>
    </row>
    <row r="2430" spans="31:32" x14ac:dyDescent="0.25">
      <c r="AE2430" s="222" t="s">
        <v>4887</v>
      </c>
      <c r="AF2430" s="157">
        <v>0</v>
      </c>
    </row>
    <row r="2431" spans="31:32" x14ac:dyDescent="0.25">
      <c r="AE2431" s="222" t="s">
        <v>244</v>
      </c>
      <c r="AF2431" s="157">
        <v>0</v>
      </c>
    </row>
    <row r="2432" spans="31:32" x14ac:dyDescent="0.25">
      <c r="AE2432" s="222" t="s">
        <v>417</v>
      </c>
      <c r="AF2432" s="157">
        <v>0</v>
      </c>
    </row>
    <row r="2433" spans="31:32" x14ac:dyDescent="0.25">
      <c r="AE2433" s="222" t="s">
        <v>226</v>
      </c>
      <c r="AF2433" s="157">
        <v>0</v>
      </c>
    </row>
    <row r="2434" spans="31:32" x14ac:dyDescent="0.25">
      <c r="AE2434" s="222" t="s">
        <v>501</v>
      </c>
      <c r="AF2434" s="157">
        <v>0</v>
      </c>
    </row>
    <row r="2435" spans="31:32" x14ac:dyDescent="0.25">
      <c r="AE2435" s="222" t="s">
        <v>236</v>
      </c>
      <c r="AF2435" s="157">
        <v>0</v>
      </c>
    </row>
    <row r="2436" spans="31:32" x14ac:dyDescent="0.25">
      <c r="AE2436" s="222" t="s">
        <v>4719</v>
      </c>
      <c r="AF2436" s="157">
        <v>0</v>
      </c>
    </row>
    <row r="2437" spans="31:32" x14ac:dyDescent="0.25">
      <c r="AE2437" s="222" t="s">
        <v>256</v>
      </c>
      <c r="AF2437" s="157">
        <v>0</v>
      </c>
    </row>
    <row r="2438" spans="31:32" x14ac:dyDescent="0.25">
      <c r="AE2438" s="222" t="s">
        <v>4703</v>
      </c>
      <c r="AF2438" s="157">
        <v>0</v>
      </c>
    </row>
    <row r="2439" spans="31:32" x14ac:dyDescent="0.25">
      <c r="AE2439" s="222" t="s">
        <v>258</v>
      </c>
      <c r="AF2439" s="157">
        <v>0</v>
      </c>
    </row>
    <row r="2440" spans="31:32" x14ac:dyDescent="0.25">
      <c r="AE2440" s="222" t="s">
        <v>657</v>
      </c>
      <c r="AF2440" s="157">
        <v>0</v>
      </c>
    </row>
    <row r="2441" spans="31:32" x14ac:dyDescent="0.25">
      <c r="AE2441" s="222" t="s">
        <v>212</v>
      </c>
      <c r="AF2441" s="157">
        <v>0</v>
      </c>
    </row>
    <row r="2442" spans="31:32" x14ac:dyDescent="0.25">
      <c r="AE2442" s="222" t="s">
        <v>601</v>
      </c>
      <c r="AF2442" s="157">
        <v>0</v>
      </c>
    </row>
    <row r="2443" spans="31:32" x14ac:dyDescent="0.25">
      <c r="AE2443" s="222" t="s">
        <v>283</v>
      </c>
      <c r="AF2443" s="157">
        <v>0</v>
      </c>
    </row>
    <row r="2444" spans="31:32" x14ac:dyDescent="0.25">
      <c r="AE2444" s="222" t="s">
        <v>521</v>
      </c>
      <c r="AF2444" s="157">
        <v>0</v>
      </c>
    </row>
    <row r="2445" spans="31:32" x14ac:dyDescent="0.25">
      <c r="AE2445" s="222" t="s">
        <v>262</v>
      </c>
      <c r="AF2445" s="157">
        <v>0</v>
      </c>
    </row>
    <row r="2446" spans="31:32" x14ac:dyDescent="0.25">
      <c r="AE2446" s="222" t="s">
        <v>5045</v>
      </c>
      <c r="AF2446" s="157">
        <v>0</v>
      </c>
    </row>
    <row r="2447" spans="31:32" x14ac:dyDescent="0.25">
      <c r="AE2447" s="222" t="s">
        <v>4697</v>
      </c>
      <c r="AF2447" s="157">
        <v>0</v>
      </c>
    </row>
    <row r="2448" spans="31:32" x14ac:dyDescent="0.25">
      <c r="AE2448" s="222" t="s">
        <v>567</v>
      </c>
      <c r="AF2448" s="157">
        <v>0</v>
      </c>
    </row>
    <row r="2449" spans="31:32" x14ac:dyDescent="0.25">
      <c r="AE2449" s="222" t="s">
        <v>148</v>
      </c>
      <c r="AF2449" s="157">
        <v>0</v>
      </c>
    </row>
    <row r="2450" spans="31:32" x14ac:dyDescent="0.25">
      <c r="AE2450" s="222" t="s">
        <v>499</v>
      </c>
      <c r="AF2450" s="157">
        <v>0</v>
      </c>
    </row>
    <row r="2451" spans="31:32" x14ac:dyDescent="0.25">
      <c r="AE2451" s="222" t="s">
        <v>264</v>
      </c>
      <c r="AF2451" s="157">
        <v>0</v>
      </c>
    </row>
    <row r="2452" spans="31:32" x14ac:dyDescent="0.25">
      <c r="AE2452" s="222" t="s">
        <v>329</v>
      </c>
      <c r="AF2452" s="157">
        <v>0</v>
      </c>
    </row>
    <row r="2453" spans="31:32" x14ac:dyDescent="0.25">
      <c r="AE2453" s="222" t="s">
        <v>295</v>
      </c>
      <c r="AF2453" s="157">
        <v>0</v>
      </c>
    </row>
    <row r="2454" spans="31:32" x14ac:dyDescent="0.25">
      <c r="AE2454" s="222" t="s">
        <v>4937</v>
      </c>
      <c r="AF2454" s="157">
        <v>0</v>
      </c>
    </row>
    <row r="2455" spans="31:32" x14ac:dyDescent="0.25">
      <c r="AE2455" s="222" t="s">
        <v>277</v>
      </c>
      <c r="AF2455" s="157">
        <v>0</v>
      </c>
    </row>
    <row r="2456" spans="31:32" x14ac:dyDescent="0.25">
      <c r="AE2456" s="222" t="s">
        <v>439</v>
      </c>
      <c r="AF2456" s="157">
        <v>0</v>
      </c>
    </row>
    <row r="2457" spans="31:32" x14ac:dyDescent="0.25">
      <c r="AE2457" s="222" t="s">
        <v>250</v>
      </c>
      <c r="AF2457" s="157">
        <v>0</v>
      </c>
    </row>
    <row r="2458" spans="31:32" x14ac:dyDescent="0.25">
      <c r="AE2458" s="222" t="s">
        <v>345</v>
      </c>
      <c r="AF2458" s="157">
        <v>0</v>
      </c>
    </row>
    <row r="2459" spans="31:32" x14ac:dyDescent="0.25">
      <c r="AE2459" s="222" t="s">
        <v>4693</v>
      </c>
      <c r="AF2459" s="157">
        <v>0</v>
      </c>
    </row>
    <row r="2460" spans="31:32" x14ac:dyDescent="0.25">
      <c r="AE2460" s="222" t="s">
        <v>551</v>
      </c>
      <c r="AF2460" s="157">
        <v>0</v>
      </c>
    </row>
    <row r="2461" spans="31:32" x14ac:dyDescent="0.25">
      <c r="AE2461" s="222" t="s">
        <v>281</v>
      </c>
      <c r="AF2461" s="157">
        <v>0</v>
      </c>
    </row>
    <row r="2462" spans="31:32" x14ac:dyDescent="0.25">
      <c r="AE2462" s="222" t="s">
        <v>651</v>
      </c>
      <c r="AF2462" s="157">
        <v>0</v>
      </c>
    </row>
    <row r="2463" spans="31:32" x14ac:dyDescent="0.25">
      <c r="AE2463" s="222" t="s">
        <v>266</v>
      </c>
      <c r="AF2463" s="157">
        <v>0</v>
      </c>
    </row>
    <row r="2464" spans="31:32" x14ac:dyDescent="0.25">
      <c r="AE2464" s="222" t="s">
        <v>4324</v>
      </c>
      <c r="AF2464" s="157">
        <v>0</v>
      </c>
    </row>
    <row r="2465" spans="31:32" x14ac:dyDescent="0.25">
      <c r="AE2465" s="222" t="s">
        <v>172</v>
      </c>
      <c r="AF2465" s="157">
        <v>0</v>
      </c>
    </row>
    <row r="2466" spans="31:32" x14ac:dyDescent="0.25">
      <c r="AE2466" s="222" t="s">
        <v>3655</v>
      </c>
      <c r="AF2466" s="157">
        <v>0</v>
      </c>
    </row>
    <row r="2467" spans="31:32" x14ac:dyDescent="0.25">
      <c r="AE2467" s="222" t="s">
        <v>273</v>
      </c>
      <c r="AF2467" s="157">
        <v>0</v>
      </c>
    </row>
    <row r="2468" spans="31:32" x14ac:dyDescent="0.25">
      <c r="AE2468" s="222" t="s">
        <v>621</v>
      </c>
      <c r="AF2468" s="157">
        <v>0</v>
      </c>
    </row>
    <row r="2469" spans="31:32" x14ac:dyDescent="0.25">
      <c r="AE2469" s="222" t="s">
        <v>3669</v>
      </c>
      <c r="AF2469" s="157">
        <v>0</v>
      </c>
    </row>
    <row r="2470" spans="31:32" x14ac:dyDescent="0.25">
      <c r="AE2470" s="222" t="s">
        <v>685</v>
      </c>
      <c r="AF2470" s="157">
        <v>0</v>
      </c>
    </row>
    <row r="2471" spans="31:32" x14ac:dyDescent="0.25">
      <c r="AE2471" s="222" t="s">
        <v>275</v>
      </c>
      <c r="AF2471" s="157">
        <v>0</v>
      </c>
    </row>
    <row r="2472" spans="31:32" x14ac:dyDescent="0.25">
      <c r="AE2472" s="222" t="s">
        <v>643</v>
      </c>
      <c r="AF2472" s="157">
        <v>0</v>
      </c>
    </row>
    <row r="2473" spans="31:32" x14ac:dyDescent="0.25">
      <c r="AE2473" s="222" t="s">
        <v>270</v>
      </c>
      <c r="AF2473" s="157">
        <v>0</v>
      </c>
    </row>
    <row r="2474" spans="31:32" x14ac:dyDescent="0.25">
      <c r="AE2474" s="222" t="s">
        <v>695</v>
      </c>
      <c r="AF2474" s="157">
        <v>0</v>
      </c>
    </row>
    <row r="2475" spans="31:32" x14ac:dyDescent="0.25">
      <c r="AE2475" s="222" t="s">
        <v>279</v>
      </c>
      <c r="AF2475" s="157">
        <v>0</v>
      </c>
    </row>
    <row r="2476" spans="31:32" x14ac:dyDescent="0.25">
      <c r="AE2476" s="222" t="s">
        <v>677</v>
      </c>
      <c r="AF2476" s="157">
        <v>0</v>
      </c>
    </row>
    <row r="2477" spans="31:32" x14ac:dyDescent="0.25">
      <c r="AE2477" s="222" t="s">
        <v>4689</v>
      </c>
      <c r="AF2477" s="157">
        <v>0</v>
      </c>
    </row>
    <row r="2478" spans="31:32" x14ac:dyDescent="0.25">
      <c r="AE2478" s="222" t="s">
        <v>4713</v>
      </c>
      <c r="AF2478" s="157">
        <v>0</v>
      </c>
    </row>
    <row r="2479" spans="31:32" x14ac:dyDescent="0.25">
      <c r="AE2479" s="222" t="s">
        <v>216</v>
      </c>
      <c r="AF2479" s="157">
        <v>0</v>
      </c>
    </row>
    <row r="2480" spans="31:32" x14ac:dyDescent="0.25">
      <c r="AE2480" s="222" t="s">
        <v>611</v>
      </c>
      <c r="AF2480" s="157">
        <v>0</v>
      </c>
    </row>
    <row r="2481" spans="31:32" x14ac:dyDescent="0.25">
      <c r="AE2481" s="222" t="s">
        <v>240</v>
      </c>
      <c r="AF2481" s="157">
        <v>0</v>
      </c>
    </row>
    <row r="2482" spans="31:32" x14ac:dyDescent="0.25">
      <c r="AE2482" s="222" t="s">
        <v>347</v>
      </c>
      <c r="AF2482" s="157">
        <v>0</v>
      </c>
    </row>
    <row r="2483" spans="31:32" x14ac:dyDescent="0.25">
      <c r="AE2483" s="222" t="s">
        <v>287</v>
      </c>
      <c r="AF2483" s="157">
        <v>0</v>
      </c>
    </row>
    <row r="2484" spans="31:32" x14ac:dyDescent="0.25">
      <c r="AE2484" s="222" t="s">
        <v>762</v>
      </c>
      <c r="AF2484" s="157">
        <v>0</v>
      </c>
    </row>
    <row r="2485" spans="31:32" x14ac:dyDescent="0.25">
      <c r="AE2485" s="222" t="s">
        <v>154</v>
      </c>
      <c r="AF2485" s="157">
        <v>0</v>
      </c>
    </row>
    <row r="2486" spans="31:32" x14ac:dyDescent="0.25">
      <c r="AE2486" s="222" t="s">
        <v>423</v>
      </c>
      <c r="AF2486" s="157">
        <v>0</v>
      </c>
    </row>
    <row r="2487" spans="31:32" x14ac:dyDescent="0.25">
      <c r="AE2487" s="222" t="s">
        <v>176</v>
      </c>
      <c r="AF2487" s="157">
        <v>0</v>
      </c>
    </row>
    <row r="2488" spans="31:32" x14ac:dyDescent="0.25">
      <c r="AE2488" s="222" t="s">
        <v>447</v>
      </c>
      <c r="AF2488" s="157">
        <v>0</v>
      </c>
    </row>
    <row r="2489" spans="31:32" x14ac:dyDescent="0.25">
      <c r="AE2489" s="222" t="s">
        <v>289</v>
      </c>
      <c r="AF2489" s="157">
        <v>0</v>
      </c>
    </row>
    <row r="2490" spans="31:32" x14ac:dyDescent="0.25">
      <c r="AE2490" s="222" t="s">
        <v>411</v>
      </c>
      <c r="AF2490" s="157">
        <v>0</v>
      </c>
    </row>
    <row r="2491" spans="31:32" x14ac:dyDescent="0.25">
      <c r="AE2491" s="222" t="s">
        <v>291</v>
      </c>
      <c r="AF2491" s="157">
        <v>0</v>
      </c>
    </row>
    <row r="2492" spans="31:32" x14ac:dyDescent="0.25">
      <c r="AE2492" s="222" t="s">
        <v>443</v>
      </c>
      <c r="AF2492" s="157">
        <v>0</v>
      </c>
    </row>
    <row r="2493" spans="31:32" x14ac:dyDescent="0.25">
      <c r="AE2493" s="222" t="s">
        <v>4699</v>
      </c>
      <c r="AF2493" s="157">
        <v>0</v>
      </c>
    </row>
    <row r="2494" spans="31:32" x14ac:dyDescent="0.25">
      <c r="AE2494" s="222" t="s">
        <v>399</v>
      </c>
      <c r="AF2494" s="157">
        <v>0</v>
      </c>
    </row>
    <row r="2495" spans="31:32" x14ac:dyDescent="0.25">
      <c r="AE2495" s="222" t="s">
        <v>299</v>
      </c>
      <c r="AF2495" s="157">
        <v>0</v>
      </c>
    </row>
    <row r="2496" spans="31:32" x14ac:dyDescent="0.25">
      <c r="AE2496" s="222" t="s">
        <v>419</v>
      </c>
      <c r="AF2496" s="157">
        <v>0</v>
      </c>
    </row>
    <row r="2497" spans="31:32" x14ac:dyDescent="0.25">
      <c r="AE2497" s="222" t="s">
        <v>2677</v>
      </c>
      <c r="AF2497" s="157">
        <v>0</v>
      </c>
    </row>
    <row r="2498" spans="31:32" x14ac:dyDescent="0.25">
      <c r="AE2498" s="222" t="s">
        <v>441</v>
      </c>
      <c r="AF2498" s="157">
        <v>0</v>
      </c>
    </row>
    <row r="2499" spans="31:32" x14ac:dyDescent="0.25">
      <c r="AE2499" s="222" t="s">
        <v>297</v>
      </c>
      <c r="AF2499" s="157">
        <v>0</v>
      </c>
    </row>
    <row r="2500" spans="31:32" x14ac:dyDescent="0.25">
      <c r="AE2500" s="222" t="s">
        <v>4735</v>
      </c>
      <c r="AF2500" s="157">
        <v>0</v>
      </c>
    </row>
    <row r="2501" spans="31:32" x14ac:dyDescent="0.25">
      <c r="AE2501" s="222" t="s">
        <v>301</v>
      </c>
      <c r="AF2501" s="157">
        <v>0</v>
      </c>
    </row>
    <row r="2502" spans="31:32" x14ac:dyDescent="0.25">
      <c r="AE2502" s="222" t="s">
        <v>4717</v>
      </c>
      <c r="AF2502" s="157">
        <v>0</v>
      </c>
    </row>
    <row r="2503" spans="31:32" x14ac:dyDescent="0.25">
      <c r="AE2503" s="222" t="s">
        <v>170</v>
      </c>
      <c r="AF2503" s="157">
        <v>0</v>
      </c>
    </row>
    <row r="2504" spans="31:32" x14ac:dyDescent="0.25">
      <c r="AE2504" s="222" t="s">
        <v>537</v>
      </c>
      <c r="AF2504" s="157">
        <v>0</v>
      </c>
    </row>
    <row r="2505" spans="31:32" x14ac:dyDescent="0.25">
      <c r="AE2505" s="222" t="s">
        <v>303</v>
      </c>
      <c r="AF2505" s="157">
        <v>0</v>
      </c>
    </row>
    <row r="2506" spans="31:32" x14ac:dyDescent="0.25">
      <c r="AE2506" s="222" t="s">
        <v>4805</v>
      </c>
      <c r="AF2506" s="157">
        <v>0</v>
      </c>
    </row>
    <row r="2507" spans="31:32" x14ac:dyDescent="0.25">
      <c r="AE2507" s="222" t="s">
        <v>248</v>
      </c>
      <c r="AF2507" s="157">
        <v>0</v>
      </c>
    </row>
    <row r="2508" spans="31:32" x14ac:dyDescent="0.25">
      <c r="AE2508" s="222" t="s">
        <v>222</v>
      </c>
      <c r="AF2508" s="157">
        <v>0</v>
      </c>
    </row>
    <row r="2509" spans="31:32" x14ac:dyDescent="0.25">
      <c r="AE2509" s="222" t="s">
        <v>305</v>
      </c>
      <c r="AF2509" s="157">
        <v>0</v>
      </c>
    </row>
    <row r="2510" spans="31:32" x14ac:dyDescent="0.25">
      <c r="AE2510" s="222" t="s">
        <v>513</v>
      </c>
      <c r="AF2510" s="157">
        <v>0</v>
      </c>
    </row>
    <row r="2511" spans="31:32" x14ac:dyDescent="0.25">
      <c r="AE2511" s="222" t="s">
        <v>307</v>
      </c>
      <c r="AF2511" s="157">
        <v>0</v>
      </c>
    </row>
    <row r="2512" spans="31:32" x14ac:dyDescent="0.25">
      <c r="AE2512" s="222" t="s">
        <v>371</v>
      </c>
      <c r="AF2512" s="157">
        <v>0</v>
      </c>
    </row>
    <row r="2513" spans="31:32" x14ac:dyDescent="0.25">
      <c r="AE2513" s="222" t="s">
        <v>309</v>
      </c>
      <c r="AF2513" s="157">
        <v>0</v>
      </c>
    </row>
    <row r="2514" spans="31:32" x14ac:dyDescent="0.25">
      <c r="AE2514" s="222" t="s">
        <v>401</v>
      </c>
      <c r="AF2514" s="157">
        <v>0</v>
      </c>
    </row>
    <row r="2515" spans="31:32" x14ac:dyDescent="0.25">
      <c r="AE2515" s="222" t="s">
        <v>2562</v>
      </c>
      <c r="AF2515" s="157">
        <v>0</v>
      </c>
    </row>
    <row r="2516" spans="31:32" x14ac:dyDescent="0.25">
      <c r="AE2516" s="222" t="s">
        <v>429</v>
      </c>
      <c r="AF2516" s="157">
        <v>0</v>
      </c>
    </row>
    <row r="2517" spans="31:32" x14ac:dyDescent="0.25">
      <c r="AE2517" s="222" t="s">
        <v>313</v>
      </c>
      <c r="AF2517" s="157">
        <v>0</v>
      </c>
    </row>
    <row r="2518" spans="31:32" x14ac:dyDescent="0.25">
      <c r="AE2518" s="222" t="s">
        <v>681</v>
      </c>
      <c r="AF2518" s="157">
        <v>0</v>
      </c>
    </row>
    <row r="2519" spans="31:32" x14ac:dyDescent="0.25">
      <c r="AE2519" s="222" t="s">
        <v>311</v>
      </c>
      <c r="AF2519" s="157">
        <v>0</v>
      </c>
    </row>
    <row r="2520" spans="31:32" x14ac:dyDescent="0.25">
      <c r="AE2520" s="222" t="s">
        <v>545</v>
      </c>
      <c r="AF2520" s="157">
        <v>0</v>
      </c>
    </row>
    <row r="2521" spans="31:32" x14ac:dyDescent="0.25">
      <c r="AE2521" s="222" t="s">
        <v>317</v>
      </c>
      <c r="AF2521" s="157">
        <v>0</v>
      </c>
    </row>
    <row r="2522" spans="31:32" x14ac:dyDescent="0.25">
      <c r="AE2522" s="222" t="s">
        <v>425</v>
      </c>
      <c r="AF2522" s="157">
        <v>0</v>
      </c>
    </row>
    <row r="2523" spans="31:32" x14ac:dyDescent="0.25">
      <c r="AE2523" s="222" t="s">
        <v>323</v>
      </c>
      <c r="AF2523" s="157">
        <v>0</v>
      </c>
    </row>
    <row r="2524" spans="31:32" x14ac:dyDescent="0.25">
      <c r="AE2524" s="222" t="s">
        <v>431</v>
      </c>
      <c r="AF2524" s="157">
        <v>0</v>
      </c>
    </row>
    <row r="2525" spans="31:32" x14ac:dyDescent="0.25">
      <c r="AE2525" s="222" t="s">
        <v>325</v>
      </c>
      <c r="AF2525" s="157">
        <v>0</v>
      </c>
    </row>
    <row r="2526" spans="31:32" x14ac:dyDescent="0.25">
      <c r="AE2526" s="222" t="s">
        <v>437</v>
      </c>
      <c r="AF2526" s="157">
        <v>0</v>
      </c>
    </row>
    <row r="2527" spans="31:32" x14ac:dyDescent="0.25">
      <c r="AE2527" s="222" t="s">
        <v>5214</v>
      </c>
      <c r="AF2527" s="157">
        <v>0</v>
      </c>
    </row>
    <row r="2528" spans="31:32" x14ac:dyDescent="0.25">
      <c r="AE2528" s="222" t="s">
        <v>4711</v>
      </c>
      <c r="AF2528" s="157">
        <v>0</v>
      </c>
    </row>
    <row r="2529" spans="31:32" x14ac:dyDescent="0.25">
      <c r="AE2529" s="222" t="s">
        <v>563</v>
      </c>
      <c r="AF2529" s="157">
        <v>0</v>
      </c>
    </row>
    <row r="2530" spans="31:32" x14ac:dyDescent="0.25">
      <c r="AE2530" s="222" t="s">
        <v>485</v>
      </c>
      <c r="AF2530" s="157">
        <v>0</v>
      </c>
    </row>
    <row r="2531" spans="31:32" x14ac:dyDescent="0.25">
      <c r="AE2531" s="222" t="s">
        <v>667</v>
      </c>
      <c r="AF2531" s="157">
        <v>0</v>
      </c>
    </row>
    <row r="2532" spans="31:32" x14ac:dyDescent="0.25">
      <c r="AE2532" s="222" t="s">
        <v>481</v>
      </c>
      <c r="AF2532" s="157">
        <v>0</v>
      </c>
    </row>
    <row r="2533" spans="31:32" x14ac:dyDescent="0.25">
      <c r="AE2533" s="222" t="s">
        <v>343</v>
      </c>
      <c r="AF2533" s="157">
        <v>0</v>
      </c>
    </row>
    <row r="2534" spans="31:32" x14ac:dyDescent="0.25">
      <c r="AE2534" s="222" t="s">
        <v>565</v>
      </c>
      <c r="AF2534" s="157">
        <v>0</v>
      </c>
    </row>
    <row r="2535" spans="31:32" x14ac:dyDescent="0.25">
      <c r="AE2535" s="222" t="s">
        <v>1999</v>
      </c>
      <c r="AF2535" s="157">
        <v>0</v>
      </c>
    </row>
    <row r="2536" spans="31:32" x14ac:dyDescent="0.25">
      <c r="AE2536" s="222" t="s">
        <v>669</v>
      </c>
      <c r="AF2536" s="157">
        <v>0</v>
      </c>
    </row>
    <row r="2537" spans="31:32" x14ac:dyDescent="0.25">
      <c r="AE2537" s="222" t="s">
        <v>575</v>
      </c>
      <c r="AF2537" s="157">
        <v>0</v>
      </c>
    </row>
    <row r="2538" spans="31:32" x14ac:dyDescent="0.25">
      <c r="AE2538" s="222" t="s">
        <v>519</v>
      </c>
      <c r="AF2538" s="157">
        <v>0</v>
      </c>
    </row>
    <row r="2539" spans="31:32" x14ac:dyDescent="0.25">
      <c r="AE2539" s="222" t="s">
        <v>4723</v>
      </c>
      <c r="AF2539" s="157">
        <v>0</v>
      </c>
    </row>
    <row r="2540" spans="31:32" x14ac:dyDescent="0.25">
      <c r="AE2540" s="222" t="s">
        <v>593</v>
      </c>
      <c r="AF2540" s="157">
        <v>0</v>
      </c>
    </row>
    <row r="2541" spans="31:32" x14ac:dyDescent="0.25">
      <c r="AE2541" s="222" t="s">
        <v>721</v>
      </c>
      <c r="AF2541" s="157">
        <v>0</v>
      </c>
    </row>
    <row r="2542" spans="31:32" x14ac:dyDescent="0.25">
      <c r="AE2542" s="222" t="s">
        <v>479</v>
      </c>
      <c r="AF2542" s="157">
        <v>0</v>
      </c>
    </row>
    <row r="2543" spans="31:32" x14ac:dyDescent="0.25">
      <c r="AE2543" s="222" t="s">
        <v>4705</v>
      </c>
      <c r="AF2543" s="157">
        <v>0</v>
      </c>
    </row>
    <row r="2544" spans="31:32" x14ac:dyDescent="0.25">
      <c r="AE2544" s="222" t="s">
        <v>367</v>
      </c>
      <c r="AF2544" s="157">
        <v>0</v>
      </c>
    </row>
    <row r="2545" spans="31:32" x14ac:dyDescent="0.25">
      <c r="AE2545" s="222" t="s">
        <v>517</v>
      </c>
      <c r="AF2545" s="157">
        <v>0</v>
      </c>
    </row>
    <row r="2546" spans="31:32" x14ac:dyDescent="0.25">
      <c r="AE2546" s="222" t="s">
        <v>487</v>
      </c>
      <c r="AF2546" s="157">
        <v>0</v>
      </c>
    </row>
    <row r="2547" spans="31:32" x14ac:dyDescent="0.25">
      <c r="AE2547" s="222" t="s">
        <v>523</v>
      </c>
      <c r="AF2547" s="157">
        <v>0</v>
      </c>
    </row>
    <row r="2548" spans="31:32" x14ac:dyDescent="0.25">
      <c r="AE2548" s="222" t="s">
        <v>355</v>
      </c>
      <c r="AF2548" s="157">
        <v>0</v>
      </c>
    </row>
    <row r="2549" spans="31:32" x14ac:dyDescent="0.25">
      <c r="AE2549" s="222" t="s">
        <v>453</v>
      </c>
      <c r="AF2549" s="157">
        <v>0</v>
      </c>
    </row>
    <row r="2550" spans="31:32" x14ac:dyDescent="0.25">
      <c r="AE2550" s="222" t="s">
        <v>413</v>
      </c>
      <c r="AF2550" s="157">
        <v>0</v>
      </c>
    </row>
    <row r="2551" spans="31:32" x14ac:dyDescent="0.25">
      <c r="AE2551" s="222" t="s">
        <v>455</v>
      </c>
      <c r="AF2551" s="157">
        <v>0</v>
      </c>
    </row>
    <row r="2552" spans="31:32" x14ac:dyDescent="0.25">
      <c r="AE2552" s="222" t="s">
        <v>389</v>
      </c>
      <c r="AF2552" s="157">
        <v>0</v>
      </c>
    </row>
    <row r="2553" spans="31:32" x14ac:dyDescent="0.25">
      <c r="AE2553" s="222" t="s">
        <v>335</v>
      </c>
      <c r="AF2553" s="157">
        <v>0</v>
      </c>
    </row>
    <row r="2554" spans="31:32" x14ac:dyDescent="0.25">
      <c r="AE2554" s="222" t="s">
        <v>665</v>
      </c>
      <c r="AF2554" s="157">
        <v>0</v>
      </c>
    </row>
    <row r="2555" spans="31:32" x14ac:dyDescent="0.25">
      <c r="AE2555" s="222" t="s">
        <v>407</v>
      </c>
      <c r="AF2555" s="157">
        <v>0</v>
      </c>
    </row>
    <row r="2556" spans="31:32" x14ac:dyDescent="0.25">
      <c r="AE2556" s="222" t="s">
        <v>689</v>
      </c>
      <c r="AF2556" s="157">
        <v>0</v>
      </c>
    </row>
    <row r="2557" spans="31:32" x14ac:dyDescent="0.25">
      <c r="AE2557" s="222" t="s">
        <v>535</v>
      </c>
      <c r="AF2557" s="157">
        <v>0</v>
      </c>
    </row>
    <row r="2558" spans="31:32" x14ac:dyDescent="0.25">
      <c r="AE2558" s="222" t="s">
        <v>373</v>
      </c>
      <c r="AF2558" s="157">
        <v>0</v>
      </c>
    </row>
    <row r="2559" spans="31:32" x14ac:dyDescent="0.25">
      <c r="AE2559" s="222" t="s">
        <v>4731</v>
      </c>
      <c r="AF2559" s="157">
        <v>0</v>
      </c>
    </row>
    <row r="2560" spans="31:32" x14ac:dyDescent="0.25">
      <c r="AE2560" s="222" t="s">
        <v>473</v>
      </c>
      <c r="AF2560" s="157">
        <v>0</v>
      </c>
    </row>
    <row r="2561" spans="31:32" x14ac:dyDescent="0.25">
      <c r="AE2561" s="222" t="s">
        <v>2438</v>
      </c>
      <c r="AF2561" s="157">
        <v>0</v>
      </c>
    </row>
    <row r="2562" spans="31:32" x14ac:dyDescent="0.25">
      <c r="AE2562" s="222" t="s">
        <v>543</v>
      </c>
      <c r="AF2562" s="157">
        <v>0</v>
      </c>
    </row>
    <row r="2563" spans="31:32" x14ac:dyDescent="0.25">
      <c r="AE2563" s="222" t="s">
        <v>491</v>
      </c>
      <c r="AF2563" s="157">
        <v>0</v>
      </c>
    </row>
    <row r="2564" spans="31:32" x14ac:dyDescent="0.25">
      <c r="AE2564" s="222" t="s">
        <v>728</v>
      </c>
      <c r="AF2564" s="157">
        <v>0</v>
      </c>
    </row>
    <row r="2565" spans="31:32" x14ac:dyDescent="0.25">
      <c r="AE2565" s="222" t="s">
        <v>557</v>
      </c>
      <c r="AF2565" s="157">
        <v>0</v>
      </c>
    </row>
    <row r="2566" spans="31:32" x14ac:dyDescent="0.25">
      <c r="AE2566" s="222" t="s">
        <v>533</v>
      </c>
      <c r="AF2566" s="157">
        <v>0</v>
      </c>
    </row>
    <row r="2567" spans="31:32" x14ac:dyDescent="0.25">
      <c r="AE2567" s="222" t="s">
        <v>2442</v>
      </c>
      <c r="AF2567" s="157">
        <v>0</v>
      </c>
    </row>
    <row r="2568" spans="31:32" x14ac:dyDescent="0.25">
      <c r="AE2568" s="222" t="s">
        <v>5039</v>
      </c>
      <c r="AF2568" s="157">
        <v>0</v>
      </c>
    </row>
    <row r="2569" spans="31:32" x14ac:dyDescent="0.25">
      <c r="AE2569" s="222" t="s">
        <v>3286</v>
      </c>
      <c r="AF2569" s="157">
        <v>0</v>
      </c>
    </row>
    <row r="2570" spans="31:32" x14ac:dyDescent="0.25">
      <c r="AE2570" s="222" t="s">
        <v>585</v>
      </c>
      <c r="AF2570" s="157">
        <v>0</v>
      </c>
    </row>
    <row r="2571" spans="31:32" x14ac:dyDescent="0.25">
      <c r="AE2571" s="222" t="s">
        <v>639</v>
      </c>
      <c r="AF2571" s="157">
        <v>0</v>
      </c>
    </row>
    <row r="2572" spans="31:32" x14ac:dyDescent="0.25">
      <c r="AE2572" s="222" t="s">
        <v>525</v>
      </c>
      <c r="AF2572" s="157">
        <v>0</v>
      </c>
    </row>
    <row r="2573" spans="31:32" x14ac:dyDescent="0.25">
      <c r="AE2573" s="222" t="s">
        <v>627</v>
      </c>
      <c r="AF2573" s="157">
        <v>0</v>
      </c>
    </row>
    <row r="2574" spans="31:32" x14ac:dyDescent="0.25">
      <c r="AE2574" s="222" t="s">
        <v>591</v>
      </c>
      <c r="AF2574" s="157">
        <v>0</v>
      </c>
    </row>
    <row r="2575" spans="31:32" x14ac:dyDescent="0.25">
      <c r="AE2575" s="222" t="s">
        <v>351</v>
      </c>
      <c r="AF2575" s="157">
        <v>0</v>
      </c>
    </row>
    <row r="2576" spans="31:32" x14ac:dyDescent="0.25">
      <c r="AE2576" s="222" t="s">
        <v>134</v>
      </c>
      <c r="AF2576" s="157">
        <v>0</v>
      </c>
    </row>
    <row r="2577" spans="31:32" x14ac:dyDescent="0.25">
      <c r="AE2577" s="222" t="s">
        <v>555</v>
      </c>
      <c r="AF2577" s="157">
        <v>0</v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157" bestFit="1" customWidth="1"/>
    <col min="2" max="3" width="9.140625" style="157" customWidth="1"/>
    <col min="4" max="16384" width="9.140625" style="157" hidden="1"/>
  </cols>
  <sheetData>
    <row r="1" spans="1:1" x14ac:dyDescent="0.25">
      <c r="A1" s="354" t="s">
        <v>5329</v>
      </c>
    </row>
    <row r="2" spans="1:1" x14ac:dyDescent="0.25">
      <c r="A2" s="354"/>
    </row>
    <row r="3" spans="1:1" x14ac:dyDescent="0.25">
      <c r="A3" s="354"/>
    </row>
    <row r="4" spans="1:1" x14ac:dyDescent="0.25">
      <c r="A4" s="354"/>
    </row>
    <row r="5" spans="1:1" x14ac:dyDescent="0.25">
      <c r="A5" s="354"/>
    </row>
    <row r="6" spans="1:1" x14ac:dyDescent="0.25">
      <c r="A6" s="223" t="s">
        <v>5330</v>
      </c>
    </row>
    <row r="8" spans="1:1" hidden="1" x14ac:dyDescent="0.25">
      <c r="A8" s="224"/>
    </row>
  </sheetData>
  <sheetProtection pivotTables="0"/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10A2DF84-F2E0-4D46-B17D-AE82A13D9F25}">
  <ds:schemaRefs/>
</ds:datastoreItem>
</file>

<file path=customXml/itemProps2.xml><?xml version="1.0" encoding="utf-8"?>
<ds:datastoreItem xmlns:ds="http://schemas.openxmlformats.org/officeDocument/2006/customXml" ds:itemID="{7C7B5702-B2CB-448A-AD9A-15DC2812997C}">
  <ds:schemaRefs/>
</ds:datastoreItem>
</file>

<file path=customXml/itemProps3.xml><?xml version="1.0" encoding="utf-8"?>
<ds:datastoreItem xmlns:ds="http://schemas.openxmlformats.org/officeDocument/2006/customXml" ds:itemID="{385D5FC2-A465-4EE3-83B9-17BC85F66FE3}">
  <ds:schemaRefs/>
</ds:datastoreItem>
</file>

<file path=customXml/itemProps4.xml><?xml version="1.0" encoding="utf-8"?>
<ds:datastoreItem xmlns:ds="http://schemas.openxmlformats.org/officeDocument/2006/customXml" ds:itemID="{29011687-F244-4331-A4D9-81406585EBCF}">
  <ds:schemaRefs/>
</ds:datastoreItem>
</file>

<file path=customXml/itemProps5.xml><?xml version="1.0" encoding="utf-8"?>
<ds:datastoreItem xmlns:ds="http://schemas.openxmlformats.org/officeDocument/2006/customXml" ds:itemID="{0771693F-87A7-449C-8A31-DA777454A6E1}">
  <ds:schemaRefs/>
</ds:datastoreItem>
</file>

<file path=customXml/itemProps6.xml><?xml version="1.0" encoding="utf-8"?>
<ds:datastoreItem xmlns:ds="http://schemas.openxmlformats.org/officeDocument/2006/customXml" ds:itemID="{B0A2FF92-6D04-4C99-81CD-16C2C9095F1F}">
  <ds:schemaRefs/>
</ds:datastoreItem>
</file>

<file path=customXml/itemProps7.xml><?xml version="1.0" encoding="utf-8"?>
<ds:datastoreItem xmlns:ds="http://schemas.openxmlformats.org/officeDocument/2006/customXml" ds:itemID="{41963BAE-8EB6-46AC-A658-E75640AEBC33}">
  <ds:schemaRefs/>
</ds:datastoreItem>
</file>

<file path=customXml/itemProps8.xml><?xml version="1.0" encoding="utf-8"?>
<ds:datastoreItem xmlns:ds="http://schemas.openxmlformats.org/officeDocument/2006/customXml" ds:itemID="{673BBB58-F0A0-4786-B51C-6EDB634CEFCC}">
  <ds:schemaRefs/>
</ds:datastoreItem>
</file>

<file path=customXml/itemProps9.xml><?xml version="1.0" encoding="utf-8"?>
<ds:datastoreItem xmlns:ds="http://schemas.openxmlformats.org/officeDocument/2006/customXml" ds:itemID="{DDEBD228-0A6C-4B38-A199-6F80420AEB9E}">
  <ds:schemaRefs/>
</ds:datastoreItem>
</file>

<file path=customXml/itemProps10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11.xml><?xml version="1.0" encoding="utf-8"?>
<ds:datastoreItem xmlns:ds="http://schemas.openxmlformats.org/officeDocument/2006/customXml" ds:itemID="{C4B6AEBE-60E9-4404-99AC-07B10556DFBE}">
  <ds:schemaRefs/>
</ds:datastoreItem>
</file>

<file path=customXml/itemProps12.xml><?xml version="1.0" encoding="utf-8"?>
<ds:datastoreItem xmlns:ds="http://schemas.openxmlformats.org/officeDocument/2006/customXml" ds:itemID="{BFE3D1AB-2A87-4EE1-931C-1EA693512D85}">
  <ds:schemaRefs/>
</ds:datastoreItem>
</file>

<file path=customXml/itemProps13.xml><?xml version="1.0" encoding="utf-8"?>
<ds:datastoreItem xmlns:ds="http://schemas.openxmlformats.org/officeDocument/2006/customXml" ds:itemID="{288341B9-0A52-42A0-899E-0B0DAE194678}">
  <ds:schemaRefs/>
</ds:datastoreItem>
</file>

<file path=customXml/itemProps14.xml><?xml version="1.0" encoding="utf-8"?>
<ds:datastoreItem xmlns:ds="http://schemas.openxmlformats.org/officeDocument/2006/customXml" ds:itemID="{696AA859-7765-4F5A-BDF3-02D06DD342B4}">
  <ds:schemaRefs/>
</ds:datastoreItem>
</file>

<file path=customXml/itemProps15.xml><?xml version="1.0" encoding="utf-8"?>
<ds:datastoreItem xmlns:ds="http://schemas.openxmlformats.org/officeDocument/2006/customXml" ds:itemID="{6202F6EB-4C39-49C2-9670-53A039BBAF39}">
  <ds:schemaRefs/>
</ds:datastoreItem>
</file>

<file path=customXml/itemProps16.xml><?xml version="1.0" encoding="utf-8"?>
<ds:datastoreItem xmlns:ds="http://schemas.openxmlformats.org/officeDocument/2006/customXml" ds:itemID="{3C6A8673-8AC9-46D3-B5D8-076226AA0D41}">
  <ds:schemaRefs/>
</ds:datastoreItem>
</file>

<file path=customXml/itemProps17.xml><?xml version="1.0" encoding="utf-8"?>
<ds:datastoreItem xmlns:ds="http://schemas.openxmlformats.org/officeDocument/2006/customXml" ds:itemID="{3D30612E-7D2C-460B-8D2B-25D379C8156B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105</vt:i4>
      </vt:variant>
    </vt:vector>
  </HeadingPairs>
  <TitlesOfParts>
    <vt:vector size="116" baseType="lpstr">
      <vt:lpstr>New Entry</vt:lpstr>
      <vt:lpstr>Logbook</vt:lpstr>
      <vt:lpstr>Currency + Recency</vt:lpstr>
      <vt:lpstr>Charts</vt:lpstr>
      <vt:lpstr>Stats</vt:lpstr>
      <vt:lpstr>Map</vt:lpstr>
      <vt:lpstr>Admin</vt:lpstr>
      <vt:lpstr>Routes</vt:lpstr>
      <vt:lpstr>Airports</vt:lpstr>
      <vt:lpstr>ChartData</vt:lpstr>
      <vt:lpstr>Help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LogbookHeaders</vt:lpstr>
      <vt:lpstr>LogbookSumTotals</vt:lpstr>
      <vt:lpstr>LogbookTotals</vt:lpstr>
      <vt:lpstr>LogbookVersion</vt:lpstr>
      <vt:lpstr>neCircling</vt:lpstr>
      <vt:lpstr>'New Entry Unused Layout'!neCircling2</vt:lpstr>
      <vt:lpstr>neCopilotDay</vt:lpstr>
      <vt:lpstr>'New Entry Unused Layout'!neCopilotDay2</vt:lpstr>
      <vt:lpstr>neCopilotNight</vt:lpstr>
      <vt:lpstr>'New Entry Unused Layout'!neCopilotNight2</vt:lpstr>
      <vt:lpstr>neDate</vt:lpstr>
      <vt:lpstr>'New Entry Unused Layout'!neDate2</vt:lpstr>
      <vt:lpstr>neDay</vt:lpstr>
      <vt:lpstr>'New Entry Unused Layout'!neDay2</vt:lpstr>
      <vt:lpstr>neDetails</vt:lpstr>
      <vt:lpstr>'New Entry Unused Layout'!neDetails2</vt:lpstr>
      <vt:lpstr>neDgaAzi</vt:lpstr>
      <vt:lpstr>'New Entry Unused Layout'!neDgaAzi2</vt:lpstr>
      <vt:lpstr>neDgaCdi</vt:lpstr>
      <vt:lpstr>'New Entry Unused Layout'!neDgaCdi2</vt:lpstr>
      <vt:lpstr>neIfrIf</vt:lpstr>
      <vt:lpstr>'New Entry Unused Layout'!neIfrIf2</vt:lpstr>
      <vt:lpstr>neIfrSim</vt:lpstr>
      <vt:lpstr>'New Entry Unused Layout'!neIfrSim2</vt:lpstr>
      <vt:lpstr>neILS</vt:lpstr>
      <vt:lpstr>'New Entry Unused Layout'!neILS2</vt:lpstr>
      <vt:lpstr>neLandingsDay</vt:lpstr>
      <vt:lpstr>'New Entry Unused Layout'!neLandingsDay2</vt:lpstr>
      <vt:lpstr>neLandingsNight</vt:lpstr>
      <vt:lpstr>'New Entry Unused Layout'!neLandingsNight2</vt:lpstr>
      <vt:lpstr>neMeCommandDay</vt:lpstr>
      <vt:lpstr>'New Entry Unused Layout'!neMeCommandDay2</vt:lpstr>
      <vt:lpstr>neMeCommandNight</vt:lpstr>
      <vt:lpstr>'New Entry Unused Layout'!neMeCommandNight2</vt:lpstr>
      <vt:lpstr>neMeDualDay</vt:lpstr>
      <vt:lpstr>'New Entry Unused Layout'!neMeDualDay2</vt:lpstr>
      <vt:lpstr>neMeDualNight</vt:lpstr>
      <vt:lpstr>'New Entry Unused Layout'!neMeDualNight2</vt:lpstr>
      <vt:lpstr>neMeIcusDay</vt:lpstr>
      <vt:lpstr>'New Entry Unused Layout'!neMeIcusDay2</vt:lpstr>
      <vt:lpstr>neMeIcusNight</vt:lpstr>
      <vt:lpstr>'New Entry Unused Layout'!neMeIcusNight2</vt:lpstr>
      <vt:lpstr>neMonth</vt:lpstr>
      <vt:lpstr>'New Entry Unused Layout'!neMonth2</vt:lpstr>
      <vt:lpstr>neNDB</vt:lpstr>
      <vt:lpstr>'New Entry Unused Layout'!neNDB2</vt:lpstr>
      <vt:lpstr>neOtherCrew</vt:lpstr>
      <vt:lpstr>'New Entry Unused Layout'!neOtherCrew2</vt:lpstr>
      <vt:lpstr>nePIC</vt:lpstr>
      <vt:lpstr>'New Entry Unused Layout'!nePIC2</vt:lpstr>
      <vt:lpstr>neReg</vt:lpstr>
      <vt:lpstr>'New Entry Unused Layout'!neReg2</vt:lpstr>
      <vt:lpstr>neRNAV</vt:lpstr>
      <vt:lpstr>'New Entry Unused Layout'!neRNAV2</vt:lpstr>
      <vt:lpstr>neSeCommandDay</vt:lpstr>
      <vt:lpstr>'New Entry Unused Layout'!neSeCommandDay2</vt:lpstr>
      <vt:lpstr>neSeCommandNight</vt:lpstr>
      <vt:lpstr>'New Entry Unused Layout'!neSeCommandNight2</vt:lpstr>
      <vt:lpstr>neSeDualDay</vt:lpstr>
      <vt:lpstr>'New Entry Unused Layout'!neSeDualDay2</vt:lpstr>
      <vt:lpstr>neSeDualNight</vt:lpstr>
      <vt:lpstr>'New Entry Unused Layout'!neSeDualNight2</vt:lpstr>
      <vt:lpstr>neSeIcusDay</vt:lpstr>
      <vt:lpstr>'New Entry Unused Layout'!neSeIcusDay2</vt:lpstr>
      <vt:lpstr>neSeIcusNight</vt:lpstr>
      <vt:lpstr>'New Entry Unused Layout'!neSeIcusNight2</vt:lpstr>
      <vt:lpstr>neSI1</vt:lpstr>
      <vt:lpstr>'New Entry Unused Layout'!neSI12</vt:lpstr>
      <vt:lpstr>neSI2</vt:lpstr>
      <vt:lpstr>'New Entry Unused Layout'!neSI22</vt:lpstr>
      <vt:lpstr>neSI3</vt:lpstr>
      <vt:lpstr>'New Entry Unused Layout'!neSI32</vt:lpstr>
      <vt:lpstr>neSI4</vt:lpstr>
      <vt:lpstr>'New Entry Unused Layout'!neSI42</vt:lpstr>
      <vt:lpstr>neType</vt:lpstr>
      <vt:lpstr>'New Entry Unused Layout'!neType2</vt:lpstr>
      <vt:lpstr>neVOR</vt:lpstr>
      <vt:lpstr>'New Entry Unused Layout'!neVOR2</vt:lpstr>
      <vt:lpstr>NewEntryLayout</vt:lpstr>
      <vt:lpstr>'New Entry Unused Layout'!neYear</vt:lpstr>
      <vt:lpstr>neYear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2026-06-01T01:24:44Z</dcterms:created>
  <dcterms:modified xsi:type="dcterms:W3CDTF">2026-06-21T04:26:29Z</dcterms:modified>
  <cp:category/>
  <cp:contentStatus/>
</cp:coreProperties>
</file>