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o082020\Workpad\01-Excel\Instructions\"/>
    </mc:Choice>
  </mc:AlternateContent>
  <xr:revisionPtr revIDLastSave="0" documentId="13_ncr:1_{6AD124D0-CFFD-4554-96ED-DB34D4B2E390}" xr6:coauthVersionLast="45" xr6:coauthVersionMax="45" xr10:uidLastSave="{00000000-0000-0000-0000-000000000000}"/>
  <bookViews>
    <workbookView xWindow="5400" yWindow="-225" windowWidth="28800" windowHeight="15435" firstSheet="1" activeTab="2" xr2:uid="{00000000-000D-0000-FFFF-FFFF00000000}"/>
  </bookViews>
  <sheets>
    <sheet name="Original" sheetId="1" r:id="rId1"/>
    <sheet name="State vs Category" sheetId="4" r:id="rId2"/>
    <sheet name="State vs Sub-Category" sheetId="5" r:id="rId3"/>
    <sheet name="Sheet1" sheetId="6" r:id="rId4"/>
  </sheets>
  <definedNames>
    <definedName name="_xlnm._FilterDatabase" localSheetId="0" hidden="1">Original!$Q$1:$Q$4115</definedName>
  </definedNames>
  <calcPr calcId="191029"/>
  <pivotCaches>
    <pivotCache cacheId="0" r:id="rId5"/>
    <pivotCache cacheId="1" r:id="rId6"/>
    <pivotCache cacheId="6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 l="1"/>
  <c r="R4115" i="1"/>
  <c r="Q4115" i="1"/>
  <c r="P4115" i="1"/>
  <c r="O4115" i="1"/>
  <c r="S4114" i="1"/>
  <c r="R4114" i="1"/>
  <c r="Q4114" i="1"/>
  <c r="P4114" i="1"/>
  <c r="O4114" i="1"/>
  <c r="S4113" i="1"/>
  <c r="R4113" i="1"/>
  <c r="Q4113" i="1"/>
  <c r="P4113" i="1"/>
  <c r="O4113" i="1"/>
  <c r="S4112" i="1"/>
  <c r="R4112" i="1"/>
  <c r="Q4112" i="1"/>
  <c r="P4112" i="1"/>
  <c r="O4112" i="1"/>
  <c r="S4111" i="1"/>
  <c r="R4111" i="1"/>
  <c r="Q4111" i="1"/>
  <c r="P4111" i="1"/>
  <c r="O4111" i="1"/>
  <c r="S4110" i="1"/>
  <c r="R4110" i="1"/>
  <c r="Q4110" i="1"/>
  <c r="P4110" i="1"/>
  <c r="O4110" i="1"/>
  <c r="S4109" i="1"/>
  <c r="R4109" i="1"/>
  <c r="Q4109" i="1"/>
  <c r="P4109" i="1"/>
  <c r="O4109" i="1"/>
  <c r="S4108" i="1"/>
  <c r="R4108" i="1"/>
  <c r="Q4108" i="1"/>
  <c r="P4108" i="1"/>
  <c r="O4108" i="1"/>
  <c r="S4107" i="1"/>
  <c r="R4107" i="1"/>
  <c r="Q4107" i="1"/>
  <c r="P4107" i="1"/>
  <c r="O4107" i="1"/>
  <c r="S4106" i="1"/>
  <c r="R4106" i="1"/>
  <c r="Q4106" i="1"/>
  <c r="P4106" i="1"/>
  <c r="O4106" i="1"/>
  <c r="S4105" i="1"/>
  <c r="R4105" i="1"/>
  <c r="Q4105" i="1"/>
  <c r="P4105" i="1"/>
  <c r="O4105" i="1"/>
  <c r="S4104" i="1"/>
  <c r="R4104" i="1"/>
  <c r="Q4104" i="1"/>
  <c r="P4104" i="1"/>
  <c r="O4104" i="1"/>
  <c r="S4103" i="1"/>
  <c r="R4103" i="1"/>
  <c r="Q4103" i="1"/>
  <c r="P4103" i="1"/>
  <c r="O4103" i="1"/>
  <c r="S4102" i="1"/>
  <c r="R4102" i="1"/>
  <c r="Q4102" i="1"/>
  <c r="P4102" i="1"/>
  <c r="O4102" i="1"/>
  <c r="S4101" i="1"/>
  <c r="R4101" i="1"/>
  <c r="Q4101" i="1"/>
  <c r="P4101" i="1"/>
  <c r="O4101" i="1"/>
  <c r="S4100" i="1"/>
  <c r="R4100" i="1"/>
  <c r="Q4100" i="1"/>
  <c r="P4100" i="1"/>
  <c r="O4100" i="1"/>
  <c r="S4099" i="1"/>
  <c r="R4099" i="1"/>
  <c r="Q4099" i="1"/>
  <c r="P4099" i="1"/>
  <c r="O4099" i="1"/>
  <c r="S4098" i="1"/>
  <c r="R4098" i="1"/>
  <c r="Q4098" i="1"/>
  <c r="P4098" i="1"/>
  <c r="O4098" i="1"/>
  <c r="S4097" i="1"/>
  <c r="R4097" i="1"/>
  <c r="Q4097" i="1"/>
  <c r="P4097" i="1"/>
  <c r="O4097" i="1"/>
  <c r="S4096" i="1"/>
  <c r="R4096" i="1"/>
  <c r="Q4096" i="1"/>
  <c r="P4096" i="1"/>
  <c r="O4096" i="1"/>
  <c r="S4095" i="1"/>
  <c r="R4095" i="1"/>
  <c r="Q4095" i="1"/>
  <c r="P4095" i="1"/>
  <c r="O4095" i="1"/>
  <c r="S4094" i="1"/>
  <c r="R4094" i="1"/>
  <c r="Q4094" i="1"/>
  <c r="P4094" i="1"/>
  <c r="O4094" i="1"/>
  <c r="S4093" i="1"/>
  <c r="R4093" i="1"/>
  <c r="Q4093" i="1"/>
  <c r="P4093" i="1"/>
  <c r="O4093" i="1"/>
  <c r="S4092" i="1"/>
  <c r="R4092" i="1"/>
  <c r="Q4092" i="1"/>
  <c r="P4092" i="1"/>
  <c r="O4092" i="1"/>
  <c r="S4091" i="1"/>
  <c r="R4091" i="1"/>
  <c r="Q4091" i="1"/>
  <c r="P4091" i="1"/>
  <c r="O4091" i="1"/>
  <c r="S4090" i="1"/>
  <c r="R4090" i="1"/>
  <c r="Q4090" i="1"/>
  <c r="P4090" i="1"/>
  <c r="O4090" i="1"/>
  <c r="S4089" i="1"/>
  <c r="R4089" i="1"/>
  <c r="Q4089" i="1"/>
  <c r="P4089" i="1"/>
  <c r="O4089" i="1"/>
  <c r="S4088" i="1"/>
  <c r="R4088" i="1"/>
  <c r="Q4088" i="1"/>
  <c r="P4088" i="1"/>
  <c r="O4088" i="1"/>
  <c r="S4087" i="1"/>
  <c r="R4087" i="1"/>
  <c r="Q4087" i="1"/>
  <c r="P4087" i="1"/>
  <c r="O4087" i="1"/>
  <c r="S4086" i="1"/>
  <c r="R4086" i="1"/>
  <c r="Q4086" i="1"/>
  <c r="P4086" i="1"/>
  <c r="O4086" i="1"/>
  <c r="S4085" i="1"/>
  <c r="R4085" i="1"/>
  <c r="Q4085" i="1"/>
  <c r="P4085" i="1"/>
  <c r="O4085" i="1"/>
  <c r="S4084" i="1"/>
  <c r="R4084" i="1"/>
  <c r="Q4084" i="1"/>
  <c r="P4084" i="1"/>
  <c r="O4084" i="1"/>
  <c r="S4083" i="1"/>
  <c r="R4083" i="1"/>
  <c r="Q4083" i="1"/>
  <c r="P4083" i="1"/>
  <c r="O4083" i="1"/>
  <c r="S4082" i="1"/>
  <c r="R4082" i="1"/>
  <c r="Q4082" i="1"/>
  <c r="P4082" i="1"/>
  <c r="O4082" i="1"/>
  <c r="S4081" i="1"/>
  <c r="R4081" i="1"/>
  <c r="Q4081" i="1"/>
  <c r="P4081" i="1"/>
  <c r="O4081" i="1"/>
  <c r="S4080" i="1"/>
  <c r="R4080" i="1"/>
  <c r="Q4080" i="1"/>
  <c r="P4080" i="1"/>
  <c r="O4080" i="1"/>
  <c r="S4079" i="1"/>
  <c r="R4079" i="1"/>
  <c r="Q4079" i="1"/>
  <c r="P4079" i="1"/>
  <c r="O4079" i="1"/>
  <c r="S4078" i="1"/>
  <c r="R4078" i="1"/>
  <c r="Q4078" i="1"/>
  <c r="P4078" i="1"/>
  <c r="O4078" i="1"/>
  <c r="S4077" i="1"/>
  <c r="R4077" i="1"/>
  <c r="Q4077" i="1"/>
  <c r="P4077" i="1"/>
  <c r="O4077" i="1"/>
  <c r="S4076" i="1"/>
  <c r="R4076" i="1"/>
  <c r="Q4076" i="1"/>
  <c r="P4076" i="1"/>
  <c r="O4076" i="1"/>
  <c r="S4075" i="1"/>
  <c r="R4075" i="1"/>
  <c r="Q4075" i="1"/>
  <c r="P4075" i="1"/>
  <c r="O4075" i="1"/>
  <c r="S4074" i="1"/>
  <c r="R4074" i="1"/>
  <c r="Q4074" i="1"/>
  <c r="P4074" i="1"/>
  <c r="O4074" i="1"/>
  <c r="S4073" i="1"/>
  <c r="R4073" i="1"/>
  <c r="Q4073" i="1"/>
  <c r="P4073" i="1"/>
  <c r="O4073" i="1"/>
  <c r="S4072" i="1"/>
  <c r="R4072" i="1"/>
  <c r="Q4072" i="1"/>
  <c r="P4072" i="1"/>
  <c r="O4072" i="1"/>
  <c r="S4071" i="1"/>
  <c r="R4071" i="1"/>
  <c r="Q4071" i="1"/>
  <c r="P4071" i="1"/>
  <c r="O4071" i="1"/>
  <c r="S4070" i="1"/>
  <c r="R4070" i="1"/>
  <c r="Q4070" i="1"/>
  <c r="P4070" i="1"/>
  <c r="O4070" i="1"/>
  <c r="S4069" i="1"/>
  <c r="R4069" i="1"/>
  <c r="Q4069" i="1"/>
  <c r="P4069" i="1"/>
  <c r="O4069" i="1"/>
  <c r="S4068" i="1"/>
  <c r="R4068" i="1"/>
  <c r="Q4068" i="1"/>
  <c r="P4068" i="1"/>
  <c r="O4068" i="1"/>
  <c r="S4067" i="1"/>
  <c r="R4067" i="1"/>
  <c r="Q4067" i="1"/>
  <c r="P4067" i="1"/>
  <c r="O4067" i="1"/>
  <c r="S4066" i="1"/>
  <c r="R4066" i="1"/>
  <c r="Q4066" i="1"/>
  <c r="P4066" i="1"/>
  <c r="O4066" i="1"/>
  <c r="S4065" i="1"/>
  <c r="R4065" i="1"/>
  <c r="Q4065" i="1"/>
  <c r="P4065" i="1"/>
  <c r="O4065" i="1"/>
  <c r="S4064" i="1"/>
  <c r="R4064" i="1"/>
  <c r="Q4064" i="1"/>
  <c r="P4064" i="1"/>
  <c r="O4064" i="1"/>
  <c r="S4063" i="1"/>
  <c r="R4063" i="1"/>
  <c r="Q4063" i="1"/>
  <c r="P4063" i="1"/>
  <c r="O4063" i="1"/>
  <c r="S4062" i="1"/>
  <c r="R4062" i="1"/>
  <c r="Q4062" i="1"/>
  <c r="P4062" i="1"/>
  <c r="O4062" i="1"/>
  <c r="S4061" i="1"/>
  <c r="R4061" i="1"/>
  <c r="Q4061" i="1"/>
  <c r="P4061" i="1"/>
  <c r="O4061" i="1"/>
  <c r="S4060" i="1"/>
  <c r="R4060" i="1"/>
  <c r="Q4060" i="1"/>
  <c r="P4060" i="1"/>
  <c r="O4060" i="1"/>
  <c r="S4059" i="1"/>
  <c r="R4059" i="1"/>
  <c r="Q4059" i="1"/>
  <c r="P4059" i="1"/>
  <c r="O4059" i="1"/>
  <c r="S4058" i="1"/>
  <c r="R4058" i="1"/>
  <c r="Q4058" i="1"/>
  <c r="P4058" i="1"/>
  <c r="O4058" i="1"/>
  <c r="S4057" i="1"/>
  <c r="R4057" i="1"/>
  <c r="Q4057" i="1"/>
  <c r="P4057" i="1"/>
  <c r="O4057" i="1"/>
  <c r="S4056" i="1"/>
  <c r="R4056" i="1"/>
  <c r="Q4056" i="1"/>
  <c r="P4056" i="1"/>
  <c r="O4056" i="1"/>
  <c r="S4055" i="1"/>
  <c r="R4055" i="1"/>
  <c r="Q4055" i="1"/>
  <c r="P4055" i="1"/>
  <c r="O4055" i="1"/>
  <c r="S4054" i="1"/>
  <c r="R4054" i="1"/>
  <c r="Q4054" i="1"/>
  <c r="P4054" i="1"/>
  <c r="O4054" i="1"/>
  <c r="S4053" i="1"/>
  <c r="R4053" i="1"/>
  <c r="Q4053" i="1"/>
  <c r="P4053" i="1"/>
  <c r="O4053" i="1"/>
  <c r="S4052" i="1"/>
  <c r="R4052" i="1"/>
  <c r="Q4052" i="1"/>
  <c r="P4052" i="1"/>
  <c r="O4052" i="1"/>
  <c r="S4051" i="1"/>
  <c r="R4051" i="1"/>
  <c r="Q4051" i="1"/>
  <c r="P4051" i="1"/>
  <c r="O4051" i="1"/>
  <c r="S4050" i="1"/>
  <c r="R4050" i="1"/>
  <c r="Q4050" i="1"/>
  <c r="P4050" i="1"/>
  <c r="O4050" i="1"/>
  <c r="S4049" i="1"/>
  <c r="R4049" i="1"/>
  <c r="Q4049" i="1"/>
  <c r="P4049" i="1"/>
  <c r="O4049" i="1"/>
  <c r="S4048" i="1"/>
  <c r="R4048" i="1"/>
  <c r="Q4048" i="1"/>
  <c r="P4048" i="1"/>
  <c r="O4048" i="1"/>
  <c r="S4047" i="1"/>
  <c r="R4047" i="1"/>
  <c r="Q4047" i="1"/>
  <c r="P4047" i="1"/>
  <c r="O4047" i="1"/>
  <c r="S4046" i="1"/>
  <c r="R4046" i="1"/>
  <c r="Q4046" i="1"/>
  <c r="P4046" i="1"/>
  <c r="O4046" i="1"/>
  <c r="S4045" i="1"/>
  <c r="R4045" i="1"/>
  <c r="Q4045" i="1"/>
  <c r="P4045" i="1"/>
  <c r="O4045" i="1"/>
  <c r="S4044" i="1"/>
  <c r="R4044" i="1"/>
  <c r="Q4044" i="1"/>
  <c r="P4044" i="1"/>
  <c r="O4044" i="1"/>
  <c r="S4043" i="1"/>
  <c r="R4043" i="1"/>
  <c r="Q4043" i="1"/>
  <c r="P4043" i="1"/>
  <c r="O4043" i="1"/>
  <c r="S4042" i="1"/>
  <c r="R4042" i="1"/>
  <c r="Q4042" i="1"/>
  <c r="P4042" i="1"/>
  <c r="O4042" i="1"/>
  <c r="S4041" i="1"/>
  <c r="R4041" i="1"/>
  <c r="Q4041" i="1"/>
  <c r="P4041" i="1"/>
  <c r="O4041" i="1"/>
  <c r="S4040" i="1"/>
  <c r="R4040" i="1"/>
  <c r="Q4040" i="1"/>
  <c r="P4040" i="1"/>
  <c r="O4040" i="1"/>
  <c r="S4039" i="1"/>
  <c r="R4039" i="1"/>
  <c r="Q4039" i="1"/>
  <c r="P4039" i="1"/>
  <c r="O4039" i="1"/>
  <c r="S4038" i="1"/>
  <c r="R4038" i="1"/>
  <c r="Q4038" i="1"/>
  <c r="P4038" i="1"/>
  <c r="O4038" i="1"/>
  <c r="S4037" i="1"/>
  <c r="R4037" i="1"/>
  <c r="Q4037" i="1"/>
  <c r="P4037" i="1"/>
  <c r="O4037" i="1"/>
  <c r="S4036" i="1"/>
  <c r="R4036" i="1"/>
  <c r="Q4036" i="1"/>
  <c r="P4036" i="1"/>
  <c r="O4036" i="1"/>
  <c r="S4035" i="1"/>
  <c r="R4035" i="1"/>
  <c r="Q4035" i="1"/>
  <c r="P4035" i="1"/>
  <c r="O4035" i="1"/>
  <c r="S4034" i="1"/>
  <c r="R4034" i="1"/>
  <c r="Q4034" i="1"/>
  <c r="P4034" i="1"/>
  <c r="O4034" i="1"/>
  <c r="S4033" i="1"/>
  <c r="R4033" i="1"/>
  <c r="Q4033" i="1"/>
  <c r="P4033" i="1"/>
  <c r="O4033" i="1"/>
  <c r="S4032" i="1"/>
  <c r="R4032" i="1"/>
  <c r="Q4032" i="1"/>
  <c r="P4032" i="1"/>
  <c r="O4032" i="1"/>
  <c r="S4031" i="1"/>
  <c r="R4031" i="1"/>
  <c r="Q4031" i="1"/>
  <c r="P4031" i="1"/>
  <c r="O4031" i="1"/>
  <c r="S4030" i="1"/>
  <c r="R4030" i="1"/>
  <c r="Q4030" i="1"/>
  <c r="P4030" i="1"/>
  <c r="O4030" i="1"/>
  <c r="S4029" i="1"/>
  <c r="R4029" i="1"/>
  <c r="Q4029" i="1"/>
  <c r="P4029" i="1"/>
  <c r="O4029" i="1"/>
  <c r="S4028" i="1"/>
  <c r="R4028" i="1"/>
  <c r="Q4028" i="1"/>
  <c r="P4028" i="1"/>
  <c r="O4028" i="1"/>
  <c r="S4027" i="1"/>
  <c r="R4027" i="1"/>
  <c r="Q4027" i="1"/>
  <c r="P4027" i="1"/>
  <c r="O4027" i="1"/>
  <c r="S4026" i="1"/>
  <c r="R4026" i="1"/>
  <c r="Q4026" i="1"/>
  <c r="P4026" i="1"/>
  <c r="O4026" i="1"/>
  <c r="S4025" i="1"/>
  <c r="R4025" i="1"/>
  <c r="Q4025" i="1"/>
  <c r="P4025" i="1"/>
  <c r="O4025" i="1"/>
  <c r="S4024" i="1"/>
  <c r="R4024" i="1"/>
  <c r="Q4024" i="1"/>
  <c r="P4024" i="1"/>
  <c r="O4024" i="1"/>
  <c r="S4023" i="1"/>
  <c r="R4023" i="1"/>
  <c r="Q4023" i="1"/>
  <c r="P4023" i="1"/>
  <c r="O4023" i="1"/>
  <c r="S4022" i="1"/>
  <c r="R4022" i="1"/>
  <c r="Q4022" i="1"/>
  <c r="P4022" i="1"/>
  <c r="O4022" i="1"/>
  <c r="S4021" i="1"/>
  <c r="R4021" i="1"/>
  <c r="Q4021" i="1"/>
  <c r="P4021" i="1"/>
  <c r="O4021" i="1"/>
  <c r="S4020" i="1"/>
  <c r="R4020" i="1"/>
  <c r="Q4020" i="1"/>
  <c r="P4020" i="1"/>
  <c r="O4020" i="1"/>
  <c r="S4019" i="1"/>
  <c r="R4019" i="1"/>
  <c r="Q4019" i="1"/>
  <c r="P4019" i="1"/>
  <c r="O4019" i="1"/>
  <c r="S4018" i="1"/>
  <c r="R4018" i="1"/>
  <c r="Q4018" i="1"/>
  <c r="P4018" i="1"/>
  <c r="O4018" i="1"/>
  <c r="S4017" i="1"/>
  <c r="R4017" i="1"/>
  <c r="Q4017" i="1"/>
  <c r="P4017" i="1"/>
  <c r="O4017" i="1"/>
  <c r="S4016" i="1"/>
  <c r="R4016" i="1"/>
  <c r="Q4016" i="1"/>
  <c r="P4016" i="1"/>
  <c r="O4016" i="1"/>
  <c r="S4015" i="1"/>
  <c r="R4015" i="1"/>
  <c r="Q4015" i="1"/>
  <c r="P4015" i="1"/>
  <c r="O4015" i="1"/>
  <c r="S4014" i="1"/>
  <c r="R4014" i="1"/>
  <c r="Q4014" i="1"/>
  <c r="P4014" i="1"/>
  <c r="O4014" i="1"/>
  <c r="S4013" i="1"/>
  <c r="R4013" i="1"/>
  <c r="Q4013" i="1"/>
  <c r="P4013" i="1"/>
  <c r="O4013" i="1"/>
  <c r="S4012" i="1"/>
  <c r="R4012" i="1"/>
  <c r="Q4012" i="1"/>
  <c r="P4012" i="1"/>
  <c r="O4012" i="1"/>
  <c r="S4011" i="1"/>
  <c r="R4011" i="1"/>
  <c r="Q4011" i="1"/>
  <c r="P4011" i="1"/>
  <c r="O4011" i="1"/>
  <c r="S4010" i="1"/>
  <c r="R4010" i="1"/>
  <c r="Q4010" i="1"/>
  <c r="P4010" i="1"/>
  <c r="O4010" i="1"/>
  <c r="S4009" i="1"/>
  <c r="R4009" i="1"/>
  <c r="Q4009" i="1"/>
  <c r="P4009" i="1"/>
  <c r="O4009" i="1"/>
  <c r="S4008" i="1"/>
  <c r="R4008" i="1"/>
  <c r="Q4008" i="1"/>
  <c r="P4008" i="1"/>
  <c r="O4008" i="1"/>
  <c r="S4007" i="1"/>
  <c r="R4007" i="1"/>
  <c r="Q4007" i="1"/>
  <c r="P4007" i="1"/>
  <c r="O4007" i="1"/>
  <c r="S4006" i="1"/>
  <c r="R4006" i="1"/>
  <c r="Q4006" i="1"/>
  <c r="P4006" i="1"/>
  <c r="O4006" i="1"/>
  <c r="S4005" i="1"/>
  <c r="R4005" i="1"/>
  <c r="Q4005" i="1"/>
  <c r="P4005" i="1"/>
  <c r="O4005" i="1"/>
  <c r="S4004" i="1"/>
  <c r="R4004" i="1"/>
  <c r="Q4004" i="1"/>
  <c r="P4004" i="1"/>
  <c r="O4004" i="1"/>
  <c r="S4003" i="1"/>
  <c r="R4003" i="1"/>
  <c r="Q4003" i="1"/>
  <c r="P4003" i="1"/>
  <c r="O4003" i="1"/>
  <c r="S4002" i="1"/>
  <c r="R4002" i="1"/>
  <c r="Q4002" i="1"/>
  <c r="P4002" i="1"/>
  <c r="O4002" i="1"/>
  <c r="S4001" i="1"/>
  <c r="R4001" i="1"/>
  <c r="Q4001" i="1"/>
  <c r="P4001" i="1"/>
  <c r="O4001" i="1"/>
  <c r="S4000" i="1"/>
  <c r="R4000" i="1"/>
  <c r="Q4000" i="1"/>
  <c r="P4000" i="1"/>
  <c r="O4000" i="1"/>
  <c r="S3999" i="1"/>
  <c r="R3999" i="1"/>
  <c r="Q3999" i="1"/>
  <c r="P3999" i="1"/>
  <c r="O3999" i="1"/>
  <c r="S3998" i="1"/>
  <c r="R3998" i="1"/>
  <c r="Q3998" i="1"/>
  <c r="P3998" i="1"/>
  <c r="O3998" i="1"/>
  <c r="S3997" i="1"/>
  <c r="R3997" i="1"/>
  <c r="Q3997" i="1"/>
  <c r="P3997" i="1"/>
  <c r="O3997" i="1"/>
  <c r="S3996" i="1"/>
  <c r="R3996" i="1"/>
  <c r="Q3996" i="1"/>
  <c r="P3996" i="1"/>
  <c r="O3996" i="1"/>
  <c r="S3995" i="1"/>
  <c r="R3995" i="1"/>
  <c r="Q3995" i="1"/>
  <c r="P3995" i="1"/>
  <c r="O3995" i="1"/>
  <c r="S3994" i="1"/>
  <c r="R3994" i="1"/>
  <c r="Q3994" i="1"/>
  <c r="P3994" i="1"/>
  <c r="O3994" i="1"/>
  <c r="S3993" i="1"/>
  <c r="R3993" i="1"/>
  <c r="Q3993" i="1"/>
  <c r="P3993" i="1"/>
  <c r="O3993" i="1"/>
  <c r="S3992" i="1"/>
  <c r="R3992" i="1"/>
  <c r="Q3992" i="1"/>
  <c r="P3992" i="1"/>
  <c r="O3992" i="1"/>
  <c r="S3991" i="1"/>
  <c r="R3991" i="1"/>
  <c r="Q3991" i="1"/>
  <c r="P3991" i="1"/>
  <c r="O3991" i="1"/>
  <c r="S3990" i="1"/>
  <c r="R3990" i="1"/>
  <c r="Q3990" i="1"/>
  <c r="P3990" i="1"/>
  <c r="O3990" i="1"/>
  <c r="S3989" i="1"/>
  <c r="R3989" i="1"/>
  <c r="Q3989" i="1"/>
  <c r="P3989" i="1"/>
  <c r="O3989" i="1"/>
  <c r="S3988" i="1"/>
  <c r="R3988" i="1"/>
  <c r="Q3988" i="1"/>
  <c r="P3988" i="1"/>
  <c r="O3988" i="1"/>
  <c r="S3987" i="1"/>
  <c r="R3987" i="1"/>
  <c r="Q3987" i="1"/>
  <c r="P3987" i="1"/>
  <c r="O3987" i="1"/>
  <c r="S3986" i="1"/>
  <c r="R3986" i="1"/>
  <c r="Q3986" i="1"/>
  <c r="P3986" i="1"/>
  <c r="O3986" i="1"/>
  <c r="S3985" i="1"/>
  <c r="R3985" i="1"/>
  <c r="Q3985" i="1"/>
  <c r="P3985" i="1"/>
  <c r="O3985" i="1"/>
  <c r="S3984" i="1"/>
  <c r="R3984" i="1"/>
  <c r="Q3984" i="1"/>
  <c r="P3984" i="1"/>
  <c r="O3984" i="1"/>
  <c r="S3983" i="1"/>
  <c r="R3983" i="1"/>
  <c r="Q3983" i="1"/>
  <c r="P3983" i="1"/>
  <c r="O3983" i="1"/>
  <c r="S3982" i="1"/>
  <c r="R3982" i="1"/>
  <c r="Q3982" i="1"/>
  <c r="P3982" i="1"/>
  <c r="O3982" i="1"/>
  <c r="S3981" i="1"/>
  <c r="R3981" i="1"/>
  <c r="Q3981" i="1"/>
  <c r="P3981" i="1"/>
  <c r="O3981" i="1"/>
  <c r="S3980" i="1"/>
  <c r="R3980" i="1"/>
  <c r="Q3980" i="1"/>
  <c r="P3980" i="1"/>
  <c r="O3980" i="1"/>
  <c r="S3979" i="1"/>
  <c r="R3979" i="1"/>
  <c r="Q3979" i="1"/>
  <c r="P3979" i="1"/>
  <c r="O3979" i="1"/>
  <c r="S3978" i="1"/>
  <c r="R3978" i="1"/>
  <c r="Q3978" i="1"/>
  <c r="P3978" i="1"/>
  <c r="O3978" i="1"/>
  <c r="S3977" i="1"/>
  <c r="R3977" i="1"/>
  <c r="Q3977" i="1"/>
  <c r="P3977" i="1"/>
  <c r="O3977" i="1"/>
  <c r="S3976" i="1"/>
  <c r="R3976" i="1"/>
  <c r="Q3976" i="1"/>
  <c r="P3976" i="1"/>
  <c r="O3976" i="1"/>
  <c r="S3975" i="1"/>
  <c r="R3975" i="1"/>
  <c r="Q3975" i="1"/>
  <c r="P3975" i="1"/>
  <c r="O3975" i="1"/>
  <c r="S3974" i="1"/>
  <c r="R3974" i="1"/>
  <c r="Q3974" i="1"/>
  <c r="P3974" i="1"/>
  <c r="O3974" i="1"/>
  <c r="S3973" i="1"/>
  <c r="R3973" i="1"/>
  <c r="Q3973" i="1"/>
  <c r="P3973" i="1"/>
  <c r="O3973" i="1"/>
  <c r="S3972" i="1"/>
  <c r="R3972" i="1"/>
  <c r="Q3972" i="1"/>
  <c r="P3972" i="1"/>
  <c r="O3972" i="1"/>
  <c r="S3971" i="1"/>
  <c r="R3971" i="1"/>
  <c r="Q3971" i="1"/>
  <c r="P3971" i="1"/>
  <c r="O3971" i="1"/>
  <c r="S3970" i="1"/>
  <c r="R3970" i="1"/>
  <c r="Q3970" i="1"/>
  <c r="P3970" i="1"/>
  <c r="O3970" i="1"/>
  <c r="S3969" i="1"/>
  <c r="R3969" i="1"/>
  <c r="Q3969" i="1"/>
  <c r="P3969" i="1"/>
  <c r="O3969" i="1"/>
  <c r="S3968" i="1"/>
  <c r="R3968" i="1"/>
  <c r="Q3968" i="1"/>
  <c r="P3968" i="1"/>
  <c r="O3968" i="1"/>
  <c r="S3967" i="1"/>
  <c r="R3967" i="1"/>
  <c r="Q3967" i="1"/>
  <c r="P3967" i="1"/>
  <c r="O3967" i="1"/>
  <c r="S3966" i="1"/>
  <c r="R3966" i="1"/>
  <c r="Q3966" i="1"/>
  <c r="P3966" i="1"/>
  <c r="O3966" i="1"/>
  <c r="S3965" i="1"/>
  <c r="R3965" i="1"/>
  <c r="Q3965" i="1"/>
  <c r="P3965" i="1"/>
  <c r="O3965" i="1"/>
  <c r="S3964" i="1"/>
  <c r="R3964" i="1"/>
  <c r="Q3964" i="1"/>
  <c r="P3964" i="1"/>
  <c r="O3964" i="1"/>
  <c r="S3963" i="1"/>
  <c r="R3963" i="1"/>
  <c r="Q3963" i="1"/>
  <c r="P3963" i="1"/>
  <c r="O3963" i="1"/>
  <c r="S3962" i="1"/>
  <c r="R3962" i="1"/>
  <c r="Q3962" i="1"/>
  <c r="P3962" i="1"/>
  <c r="O3962" i="1"/>
  <c r="S3961" i="1"/>
  <c r="R3961" i="1"/>
  <c r="Q3961" i="1"/>
  <c r="P3961" i="1"/>
  <c r="O3961" i="1"/>
  <c r="S3960" i="1"/>
  <c r="R3960" i="1"/>
  <c r="Q3960" i="1"/>
  <c r="P3960" i="1"/>
  <c r="O3960" i="1"/>
  <c r="S3959" i="1"/>
  <c r="R3959" i="1"/>
  <c r="Q3959" i="1"/>
  <c r="P3959" i="1"/>
  <c r="O3959" i="1"/>
  <c r="S3958" i="1"/>
  <c r="R3958" i="1"/>
  <c r="Q3958" i="1"/>
  <c r="P3958" i="1"/>
  <c r="O3958" i="1"/>
  <c r="S3957" i="1"/>
  <c r="R3957" i="1"/>
  <c r="Q3957" i="1"/>
  <c r="P3957" i="1"/>
  <c r="O3957" i="1"/>
  <c r="S3956" i="1"/>
  <c r="R3956" i="1"/>
  <c r="Q3956" i="1"/>
  <c r="P3956" i="1"/>
  <c r="O3956" i="1"/>
  <c r="S3955" i="1"/>
  <c r="R3955" i="1"/>
  <c r="Q3955" i="1"/>
  <c r="P3955" i="1"/>
  <c r="O3955" i="1"/>
  <c r="S3954" i="1"/>
  <c r="R3954" i="1"/>
  <c r="Q3954" i="1"/>
  <c r="P3954" i="1"/>
  <c r="O3954" i="1"/>
  <c r="S3953" i="1"/>
  <c r="R3953" i="1"/>
  <c r="Q3953" i="1"/>
  <c r="P3953" i="1"/>
  <c r="O3953" i="1"/>
  <c r="S3952" i="1"/>
  <c r="R3952" i="1"/>
  <c r="Q3952" i="1"/>
  <c r="P3952" i="1"/>
  <c r="O3952" i="1"/>
  <c r="S3951" i="1"/>
  <c r="R3951" i="1"/>
  <c r="Q3951" i="1"/>
  <c r="P3951" i="1"/>
  <c r="O3951" i="1"/>
  <c r="S3950" i="1"/>
  <c r="R3950" i="1"/>
  <c r="Q3950" i="1"/>
  <c r="P3950" i="1"/>
  <c r="O3950" i="1"/>
  <c r="S3949" i="1"/>
  <c r="R3949" i="1"/>
  <c r="Q3949" i="1"/>
  <c r="P3949" i="1"/>
  <c r="O3949" i="1"/>
  <c r="S3948" i="1"/>
  <c r="R3948" i="1"/>
  <c r="Q3948" i="1"/>
  <c r="P3948" i="1"/>
  <c r="O3948" i="1"/>
  <c r="S3947" i="1"/>
  <c r="R3947" i="1"/>
  <c r="Q3947" i="1"/>
  <c r="P3947" i="1"/>
  <c r="O3947" i="1"/>
  <c r="S3946" i="1"/>
  <c r="R3946" i="1"/>
  <c r="Q3946" i="1"/>
  <c r="P3946" i="1"/>
  <c r="O3946" i="1"/>
  <c r="S3945" i="1"/>
  <c r="R3945" i="1"/>
  <c r="Q3945" i="1"/>
  <c r="P3945" i="1"/>
  <c r="O3945" i="1"/>
  <c r="S3944" i="1"/>
  <c r="R3944" i="1"/>
  <c r="Q3944" i="1"/>
  <c r="P3944" i="1"/>
  <c r="O3944" i="1"/>
  <c r="S3943" i="1"/>
  <c r="R3943" i="1"/>
  <c r="Q3943" i="1"/>
  <c r="P3943" i="1"/>
  <c r="O3943" i="1"/>
  <c r="S3942" i="1"/>
  <c r="R3942" i="1"/>
  <c r="Q3942" i="1"/>
  <c r="P3942" i="1"/>
  <c r="O3942" i="1"/>
  <c r="S3941" i="1"/>
  <c r="R3941" i="1"/>
  <c r="Q3941" i="1"/>
  <c r="P3941" i="1"/>
  <c r="O3941" i="1"/>
  <c r="S3940" i="1"/>
  <c r="R3940" i="1"/>
  <c r="Q3940" i="1"/>
  <c r="P3940" i="1"/>
  <c r="O3940" i="1"/>
  <c r="S3939" i="1"/>
  <c r="R3939" i="1"/>
  <c r="Q3939" i="1"/>
  <c r="P3939" i="1"/>
  <c r="O3939" i="1"/>
  <c r="S3938" i="1"/>
  <c r="R3938" i="1"/>
  <c r="Q3938" i="1"/>
  <c r="P3938" i="1"/>
  <c r="O3938" i="1"/>
  <c r="S3937" i="1"/>
  <c r="R3937" i="1"/>
  <c r="Q3937" i="1"/>
  <c r="P3937" i="1"/>
  <c r="O3937" i="1"/>
  <c r="S3936" i="1"/>
  <c r="R3936" i="1"/>
  <c r="Q3936" i="1"/>
  <c r="P3936" i="1"/>
  <c r="O3936" i="1"/>
  <c r="S3935" i="1"/>
  <c r="R3935" i="1"/>
  <c r="Q3935" i="1"/>
  <c r="P3935" i="1"/>
  <c r="O3935" i="1"/>
  <c r="S3934" i="1"/>
  <c r="R3934" i="1"/>
  <c r="Q3934" i="1"/>
  <c r="P3934" i="1"/>
  <c r="O3934" i="1"/>
  <c r="S3933" i="1"/>
  <c r="R3933" i="1"/>
  <c r="Q3933" i="1"/>
  <c r="P3933" i="1"/>
  <c r="O3933" i="1"/>
  <c r="S3932" i="1"/>
  <c r="R3932" i="1"/>
  <c r="Q3932" i="1"/>
  <c r="P3932" i="1"/>
  <c r="O3932" i="1"/>
  <c r="S3931" i="1"/>
  <c r="R3931" i="1"/>
  <c r="Q3931" i="1"/>
  <c r="P3931" i="1"/>
  <c r="O3931" i="1"/>
  <c r="S3930" i="1"/>
  <c r="R3930" i="1"/>
  <c r="Q3930" i="1"/>
  <c r="P3930" i="1"/>
  <c r="O3930" i="1"/>
  <c r="S3929" i="1"/>
  <c r="R3929" i="1"/>
  <c r="Q3929" i="1"/>
  <c r="P3929" i="1"/>
  <c r="O3929" i="1"/>
  <c r="S3928" i="1"/>
  <c r="R3928" i="1"/>
  <c r="Q3928" i="1"/>
  <c r="P3928" i="1"/>
  <c r="O3928" i="1"/>
  <c r="S3927" i="1"/>
  <c r="R3927" i="1"/>
  <c r="Q3927" i="1"/>
  <c r="P3927" i="1"/>
  <c r="O3927" i="1"/>
  <c r="S3926" i="1"/>
  <c r="R3926" i="1"/>
  <c r="Q3926" i="1"/>
  <c r="P3926" i="1"/>
  <c r="O3926" i="1"/>
  <c r="S3925" i="1"/>
  <c r="R3925" i="1"/>
  <c r="Q3925" i="1"/>
  <c r="P3925" i="1"/>
  <c r="O3925" i="1"/>
  <c r="S3924" i="1"/>
  <c r="R3924" i="1"/>
  <c r="Q3924" i="1"/>
  <c r="P3924" i="1"/>
  <c r="O3924" i="1"/>
  <c r="S3923" i="1"/>
  <c r="R3923" i="1"/>
  <c r="Q3923" i="1"/>
  <c r="P3923" i="1"/>
  <c r="O3923" i="1"/>
  <c r="S3922" i="1"/>
  <c r="R3922" i="1"/>
  <c r="Q3922" i="1"/>
  <c r="P3922" i="1"/>
  <c r="O3922" i="1"/>
  <c r="S3921" i="1"/>
  <c r="R3921" i="1"/>
  <c r="Q3921" i="1"/>
  <c r="P3921" i="1"/>
  <c r="O3921" i="1"/>
  <c r="S3920" i="1"/>
  <c r="R3920" i="1"/>
  <c r="Q3920" i="1"/>
  <c r="P3920" i="1"/>
  <c r="O3920" i="1"/>
  <c r="S3919" i="1"/>
  <c r="R3919" i="1"/>
  <c r="Q3919" i="1"/>
  <c r="P3919" i="1"/>
  <c r="O3919" i="1"/>
  <c r="S3918" i="1"/>
  <c r="R3918" i="1"/>
  <c r="Q3918" i="1"/>
  <c r="P3918" i="1"/>
  <c r="O3918" i="1"/>
  <c r="S3917" i="1"/>
  <c r="R3917" i="1"/>
  <c r="Q3917" i="1"/>
  <c r="P3917" i="1"/>
  <c r="O3917" i="1"/>
  <c r="S3916" i="1"/>
  <c r="R3916" i="1"/>
  <c r="Q3916" i="1"/>
  <c r="P3916" i="1"/>
  <c r="O3916" i="1"/>
  <c r="S3915" i="1"/>
  <c r="R3915" i="1"/>
  <c r="Q3915" i="1"/>
  <c r="P3915" i="1"/>
  <c r="O3915" i="1"/>
  <c r="S3914" i="1"/>
  <c r="R3914" i="1"/>
  <c r="Q3914" i="1"/>
  <c r="P3914" i="1"/>
  <c r="O3914" i="1"/>
  <c r="S3913" i="1"/>
  <c r="R3913" i="1"/>
  <c r="Q3913" i="1"/>
  <c r="P3913" i="1"/>
  <c r="O3913" i="1"/>
  <c r="S3912" i="1"/>
  <c r="R3912" i="1"/>
  <c r="Q3912" i="1"/>
  <c r="P3912" i="1"/>
  <c r="O3912" i="1"/>
  <c r="S3911" i="1"/>
  <c r="R3911" i="1"/>
  <c r="Q3911" i="1"/>
  <c r="P3911" i="1"/>
  <c r="O3911" i="1"/>
  <c r="S3910" i="1"/>
  <c r="R3910" i="1"/>
  <c r="Q3910" i="1"/>
  <c r="P3910" i="1"/>
  <c r="O3910" i="1"/>
  <c r="S3909" i="1"/>
  <c r="R3909" i="1"/>
  <c r="Q3909" i="1"/>
  <c r="P3909" i="1"/>
  <c r="O3909" i="1"/>
  <c r="S3908" i="1"/>
  <c r="R3908" i="1"/>
  <c r="Q3908" i="1"/>
  <c r="P3908" i="1"/>
  <c r="O3908" i="1"/>
  <c r="S3907" i="1"/>
  <c r="R3907" i="1"/>
  <c r="Q3907" i="1"/>
  <c r="P3907" i="1"/>
  <c r="O3907" i="1"/>
  <c r="S3906" i="1"/>
  <c r="R3906" i="1"/>
  <c r="Q3906" i="1"/>
  <c r="P3906" i="1"/>
  <c r="O3906" i="1"/>
  <c r="S3905" i="1"/>
  <c r="R3905" i="1"/>
  <c r="Q3905" i="1"/>
  <c r="P3905" i="1"/>
  <c r="O3905" i="1"/>
  <c r="S3904" i="1"/>
  <c r="R3904" i="1"/>
  <c r="Q3904" i="1"/>
  <c r="P3904" i="1"/>
  <c r="O3904" i="1"/>
  <c r="S3903" i="1"/>
  <c r="R3903" i="1"/>
  <c r="Q3903" i="1"/>
  <c r="P3903" i="1"/>
  <c r="O3903" i="1"/>
  <c r="S3902" i="1"/>
  <c r="R3902" i="1"/>
  <c r="Q3902" i="1"/>
  <c r="P3902" i="1"/>
  <c r="O3902" i="1"/>
  <c r="S3901" i="1"/>
  <c r="R3901" i="1"/>
  <c r="Q3901" i="1"/>
  <c r="P3901" i="1"/>
  <c r="O3901" i="1"/>
  <c r="S3900" i="1"/>
  <c r="R3900" i="1"/>
  <c r="Q3900" i="1"/>
  <c r="P3900" i="1"/>
  <c r="O3900" i="1"/>
  <c r="S3899" i="1"/>
  <c r="R3899" i="1"/>
  <c r="Q3899" i="1"/>
  <c r="P3899" i="1"/>
  <c r="O3899" i="1"/>
  <c r="S3898" i="1"/>
  <c r="R3898" i="1"/>
  <c r="Q3898" i="1"/>
  <c r="P3898" i="1"/>
  <c r="O3898" i="1"/>
  <c r="S3897" i="1"/>
  <c r="R3897" i="1"/>
  <c r="Q3897" i="1"/>
  <c r="P3897" i="1"/>
  <c r="O3897" i="1"/>
  <c r="S3896" i="1"/>
  <c r="R3896" i="1"/>
  <c r="Q3896" i="1"/>
  <c r="P3896" i="1"/>
  <c r="O3896" i="1"/>
  <c r="S3895" i="1"/>
  <c r="R3895" i="1"/>
  <c r="Q3895" i="1"/>
  <c r="P3895" i="1"/>
  <c r="O3895" i="1"/>
  <c r="S3894" i="1"/>
  <c r="R3894" i="1"/>
  <c r="Q3894" i="1"/>
  <c r="P3894" i="1"/>
  <c r="O3894" i="1"/>
  <c r="S3893" i="1"/>
  <c r="R3893" i="1"/>
  <c r="Q3893" i="1"/>
  <c r="P3893" i="1"/>
  <c r="O3893" i="1"/>
  <c r="S3892" i="1"/>
  <c r="R3892" i="1"/>
  <c r="Q3892" i="1"/>
  <c r="P3892" i="1"/>
  <c r="O3892" i="1"/>
  <c r="S3891" i="1"/>
  <c r="R3891" i="1"/>
  <c r="Q3891" i="1"/>
  <c r="P3891" i="1"/>
  <c r="O3891" i="1"/>
  <c r="S3890" i="1"/>
  <c r="R3890" i="1"/>
  <c r="Q3890" i="1"/>
  <c r="P3890" i="1"/>
  <c r="O3890" i="1"/>
  <c r="S3889" i="1"/>
  <c r="R3889" i="1"/>
  <c r="Q3889" i="1"/>
  <c r="P3889" i="1"/>
  <c r="O3889" i="1"/>
  <c r="S3888" i="1"/>
  <c r="R3888" i="1"/>
  <c r="Q3888" i="1"/>
  <c r="P3888" i="1"/>
  <c r="O3888" i="1"/>
  <c r="S3887" i="1"/>
  <c r="R3887" i="1"/>
  <c r="Q3887" i="1"/>
  <c r="P3887" i="1"/>
  <c r="O3887" i="1"/>
  <c r="S3886" i="1"/>
  <c r="R3886" i="1"/>
  <c r="Q3886" i="1"/>
  <c r="P3886" i="1"/>
  <c r="O3886" i="1"/>
  <c r="S3885" i="1"/>
  <c r="R3885" i="1"/>
  <c r="Q3885" i="1"/>
  <c r="P3885" i="1"/>
  <c r="O3885" i="1"/>
  <c r="S3884" i="1"/>
  <c r="R3884" i="1"/>
  <c r="Q3884" i="1"/>
  <c r="P3884" i="1"/>
  <c r="O3884" i="1"/>
  <c r="S3883" i="1"/>
  <c r="R3883" i="1"/>
  <c r="Q3883" i="1"/>
  <c r="P3883" i="1"/>
  <c r="O3883" i="1"/>
  <c r="S3882" i="1"/>
  <c r="R3882" i="1"/>
  <c r="Q3882" i="1"/>
  <c r="P3882" i="1"/>
  <c r="O3882" i="1"/>
  <c r="S3881" i="1"/>
  <c r="R3881" i="1"/>
  <c r="Q3881" i="1"/>
  <c r="P3881" i="1"/>
  <c r="O3881" i="1"/>
  <c r="S3880" i="1"/>
  <c r="R3880" i="1"/>
  <c r="Q3880" i="1"/>
  <c r="P3880" i="1"/>
  <c r="O3880" i="1"/>
  <c r="S3879" i="1"/>
  <c r="R3879" i="1"/>
  <c r="Q3879" i="1"/>
  <c r="P3879" i="1"/>
  <c r="O3879" i="1"/>
  <c r="S3878" i="1"/>
  <c r="R3878" i="1"/>
  <c r="Q3878" i="1"/>
  <c r="P3878" i="1"/>
  <c r="O3878" i="1"/>
  <c r="S3877" i="1"/>
  <c r="R3877" i="1"/>
  <c r="Q3877" i="1"/>
  <c r="P3877" i="1"/>
  <c r="O3877" i="1"/>
  <c r="S3876" i="1"/>
  <c r="R3876" i="1"/>
  <c r="Q3876" i="1"/>
  <c r="P3876" i="1"/>
  <c r="O3876" i="1"/>
  <c r="S3875" i="1"/>
  <c r="R3875" i="1"/>
  <c r="Q3875" i="1"/>
  <c r="P3875" i="1"/>
  <c r="O3875" i="1"/>
  <c r="S3874" i="1"/>
  <c r="R3874" i="1"/>
  <c r="Q3874" i="1"/>
  <c r="P3874" i="1"/>
  <c r="O3874" i="1"/>
  <c r="S3873" i="1"/>
  <c r="R3873" i="1"/>
  <c r="Q3873" i="1"/>
  <c r="P3873" i="1"/>
  <c r="O3873" i="1"/>
  <c r="S3872" i="1"/>
  <c r="R3872" i="1"/>
  <c r="Q3872" i="1"/>
  <c r="P3872" i="1"/>
  <c r="O3872" i="1"/>
  <c r="S3871" i="1"/>
  <c r="R3871" i="1"/>
  <c r="Q3871" i="1"/>
  <c r="P3871" i="1"/>
  <c r="O3871" i="1"/>
  <c r="S3870" i="1"/>
  <c r="R3870" i="1"/>
  <c r="Q3870" i="1"/>
  <c r="P3870" i="1"/>
  <c r="O3870" i="1"/>
  <c r="S3869" i="1"/>
  <c r="R3869" i="1"/>
  <c r="Q3869" i="1"/>
  <c r="P3869" i="1"/>
  <c r="O3869" i="1"/>
  <c r="S3868" i="1"/>
  <c r="R3868" i="1"/>
  <c r="Q3868" i="1"/>
  <c r="P3868" i="1"/>
  <c r="O3868" i="1"/>
  <c r="S3867" i="1"/>
  <c r="R3867" i="1"/>
  <c r="Q3867" i="1"/>
  <c r="P3867" i="1"/>
  <c r="O3867" i="1"/>
  <c r="S3866" i="1"/>
  <c r="R3866" i="1"/>
  <c r="Q3866" i="1"/>
  <c r="P3866" i="1"/>
  <c r="O3866" i="1"/>
  <c r="S3865" i="1"/>
  <c r="R3865" i="1"/>
  <c r="Q3865" i="1"/>
  <c r="P3865" i="1"/>
  <c r="O3865" i="1"/>
  <c r="S3864" i="1"/>
  <c r="R3864" i="1"/>
  <c r="Q3864" i="1"/>
  <c r="P3864" i="1"/>
  <c r="O3864" i="1"/>
  <c r="S3863" i="1"/>
  <c r="R3863" i="1"/>
  <c r="Q3863" i="1"/>
  <c r="P3863" i="1"/>
  <c r="O3863" i="1"/>
  <c r="S3862" i="1"/>
  <c r="R3862" i="1"/>
  <c r="Q3862" i="1"/>
  <c r="P3862" i="1"/>
  <c r="O3862" i="1"/>
  <c r="S3861" i="1"/>
  <c r="R3861" i="1"/>
  <c r="Q3861" i="1"/>
  <c r="P3861" i="1"/>
  <c r="O3861" i="1"/>
  <c r="S3860" i="1"/>
  <c r="R3860" i="1"/>
  <c r="Q3860" i="1"/>
  <c r="P3860" i="1"/>
  <c r="O3860" i="1"/>
  <c r="S3859" i="1"/>
  <c r="R3859" i="1"/>
  <c r="Q3859" i="1"/>
  <c r="P3859" i="1"/>
  <c r="O3859" i="1"/>
  <c r="S3858" i="1"/>
  <c r="R3858" i="1"/>
  <c r="Q3858" i="1"/>
  <c r="P3858" i="1"/>
  <c r="O3858" i="1"/>
  <c r="S3857" i="1"/>
  <c r="R3857" i="1"/>
  <c r="Q3857" i="1"/>
  <c r="P3857" i="1"/>
  <c r="O3857" i="1"/>
  <c r="S3856" i="1"/>
  <c r="R3856" i="1"/>
  <c r="Q3856" i="1"/>
  <c r="P3856" i="1"/>
  <c r="O3856" i="1"/>
  <c r="S3855" i="1"/>
  <c r="R3855" i="1"/>
  <c r="Q3855" i="1"/>
  <c r="P3855" i="1"/>
  <c r="O3855" i="1"/>
  <c r="S3854" i="1"/>
  <c r="R3854" i="1"/>
  <c r="Q3854" i="1"/>
  <c r="P3854" i="1"/>
  <c r="O3854" i="1"/>
  <c r="S3853" i="1"/>
  <c r="R3853" i="1"/>
  <c r="Q3853" i="1"/>
  <c r="P3853" i="1"/>
  <c r="O3853" i="1"/>
  <c r="S3852" i="1"/>
  <c r="R3852" i="1"/>
  <c r="Q3852" i="1"/>
  <c r="P3852" i="1"/>
  <c r="O3852" i="1"/>
  <c r="S3851" i="1"/>
  <c r="R3851" i="1"/>
  <c r="Q3851" i="1"/>
  <c r="P3851" i="1"/>
  <c r="O3851" i="1"/>
  <c r="S3850" i="1"/>
  <c r="R3850" i="1"/>
  <c r="Q3850" i="1"/>
  <c r="P3850" i="1"/>
  <c r="O3850" i="1"/>
  <c r="S3849" i="1"/>
  <c r="R3849" i="1"/>
  <c r="Q3849" i="1"/>
  <c r="P3849" i="1"/>
  <c r="O3849" i="1"/>
  <c r="S3848" i="1"/>
  <c r="R3848" i="1"/>
  <c r="Q3848" i="1"/>
  <c r="P3848" i="1"/>
  <c r="O3848" i="1"/>
  <c r="S3847" i="1"/>
  <c r="R3847" i="1"/>
  <c r="Q3847" i="1"/>
  <c r="P3847" i="1"/>
  <c r="O3847" i="1"/>
  <c r="S3846" i="1"/>
  <c r="R3846" i="1"/>
  <c r="Q3846" i="1"/>
  <c r="P3846" i="1"/>
  <c r="O3846" i="1"/>
  <c r="S3845" i="1"/>
  <c r="R3845" i="1"/>
  <c r="Q3845" i="1"/>
  <c r="P3845" i="1"/>
  <c r="O3845" i="1"/>
  <c r="S3844" i="1"/>
  <c r="R3844" i="1"/>
  <c r="Q3844" i="1"/>
  <c r="P3844" i="1"/>
  <c r="O3844" i="1"/>
  <c r="S3843" i="1"/>
  <c r="R3843" i="1"/>
  <c r="Q3843" i="1"/>
  <c r="P3843" i="1"/>
  <c r="O3843" i="1"/>
  <c r="S3842" i="1"/>
  <c r="R3842" i="1"/>
  <c r="Q3842" i="1"/>
  <c r="P3842" i="1"/>
  <c r="O3842" i="1"/>
  <c r="S3841" i="1"/>
  <c r="R3841" i="1"/>
  <c r="Q3841" i="1"/>
  <c r="P3841" i="1"/>
  <c r="O3841" i="1"/>
  <c r="S3840" i="1"/>
  <c r="R3840" i="1"/>
  <c r="Q3840" i="1"/>
  <c r="P3840" i="1"/>
  <c r="O3840" i="1"/>
  <c r="S3839" i="1"/>
  <c r="R3839" i="1"/>
  <c r="Q3839" i="1"/>
  <c r="P3839" i="1"/>
  <c r="O3839" i="1"/>
  <c r="S3838" i="1"/>
  <c r="R3838" i="1"/>
  <c r="Q3838" i="1"/>
  <c r="P3838" i="1"/>
  <c r="O3838" i="1"/>
  <c r="S3837" i="1"/>
  <c r="R3837" i="1"/>
  <c r="Q3837" i="1"/>
  <c r="P3837" i="1"/>
  <c r="O3837" i="1"/>
  <c r="S3836" i="1"/>
  <c r="R3836" i="1"/>
  <c r="Q3836" i="1"/>
  <c r="P3836" i="1"/>
  <c r="O3836" i="1"/>
  <c r="S3835" i="1"/>
  <c r="R3835" i="1"/>
  <c r="Q3835" i="1"/>
  <c r="P3835" i="1"/>
  <c r="O3835" i="1"/>
  <c r="S3834" i="1"/>
  <c r="R3834" i="1"/>
  <c r="Q3834" i="1"/>
  <c r="P3834" i="1"/>
  <c r="O3834" i="1"/>
  <c r="S3833" i="1"/>
  <c r="R3833" i="1"/>
  <c r="Q3833" i="1"/>
  <c r="P3833" i="1"/>
  <c r="O3833" i="1"/>
  <c r="S3832" i="1"/>
  <c r="R3832" i="1"/>
  <c r="Q3832" i="1"/>
  <c r="P3832" i="1"/>
  <c r="O3832" i="1"/>
  <c r="S3831" i="1"/>
  <c r="R3831" i="1"/>
  <c r="Q3831" i="1"/>
  <c r="P3831" i="1"/>
  <c r="O3831" i="1"/>
  <c r="S3830" i="1"/>
  <c r="R3830" i="1"/>
  <c r="Q3830" i="1"/>
  <c r="P3830" i="1"/>
  <c r="O3830" i="1"/>
  <c r="S3829" i="1"/>
  <c r="R3829" i="1"/>
  <c r="Q3829" i="1"/>
  <c r="P3829" i="1"/>
  <c r="O3829" i="1"/>
  <c r="S3828" i="1"/>
  <c r="R3828" i="1"/>
  <c r="Q3828" i="1"/>
  <c r="P3828" i="1"/>
  <c r="O3828" i="1"/>
  <c r="S3827" i="1"/>
  <c r="R3827" i="1"/>
  <c r="Q3827" i="1"/>
  <c r="P3827" i="1"/>
  <c r="O3827" i="1"/>
  <c r="S3826" i="1"/>
  <c r="R3826" i="1"/>
  <c r="Q3826" i="1"/>
  <c r="P3826" i="1"/>
  <c r="O3826" i="1"/>
  <c r="S3825" i="1"/>
  <c r="R3825" i="1"/>
  <c r="Q3825" i="1"/>
  <c r="P3825" i="1"/>
  <c r="O3825" i="1"/>
  <c r="S3824" i="1"/>
  <c r="R3824" i="1"/>
  <c r="Q3824" i="1"/>
  <c r="P3824" i="1"/>
  <c r="O3824" i="1"/>
  <c r="S3823" i="1"/>
  <c r="R3823" i="1"/>
  <c r="Q3823" i="1"/>
  <c r="P3823" i="1"/>
  <c r="O3823" i="1"/>
  <c r="S3822" i="1"/>
  <c r="R3822" i="1"/>
  <c r="Q3822" i="1"/>
  <c r="P3822" i="1"/>
  <c r="O3822" i="1"/>
  <c r="S3821" i="1"/>
  <c r="R3821" i="1"/>
  <c r="Q3821" i="1"/>
  <c r="P3821" i="1"/>
  <c r="O3821" i="1"/>
  <c r="S3820" i="1"/>
  <c r="R3820" i="1"/>
  <c r="Q3820" i="1"/>
  <c r="P3820" i="1"/>
  <c r="O3820" i="1"/>
  <c r="S3819" i="1"/>
  <c r="R3819" i="1"/>
  <c r="Q3819" i="1"/>
  <c r="P3819" i="1"/>
  <c r="O3819" i="1"/>
  <c r="S3818" i="1"/>
  <c r="R3818" i="1"/>
  <c r="Q3818" i="1"/>
  <c r="P3818" i="1"/>
  <c r="O3818" i="1"/>
  <c r="S3817" i="1"/>
  <c r="R3817" i="1"/>
  <c r="Q3817" i="1"/>
  <c r="P3817" i="1"/>
  <c r="O3817" i="1"/>
  <c r="S3816" i="1"/>
  <c r="R3816" i="1"/>
  <c r="Q3816" i="1"/>
  <c r="P3816" i="1"/>
  <c r="O3816" i="1"/>
  <c r="S3815" i="1"/>
  <c r="R3815" i="1"/>
  <c r="Q3815" i="1"/>
  <c r="P3815" i="1"/>
  <c r="O3815" i="1"/>
  <c r="S3814" i="1"/>
  <c r="R3814" i="1"/>
  <c r="Q3814" i="1"/>
  <c r="P3814" i="1"/>
  <c r="O3814" i="1"/>
  <c r="S3813" i="1"/>
  <c r="R3813" i="1"/>
  <c r="Q3813" i="1"/>
  <c r="P3813" i="1"/>
  <c r="O3813" i="1"/>
  <c r="S3812" i="1"/>
  <c r="R3812" i="1"/>
  <c r="Q3812" i="1"/>
  <c r="P3812" i="1"/>
  <c r="O3812" i="1"/>
  <c r="S3811" i="1"/>
  <c r="R3811" i="1"/>
  <c r="Q3811" i="1"/>
  <c r="P3811" i="1"/>
  <c r="O3811" i="1"/>
  <c r="S3810" i="1"/>
  <c r="R3810" i="1"/>
  <c r="Q3810" i="1"/>
  <c r="P3810" i="1"/>
  <c r="O3810" i="1"/>
  <c r="S3809" i="1"/>
  <c r="R3809" i="1"/>
  <c r="Q3809" i="1"/>
  <c r="P3809" i="1"/>
  <c r="O3809" i="1"/>
  <c r="S3808" i="1"/>
  <c r="R3808" i="1"/>
  <c r="Q3808" i="1"/>
  <c r="P3808" i="1"/>
  <c r="O3808" i="1"/>
  <c r="S3807" i="1"/>
  <c r="R3807" i="1"/>
  <c r="Q3807" i="1"/>
  <c r="P3807" i="1"/>
  <c r="O3807" i="1"/>
  <c r="S3806" i="1"/>
  <c r="R3806" i="1"/>
  <c r="Q3806" i="1"/>
  <c r="P3806" i="1"/>
  <c r="O3806" i="1"/>
  <c r="S3805" i="1"/>
  <c r="R3805" i="1"/>
  <c r="Q3805" i="1"/>
  <c r="P3805" i="1"/>
  <c r="O3805" i="1"/>
  <c r="S3804" i="1"/>
  <c r="R3804" i="1"/>
  <c r="Q3804" i="1"/>
  <c r="P3804" i="1"/>
  <c r="O3804" i="1"/>
  <c r="S3803" i="1"/>
  <c r="R3803" i="1"/>
  <c r="Q3803" i="1"/>
  <c r="P3803" i="1"/>
  <c r="O3803" i="1"/>
  <c r="S3802" i="1"/>
  <c r="R3802" i="1"/>
  <c r="Q3802" i="1"/>
  <c r="P3802" i="1"/>
  <c r="O3802" i="1"/>
  <c r="S3801" i="1"/>
  <c r="R3801" i="1"/>
  <c r="Q3801" i="1"/>
  <c r="P3801" i="1"/>
  <c r="O3801" i="1"/>
  <c r="S3800" i="1"/>
  <c r="R3800" i="1"/>
  <c r="Q3800" i="1"/>
  <c r="P3800" i="1"/>
  <c r="O3800" i="1"/>
  <c r="S3799" i="1"/>
  <c r="R3799" i="1"/>
  <c r="Q3799" i="1"/>
  <c r="P3799" i="1"/>
  <c r="O3799" i="1"/>
  <c r="S3798" i="1"/>
  <c r="R3798" i="1"/>
  <c r="Q3798" i="1"/>
  <c r="P3798" i="1"/>
  <c r="O3798" i="1"/>
  <c r="S3797" i="1"/>
  <c r="R3797" i="1"/>
  <c r="Q3797" i="1"/>
  <c r="P3797" i="1"/>
  <c r="O3797" i="1"/>
  <c r="S3796" i="1"/>
  <c r="R3796" i="1"/>
  <c r="Q3796" i="1"/>
  <c r="P3796" i="1"/>
  <c r="O3796" i="1"/>
  <c r="S3795" i="1"/>
  <c r="R3795" i="1"/>
  <c r="Q3795" i="1"/>
  <c r="P3795" i="1"/>
  <c r="O3795" i="1"/>
  <c r="S3794" i="1"/>
  <c r="R3794" i="1"/>
  <c r="Q3794" i="1"/>
  <c r="P3794" i="1"/>
  <c r="O3794" i="1"/>
  <c r="S3793" i="1"/>
  <c r="R3793" i="1"/>
  <c r="Q3793" i="1"/>
  <c r="P3793" i="1"/>
  <c r="O3793" i="1"/>
  <c r="S3792" i="1"/>
  <c r="R3792" i="1"/>
  <c r="Q3792" i="1"/>
  <c r="P3792" i="1"/>
  <c r="O3792" i="1"/>
  <c r="S3791" i="1"/>
  <c r="R3791" i="1"/>
  <c r="Q3791" i="1"/>
  <c r="P3791" i="1"/>
  <c r="O3791" i="1"/>
  <c r="S3790" i="1"/>
  <c r="R3790" i="1"/>
  <c r="Q3790" i="1"/>
  <c r="P3790" i="1"/>
  <c r="O3790" i="1"/>
  <c r="S3789" i="1"/>
  <c r="R3789" i="1"/>
  <c r="Q3789" i="1"/>
  <c r="P3789" i="1"/>
  <c r="O3789" i="1"/>
  <c r="S3788" i="1"/>
  <c r="R3788" i="1"/>
  <c r="Q3788" i="1"/>
  <c r="P3788" i="1"/>
  <c r="O3788" i="1"/>
  <c r="S3787" i="1"/>
  <c r="R3787" i="1"/>
  <c r="Q3787" i="1"/>
  <c r="P3787" i="1"/>
  <c r="O3787" i="1"/>
  <c r="S3786" i="1"/>
  <c r="R3786" i="1"/>
  <c r="Q3786" i="1"/>
  <c r="P3786" i="1"/>
  <c r="O3786" i="1"/>
  <c r="S3785" i="1"/>
  <c r="R3785" i="1"/>
  <c r="Q3785" i="1"/>
  <c r="P3785" i="1"/>
  <c r="O3785" i="1"/>
  <c r="S3784" i="1"/>
  <c r="R3784" i="1"/>
  <c r="Q3784" i="1"/>
  <c r="P3784" i="1"/>
  <c r="O3784" i="1"/>
  <c r="S3783" i="1"/>
  <c r="R3783" i="1"/>
  <c r="Q3783" i="1"/>
  <c r="P3783" i="1"/>
  <c r="O3783" i="1"/>
  <c r="S3782" i="1"/>
  <c r="R3782" i="1"/>
  <c r="Q3782" i="1"/>
  <c r="P3782" i="1"/>
  <c r="O3782" i="1"/>
  <c r="S3781" i="1"/>
  <c r="R3781" i="1"/>
  <c r="Q3781" i="1"/>
  <c r="P3781" i="1"/>
  <c r="O3781" i="1"/>
  <c r="S3780" i="1"/>
  <c r="R3780" i="1"/>
  <c r="Q3780" i="1"/>
  <c r="P3780" i="1"/>
  <c r="O3780" i="1"/>
  <c r="S3779" i="1"/>
  <c r="R3779" i="1"/>
  <c r="Q3779" i="1"/>
  <c r="P3779" i="1"/>
  <c r="O3779" i="1"/>
  <c r="S3778" i="1"/>
  <c r="R3778" i="1"/>
  <c r="Q3778" i="1"/>
  <c r="P3778" i="1"/>
  <c r="O3778" i="1"/>
  <c r="S3777" i="1"/>
  <c r="R3777" i="1"/>
  <c r="Q3777" i="1"/>
  <c r="P3777" i="1"/>
  <c r="O3777" i="1"/>
  <c r="S3776" i="1"/>
  <c r="R3776" i="1"/>
  <c r="Q3776" i="1"/>
  <c r="P3776" i="1"/>
  <c r="O3776" i="1"/>
  <c r="S3775" i="1"/>
  <c r="R3775" i="1"/>
  <c r="Q3775" i="1"/>
  <c r="P3775" i="1"/>
  <c r="O3775" i="1"/>
  <c r="S3774" i="1"/>
  <c r="R3774" i="1"/>
  <c r="Q3774" i="1"/>
  <c r="P3774" i="1"/>
  <c r="O3774" i="1"/>
  <c r="S3773" i="1"/>
  <c r="R3773" i="1"/>
  <c r="Q3773" i="1"/>
  <c r="P3773" i="1"/>
  <c r="O3773" i="1"/>
  <c r="S3772" i="1"/>
  <c r="R3772" i="1"/>
  <c r="Q3772" i="1"/>
  <c r="P3772" i="1"/>
  <c r="O3772" i="1"/>
  <c r="S3771" i="1"/>
  <c r="R3771" i="1"/>
  <c r="Q3771" i="1"/>
  <c r="P3771" i="1"/>
  <c r="O3771" i="1"/>
  <c r="S3770" i="1"/>
  <c r="R3770" i="1"/>
  <c r="Q3770" i="1"/>
  <c r="P3770" i="1"/>
  <c r="O3770" i="1"/>
  <c r="S3769" i="1"/>
  <c r="R3769" i="1"/>
  <c r="Q3769" i="1"/>
  <c r="P3769" i="1"/>
  <c r="O3769" i="1"/>
  <c r="S3768" i="1"/>
  <c r="R3768" i="1"/>
  <c r="Q3768" i="1"/>
  <c r="P3768" i="1"/>
  <c r="O3768" i="1"/>
  <c r="S3767" i="1"/>
  <c r="R3767" i="1"/>
  <c r="Q3767" i="1"/>
  <c r="P3767" i="1"/>
  <c r="O3767" i="1"/>
  <c r="S3766" i="1"/>
  <c r="R3766" i="1"/>
  <c r="Q3766" i="1"/>
  <c r="P3766" i="1"/>
  <c r="O3766" i="1"/>
  <c r="S3765" i="1"/>
  <c r="R3765" i="1"/>
  <c r="Q3765" i="1"/>
  <c r="P3765" i="1"/>
  <c r="O3765" i="1"/>
  <c r="S3764" i="1"/>
  <c r="R3764" i="1"/>
  <c r="Q3764" i="1"/>
  <c r="P3764" i="1"/>
  <c r="O3764" i="1"/>
  <c r="S3763" i="1"/>
  <c r="R3763" i="1"/>
  <c r="Q3763" i="1"/>
  <c r="P3763" i="1"/>
  <c r="O3763" i="1"/>
  <c r="S3762" i="1"/>
  <c r="R3762" i="1"/>
  <c r="Q3762" i="1"/>
  <c r="P3762" i="1"/>
  <c r="O3762" i="1"/>
  <c r="S3761" i="1"/>
  <c r="R3761" i="1"/>
  <c r="Q3761" i="1"/>
  <c r="P3761" i="1"/>
  <c r="O3761" i="1"/>
  <c r="S3760" i="1"/>
  <c r="R3760" i="1"/>
  <c r="Q3760" i="1"/>
  <c r="P3760" i="1"/>
  <c r="O3760" i="1"/>
  <c r="S3759" i="1"/>
  <c r="R3759" i="1"/>
  <c r="Q3759" i="1"/>
  <c r="P3759" i="1"/>
  <c r="O3759" i="1"/>
  <c r="S3758" i="1"/>
  <c r="R3758" i="1"/>
  <c r="Q3758" i="1"/>
  <c r="P3758" i="1"/>
  <c r="O3758" i="1"/>
  <c r="S3757" i="1"/>
  <c r="R3757" i="1"/>
  <c r="Q3757" i="1"/>
  <c r="P3757" i="1"/>
  <c r="O3757" i="1"/>
  <c r="S3756" i="1"/>
  <c r="R3756" i="1"/>
  <c r="Q3756" i="1"/>
  <c r="P3756" i="1"/>
  <c r="O3756" i="1"/>
  <c r="S3755" i="1"/>
  <c r="R3755" i="1"/>
  <c r="Q3755" i="1"/>
  <c r="P3755" i="1"/>
  <c r="O3755" i="1"/>
  <c r="S3754" i="1"/>
  <c r="R3754" i="1"/>
  <c r="Q3754" i="1"/>
  <c r="P3754" i="1"/>
  <c r="O3754" i="1"/>
  <c r="S3753" i="1"/>
  <c r="R3753" i="1"/>
  <c r="Q3753" i="1"/>
  <c r="P3753" i="1"/>
  <c r="O3753" i="1"/>
  <c r="S3752" i="1"/>
  <c r="R3752" i="1"/>
  <c r="Q3752" i="1"/>
  <c r="P3752" i="1"/>
  <c r="O3752" i="1"/>
  <c r="S3751" i="1"/>
  <c r="R3751" i="1"/>
  <c r="Q3751" i="1"/>
  <c r="P3751" i="1"/>
  <c r="O3751" i="1"/>
  <c r="S3750" i="1"/>
  <c r="R3750" i="1"/>
  <c r="Q3750" i="1"/>
  <c r="P3750" i="1"/>
  <c r="O3750" i="1"/>
  <c r="S3749" i="1"/>
  <c r="R3749" i="1"/>
  <c r="Q3749" i="1"/>
  <c r="P3749" i="1"/>
  <c r="O3749" i="1"/>
  <c r="S3748" i="1"/>
  <c r="R3748" i="1"/>
  <c r="Q3748" i="1"/>
  <c r="P3748" i="1"/>
  <c r="O3748" i="1"/>
  <c r="S3747" i="1"/>
  <c r="R3747" i="1"/>
  <c r="Q3747" i="1"/>
  <c r="P3747" i="1"/>
  <c r="O3747" i="1"/>
  <c r="S3746" i="1"/>
  <c r="R3746" i="1"/>
  <c r="Q3746" i="1"/>
  <c r="P3746" i="1"/>
  <c r="O3746" i="1"/>
  <c r="S3745" i="1"/>
  <c r="R3745" i="1"/>
  <c r="Q3745" i="1"/>
  <c r="P3745" i="1"/>
  <c r="O3745" i="1"/>
  <c r="S3744" i="1"/>
  <c r="R3744" i="1"/>
  <c r="Q3744" i="1"/>
  <c r="P3744" i="1"/>
  <c r="O3744" i="1"/>
  <c r="S3743" i="1"/>
  <c r="R3743" i="1"/>
  <c r="Q3743" i="1"/>
  <c r="P3743" i="1"/>
  <c r="O3743" i="1"/>
  <c r="S3742" i="1"/>
  <c r="R3742" i="1"/>
  <c r="Q3742" i="1"/>
  <c r="P3742" i="1"/>
  <c r="O3742" i="1"/>
  <c r="S3741" i="1"/>
  <c r="R3741" i="1"/>
  <c r="Q3741" i="1"/>
  <c r="P3741" i="1"/>
  <c r="O3741" i="1"/>
  <c r="S3740" i="1"/>
  <c r="R3740" i="1"/>
  <c r="Q3740" i="1"/>
  <c r="P3740" i="1"/>
  <c r="O3740" i="1"/>
  <c r="S3739" i="1"/>
  <c r="R3739" i="1"/>
  <c r="Q3739" i="1"/>
  <c r="P3739" i="1"/>
  <c r="O3739" i="1"/>
  <c r="S3738" i="1"/>
  <c r="R3738" i="1"/>
  <c r="Q3738" i="1"/>
  <c r="P3738" i="1"/>
  <c r="O3738" i="1"/>
  <c r="S3737" i="1"/>
  <c r="R3737" i="1"/>
  <c r="Q3737" i="1"/>
  <c r="P3737" i="1"/>
  <c r="O3737" i="1"/>
  <c r="S3736" i="1"/>
  <c r="R3736" i="1"/>
  <c r="Q3736" i="1"/>
  <c r="P3736" i="1"/>
  <c r="O3736" i="1"/>
  <c r="S3735" i="1"/>
  <c r="R3735" i="1"/>
  <c r="Q3735" i="1"/>
  <c r="P3735" i="1"/>
  <c r="O3735" i="1"/>
  <c r="S3734" i="1"/>
  <c r="R3734" i="1"/>
  <c r="Q3734" i="1"/>
  <c r="P3734" i="1"/>
  <c r="O3734" i="1"/>
  <c r="S3733" i="1"/>
  <c r="R3733" i="1"/>
  <c r="Q3733" i="1"/>
  <c r="P3733" i="1"/>
  <c r="O3733" i="1"/>
  <c r="S3732" i="1"/>
  <c r="R3732" i="1"/>
  <c r="Q3732" i="1"/>
  <c r="P3732" i="1"/>
  <c r="O3732" i="1"/>
  <c r="S3731" i="1"/>
  <c r="R3731" i="1"/>
  <c r="Q3731" i="1"/>
  <c r="P3731" i="1"/>
  <c r="O3731" i="1"/>
  <c r="S3730" i="1"/>
  <c r="R3730" i="1"/>
  <c r="Q3730" i="1"/>
  <c r="P3730" i="1"/>
  <c r="O3730" i="1"/>
  <c r="S3729" i="1"/>
  <c r="R3729" i="1"/>
  <c r="Q3729" i="1"/>
  <c r="P3729" i="1"/>
  <c r="O3729" i="1"/>
  <c r="S3728" i="1"/>
  <c r="R3728" i="1"/>
  <c r="Q3728" i="1"/>
  <c r="P3728" i="1"/>
  <c r="O3728" i="1"/>
  <c r="S3727" i="1"/>
  <c r="R3727" i="1"/>
  <c r="Q3727" i="1"/>
  <c r="P3727" i="1"/>
  <c r="O3727" i="1"/>
  <c r="S3726" i="1"/>
  <c r="R3726" i="1"/>
  <c r="Q3726" i="1"/>
  <c r="P3726" i="1"/>
  <c r="O3726" i="1"/>
  <c r="S3725" i="1"/>
  <c r="R3725" i="1"/>
  <c r="Q3725" i="1"/>
  <c r="P3725" i="1"/>
  <c r="O3725" i="1"/>
  <c r="S3724" i="1"/>
  <c r="R3724" i="1"/>
  <c r="Q3724" i="1"/>
  <c r="P3724" i="1"/>
  <c r="O3724" i="1"/>
  <c r="S3723" i="1"/>
  <c r="R3723" i="1"/>
  <c r="Q3723" i="1"/>
  <c r="P3723" i="1"/>
  <c r="O3723" i="1"/>
  <c r="S3722" i="1"/>
  <c r="R3722" i="1"/>
  <c r="Q3722" i="1"/>
  <c r="P3722" i="1"/>
  <c r="O3722" i="1"/>
  <c r="S3721" i="1"/>
  <c r="R3721" i="1"/>
  <c r="Q3721" i="1"/>
  <c r="P3721" i="1"/>
  <c r="O3721" i="1"/>
  <c r="S3720" i="1"/>
  <c r="R3720" i="1"/>
  <c r="Q3720" i="1"/>
  <c r="P3720" i="1"/>
  <c r="O3720" i="1"/>
  <c r="S3719" i="1"/>
  <c r="R3719" i="1"/>
  <c r="Q3719" i="1"/>
  <c r="P3719" i="1"/>
  <c r="O3719" i="1"/>
  <c r="S3718" i="1"/>
  <c r="R3718" i="1"/>
  <c r="Q3718" i="1"/>
  <c r="P3718" i="1"/>
  <c r="O3718" i="1"/>
  <c r="S3717" i="1"/>
  <c r="R3717" i="1"/>
  <c r="Q3717" i="1"/>
  <c r="P3717" i="1"/>
  <c r="O3717" i="1"/>
  <c r="S3716" i="1"/>
  <c r="R3716" i="1"/>
  <c r="Q3716" i="1"/>
  <c r="P3716" i="1"/>
  <c r="O3716" i="1"/>
  <c r="S3715" i="1"/>
  <c r="R3715" i="1"/>
  <c r="Q3715" i="1"/>
  <c r="P3715" i="1"/>
  <c r="O3715" i="1"/>
  <c r="S3714" i="1"/>
  <c r="R3714" i="1"/>
  <c r="Q3714" i="1"/>
  <c r="P3714" i="1"/>
  <c r="O3714" i="1"/>
  <c r="S3713" i="1"/>
  <c r="R3713" i="1"/>
  <c r="Q3713" i="1"/>
  <c r="P3713" i="1"/>
  <c r="O3713" i="1"/>
  <c r="S3712" i="1"/>
  <c r="R3712" i="1"/>
  <c r="Q3712" i="1"/>
  <c r="P3712" i="1"/>
  <c r="O3712" i="1"/>
  <c r="S3711" i="1"/>
  <c r="R3711" i="1"/>
  <c r="Q3711" i="1"/>
  <c r="P3711" i="1"/>
  <c r="O3711" i="1"/>
  <c r="S3710" i="1"/>
  <c r="R3710" i="1"/>
  <c r="Q3710" i="1"/>
  <c r="P3710" i="1"/>
  <c r="O3710" i="1"/>
  <c r="S3709" i="1"/>
  <c r="R3709" i="1"/>
  <c r="Q3709" i="1"/>
  <c r="P3709" i="1"/>
  <c r="O3709" i="1"/>
  <c r="S3708" i="1"/>
  <c r="R3708" i="1"/>
  <c r="Q3708" i="1"/>
  <c r="P3708" i="1"/>
  <c r="O3708" i="1"/>
  <c r="S3707" i="1"/>
  <c r="R3707" i="1"/>
  <c r="Q3707" i="1"/>
  <c r="P3707" i="1"/>
  <c r="O3707" i="1"/>
  <c r="S3706" i="1"/>
  <c r="R3706" i="1"/>
  <c r="Q3706" i="1"/>
  <c r="P3706" i="1"/>
  <c r="O3706" i="1"/>
  <c r="S3705" i="1"/>
  <c r="R3705" i="1"/>
  <c r="Q3705" i="1"/>
  <c r="P3705" i="1"/>
  <c r="O3705" i="1"/>
  <c r="S3704" i="1"/>
  <c r="R3704" i="1"/>
  <c r="Q3704" i="1"/>
  <c r="P3704" i="1"/>
  <c r="O3704" i="1"/>
  <c r="S3703" i="1"/>
  <c r="R3703" i="1"/>
  <c r="Q3703" i="1"/>
  <c r="P3703" i="1"/>
  <c r="O3703" i="1"/>
  <c r="S3702" i="1"/>
  <c r="R3702" i="1"/>
  <c r="Q3702" i="1"/>
  <c r="P3702" i="1"/>
  <c r="O3702" i="1"/>
  <c r="S3701" i="1"/>
  <c r="R3701" i="1"/>
  <c r="Q3701" i="1"/>
  <c r="P3701" i="1"/>
  <c r="O3701" i="1"/>
  <c r="S3700" i="1"/>
  <c r="R3700" i="1"/>
  <c r="Q3700" i="1"/>
  <c r="P3700" i="1"/>
  <c r="O3700" i="1"/>
  <c r="S3699" i="1"/>
  <c r="R3699" i="1"/>
  <c r="Q3699" i="1"/>
  <c r="P3699" i="1"/>
  <c r="O3699" i="1"/>
  <c r="S3698" i="1"/>
  <c r="R3698" i="1"/>
  <c r="Q3698" i="1"/>
  <c r="P3698" i="1"/>
  <c r="O3698" i="1"/>
  <c r="S3697" i="1"/>
  <c r="R3697" i="1"/>
  <c r="Q3697" i="1"/>
  <c r="P3697" i="1"/>
  <c r="O3697" i="1"/>
  <c r="S3696" i="1"/>
  <c r="R3696" i="1"/>
  <c r="Q3696" i="1"/>
  <c r="P3696" i="1"/>
  <c r="O3696" i="1"/>
  <c r="S3695" i="1"/>
  <c r="R3695" i="1"/>
  <c r="Q3695" i="1"/>
  <c r="P3695" i="1"/>
  <c r="O3695" i="1"/>
  <c r="S3694" i="1"/>
  <c r="R3694" i="1"/>
  <c r="Q3694" i="1"/>
  <c r="P3694" i="1"/>
  <c r="O3694" i="1"/>
  <c r="S3693" i="1"/>
  <c r="R3693" i="1"/>
  <c r="Q3693" i="1"/>
  <c r="P3693" i="1"/>
  <c r="O3693" i="1"/>
  <c r="S3692" i="1"/>
  <c r="R3692" i="1"/>
  <c r="Q3692" i="1"/>
  <c r="P3692" i="1"/>
  <c r="O3692" i="1"/>
  <c r="S3691" i="1"/>
  <c r="R3691" i="1"/>
  <c r="Q3691" i="1"/>
  <c r="P3691" i="1"/>
  <c r="O3691" i="1"/>
  <c r="S3690" i="1"/>
  <c r="R3690" i="1"/>
  <c r="Q3690" i="1"/>
  <c r="P3690" i="1"/>
  <c r="O3690" i="1"/>
  <c r="S3689" i="1"/>
  <c r="R3689" i="1"/>
  <c r="Q3689" i="1"/>
  <c r="P3689" i="1"/>
  <c r="O3689" i="1"/>
  <c r="S3688" i="1"/>
  <c r="R3688" i="1"/>
  <c r="Q3688" i="1"/>
  <c r="P3688" i="1"/>
  <c r="O3688" i="1"/>
  <c r="S3687" i="1"/>
  <c r="R3687" i="1"/>
  <c r="Q3687" i="1"/>
  <c r="P3687" i="1"/>
  <c r="O3687" i="1"/>
  <c r="S3686" i="1"/>
  <c r="R3686" i="1"/>
  <c r="Q3686" i="1"/>
  <c r="P3686" i="1"/>
  <c r="O3686" i="1"/>
  <c r="S3685" i="1"/>
  <c r="R3685" i="1"/>
  <c r="Q3685" i="1"/>
  <c r="P3685" i="1"/>
  <c r="O3685" i="1"/>
  <c r="S3684" i="1"/>
  <c r="R3684" i="1"/>
  <c r="Q3684" i="1"/>
  <c r="P3684" i="1"/>
  <c r="O3684" i="1"/>
  <c r="S3683" i="1"/>
  <c r="R3683" i="1"/>
  <c r="Q3683" i="1"/>
  <c r="P3683" i="1"/>
  <c r="O3683" i="1"/>
  <c r="S3682" i="1"/>
  <c r="R3682" i="1"/>
  <c r="Q3682" i="1"/>
  <c r="P3682" i="1"/>
  <c r="O3682" i="1"/>
  <c r="S3681" i="1"/>
  <c r="R3681" i="1"/>
  <c r="Q3681" i="1"/>
  <c r="P3681" i="1"/>
  <c r="O3681" i="1"/>
  <c r="S3680" i="1"/>
  <c r="R3680" i="1"/>
  <c r="Q3680" i="1"/>
  <c r="P3680" i="1"/>
  <c r="O3680" i="1"/>
  <c r="S3679" i="1"/>
  <c r="R3679" i="1"/>
  <c r="Q3679" i="1"/>
  <c r="P3679" i="1"/>
  <c r="O3679" i="1"/>
  <c r="S3678" i="1"/>
  <c r="R3678" i="1"/>
  <c r="Q3678" i="1"/>
  <c r="P3678" i="1"/>
  <c r="O3678" i="1"/>
  <c r="S3677" i="1"/>
  <c r="R3677" i="1"/>
  <c r="Q3677" i="1"/>
  <c r="P3677" i="1"/>
  <c r="O3677" i="1"/>
  <c r="S3676" i="1"/>
  <c r="R3676" i="1"/>
  <c r="Q3676" i="1"/>
  <c r="P3676" i="1"/>
  <c r="O3676" i="1"/>
  <c r="S3675" i="1"/>
  <c r="R3675" i="1"/>
  <c r="Q3675" i="1"/>
  <c r="P3675" i="1"/>
  <c r="O3675" i="1"/>
  <c r="S3674" i="1"/>
  <c r="R3674" i="1"/>
  <c r="Q3674" i="1"/>
  <c r="P3674" i="1"/>
  <c r="O3674" i="1"/>
  <c r="S3673" i="1"/>
  <c r="R3673" i="1"/>
  <c r="Q3673" i="1"/>
  <c r="P3673" i="1"/>
  <c r="O3673" i="1"/>
  <c r="S3672" i="1"/>
  <c r="R3672" i="1"/>
  <c r="Q3672" i="1"/>
  <c r="P3672" i="1"/>
  <c r="O3672" i="1"/>
  <c r="S3671" i="1"/>
  <c r="R3671" i="1"/>
  <c r="Q3671" i="1"/>
  <c r="P3671" i="1"/>
  <c r="O3671" i="1"/>
  <c r="S3670" i="1"/>
  <c r="R3670" i="1"/>
  <c r="Q3670" i="1"/>
  <c r="P3670" i="1"/>
  <c r="O3670" i="1"/>
  <c r="S3669" i="1"/>
  <c r="R3669" i="1"/>
  <c r="Q3669" i="1"/>
  <c r="P3669" i="1"/>
  <c r="O3669" i="1"/>
  <c r="S3668" i="1"/>
  <c r="R3668" i="1"/>
  <c r="Q3668" i="1"/>
  <c r="P3668" i="1"/>
  <c r="O3668" i="1"/>
  <c r="S3667" i="1"/>
  <c r="R3667" i="1"/>
  <c r="Q3667" i="1"/>
  <c r="P3667" i="1"/>
  <c r="O3667" i="1"/>
  <c r="S3666" i="1"/>
  <c r="R3666" i="1"/>
  <c r="Q3666" i="1"/>
  <c r="P3666" i="1"/>
  <c r="O3666" i="1"/>
  <c r="S3665" i="1"/>
  <c r="R3665" i="1"/>
  <c r="Q3665" i="1"/>
  <c r="P3665" i="1"/>
  <c r="O3665" i="1"/>
  <c r="S3664" i="1"/>
  <c r="R3664" i="1"/>
  <c r="Q3664" i="1"/>
  <c r="P3664" i="1"/>
  <c r="O3664" i="1"/>
  <c r="S3663" i="1"/>
  <c r="R3663" i="1"/>
  <c r="Q3663" i="1"/>
  <c r="P3663" i="1"/>
  <c r="O3663" i="1"/>
  <c r="S3662" i="1"/>
  <c r="R3662" i="1"/>
  <c r="Q3662" i="1"/>
  <c r="P3662" i="1"/>
  <c r="O3662" i="1"/>
  <c r="S3661" i="1"/>
  <c r="R3661" i="1"/>
  <c r="Q3661" i="1"/>
  <c r="P3661" i="1"/>
  <c r="O3661" i="1"/>
  <c r="S3660" i="1"/>
  <c r="R3660" i="1"/>
  <c r="Q3660" i="1"/>
  <c r="P3660" i="1"/>
  <c r="O3660" i="1"/>
  <c r="S3659" i="1"/>
  <c r="R3659" i="1"/>
  <c r="Q3659" i="1"/>
  <c r="P3659" i="1"/>
  <c r="O3659" i="1"/>
  <c r="S3658" i="1"/>
  <c r="R3658" i="1"/>
  <c r="Q3658" i="1"/>
  <c r="P3658" i="1"/>
  <c r="O3658" i="1"/>
  <c r="S3657" i="1"/>
  <c r="R3657" i="1"/>
  <c r="Q3657" i="1"/>
  <c r="P3657" i="1"/>
  <c r="O3657" i="1"/>
  <c r="S3656" i="1"/>
  <c r="R3656" i="1"/>
  <c r="Q3656" i="1"/>
  <c r="P3656" i="1"/>
  <c r="O3656" i="1"/>
  <c r="S3655" i="1"/>
  <c r="R3655" i="1"/>
  <c r="Q3655" i="1"/>
  <c r="P3655" i="1"/>
  <c r="O3655" i="1"/>
  <c r="S3654" i="1"/>
  <c r="R3654" i="1"/>
  <c r="Q3654" i="1"/>
  <c r="P3654" i="1"/>
  <c r="O3654" i="1"/>
  <c r="S3653" i="1"/>
  <c r="R3653" i="1"/>
  <c r="Q3653" i="1"/>
  <c r="P3653" i="1"/>
  <c r="O3653" i="1"/>
  <c r="S3652" i="1"/>
  <c r="R3652" i="1"/>
  <c r="Q3652" i="1"/>
  <c r="P3652" i="1"/>
  <c r="O3652" i="1"/>
  <c r="S3651" i="1"/>
  <c r="R3651" i="1"/>
  <c r="Q3651" i="1"/>
  <c r="P3651" i="1"/>
  <c r="O3651" i="1"/>
  <c r="S3650" i="1"/>
  <c r="R3650" i="1"/>
  <c r="Q3650" i="1"/>
  <c r="P3650" i="1"/>
  <c r="O3650" i="1"/>
  <c r="S3649" i="1"/>
  <c r="R3649" i="1"/>
  <c r="Q3649" i="1"/>
  <c r="P3649" i="1"/>
  <c r="O3649" i="1"/>
  <c r="S3648" i="1"/>
  <c r="R3648" i="1"/>
  <c r="Q3648" i="1"/>
  <c r="P3648" i="1"/>
  <c r="O3648" i="1"/>
  <c r="S3647" i="1"/>
  <c r="R3647" i="1"/>
  <c r="Q3647" i="1"/>
  <c r="P3647" i="1"/>
  <c r="O3647" i="1"/>
  <c r="S3646" i="1"/>
  <c r="R3646" i="1"/>
  <c r="Q3646" i="1"/>
  <c r="P3646" i="1"/>
  <c r="O3646" i="1"/>
  <c r="S3645" i="1"/>
  <c r="R3645" i="1"/>
  <c r="Q3645" i="1"/>
  <c r="P3645" i="1"/>
  <c r="O3645" i="1"/>
  <c r="S3644" i="1"/>
  <c r="R3644" i="1"/>
  <c r="Q3644" i="1"/>
  <c r="P3644" i="1"/>
  <c r="O3644" i="1"/>
  <c r="S3643" i="1"/>
  <c r="R3643" i="1"/>
  <c r="Q3643" i="1"/>
  <c r="P3643" i="1"/>
  <c r="O3643" i="1"/>
  <c r="S3642" i="1"/>
  <c r="R3642" i="1"/>
  <c r="Q3642" i="1"/>
  <c r="P3642" i="1"/>
  <c r="O3642" i="1"/>
  <c r="S3641" i="1"/>
  <c r="R3641" i="1"/>
  <c r="Q3641" i="1"/>
  <c r="P3641" i="1"/>
  <c r="O3641" i="1"/>
  <c r="S3640" i="1"/>
  <c r="R3640" i="1"/>
  <c r="Q3640" i="1"/>
  <c r="P3640" i="1"/>
  <c r="O3640" i="1"/>
  <c r="S3639" i="1"/>
  <c r="R3639" i="1"/>
  <c r="Q3639" i="1"/>
  <c r="P3639" i="1"/>
  <c r="O3639" i="1"/>
  <c r="S3638" i="1"/>
  <c r="R3638" i="1"/>
  <c r="Q3638" i="1"/>
  <c r="P3638" i="1"/>
  <c r="O3638" i="1"/>
  <c r="S3637" i="1"/>
  <c r="R3637" i="1"/>
  <c r="Q3637" i="1"/>
  <c r="P3637" i="1"/>
  <c r="O3637" i="1"/>
  <c r="S3636" i="1"/>
  <c r="R3636" i="1"/>
  <c r="Q3636" i="1"/>
  <c r="P3636" i="1"/>
  <c r="O3636" i="1"/>
  <c r="S3635" i="1"/>
  <c r="R3635" i="1"/>
  <c r="Q3635" i="1"/>
  <c r="P3635" i="1"/>
  <c r="O3635" i="1"/>
  <c r="S3634" i="1"/>
  <c r="R3634" i="1"/>
  <c r="Q3634" i="1"/>
  <c r="P3634" i="1"/>
  <c r="O3634" i="1"/>
  <c r="S3633" i="1"/>
  <c r="R3633" i="1"/>
  <c r="Q3633" i="1"/>
  <c r="P3633" i="1"/>
  <c r="O3633" i="1"/>
  <c r="S3632" i="1"/>
  <c r="R3632" i="1"/>
  <c r="Q3632" i="1"/>
  <c r="P3632" i="1"/>
  <c r="O3632" i="1"/>
  <c r="S3631" i="1"/>
  <c r="R3631" i="1"/>
  <c r="Q3631" i="1"/>
  <c r="P3631" i="1"/>
  <c r="O3631" i="1"/>
  <c r="S3630" i="1"/>
  <c r="R3630" i="1"/>
  <c r="Q3630" i="1"/>
  <c r="P3630" i="1"/>
  <c r="O3630" i="1"/>
  <c r="S3629" i="1"/>
  <c r="R3629" i="1"/>
  <c r="Q3629" i="1"/>
  <c r="P3629" i="1"/>
  <c r="O3629" i="1"/>
  <c r="S3628" i="1"/>
  <c r="R3628" i="1"/>
  <c r="Q3628" i="1"/>
  <c r="P3628" i="1"/>
  <c r="O3628" i="1"/>
  <c r="S3627" i="1"/>
  <c r="R3627" i="1"/>
  <c r="Q3627" i="1"/>
  <c r="P3627" i="1"/>
  <c r="O3627" i="1"/>
  <c r="S3626" i="1"/>
  <c r="R3626" i="1"/>
  <c r="Q3626" i="1"/>
  <c r="P3626" i="1"/>
  <c r="O3626" i="1"/>
  <c r="S3625" i="1"/>
  <c r="R3625" i="1"/>
  <c r="Q3625" i="1"/>
  <c r="P3625" i="1"/>
  <c r="O3625" i="1"/>
  <c r="S3624" i="1"/>
  <c r="R3624" i="1"/>
  <c r="Q3624" i="1"/>
  <c r="P3624" i="1"/>
  <c r="O3624" i="1"/>
  <c r="S3623" i="1"/>
  <c r="R3623" i="1"/>
  <c r="Q3623" i="1"/>
  <c r="P3623" i="1"/>
  <c r="O3623" i="1"/>
  <c r="S3622" i="1"/>
  <c r="R3622" i="1"/>
  <c r="Q3622" i="1"/>
  <c r="P3622" i="1"/>
  <c r="O3622" i="1"/>
  <c r="S3621" i="1"/>
  <c r="R3621" i="1"/>
  <c r="Q3621" i="1"/>
  <c r="P3621" i="1"/>
  <c r="O3621" i="1"/>
  <c r="S3620" i="1"/>
  <c r="R3620" i="1"/>
  <c r="Q3620" i="1"/>
  <c r="P3620" i="1"/>
  <c r="O3620" i="1"/>
  <c r="S3619" i="1"/>
  <c r="R3619" i="1"/>
  <c r="Q3619" i="1"/>
  <c r="P3619" i="1"/>
  <c r="O3619" i="1"/>
  <c r="S3618" i="1"/>
  <c r="R3618" i="1"/>
  <c r="Q3618" i="1"/>
  <c r="P3618" i="1"/>
  <c r="O3618" i="1"/>
  <c r="S3617" i="1"/>
  <c r="R3617" i="1"/>
  <c r="Q3617" i="1"/>
  <c r="P3617" i="1"/>
  <c r="O3617" i="1"/>
  <c r="S3616" i="1"/>
  <c r="R3616" i="1"/>
  <c r="Q3616" i="1"/>
  <c r="P3616" i="1"/>
  <c r="O3616" i="1"/>
  <c r="S3615" i="1"/>
  <c r="R3615" i="1"/>
  <c r="Q3615" i="1"/>
  <c r="P3615" i="1"/>
  <c r="O3615" i="1"/>
  <c r="S3614" i="1"/>
  <c r="R3614" i="1"/>
  <c r="Q3614" i="1"/>
  <c r="P3614" i="1"/>
  <c r="O3614" i="1"/>
  <c r="S3613" i="1"/>
  <c r="R3613" i="1"/>
  <c r="Q3613" i="1"/>
  <c r="P3613" i="1"/>
  <c r="O3613" i="1"/>
  <c r="S3612" i="1"/>
  <c r="R3612" i="1"/>
  <c r="Q3612" i="1"/>
  <c r="P3612" i="1"/>
  <c r="O3612" i="1"/>
  <c r="S3611" i="1"/>
  <c r="R3611" i="1"/>
  <c r="Q3611" i="1"/>
  <c r="P3611" i="1"/>
  <c r="O3611" i="1"/>
  <c r="S3610" i="1"/>
  <c r="R3610" i="1"/>
  <c r="Q3610" i="1"/>
  <c r="P3610" i="1"/>
  <c r="O3610" i="1"/>
  <c r="S3609" i="1"/>
  <c r="R3609" i="1"/>
  <c r="Q3609" i="1"/>
  <c r="P3609" i="1"/>
  <c r="O3609" i="1"/>
  <c r="S3608" i="1"/>
  <c r="R3608" i="1"/>
  <c r="Q3608" i="1"/>
  <c r="P3608" i="1"/>
  <c r="O3608" i="1"/>
  <c r="S3607" i="1"/>
  <c r="R3607" i="1"/>
  <c r="Q3607" i="1"/>
  <c r="P3607" i="1"/>
  <c r="O3607" i="1"/>
  <c r="S3606" i="1"/>
  <c r="R3606" i="1"/>
  <c r="Q3606" i="1"/>
  <c r="P3606" i="1"/>
  <c r="O3606" i="1"/>
  <c r="S3605" i="1"/>
  <c r="R3605" i="1"/>
  <c r="Q3605" i="1"/>
  <c r="P3605" i="1"/>
  <c r="O3605" i="1"/>
  <c r="S3604" i="1"/>
  <c r="R3604" i="1"/>
  <c r="Q3604" i="1"/>
  <c r="P3604" i="1"/>
  <c r="O3604" i="1"/>
  <c r="S3603" i="1"/>
  <c r="R3603" i="1"/>
  <c r="Q3603" i="1"/>
  <c r="P3603" i="1"/>
  <c r="O3603" i="1"/>
  <c r="S3602" i="1"/>
  <c r="R3602" i="1"/>
  <c r="Q3602" i="1"/>
  <c r="P3602" i="1"/>
  <c r="O3602" i="1"/>
  <c r="S3601" i="1"/>
  <c r="R3601" i="1"/>
  <c r="Q3601" i="1"/>
  <c r="P3601" i="1"/>
  <c r="O3601" i="1"/>
  <c r="S3600" i="1"/>
  <c r="R3600" i="1"/>
  <c r="Q3600" i="1"/>
  <c r="P3600" i="1"/>
  <c r="O3600" i="1"/>
  <c r="S3599" i="1"/>
  <c r="R3599" i="1"/>
  <c r="Q3599" i="1"/>
  <c r="P3599" i="1"/>
  <c r="O3599" i="1"/>
  <c r="S3598" i="1"/>
  <c r="R3598" i="1"/>
  <c r="Q3598" i="1"/>
  <c r="P3598" i="1"/>
  <c r="O3598" i="1"/>
  <c r="S3597" i="1"/>
  <c r="R3597" i="1"/>
  <c r="Q3597" i="1"/>
  <c r="P3597" i="1"/>
  <c r="O3597" i="1"/>
  <c r="S3596" i="1"/>
  <c r="R3596" i="1"/>
  <c r="Q3596" i="1"/>
  <c r="P3596" i="1"/>
  <c r="O3596" i="1"/>
  <c r="S3595" i="1"/>
  <c r="R3595" i="1"/>
  <c r="Q3595" i="1"/>
  <c r="P3595" i="1"/>
  <c r="O3595" i="1"/>
  <c r="S3594" i="1"/>
  <c r="R3594" i="1"/>
  <c r="Q3594" i="1"/>
  <c r="P3594" i="1"/>
  <c r="O3594" i="1"/>
  <c r="S3593" i="1"/>
  <c r="R3593" i="1"/>
  <c r="Q3593" i="1"/>
  <c r="P3593" i="1"/>
  <c r="O3593" i="1"/>
  <c r="S3592" i="1"/>
  <c r="R3592" i="1"/>
  <c r="Q3592" i="1"/>
  <c r="P3592" i="1"/>
  <c r="O3592" i="1"/>
  <c r="S3591" i="1"/>
  <c r="R3591" i="1"/>
  <c r="Q3591" i="1"/>
  <c r="P3591" i="1"/>
  <c r="O3591" i="1"/>
  <c r="S3590" i="1"/>
  <c r="R3590" i="1"/>
  <c r="Q3590" i="1"/>
  <c r="P3590" i="1"/>
  <c r="O3590" i="1"/>
  <c r="S3589" i="1"/>
  <c r="R3589" i="1"/>
  <c r="Q3589" i="1"/>
  <c r="P3589" i="1"/>
  <c r="O3589" i="1"/>
  <c r="S3588" i="1"/>
  <c r="R3588" i="1"/>
  <c r="Q3588" i="1"/>
  <c r="P3588" i="1"/>
  <c r="O3588" i="1"/>
  <c r="S3587" i="1"/>
  <c r="R3587" i="1"/>
  <c r="Q3587" i="1"/>
  <c r="P3587" i="1"/>
  <c r="O3587" i="1"/>
  <c r="S3586" i="1"/>
  <c r="R3586" i="1"/>
  <c r="Q3586" i="1"/>
  <c r="P3586" i="1"/>
  <c r="O3586" i="1"/>
  <c r="S3585" i="1"/>
  <c r="R3585" i="1"/>
  <c r="Q3585" i="1"/>
  <c r="P3585" i="1"/>
  <c r="O3585" i="1"/>
  <c r="S3584" i="1"/>
  <c r="R3584" i="1"/>
  <c r="Q3584" i="1"/>
  <c r="P3584" i="1"/>
  <c r="O3584" i="1"/>
  <c r="S3583" i="1"/>
  <c r="R3583" i="1"/>
  <c r="Q3583" i="1"/>
  <c r="P3583" i="1"/>
  <c r="O3583" i="1"/>
  <c r="S3582" i="1"/>
  <c r="R3582" i="1"/>
  <c r="Q3582" i="1"/>
  <c r="P3582" i="1"/>
  <c r="O3582" i="1"/>
  <c r="S3581" i="1"/>
  <c r="R3581" i="1"/>
  <c r="Q3581" i="1"/>
  <c r="P3581" i="1"/>
  <c r="O3581" i="1"/>
  <c r="S3580" i="1"/>
  <c r="R3580" i="1"/>
  <c r="Q3580" i="1"/>
  <c r="P3580" i="1"/>
  <c r="O3580" i="1"/>
  <c r="S3579" i="1"/>
  <c r="R3579" i="1"/>
  <c r="Q3579" i="1"/>
  <c r="P3579" i="1"/>
  <c r="O3579" i="1"/>
  <c r="S3578" i="1"/>
  <c r="R3578" i="1"/>
  <c r="Q3578" i="1"/>
  <c r="P3578" i="1"/>
  <c r="O3578" i="1"/>
  <c r="S3577" i="1"/>
  <c r="R3577" i="1"/>
  <c r="Q3577" i="1"/>
  <c r="P3577" i="1"/>
  <c r="O3577" i="1"/>
  <c r="S3576" i="1"/>
  <c r="R3576" i="1"/>
  <c r="Q3576" i="1"/>
  <c r="P3576" i="1"/>
  <c r="O3576" i="1"/>
  <c r="S3575" i="1"/>
  <c r="R3575" i="1"/>
  <c r="Q3575" i="1"/>
  <c r="P3575" i="1"/>
  <c r="O3575" i="1"/>
  <c r="S3574" i="1"/>
  <c r="R3574" i="1"/>
  <c r="Q3574" i="1"/>
  <c r="P3574" i="1"/>
  <c r="O3574" i="1"/>
  <c r="S3573" i="1"/>
  <c r="R3573" i="1"/>
  <c r="Q3573" i="1"/>
  <c r="P3573" i="1"/>
  <c r="O3573" i="1"/>
  <c r="S3572" i="1"/>
  <c r="R3572" i="1"/>
  <c r="Q3572" i="1"/>
  <c r="P3572" i="1"/>
  <c r="O3572" i="1"/>
  <c r="S3571" i="1"/>
  <c r="R3571" i="1"/>
  <c r="Q3571" i="1"/>
  <c r="P3571" i="1"/>
  <c r="O3571" i="1"/>
  <c r="S3570" i="1"/>
  <c r="R3570" i="1"/>
  <c r="Q3570" i="1"/>
  <c r="P3570" i="1"/>
  <c r="O3570" i="1"/>
  <c r="S3569" i="1"/>
  <c r="R3569" i="1"/>
  <c r="Q3569" i="1"/>
  <c r="P3569" i="1"/>
  <c r="O3569" i="1"/>
  <c r="S3568" i="1"/>
  <c r="R3568" i="1"/>
  <c r="Q3568" i="1"/>
  <c r="P3568" i="1"/>
  <c r="O3568" i="1"/>
  <c r="S3567" i="1"/>
  <c r="R3567" i="1"/>
  <c r="Q3567" i="1"/>
  <c r="P3567" i="1"/>
  <c r="O3567" i="1"/>
  <c r="S3566" i="1"/>
  <c r="R3566" i="1"/>
  <c r="Q3566" i="1"/>
  <c r="P3566" i="1"/>
  <c r="O3566" i="1"/>
  <c r="S3565" i="1"/>
  <c r="R3565" i="1"/>
  <c r="Q3565" i="1"/>
  <c r="P3565" i="1"/>
  <c r="O3565" i="1"/>
  <c r="S3564" i="1"/>
  <c r="R3564" i="1"/>
  <c r="Q3564" i="1"/>
  <c r="P3564" i="1"/>
  <c r="O3564" i="1"/>
  <c r="S3563" i="1"/>
  <c r="R3563" i="1"/>
  <c r="Q3563" i="1"/>
  <c r="P3563" i="1"/>
  <c r="O3563" i="1"/>
  <c r="S3562" i="1"/>
  <c r="R3562" i="1"/>
  <c r="Q3562" i="1"/>
  <c r="P3562" i="1"/>
  <c r="O3562" i="1"/>
  <c r="S3561" i="1"/>
  <c r="R3561" i="1"/>
  <c r="Q3561" i="1"/>
  <c r="P3561" i="1"/>
  <c r="O3561" i="1"/>
  <c r="S3560" i="1"/>
  <c r="R3560" i="1"/>
  <c r="Q3560" i="1"/>
  <c r="P3560" i="1"/>
  <c r="O3560" i="1"/>
  <c r="S3559" i="1"/>
  <c r="R3559" i="1"/>
  <c r="Q3559" i="1"/>
  <c r="P3559" i="1"/>
  <c r="O3559" i="1"/>
  <c r="S3558" i="1"/>
  <c r="R3558" i="1"/>
  <c r="Q3558" i="1"/>
  <c r="P3558" i="1"/>
  <c r="O3558" i="1"/>
  <c r="S3557" i="1"/>
  <c r="R3557" i="1"/>
  <c r="Q3557" i="1"/>
  <c r="P3557" i="1"/>
  <c r="O3557" i="1"/>
  <c r="S3556" i="1"/>
  <c r="R3556" i="1"/>
  <c r="Q3556" i="1"/>
  <c r="P3556" i="1"/>
  <c r="O3556" i="1"/>
  <c r="S3555" i="1"/>
  <c r="R3555" i="1"/>
  <c r="Q3555" i="1"/>
  <c r="P3555" i="1"/>
  <c r="O3555" i="1"/>
  <c r="S3554" i="1"/>
  <c r="R3554" i="1"/>
  <c r="Q3554" i="1"/>
  <c r="P3554" i="1"/>
  <c r="O3554" i="1"/>
  <c r="S3553" i="1"/>
  <c r="R3553" i="1"/>
  <c r="Q3553" i="1"/>
  <c r="P3553" i="1"/>
  <c r="O3553" i="1"/>
  <c r="S3552" i="1"/>
  <c r="R3552" i="1"/>
  <c r="Q3552" i="1"/>
  <c r="P3552" i="1"/>
  <c r="O3552" i="1"/>
  <c r="S3551" i="1"/>
  <c r="R3551" i="1"/>
  <c r="Q3551" i="1"/>
  <c r="P3551" i="1"/>
  <c r="O3551" i="1"/>
  <c r="S3550" i="1"/>
  <c r="R3550" i="1"/>
  <c r="Q3550" i="1"/>
  <c r="P3550" i="1"/>
  <c r="O3550" i="1"/>
  <c r="S3549" i="1"/>
  <c r="R3549" i="1"/>
  <c r="Q3549" i="1"/>
  <c r="P3549" i="1"/>
  <c r="O3549" i="1"/>
  <c r="S3548" i="1"/>
  <c r="R3548" i="1"/>
  <c r="Q3548" i="1"/>
  <c r="P3548" i="1"/>
  <c r="O3548" i="1"/>
  <c r="S3547" i="1"/>
  <c r="R3547" i="1"/>
  <c r="Q3547" i="1"/>
  <c r="P3547" i="1"/>
  <c r="O3547" i="1"/>
  <c r="S3546" i="1"/>
  <c r="R3546" i="1"/>
  <c r="Q3546" i="1"/>
  <c r="P3546" i="1"/>
  <c r="O3546" i="1"/>
  <c r="S3545" i="1"/>
  <c r="R3545" i="1"/>
  <c r="Q3545" i="1"/>
  <c r="P3545" i="1"/>
  <c r="O3545" i="1"/>
  <c r="S3544" i="1"/>
  <c r="R3544" i="1"/>
  <c r="Q3544" i="1"/>
  <c r="P3544" i="1"/>
  <c r="O3544" i="1"/>
  <c r="S3543" i="1"/>
  <c r="R3543" i="1"/>
  <c r="Q3543" i="1"/>
  <c r="P3543" i="1"/>
  <c r="O3543" i="1"/>
  <c r="S3542" i="1"/>
  <c r="R3542" i="1"/>
  <c r="Q3542" i="1"/>
  <c r="P3542" i="1"/>
  <c r="O3542" i="1"/>
  <c r="S3541" i="1"/>
  <c r="R3541" i="1"/>
  <c r="Q3541" i="1"/>
  <c r="P3541" i="1"/>
  <c r="O3541" i="1"/>
  <c r="S3540" i="1"/>
  <c r="R3540" i="1"/>
  <c r="Q3540" i="1"/>
  <c r="P3540" i="1"/>
  <c r="O3540" i="1"/>
  <c r="S3539" i="1"/>
  <c r="R3539" i="1"/>
  <c r="Q3539" i="1"/>
  <c r="P3539" i="1"/>
  <c r="O3539" i="1"/>
  <c r="S3538" i="1"/>
  <c r="R3538" i="1"/>
  <c r="Q3538" i="1"/>
  <c r="P3538" i="1"/>
  <c r="O3538" i="1"/>
  <c r="S3537" i="1"/>
  <c r="R3537" i="1"/>
  <c r="Q3537" i="1"/>
  <c r="P3537" i="1"/>
  <c r="O3537" i="1"/>
  <c r="S3536" i="1"/>
  <c r="R3536" i="1"/>
  <c r="Q3536" i="1"/>
  <c r="P3536" i="1"/>
  <c r="O3536" i="1"/>
  <c r="S3535" i="1"/>
  <c r="R3535" i="1"/>
  <c r="Q3535" i="1"/>
  <c r="P3535" i="1"/>
  <c r="O3535" i="1"/>
  <c r="S3534" i="1"/>
  <c r="R3534" i="1"/>
  <c r="Q3534" i="1"/>
  <c r="P3534" i="1"/>
  <c r="O3534" i="1"/>
  <c r="S3533" i="1"/>
  <c r="R3533" i="1"/>
  <c r="Q3533" i="1"/>
  <c r="P3533" i="1"/>
  <c r="O3533" i="1"/>
  <c r="S3532" i="1"/>
  <c r="R3532" i="1"/>
  <c r="Q3532" i="1"/>
  <c r="P3532" i="1"/>
  <c r="O3532" i="1"/>
  <c r="S3531" i="1"/>
  <c r="R3531" i="1"/>
  <c r="Q3531" i="1"/>
  <c r="P3531" i="1"/>
  <c r="O3531" i="1"/>
  <c r="S3530" i="1"/>
  <c r="R3530" i="1"/>
  <c r="Q3530" i="1"/>
  <c r="P3530" i="1"/>
  <c r="O3530" i="1"/>
  <c r="S3529" i="1"/>
  <c r="R3529" i="1"/>
  <c r="Q3529" i="1"/>
  <c r="P3529" i="1"/>
  <c r="O3529" i="1"/>
  <c r="S3528" i="1"/>
  <c r="R3528" i="1"/>
  <c r="Q3528" i="1"/>
  <c r="P3528" i="1"/>
  <c r="O3528" i="1"/>
  <c r="S3527" i="1"/>
  <c r="R3527" i="1"/>
  <c r="Q3527" i="1"/>
  <c r="P3527" i="1"/>
  <c r="O3527" i="1"/>
  <c r="S3526" i="1"/>
  <c r="R3526" i="1"/>
  <c r="Q3526" i="1"/>
  <c r="P3526" i="1"/>
  <c r="O3526" i="1"/>
  <c r="S3525" i="1"/>
  <c r="R3525" i="1"/>
  <c r="Q3525" i="1"/>
  <c r="P3525" i="1"/>
  <c r="O3525" i="1"/>
  <c r="S3524" i="1"/>
  <c r="R3524" i="1"/>
  <c r="Q3524" i="1"/>
  <c r="P3524" i="1"/>
  <c r="O3524" i="1"/>
  <c r="S3523" i="1"/>
  <c r="R3523" i="1"/>
  <c r="Q3523" i="1"/>
  <c r="P3523" i="1"/>
  <c r="O3523" i="1"/>
  <c r="S3522" i="1"/>
  <c r="R3522" i="1"/>
  <c r="Q3522" i="1"/>
  <c r="P3522" i="1"/>
  <c r="O3522" i="1"/>
  <c r="S3521" i="1"/>
  <c r="R3521" i="1"/>
  <c r="Q3521" i="1"/>
  <c r="P3521" i="1"/>
  <c r="O3521" i="1"/>
  <c r="S3520" i="1"/>
  <c r="R3520" i="1"/>
  <c r="Q3520" i="1"/>
  <c r="P3520" i="1"/>
  <c r="O3520" i="1"/>
  <c r="S3519" i="1"/>
  <c r="R3519" i="1"/>
  <c r="Q3519" i="1"/>
  <c r="P3519" i="1"/>
  <c r="O3519" i="1"/>
  <c r="S3518" i="1"/>
  <c r="R3518" i="1"/>
  <c r="Q3518" i="1"/>
  <c r="P3518" i="1"/>
  <c r="O3518" i="1"/>
  <c r="S3517" i="1"/>
  <c r="R3517" i="1"/>
  <c r="Q3517" i="1"/>
  <c r="P3517" i="1"/>
  <c r="O3517" i="1"/>
  <c r="S3516" i="1"/>
  <c r="R3516" i="1"/>
  <c r="Q3516" i="1"/>
  <c r="P3516" i="1"/>
  <c r="O3516" i="1"/>
  <c r="S3515" i="1"/>
  <c r="R3515" i="1"/>
  <c r="Q3515" i="1"/>
  <c r="P3515" i="1"/>
  <c r="O3515" i="1"/>
  <c r="S3514" i="1"/>
  <c r="R3514" i="1"/>
  <c r="Q3514" i="1"/>
  <c r="P3514" i="1"/>
  <c r="O3514" i="1"/>
  <c r="S3513" i="1"/>
  <c r="R3513" i="1"/>
  <c r="Q3513" i="1"/>
  <c r="P3513" i="1"/>
  <c r="O3513" i="1"/>
  <c r="S3512" i="1"/>
  <c r="R3512" i="1"/>
  <c r="Q3512" i="1"/>
  <c r="P3512" i="1"/>
  <c r="O3512" i="1"/>
  <c r="S3511" i="1"/>
  <c r="R3511" i="1"/>
  <c r="Q3511" i="1"/>
  <c r="P3511" i="1"/>
  <c r="O3511" i="1"/>
  <c r="S3510" i="1"/>
  <c r="R3510" i="1"/>
  <c r="Q3510" i="1"/>
  <c r="P3510" i="1"/>
  <c r="O3510" i="1"/>
  <c r="S3509" i="1"/>
  <c r="R3509" i="1"/>
  <c r="Q3509" i="1"/>
  <c r="P3509" i="1"/>
  <c r="O3509" i="1"/>
  <c r="S3508" i="1"/>
  <c r="R3508" i="1"/>
  <c r="Q3508" i="1"/>
  <c r="P3508" i="1"/>
  <c r="O3508" i="1"/>
  <c r="S3507" i="1"/>
  <c r="R3507" i="1"/>
  <c r="Q3507" i="1"/>
  <c r="P3507" i="1"/>
  <c r="O3507" i="1"/>
  <c r="S3506" i="1"/>
  <c r="R3506" i="1"/>
  <c r="Q3506" i="1"/>
  <c r="P3506" i="1"/>
  <c r="O3506" i="1"/>
  <c r="S3505" i="1"/>
  <c r="R3505" i="1"/>
  <c r="Q3505" i="1"/>
  <c r="P3505" i="1"/>
  <c r="O3505" i="1"/>
  <c r="S3504" i="1"/>
  <c r="R3504" i="1"/>
  <c r="Q3504" i="1"/>
  <c r="P3504" i="1"/>
  <c r="O3504" i="1"/>
  <c r="S3503" i="1"/>
  <c r="R3503" i="1"/>
  <c r="Q3503" i="1"/>
  <c r="P3503" i="1"/>
  <c r="O3503" i="1"/>
  <c r="S3502" i="1"/>
  <c r="R3502" i="1"/>
  <c r="Q3502" i="1"/>
  <c r="P3502" i="1"/>
  <c r="O3502" i="1"/>
  <c r="S3501" i="1"/>
  <c r="R3501" i="1"/>
  <c r="Q3501" i="1"/>
  <c r="P3501" i="1"/>
  <c r="O3501" i="1"/>
  <c r="S3500" i="1"/>
  <c r="R3500" i="1"/>
  <c r="Q3500" i="1"/>
  <c r="P3500" i="1"/>
  <c r="O3500" i="1"/>
  <c r="S3499" i="1"/>
  <c r="R3499" i="1"/>
  <c r="Q3499" i="1"/>
  <c r="P3499" i="1"/>
  <c r="O3499" i="1"/>
  <c r="S3498" i="1"/>
  <c r="R3498" i="1"/>
  <c r="Q3498" i="1"/>
  <c r="P3498" i="1"/>
  <c r="O3498" i="1"/>
  <c r="S3497" i="1"/>
  <c r="R3497" i="1"/>
  <c r="Q3497" i="1"/>
  <c r="P3497" i="1"/>
  <c r="O3497" i="1"/>
  <c r="S3496" i="1"/>
  <c r="R3496" i="1"/>
  <c r="Q3496" i="1"/>
  <c r="P3496" i="1"/>
  <c r="O3496" i="1"/>
  <c r="S3495" i="1"/>
  <c r="R3495" i="1"/>
  <c r="Q3495" i="1"/>
  <c r="P3495" i="1"/>
  <c r="O3495" i="1"/>
  <c r="S3494" i="1"/>
  <c r="R3494" i="1"/>
  <c r="Q3494" i="1"/>
  <c r="P3494" i="1"/>
  <c r="O3494" i="1"/>
  <c r="S3493" i="1"/>
  <c r="R3493" i="1"/>
  <c r="Q3493" i="1"/>
  <c r="P3493" i="1"/>
  <c r="O3493" i="1"/>
  <c r="S3492" i="1"/>
  <c r="R3492" i="1"/>
  <c r="Q3492" i="1"/>
  <c r="P3492" i="1"/>
  <c r="O3492" i="1"/>
  <c r="S3491" i="1"/>
  <c r="R3491" i="1"/>
  <c r="Q3491" i="1"/>
  <c r="P3491" i="1"/>
  <c r="O3491" i="1"/>
  <c r="S3490" i="1"/>
  <c r="R3490" i="1"/>
  <c r="Q3490" i="1"/>
  <c r="P3490" i="1"/>
  <c r="O3490" i="1"/>
  <c r="S3489" i="1"/>
  <c r="R3489" i="1"/>
  <c r="Q3489" i="1"/>
  <c r="P3489" i="1"/>
  <c r="O3489" i="1"/>
  <c r="S3488" i="1"/>
  <c r="R3488" i="1"/>
  <c r="Q3488" i="1"/>
  <c r="P3488" i="1"/>
  <c r="O3488" i="1"/>
  <c r="S3487" i="1"/>
  <c r="R3487" i="1"/>
  <c r="Q3487" i="1"/>
  <c r="P3487" i="1"/>
  <c r="O3487" i="1"/>
  <c r="S3486" i="1"/>
  <c r="R3486" i="1"/>
  <c r="Q3486" i="1"/>
  <c r="P3486" i="1"/>
  <c r="O3486" i="1"/>
  <c r="S3485" i="1"/>
  <c r="R3485" i="1"/>
  <c r="Q3485" i="1"/>
  <c r="P3485" i="1"/>
  <c r="O3485" i="1"/>
  <c r="S3484" i="1"/>
  <c r="R3484" i="1"/>
  <c r="Q3484" i="1"/>
  <c r="P3484" i="1"/>
  <c r="O3484" i="1"/>
  <c r="S3483" i="1"/>
  <c r="R3483" i="1"/>
  <c r="Q3483" i="1"/>
  <c r="P3483" i="1"/>
  <c r="O3483" i="1"/>
  <c r="S3482" i="1"/>
  <c r="R3482" i="1"/>
  <c r="Q3482" i="1"/>
  <c r="P3482" i="1"/>
  <c r="O3482" i="1"/>
  <c r="S3481" i="1"/>
  <c r="R3481" i="1"/>
  <c r="Q3481" i="1"/>
  <c r="P3481" i="1"/>
  <c r="O3481" i="1"/>
  <c r="S3480" i="1"/>
  <c r="R3480" i="1"/>
  <c r="Q3480" i="1"/>
  <c r="P3480" i="1"/>
  <c r="O3480" i="1"/>
  <c r="S3479" i="1"/>
  <c r="R3479" i="1"/>
  <c r="Q3479" i="1"/>
  <c r="P3479" i="1"/>
  <c r="O3479" i="1"/>
  <c r="S3478" i="1"/>
  <c r="R3478" i="1"/>
  <c r="Q3478" i="1"/>
  <c r="P3478" i="1"/>
  <c r="O3478" i="1"/>
  <c r="S3477" i="1"/>
  <c r="R3477" i="1"/>
  <c r="Q3477" i="1"/>
  <c r="P3477" i="1"/>
  <c r="O3477" i="1"/>
  <c r="S3476" i="1"/>
  <c r="R3476" i="1"/>
  <c r="Q3476" i="1"/>
  <c r="P3476" i="1"/>
  <c r="O3476" i="1"/>
  <c r="S3475" i="1"/>
  <c r="R3475" i="1"/>
  <c r="Q3475" i="1"/>
  <c r="P3475" i="1"/>
  <c r="O3475" i="1"/>
  <c r="S3474" i="1"/>
  <c r="R3474" i="1"/>
  <c r="Q3474" i="1"/>
  <c r="P3474" i="1"/>
  <c r="O3474" i="1"/>
  <c r="S3473" i="1"/>
  <c r="R3473" i="1"/>
  <c r="Q3473" i="1"/>
  <c r="P3473" i="1"/>
  <c r="O3473" i="1"/>
  <c r="S3472" i="1"/>
  <c r="R3472" i="1"/>
  <c r="Q3472" i="1"/>
  <c r="P3472" i="1"/>
  <c r="O3472" i="1"/>
  <c r="S3471" i="1"/>
  <c r="R3471" i="1"/>
  <c r="Q3471" i="1"/>
  <c r="P3471" i="1"/>
  <c r="O3471" i="1"/>
  <c r="S3470" i="1"/>
  <c r="R3470" i="1"/>
  <c r="Q3470" i="1"/>
  <c r="P3470" i="1"/>
  <c r="O3470" i="1"/>
  <c r="S3469" i="1"/>
  <c r="R3469" i="1"/>
  <c r="Q3469" i="1"/>
  <c r="P3469" i="1"/>
  <c r="O3469" i="1"/>
  <c r="S3468" i="1"/>
  <c r="R3468" i="1"/>
  <c r="Q3468" i="1"/>
  <c r="P3468" i="1"/>
  <c r="O3468" i="1"/>
  <c r="S3467" i="1"/>
  <c r="R3467" i="1"/>
  <c r="Q3467" i="1"/>
  <c r="P3467" i="1"/>
  <c r="O3467" i="1"/>
  <c r="S3466" i="1"/>
  <c r="R3466" i="1"/>
  <c r="Q3466" i="1"/>
  <c r="P3466" i="1"/>
  <c r="O3466" i="1"/>
  <c r="S3465" i="1"/>
  <c r="R3465" i="1"/>
  <c r="Q3465" i="1"/>
  <c r="P3465" i="1"/>
  <c r="O3465" i="1"/>
  <c r="S3464" i="1"/>
  <c r="R3464" i="1"/>
  <c r="Q3464" i="1"/>
  <c r="P3464" i="1"/>
  <c r="O3464" i="1"/>
  <c r="S3463" i="1"/>
  <c r="R3463" i="1"/>
  <c r="Q3463" i="1"/>
  <c r="P3463" i="1"/>
  <c r="O3463" i="1"/>
  <c r="S3462" i="1"/>
  <c r="R3462" i="1"/>
  <c r="Q3462" i="1"/>
  <c r="P3462" i="1"/>
  <c r="O3462" i="1"/>
  <c r="S3461" i="1"/>
  <c r="R3461" i="1"/>
  <c r="Q3461" i="1"/>
  <c r="P3461" i="1"/>
  <c r="O3461" i="1"/>
  <c r="S3460" i="1"/>
  <c r="R3460" i="1"/>
  <c r="Q3460" i="1"/>
  <c r="P3460" i="1"/>
  <c r="O3460" i="1"/>
  <c r="S3459" i="1"/>
  <c r="R3459" i="1"/>
  <c r="Q3459" i="1"/>
  <c r="P3459" i="1"/>
  <c r="O3459" i="1"/>
  <c r="S3458" i="1"/>
  <c r="R3458" i="1"/>
  <c r="Q3458" i="1"/>
  <c r="P3458" i="1"/>
  <c r="O3458" i="1"/>
  <c r="S3457" i="1"/>
  <c r="R3457" i="1"/>
  <c r="Q3457" i="1"/>
  <c r="P3457" i="1"/>
  <c r="O3457" i="1"/>
  <c r="S3456" i="1"/>
  <c r="R3456" i="1"/>
  <c r="Q3456" i="1"/>
  <c r="P3456" i="1"/>
  <c r="O3456" i="1"/>
  <c r="S3455" i="1"/>
  <c r="R3455" i="1"/>
  <c r="Q3455" i="1"/>
  <c r="P3455" i="1"/>
  <c r="O3455" i="1"/>
  <c r="S3454" i="1"/>
  <c r="R3454" i="1"/>
  <c r="Q3454" i="1"/>
  <c r="P3454" i="1"/>
  <c r="O3454" i="1"/>
  <c r="S3453" i="1"/>
  <c r="R3453" i="1"/>
  <c r="Q3453" i="1"/>
  <c r="P3453" i="1"/>
  <c r="O3453" i="1"/>
  <c r="S3452" i="1"/>
  <c r="R3452" i="1"/>
  <c r="Q3452" i="1"/>
  <c r="P3452" i="1"/>
  <c r="O3452" i="1"/>
  <c r="S3451" i="1"/>
  <c r="R3451" i="1"/>
  <c r="Q3451" i="1"/>
  <c r="P3451" i="1"/>
  <c r="O3451" i="1"/>
  <c r="S3450" i="1"/>
  <c r="R3450" i="1"/>
  <c r="Q3450" i="1"/>
  <c r="P3450" i="1"/>
  <c r="O3450" i="1"/>
  <c r="S3449" i="1"/>
  <c r="R3449" i="1"/>
  <c r="Q3449" i="1"/>
  <c r="P3449" i="1"/>
  <c r="O3449" i="1"/>
  <c r="S3448" i="1"/>
  <c r="R3448" i="1"/>
  <c r="Q3448" i="1"/>
  <c r="P3448" i="1"/>
  <c r="O3448" i="1"/>
  <c r="S3447" i="1"/>
  <c r="R3447" i="1"/>
  <c r="Q3447" i="1"/>
  <c r="P3447" i="1"/>
  <c r="O3447" i="1"/>
  <c r="S3446" i="1"/>
  <c r="R3446" i="1"/>
  <c r="Q3446" i="1"/>
  <c r="P3446" i="1"/>
  <c r="O3446" i="1"/>
  <c r="S3445" i="1"/>
  <c r="R3445" i="1"/>
  <c r="Q3445" i="1"/>
  <c r="P3445" i="1"/>
  <c r="O3445" i="1"/>
  <c r="S3444" i="1"/>
  <c r="R3444" i="1"/>
  <c r="Q3444" i="1"/>
  <c r="P3444" i="1"/>
  <c r="O3444" i="1"/>
  <c r="S3443" i="1"/>
  <c r="R3443" i="1"/>
  <c r="Q3443" i="1"/>
  <c r="P3443" i="1"/>
  <c r="O3443" i="1"/>
  <c r="S3442" i="1"/>
  <c r="R3442" i="1"/>
  <c r="Q3442" i="1"/>
  <c r="P3442" i="1"/>
  <c r="O3442" i="1"/>
  <c r="S3441" i="1"/>
  <c r="R3441" i="1"/>
  <c r="Q3441" i="1"/>
  <c r="P3441" i="1"/>
  <c r="O3441" i="1"/>
  <c r="S3440" i="1"/>
  <c r="R3440" i="1"/>
  <c r="Q3440" i="1"/>
  <c r="P3440" i="1"/>
  <c r="O3440" i="1"/>
  <c r="S3439" i="1"/>
  <c r="R3439" i="1"/>
  <c r="Q3439" i="1"/>
  <c r="P3439" i="1"/>
  <c r="O3439" i="1"/>
  <c r="S3438" i="1"/>
  <c r="R3438" i="1"/>
  <c r="Q3438" i="1"/>
  <c r="P3438" i="1"/>
  <c r="O3438" i="1"/>
  <c r="S3437" i="1"/>
  <c r="R3437" i="1"/>
  <c r="Q3437" i="1"/>
  <c r="P3437" i="1"/>
  <c r="O3437" i="1"/>
  <c r="S3436" i="1"/>
  <c r="R3436" i="1"/>
  <c r="Q3436" i="1"/>
  <c r="P3436" i="1"/>
  <c r="O3436" i="1"/>
  <c r="S3435" i="1"/>
  <c r="R3435" i="1"/>
  <c r="Q3435" i="1"/>
  <c r="P3435" i="1"/>
  <c r="O3435" i="1"/>
  <c r="S3434" i="1"/>
  <c r="R3434" i="1"/>
  <c r="Q3434" i="1"/>
  <c r="P3434" i="1"/>
  <c r="O3434" i="1"/>
  <c r="S3433" i="1"/>
  <c r="R3433" i="1"/>
  <c r="Q3433" i="1"/>
  <c r="P3433" i="1"/>
  <c r="O3433" i="1"/>
  <c r="S3432" i="1"/>
  <c r="R3432" i="1"/>
  <c r="Q3432" i="1"/>
  <c r="P3432" i="1"/>
  <c r="O3432" i="1"/>
  <c r="S3431" i="1"/>
  <c r="R3431" i="1"/>
  <c r="Q3431" i="1"/>
  <c r="P3431" i="1"/>
  <c r="O3431" i="1"/>
  <c r="S3430" i="1"/>
  <c r="R3430" i="1"/>
  <c r="Q3430" i="1"/>
  <c r="P3430" i="1"/>
  <c r="O3430" i="1"/>
  <c r="S3429" i="1"/>
  <c r="R3429" i="1"/>
  <c r="Q3429" i="1"/>
  <c r="P3429" i="1"/>
  <c r="O3429" i="1"/>
  <c r="S3428" i="1"/>
  <c r="R3428" i="1"/>
  <c r="Q3428" i="1"/>
  <c r="P3428" i="1"/>
  <c r="O3428" i="1"/>
  <c r="S3427" i="1"/>
  <c r="R3427" i="1"/>
  <c r="Q3427" i="1"/>
  <c r="P3427" i="1"/>
  <c r="O3427" i="1"/>
  <c r="S3426" i="1"/>
  <c r="R3426" i="1"/>
  <c r="Q3426" i="1"/>
  <c r="P3426" i="1"/>
  <c r="O3426" i="1"/>
  <c r="S3425" i="1"/>
  <c r="R3425" i="1"/>
  <c r="Q3425" i="1"/>
  <c r="P3425" i="1"/>
  <c r="O3425" i="1"/>
  <c r="S3424" i="1"/>
  <c r="R3424" i="1"/>
  <c r="Q3424" i="1"/>
  <c r="P3424" i="1"/>
  <c r="O3424" i="1"/>
  <c r="S3423" i="1"/>
  <c r="R3423" i="1"/>
  <c r="Q3423" i="1"/>
  <c r="P3423" i="1"/>
  <c r="O3423" i="1"/>
  <c r="S3422" i="1"/>
  <c r="R3422" i="1"/>
  <c r="Q3422" i="1"/>
  <c r="P3422" i="1"/>
  <c r="O3422" i="1"/>
  <c r="S3421" i="1"/>
  <c r="R3421" i="1"/>
  <c r="Q3421" i="1"/>
  <c r="P3421" i="1"/>
  <c r="O3421" i="1"/>
  <c r="S3420" i="1"/>
  <c r="R3420" i="1"/>
  <c r="Q3420" i="1"/>
  <c r="P3420" i="1"/>
  <c r="O3420" i="1"/>
  <c r="S3419" i="1"/>
  <c r="R3419" i="1"/>
  <c r="Q3419" i="1"/>
  <c r="P3419" i="1"/>
  <c r="O3419" i="1"/>
  <c r="S3418" i="1"/>
  <c r="R3418" i="1"/>
  <c r="Q3418" i="1"/>
  <c r="P3418" i="1"/>
  <c r="O3418" i="1"/>
  <c r="S3417" i="1"/>
  <c r="R3417" i="1"/>
  <c r="Q3417" i="1"/>
  <c r="P3417" i="1"/>
  <c r="O3417" i="1"/>
  <c r="S3416" i="1"/>
  <c r="R3416" i="1"/>
  <c r="Q3416" i="1"/>
  <c r="P3416" i="1"/>
  <c r="O3416" i="1"/>
  <c r="S3415" i="1"/>
  <c r="R3415" i="1"/>
  <c r="Q3415" i="1"/>
  <c r="P3415" i="1"/>
  <c r="O3415" i="1"/>
  <c r="S3414" i="1"/>
  <c r="R3414" i="1"/>
  <c r="Q3414" i="1"/>
  <c r="P3414" i="1"/>
  <c r="O3414" i="1"/>
  <c r="S3413" i="1"/>
  <c r="R3413" i="1"/>
  <c r="Q3413" i="1"/>
  <c r="P3413" i="1"/>
  <c r="O3413" i="1"/>
  <c r="S3412" i="1"/>
  <c r="R3412" i="1"/>
  <c r="Q3412" i="1"/>
  <c r="P3412" i="1"/>
  <c r="O3412" i="1"/>
  <c r="S3411" i="1"/>
  <c r="R3411" i="1"/>
  <c r="Q3411" i="1"/>
  <c r="P3411" i="1"/>
  <c r="O3411" i="1"/>
  <c r="S3410" i="1"/>
  <c r="R3410" i="1"/>
  <c r="Q3410" i="1"/>
  <c r="P3410" i="1"/>
  <c r="O3410" i="1"/>
  <c r="S3409" i="1"/>
  <c r="R3409" i="1"/>
  <c r="Q3409" i="1"/>
  <c r="P3409" i="1"/>
  <c r="O3409" i="1"/>
  <c r="S3408" i="1"/>
  <c r="R3408" i="1"/>
  <c r="Q3408" i="1"/>
  <c r="P3408" i="1"/>
  <c r="O3408" i="1"/>
  <c r="S3407" i="1"/>
  <c r="R3407" i="1"/>
  <c r="Q3407" i="1"/>
  <c r="P3407" i="1"/>
  <c r="O3407" i="1"/>
  <c r="S3406" i="1"/>
  <c r="R3406" i="1"/>
  <c r="Q3406" i="1"/>
  <c r="P3406" i="1"/>
  <c r="O3406" i="1"/>
  <c r="S3405" i="1"/>
  <c r="R3405" i="1"/>
  <c r="Q3405" i="1"/>
  <c r="P3405" i="1"/>
  <c r="O3405" i="1"/>
  <c r="S3404" i="1"/>
  <c r="R3404" i="1"/>
  <c r="Q3404" i="1"/>
  <c r="P3404" i="1"/>
  <c r="O3404" i="1"/>
  <c r="S3403" i="1"/>
  <c r="R3403" i="1"/>
  <c r="Q3403" i="1"/>
  <c r="P3403" i="1"/>
  <c r="O3403" i="1"/>
  <c r="S3402" i="1"/>
  <c r="R3402" i="1"/>
  <c r="Q3402" i="1"/>
  <c r="P3402" i="1"/>
  <c r="O3402" i="1"/>
  <c r="S3401" i="1"/>
  <c r="R3401" i="1"/>
  <c r="Q3401" i="1"/>
  <c r="P3401" i="1"/>
  <c r="O3401" i="1"/>
  <c r="S3400" i="1"/>
  <c r="R3400" i="1"/>
  <c r="Q3400" i="1"/>
  <c r="P3400" i="1"/>
  <c r="O3400" i="1"/>
  <c r="S3399" i="1"/>
  <c r="R3399" i="1"/>
  <c r="Q3399" i="1"/>
  <c r="P3399" i="1"/>
  <c r="O3399" i="1"/>
  <c r="S3398" i="1"/>
  <c r="R3398" i="1"/>
  <c r="Q3398" i="1"/>
  <c r="P3398" i="1"/>
  <c r="O3398" i="1"/>
  <c r="S3397" i="1"/>
  <c r="R3397" i="1"/>
  <c r="Q3397" i="1"/>
  <c r="P3397" i="1"/>
  <c r="O3397" i="1"/>
  <c r="S3396" i="1"/>
  <c r="R3396" i="1"/>
  <c r="Q3396" i="1"/>
  <c r="P3396" i="1"/>
  <c r="O3396" i="1"/>
  <c r="S3395" i="1"/>
  <c r="R3395" i="1"/>
  <c r="Q3395" i="1"/>
  <c r="P3395" i="1"/>
  <c r="O3395" i="1"/>
  <c r="S3394" i="1"/>
  <c r="R3394" i="1"/>
  <c r="Q3394" i="1"/>
  <c r="P3394" i="1"/>
  <c r="O3394" i="1"/>
  <c r="S3393" i="1"/>
  <c r="R3393" i="1"/>
  <c r="Q3393" i="1"/>
  <c r="P3393" i="1"/>
  <c r="O3393" i="1"/>
  <c r="S3392" i="1"/>
  <c r="R3392" i="1"/>
  <c r="Q3392" i="1"/>
  <c r="P3392" i="1"/>
  <c r="O3392" i="1"/>
  <c r="S3391" i="1"/>
  <c r="R3391" i="1"/>
  <c r="Q3391" i="1"/>
  <c r="P3391" i="1"/>
  <c r="O3391" i="1"/>
  <c r="S3390" i="1"/>
  <c r="R3390" i="1"/>
  <c r="Q3390" i="1"/>
  <c r="P3390" i="1"/>
  <c r="O3390" i="1"/>
  <c r="S3389" i="1"/>
  <c r="R3389" i="1"/>
  <c r="Q3389" i="1"/>
  <c r="P3389" i="1"/>
  <c r="O3389" i="1"/>
  <c r="S3388" i="1"/>
  <c r="R3388" i="1"/>
  <c r="Q3388" i="1"/>
  <c r="P3388" i="1"/>
  <c r="O3388" i="1"/>
  <c r="S3387" i="1"/>
  <c r="R3387" i="1"/>
  <c r="Q3387" i="1"/>
  <c r="P3387" i="1"/>
  <c r="O3387" i="1"/>
  <c r="S3386" i="1"/>
  <c r="R3386" i="1"/>
  <c r="Q3386" i="1"/>
  <c r="P3386" i="1"/>
  <c r="O3386" i="1"/>
  <c r="S3385" i="1"/>
  <c r="R3385" i="1"/>
  <c r="Q3385" i="1"/>
  <c r="P3385" i="1"/>
  <c r="O3385" i="1"/>
  <c r="S3384" i="1"/>
  <c r="R3384" i="1"/>
  <c r="Q3384" i="1"/>
  <c r="P3384" i="1"/>
  <c r="O3384" i="1"/>
  <c r="S3383" i="1"/>
  <c r="R3383" i="1"/>
  <c r="Q3383" i="1"/>
  <c r="P3383" i="1"/>
  <c r="O3383" i="1"/>
  <c r="S3382" i="1"/>
  <c r="R3382" i="1"/>
  <c r="Q3382" i="1"/>
  <c r="P3382" i="1"/>
  <c r="O3382" i="1"/>
  <c r="S3381" i="1"/>
  <c r="R3381" i="1"/>
  <c r="Q3381" i="1"/>
  <c r="P3381" i="1"/>
  <c r="O3381" i="1"/>
  <c r="S3380" i="1"/>
  <c r="R3380" i="1"/>
  <c r="Q3380" i="1"/>
  <c r="P3380" i="1"/>
  <c r="O3380" i="1"/>
  <c r="S3379" i="1"/>
  <c r="R3379" i="1"/>
  <c r="Q3379" i="1"/>
  <c r="P3379" i="1"/>
  <c r="O3379" i="1"/>
  <c r="S3378" i="1"/>
  <c r="R3378" i="1"/>
  <c r="Q3378" i="1"/>
  <c r="P3378" i="1"/>
  <c r="O3378" i="1"/>
  <c r="S3377" i="1"/>
  <c r="R3377" i="1"/>
  <c r="Q3377" i="1"/>
  <c r="P3377" i="1"/>
  <c r="O3377" i="1"/>
  <c r="S3376" i="1"/>
  <c r="R3376" i="1"/>
  <c r="Q3376" i="1"/>
  <c r="P3376" i="1"/>
  <c r="O3376" i="1"/>
  <c r="S3375" i="1"/>
  <c r="R3375" i="1"/>
  <c r="Q3375" i="1"/>
  <c r="P3375" i="1"/>
  <c r="O3375" i="1"/>
  <c r="S3374" i="1"/>
  <c r="R3374" i="1"/>
  <c r="Q3374" i="1"/>
  <c r="P3374" i="1"/>
  <c r="O3374" i="1"/>
  <c r="S3373" i="1"/>
  <c r="R3373" i="1"/>
  <c r="Q3373" i="1"/>
  <c r="P3373" i="1"/>
  <c r="O3373" i="1"/>
  <c r="S3372" i="1"/>
  <c r="R3372" i="1"/>
  <c r="Q3372" i="1"/>
  <c r="P3372" i="1"/>
  <c r="O3372" i="1"/>
  <c r="S3371" i="1"/>
  <c r="R3371" i="1"/>
  <c r="Q3371" i="1"/>
  <c r="P3371" i="1"/>
  <c r="O3371" i="1"/>
  <c r="S3370" i="1"/>
  <c r="R3370" i="1"/>
  <c r="Q3370" i="1"/>
  <c r="P3370" i="1"/>
  <c r="O3370" i="1"/>
  <c r="S3369" i="1"/>
  <c r="R3369" i="1"/>
  <c r="Q3369" i="1"/>
  <c r="P3369" i="1"/>
  <c r="O3369" i="1"/>
  <c r="S3368" i="1"/>
  <c r="R3368" i="1"/>
  <c r="Q3368" i="1"/>
  <c r="P3368" i="1"/>
  <c r="O3368" i="1"/>
  <c r="S3367" i="1"/>
  <c r="R3367" i="1"/>
  <c r="Q3367" i="1"/>
  <c r="P3367" i="1"/>
  <c r="O3367" i="1"/>
  <c r="S3366" i="1"/>
  <c r="R3366" i="1"/>
  <c r="Q3366" i="1"/>
  <c r="P3366" i="1"/>
  <c r="O3366" i="1"/>
  <c r="S3365" i="1"/>
  <c r="R3365" i="1"/>
  <c r="Q3365" i="1"/>
  <c r="P3365" i="1"/>
  <c r="O3365" i="1"/>
  <c r="S3364" i="1"/>
  <c r="R3364" i="1"/>
  <c r="Q3364" i="1"/>
  <c r="P3364" i="1"/>
  <c r="O3364" i="1"/>
  <c r="S3363" i="1"/>
  <c r="R3363" i="1"/>
  <c r="Q3363" i="1"/>
  <c r="P3363" i="1"/>
  <c r="O3363" i="1"/>
  <c r="S3362" i="1"/>
  <c r="R3362" i="1"/>
  <c r="Q3362" i="1"/>
  <c r="P3362" i="1"/>
  <c r="O3362" i="1"/>
  <c r="S3361" i="1"/>
  <c r="R3361" i="1"/>
  <c r="Q3361" i="1"/>
  <c r="P3361" i="1"/>
  <c r="O3361" i="1"/>
  <c r="S3360" i="1"/>
  <c r="R3360" i="1"/>
  <c r="Q3360" i="1"/>
  <c r="P3360" i="1"/>
  <c r="O3360" i="1"/>
  <c r="S3359" i="1"/>
  <c r="R3359" i="1"/>
  <c r="Q3359" i="1"/>
  <c r="P3359" i="1"/>
  <c r="O3359" i="1"/>
  <c r="S3358" i="1"/>
  <c r="R3358" i="1"/>
  <c r="Q3358" i="1"/>
  <c r="P3358" i="1"/>
  <c r="O3358" i="1"/>
  <c r="S3357" i="1"/>
  <c r="R3357" i="1"/>
  <c r="Q3357" i="1"/>
  <c r="P3357" i="1"/>
  <c r="O3357" i="1"/>
  <c r="S3356" i="1"/>
  <c r="R3356" i="1"/>
  <c r="Q3356" i="1"/>
  <c r="P3356" i="1"/>
  <c r="O3356" i="1"/>
  <c r="S3355" i="1"/>
  <c r="R3355" i="1"/>
  <c r="Q3355" i="1"/>
  <c r="P3355" i="1"/>
  <c r="O3355" i="1"/>
  <c r="S3354" i="1"/>
  <c r="R3354" i="1"/>
  <c r="Q3354" i="1"/>
  <c r="P3354" i="1"/>
  <c r="O3354" i="1"/>
  <c r="S3353" i="1"/>
  <c r="R3353" i="1"/>
  <c r="Q3353" i="1"/>
  <c r="P3353" i="1"/>
  <c r="O3353" i="1"/>
  <c r="S3352" i="1"/>
  <c r="R3352" i="1"/>
  <c r="Q3352" i="1"/>
  <c r="P3352" i="1"/>
  <c r="O3352" i="1"/>
  <c r="S3351" i="1"/>
  <c r="R3351" i="1"/>
  <c r="Q3351" i="1"/>
  <c r="P3351" i="1"/>
  <c r="O3351" i="1"/>
  <c r="S3350" i="1"/>
  <c r="R3350" i="1"/>
  <c r="Q3350" i="1"/>
  <c r="P3350" i="1"/>
  <c r="O3350" i="1"/>
  <c r="S3349" i="1"/>
  <c r="R3349" i="1"/>
  <c r="Q3349" i="1"/>
  <c r="P3349" i="1"/>
  <c r="O3349" i="1"/>
  <c r="S3348" i="1"/>
  <c r="R3348" i="1"/>
  <c r="Q3348" i="1"/>
  <c r="P3348" i="1"/>
  <c r="O3348" i="1"/>
  <c r="S3347" i="1"/>
  <c r="R3347" i="1"/>
  <c r="Q3347" i="1"/>
  <c r="P3347" i="1"/>
  <c r="O3347" i="1"/>
  <c r="S3346" i="1"/>
  <c r="R3346" i="1"/>
  <c r="Q3346" i="1"/>
  <c r="P3346" i="1"/>
  <c r="O3346" i="1"/>
  <c r="S3345" i="1"/>
  <c r="R3345" i="1"/>
  <c r="Q3345" i="1"/>
  <c r="P3345" i="1"/>
  <c r="O3345" i="1"/>
  <c r="S3344" i="1"/>
  <c r="R3344" i="1"/>
  <c r="Q3344" i="1"/>
  <c r="P3344" i="1"/>
  <c r="O3344" i="1"/>
  <c r="S3343" i="1"/>
  <c r="R3343" i="1"/>
  <c r="Q3343" i="1"/>
  <c r="P3343" i="1"/>
  <c r="O3343" i="1"/>
  <c r="S3342" i="1"/>
  <c r="R3342" i="1"/>
  <c r="Q3342" i="1"/>
  <c r="P3342" i="1"/>
  <c r="O3342" i="1"/>
  <c r="S3341" i="1"/>
  <c r="R3341" i="1"/>
  <c r="Q3341" i="1"/>
  <c r="P3341" i="1"/>
  <c r="O3341" i="1"/>
  <c r="S3340" i="1"/>
  <c r="R3340" i="1"/>
  <c r="Q3340" i="1"/>
  <c r="P3340" i="1"/>
  <c r="O3340" i="1"/>
  <c r="S3339" i="1"/>
  <c r="R3339" i="1"/>
  <c r="Q3339" i="1"/>
  <c r="P3339" i="1"/>
  <c r="O3339" i="1"/>
  <c r="S3338" i="1"/>
  <c r="R3338" i="1"/>
  <c r="Q3338" i="1"/>
  <c r="P3338" i="1"/>
  <c r="O3338" i="1"/>
  <c r="S3337" i="1"/>
  <c r="R3337" i="1"/>
  <c r="Q3337" i="1"/>
  <c r="P3337" i="1"/>
  <c r="O3337" i="1"/>
  <c r="S3336" i="1"/>
  <c r="R3336" i="1"/>
  <c r="Q3336" i="1"/>
  <c r="P3336" i="1"/>
  <c r="O3336" i="1"/>
  <c r="S3335" i="1"/>
  <c r="R3335" i="1"/>
  <c r="Q3335" i="1"/>
  <c r="P3335" i="1"/>
  <c r="O3335" i="1"/>
  <c r="S3334" i="1"/>
  <c r="R3334" i="1"/>
  <c r="Q3334" i="1"/>
  <c r="P3334" i="1"/>
  <c r="O3334" i="1"/>
  <c r="S3333" i="1"/>
  <c r="R3333" i="1"/>
  <c r="Q3333" i="1"/>
  <c r="P3333" i="1"/>
  <c r="O3333" i="1"/>
  <c r="S3332" i="1"/>
  <c r="R3332" i="1"/>
  <c r="Q3332" i="1"/>
  <c r="P3332" i="1"/>
  <c r="O3332" i="1"/>
  <c r="S3331" i="1"/>
  <c r="R3331" i="1"/>
  <c r="Q3331" i="1"/>
  <c r="P3331" i="1"/>
  <c r="O3331" i="1"/>
  <c r="S3330" i="1"/>
  <c r="R3330" i="1"/>
  <c r="Q3330" i="1"/>
  <c r="P3330" i="1"/>
  <c r="O3330" i="1"/>
  <c r="S3329" i="1"/>
  <c r="R3329" i="1"/>
  <c r="Q3329" i="1"/>
  <c r="P3329" i="1"/>
  <c r="O3329" i="1"/>
  <c r="S3328" i="1"/>
  <c r="R3328" i="1"/>
  <c r="Q3328" i="1"/>
  <c r="P3328" i="1"/>
  <c r="O3328" i="1"/>
  <c r="S3327" i="1"/>
  <c r="R3327" i="1"/>
  <c r="Q3327" i="1"/>
  <c r="P3327" i="1"/>
  <c r="O3327" i="1"/>
  <c r="S3326" i="1"/>
  <c r="R3326" i="1"/>
  <c r="Q3326" i="1"/>
  <c r="P3326" i="1"/>
  <c r="O3326" i="1"/>
  <c r="S3325" i="1"/>
  <c r="R3325" i="1"/>
  <c r="Q3325" i="1"/>
  <c r="P3325" i="1"/>
  <c r="O3325" i="1"/>
  <c r="S3324" i="1"/>
  <c r="R3324" i="1"/>
  <c r="Q3324" i="1"/>
  <c r="P3324" i="1"/>
  <c r="O3324" i="1"/>
  <c r="S3323" i="1"/>
  <c r="R3323" i="1"/>
  <c r="Q3323" i="1"/>
  <c r="P3323" i="1"/>
  <c r="O3323" i="1"/>
  <c r="S3322" i="1"/>
  <c r="R3322" i="1"/>
  <c r="Q3322" i="1"/>
  <c r="P3322" i="1"/>
  <c r="O3322" i="1"/>
  <c r="S3321" i="1"/>
  <c r="R3321" i="1"/>
  <c r="Q3321" i="1"/>
  <c r="P3321" i="1"/>
  <c r="O3321" i="1"/>
  <c r="S3320" i="1"/>
  <c r="R3320" i="1"/>
  <c r="Q3320" i="1"/>
  <c r="P3320" i="1"/>
  <c r="O3320" i="1"/>
  <c r="S3319" i="1"/>
  <c r="R3319" i="1"/>
  <c r="Q3319" i="1"/>
  <c r="P3319" i="1"/>
  <c r="O3319" i="1"/>
  <c r="S3318" i="1"/>
  <c r="R3318" i="1"/>
  <c r="Q3318" i="1"/>
  <c r="P3318" i="1"/>
  <c r="O3318" i="1"/>
  <c r="S3317" i="1"/>
  <c r="R3317" i="1"/>
  <c r="Q3317" i="1"/>
  <c r="P3317" i="1"/>
  <c r="O3317" i="1"/>
  <c r="S3316" i="1"/>
  <c r="R3316" i="1"/>
  <c r="Q3316" i="1"/>
  <c r="P3316" i="1"/>
  <c r="O3316" i="1"/>
  <c r="S3315" i="1"/>
  <c r="R3315" i="1"/>
  <c r="Q3315" i="1"/>
  <c r="P3315" i="1"/>
  <c r="O3315" i="1"/>
  <c r="S3314" i="1"/>
  <c r="R3314" i="1"/>
  <c r="Q3314" i="1"/>
  <c r="P3314" i="1"/>
  <c r="O3314" i="1"/>
  <c r="S3313" i="1"/>
  <c r="R3313" i="1"/>
  <c r="Q3313" i="1"/>
  <c r="P3313" i="1"/>
  <c r="O3313" i="1"/>
  <c r="S3312" i="1"/>
  <c r="R3312" i="1"/>
  <c r="Q3312" i="1"/>
  <c r="P3312" i="1"/>
  <c r="O3312" i="1"/>
  <c r="S3311" i="1"/>
  <c r="R3311" i="1"/>
  <c r="Q3311" i="1"/>
  <c r="P3311" i="1"/>
  <c r="O3311" i="1"/>
  <c r="S3310" i="1"/>
  <c r="R3310" i="1"/>
  <c r="Q3310" i="1"/>
  <c r="P3310" i="1"/>
  <c r="O3310" i="1"/>
  <c r="S3309" i="1"/>
  <c r="R3309" i="1"/>
  <c r="Q3309" i="1"/>
  <c r="P3309" i="1"/>
  <c r="O3309" i="1"/>
  <c r="S3308" i="1"/>
  <c r="R3308" i="1"/>
  <c r="Q3308" i="1"/>
  <c r="P3308" i="1"/>
  <c r="O3308" i="1"/>
  <c r="S3307" i="1"/>
  <c r="R3307" i="1"/>
  <c r="Q3307" i="1"/>
  <c r="P3307" i="1"/>
  <c r="O3307" i="1"/>
  <c r="S3306" i="1"/>
  <c r="R3306" i="1"/>
  <c r="Q3306" i="1"/>
  <c r="P3306" i="1"/>
  <c r="O3306" i="1"/>
  <c r="S3305" i="1"/>
  <c r="R3305" i="1"/>
  <c r="Q3305" i="1"/>
  <c r="P3305" i="1"/>
  <c r="O3305" i="1"/>
  <c r="S3304" i="1"/>
  <c r="R3304" i="1"/>
  <c r="Q3304" i="1"/>
  <c r="P3304" i="1"/>
  <c r="O3304" i="1"/>
  <c r="S3303" i="1"/>
  <c r="R3303" i="1"/>
  <c r="Q3303" i="1"/>
  <c r="P3303" i="1"/>
  <c r="O3303" i="1"/>
  <c r="S3302" i="1"/>
  <c r="R3302" i="1"/>
  <c r="Q3302" i="1"/>
  <c r="P3302" i="1"/>
  <c r="O3302" i="1"/>
  <c r="S3301" i="1"/>
  <c r="R3301" i="1"/>
  <c r="Q3301" i="1"/>
  <c r="P3301" i="1"/>
  <c r="O3301" i="1"/>
  <c r="S3300" i="1"/>
  <c r="R3300" i="1"/>
  <c r="Q3300" i="1"/>
  <c r="P3300" i="1"/>
  <c r="O3300" i="1"/>
  <c r="S3299" i="1"/>
  <c r="R3299" i="1"/>
  <c r="Q3299" i="1"/>
  <c r="P3299" i="1"/>
  <c r="O3299" i="1"/>
  <c r="S3298" i="1"/>
  <c r="R3298" i="1"/>
  <c r="Q3298" i="1"/>
  <c r="P3298" i="1"/>
  <c r="O3298" i="1"/>
  <c r="S3297" i="1"/>
  <c r="R3297" i="1"/>
  <c r="Q3297" i="1"/>
  <c r="P3297" i="1"/>
  <c r="O3297" i="1"/>
  <c r="S3296" i="1"/>
  <c r="R3296" i="1"/>
  <c r="Q3296" i="1"/>
  <c r="P3296" i="1"/>
  <c r="O3296" i="1"/>
  <c r="S3295" i="1"/>
  <c r="R3295" i="1"/>
  <c r="Q3295" i="1"/>
  <c r="P3295" i="1"/>
  <c r="O3295" i="1"/>
  <c r="S3294" i="1"/>
  <c r="R3294" i="1"/>
  <c r="Q3294" i="1"/>
  <c r="P3294" i="1"/>
  <c r="O3294" i="1"/>
  <c r="S3293" i="1"/>
  <c r="R3293" i="1"/>
  <c r="Q3293" i="1"/>
  <c r="P3293" i="1"/>
  <c r="O3293" i="1"/>
  <c r="S3292" i="1"/>
  <c r="R3292" i="1"/>
  <c r="Q3292" i="1"/>
  <c r="P3292" i="1"/>
  <c r="O3292" i="1"/>
  <c r="S3291" i="1"/>
  <c r="R3291" i="1"/>
  <c r="Q3291" i="1"/>
  <c r="P3291" i="1"/>
  <c r="O3291" i="1"/>
  <c r="S3290" i="1"/>
  <c r="R3290" i="1"/>
  <c r="Q3290" i="1"/>
  <c r="P3290" i="1"/>
  <c r="O3290" i="1"/>
  <c r="S3289" i="1"/>
  <c r="R3289" i="1"/>
  <c r="Q3289" i="1"/>
  <c r="P3289" i="1"/>
  <c r="O3289" i="1"/>
  <c r="S3288" i="1"/>
  <c r="R3288" i="1"/>
  <c r="Q3288" i="1"/>
  <c r="P3288" i="1"/>
  <c r="O3288" i="1"/>
  <c r="S3287" i="1"/>
  <c r="R3287" i="1"/>
  <c r="Q3287" i="1"/>
  <c r="P3287" i="1"/>
  <c r="O3287" i="1"/>
  <c r="S3286" i="1"/>
  <c r="R3286" i="1"/>
  <c r="Q3286" i="1"/>
  <c r="P3286" i="1"/>
  <c r="O3286" i="1"/>
  <c r="S3285" i="1"/>
  <c r="R3285" i="1"/>
  <c r="Q3285" i="1"/>
  <c r="P3285" i="1"/>
  <c r="O3285" i="1"/>
  <c r="S3284" i="1"/>
  <c r="R3284" i="1"/>
  <c r="Q3284" i="1"/>
  <c r="P3284" i="1"/>
  <c r="O3284" i="1"/>
  <c r="S3283" i="1"/>
  <c r="R3283" i="1"/>
  <c r="Q3283" i="1"/>
  <c r="P3283" i="1"/>
  <c r="O3283" i="1"/>
  <c r="S3282" i="1"/>
  <c r="R3282" i="1"/>
  <c r="Q3282" i="1"/>
  <c r="P3282" i="1"/>
  <c r="O3282" i="1"/>
  <c r="S3281" i="1"/>
  <c r="R3281" i="1"/>
  <c r="Q3281" i="1"/>
  <c r="P3281" i="1"/>
  <c r="O3281" i="1"/>
  <c r="S3280" i="1"/>
  <c r="R3280" i="1"/>
  <c r="Q3280" i="1"/>
  <c r="P3280" i="1"/>
  <c r="O3280" i="1"/>
  <c r="S3279" i="1"/>
  <c r="R3279" i="1"/>
  <c r="Q3279" i="1"/>
  <c r="P3279" i="1"/>
  <c r="O3279" i="1"/>
  <c r="S3278" i="1"/>
  <c r="R3278" i="1"/>
  <c r="Q3278" i="1"/>
  <c r="P3278" i="1"/>
  <c r="O3278" i="1"/>
  <c r="S3277" i="1"/>
  <c r="R3277" i="1"/>
  <c r="Q3277" i="1"/>
  <c r="P3277" i="1"/>
  <c r="O3277" i="1"/>
  <c r="S3276" i="1"/>
  <c r="R3276" i="1"/>
  <c r="Q3276" i="1"/>
  <c r="P3276" i="1"/>
  <c r="O3276" i="1"/>
  <c r="S3275" i="1"/>
  <c r="R3275" i="1"/>
  <c r="Q3275" i="1"/>
  <c r="P3275" i="1"/>
  <c r="O3275" i="1"/>
  <c r="S3274" i="1"/>
  <c r="R3274" i="1"/>
  <c r="Q3274" i="1"/>
  <c r="P3274" i="1"/>
  <c r="O3274" i="1"/>
  <c r="S3273" i="1"/>
  <c r="R3273" i="1"/>
  <c r="Q3273" i="1"/>
  <c r="P3273" i="1"/>
  <c r="O3273" i="1"/>
  <c r="S3272" i="1"/>
  <c r="R3272" i="1"/>
  <c r="Q3272" i="1"/>
  <c r="P3272" i="1"/>
  <c r="O3272" i="1"/>
  <c r="S3271" i="1"/>
  <c r="R3271" i="1"/>
  <c r="Q3271" i="1"/>
  <c r="P3271" i="1"/>
  <c r="O3271" i="1"/>
  <c r="S3270" i="1"/>
  <c r="R3270" i="1"/>
  <c r="Q3270" i="1"/>
  <c r="P3270" i="1"/>
  <c r="O3270" i="1"/>
  <c r="S3269" i="1"/>
  <c r="R3269" i="1"/>
  <c r="Q3269" i="1"/>
  <c r="P3269" i="1"/>
  <c r="O3269" i="1"/>
  <c r="S3268" i="1"/>
  <c r="R3268" i="1"/>
  <c r="Q3268" i="1"/>
  <c r="P3268" i="1"/>
  <c r="O3268" i="1"/>
  <c r="S3267" i="1"/>
  <c r="R3267" i="1"/>
  <c r="Q3267" i="1"/>
  <c r="P3267" i="1"/>
  <c r="O3267" i="1"/>
  <c r="S3266" i="1"/>
  <c r="R3266" i="1"/>
  <c r="Q3266" i="1"/>
  <c r="P3266" i="1"/>
  <c r="O3266" i="1"/>
  <c r="S3265" i="1"/>
  <c r="R3265" i="1"/>
  <c r="Q3265" i="1"/>
  <c r="P3265" i="1"/>
  <c r="O3265" i="1"/>
  <c r="S3264" i="1"/>
  <c r="R3264" i="1"/>
  <c r="Q3264" i="1"/>
  <c r="P3264" i="1"/>
  <c r="O3264" i="1"/>
  <c r="S3263" i="1"/>
  <c r="R3263" i="1"/>
  <c r="Q3263" i="1"/>
  <c r="P3263" i="1"/>
  <c r="O3263" i="1"/>
  <c r="S3262" i="1"/>
  <c r="R3262" i="1"/>
  <c r="Q3262" i="1"/>
  <c r="P3262" i="1"/>
  <c r="O3262" i="1"/>
  <c r="S3261" i="1"/>
  <c r="R3261" i="1"/>
  <c r="Q3261" i="1"/>
  <c r="P3261" i="1"/>
  <c r="O3261" i="1"/>
  <c r="S3260" i="1"/>
  <c r="R3260" i="1"/>
  <c r="Q3260" i="1"/>
  <c r="P3260" i="1"/>
  <c r="O3260" i="1"/>
  <c r="S3259" i="1"/>
  <c r="R3259" i="1"/>
  <c r="Q3259" i="1"/>
  <c r="P3259" i="1"/>
  <c r="O3259" i="1"/>
  <c r="S3258" i="1"/>
  <c r="R3258" i="1"/>
  <c r="Q3258" i="1"/>
  <c r="P3258" i="1"/>
  <c r="O3258" i="1"/>
  <c r="S3257" i="1"/>
  <c r="R3257" i="1"/>
  <c r="Q3257" i="1"/>
  <c r="P3257" i="1"/>
  <c r="O3257" i="1"/>
  <c r="S3256" i="1"/>
  <c r="R3256" i="1"/>
  <c r="Q3256" i="1"/>
  <c r="P3256" i="1"/>
  <c r="O3256" i="1"/>
  <c r="S3255" i="1"/>
  <c r="R3255" i="1"/>
  <c r="Q3255" i="1"/>
  <c r="P3255" i="1"/>
  <c r="O3255" i="1"/>
  <c r="S3254" i="1"/>
  <c r="R3254" i="1"/>
  <c r="Q3254" i="1"/>
  <c r="P3254" i="1"/>
  <c r="O3254" i="1"/>
  <c r="S3253" i="1"/>
  <c r="R3253" i="1"/>
  <c r="Q3253" i="1"/>
  <c r="P3253" i="1"/>
  <c r="O3253" i="1"/>
  <c r="S3252" i="1"/>
  <c r="R3252" i="1"/>
  <c r="Q3252" i="1"/>
  <c r="P3252" i="1"/>
  <c r="O3252" i="1"/>
  <c r="S3251" i="1"/>
  <c r="R3251" i="1"/>
  <c r="Q3251" i="1"/>
  <c r="P3251" i="1"/>
  <c r="O3251" i="1"/>
  <c r="S3250" i="1"/>
  <c r="R3250" i="1"/>
  <c r="Q3250" i="1"/>
  <c r="P3250" i="1"/>
  <c r="O3250" i="1"/>
  <c r="S3249" i="1"/>
  <c r="R3249" i="1"/>
  <c r="Q3249" i="1"/>
  <c r="P3249" i="1"/>
  <c r="O3249" i="1"/>
  <c r="S3248" i="1"/>
  <c r="R3248" i="1"/>
  <c r="Q3248" i="1"/>
  <c r="P3248" i="1"/>
  <c r="O3248" i="1"/>
  <c r="S3247" i="1"/>
  <c r="R3247" i="1"/>
  <c r="Q3247" i="1"/>
  <c r="P3247" i="1"/>
  <c r="O3247" i="1"/>
  <c r="S3246" i="1"/>
  <c r="R3246" i="1"/>
  <c r="Q3246" i="1"/>
  <c r="P3246" i="1"/>
  <c r="O3246" i="1"/>
  <c r="S3245" i="1"/>
  <c r="R3245" i="1"/>
  <c r="Q3245" i="1"/>
  <c r="P3245" i="1"/>
  <c r="O3245" i="1"/>
  <c r="S3244" i="1"/>
  <c r="R3244" i="1"/>
  <c r="Q3244" i="1"/>
  <c r="P3244" i="1"/>
  <c r="O3244" i="1"/>
  <c r="S3243" i="1"/>
  <c r="R3243" i="1"/>
  <c r="Q3243" i="1"/>
  <c r="P3243" i="1"/>
  <c r="O3243" i="1"/>
  <c r="S3242" i="1"/>
  <c r="R3242" i="1"/>
  <c r="Q3242" i="1"/>
  <c r="P3242" i="1"/>
  <c r="O3242" i="1"/>
  <c r="S3241" i="1"/>
  <c r="R3241" i="1"/>
  <c r="Q3241" i="1"/>
  <c r="P3241" i="1"/>
  <c r="O3241" i="1"/>
  <c r="S3240" i="1"/>
  <c r="R3240" i="1"/>
  <c r="Q3240" i="1"/>
  <c r="P3240" i="1"/>
  <c r="O3240" i="1"/>
  <c r="S3239" i="1"/>
  <c r="R3239" i="1"/>
  <c r="Q3239" i="1"/>
  <c r="P3239" i="1"/>
  <c r="O3239" i="1"/>
  <c r="S3238" i="1"/>
  <c r="R3238" i="1"/>
  <c r="Q3238" i="1"/>
  <c r="P3238" i="1"/>
  <c r="O3238" i="1"/>
  <c r="S3237" i="1"/>
  <c r="R3237" i="1"/>
  <c r="Q3237" i="1"/>
  <c r="P3237" i="1"/>
  <c r="O3237" i="1"/>
  <c r="S3236" i="1"/>
  <c r="R3236" i="1"/>
  <c r="Q3236" i="1"/>
  <c r="P3236" i="1"/>
  <c r="O3236" i="1"/>
  <c r="S3235" i="1"/>
  <c r="R3235" i="1"/>
  <c r="Q3235" i="1"/>
  <c r="P3235" i="1"/>
  <c r="O3235" i="1"/>
  <c r="S3234" i="1"/>
  <c r="R3234" i="1"/>
  <c r="Q3234" i="1"/>
  <c r="P3234" i="1"/>
  <c r="O3234" i="1"/>
  <c r="S3233" i="1"/>
  <c r="R3233" i="1"/>
  <c r="Q3233" i="1"/>
  <c r="P3233" i="1"/>
  <c r="O3233" i="1"/>
  <c r="S3232" i="1"/>
  <c r="R3232" i="1"/>
  <c r="Q3232" i="1"/>
  <c r="P3232" i="1"/>
  <c r="O3232" i="1"/>
  <c r="S3231" i="1"/>
  <c r="R3231" i="1"/>
  <c r="Q3231" i="1"/>
  <c r="P3231" i="1"/>
  <c r="O3231" i="1"/>
  <c r="S3230" i="1"/>
  <c r="R3230" i="1"/>
  <c r="Q3230" i="1"/>
  <c r="P3230" i="1"/>
  <c r="O3230" i="1"/>
  <c r="S3229" i="1"/>
  <c r="R3229" i="1"/>
  <c r="Q3229" i="1"/>
  <c r="P3229" i="1"/>
  <c r="O3229" i="1"/>
  <c r="S3228" i="1"/>
  <c r="R3228" i="1"/>
  <c r="Q3228" i="1"/>
  <c r="P3228" i="1"/>
  <c r="O3228" i="1"/>
  <c r="S3227" i="1"/>
  <c r="R3227" i="1"/>
  <c r="Q3227" i="1"/>
  <c r="P3227" i="1"/>
  <c r="O3227" i="1"/>
  <c r="S3226" i="1"/>
  <c r="R3226" i="1"/>
  <c r="Q3226" i="1"/>
  <c r="P3226" i="1"/>
  <c r="O3226" i="1"/>
  <c r="S3225" i="1"/>
  <c r="R3225" i="1"/>
  <c r="Q3225" i="1"/>
  <c r="P3225" i="1"/>
  <c r="O3225" i="1"/>
  <c r="S3224" i="1"/>
  <c r="R3224" i="1"/>
  <c r="Q3224" i="1"/>
  <c r="P3224" i="1"/>
  <c r="O3224" i="1"/>
  <c r="S3223" i="1"/>
  <c r="R3223" i="1"/>
  <c r="Q3223" i="1"/>
  <c r="P3223" i="1"/>
  <c r="O3223" i="1"/>
  <c r="S3222" i="1"/>
  <c r="R3222" i="1"/>
  <c r="Q3222" i="1"/>
  <c r="P3222" i="1"/>
  <c r="O3222" i="1"/>
  <c r="S3221" i="1"/>
  <c r="R3221" i="1"/>
  <c r="Q3221" i="1"/>
  <c r="P3221" i="1"/>
  <c r="O3221" i="1"/>
  <c r="S3220" i="1"/>
  <c r="R3220" i="1"/>
  <c r="Q3220" i="1"/>
  <c r="P3220" i="1"/>
  <c r="O3220" i="1"/>
  <c r="S3219" i="1"/>
  <c r="R3219" i="1"/>
  <c r="Q3219" i="1"/>
  <c r="P3219" i="1"/>
  <c r="O3219" i="1"/>
  <c r="S3218" i="1"/>
  <c r="R3218" i="1"/>
  <c r="Q3218" i="1"/>
  <c r="P3218" i="1"/>
  <c r="O3218" i="1"/>
  <c r="S3217" i="1"/>
  <c r="R3217" i="1"/>
  <c r="Q3217" i="1"/>
  <c r="P3217" i="1"/>
  <c r="O3217" i="1"/>
  <c r="S3216" i="1"/>
  <c r="R3216" i="1"/>
  <c r="Q3216" i="1"/>
  <c r="P3216" i="1"/>
  <c r="O3216" i="1"/>
  <c r="S3215" i="1"/>
  <c r="R3215" i="1"/>
  <c r="Q3215" i="1"/>
  <c r="P3215" i="1"/>
  <c r="O3215" i="1"/>
  <c r="S3214" i="1"/>
  <c r="R3214" i="1"/>
  <c r="Q3214" i="1"/>
  <c r="P3214" i="1"/>
  <c r="O3214" i="1"/>
  <c r="S3213" i="1"/>
  <c r="R3213" i="1"/>
  <c r="Q3213" i="1"/>
  <c r="P3213" i="1"/>
  <c r="O3213" i="1"/>
  <c r="S3212" i="1"/>
  <c r="R3212" i="1"/>
  <c r="Q3212" i="1"/>
  <c r="P3212" i="1"/>
  <c r="O3212" i="1"/>
  <c r="S3211" i="1"/>
  <c r="R3211" i="1"/>
  <c r="Q3211" i="1"/>
  <c r="P3211" i="1"/>
  <c r="O3211" i="1"/>
  <c r="S3210" i="1"/>
  <c r="R3210" i="1"/>
  <c r="Q3210" i="1"/>
  <c r="P3210" i="1"/>
  <c r="O3210" i="1"/>
  <c r="S3209" i="1"/>
  <c r="R3209" i="1"/>
  <c r="Q3209" i="1"/>
  <c r="P3209" i="1"/>
  <c r="O3209" i="1"/>
  <c r="S3208" i="1"/>
  <c r="R3208" i="1"/>
  <c r="Q3208" i="1"/>
  <c r="P3208" i="1"/>
  <c r="O3208" i="1"/>
  <c r="S3207" i="1"/>
  <c r="R3207" i="1"/>
  <c r="Q3207" i="1"/>
  <c r="P3207" i="1"/>
  <c r="O3207" i="1"/>
  <c r="S3206" i="1"/>
  <c r="R3206" i="1"/>
  <c r="Q3206" i="1"/>
  <c r="P3206" i="1"/>
  <c r="O3206" i="1"/>
  <c r="S3205" i="1"/>
  <c r="R3205" i="1"/>
  <c r="Q3205" i="1"/>
  <c r="P3205" i="1"/>
  <c r="O3205" i="1"/>
  <c r="S3204" i="1"/>
  <c r="R3204" i="1"/>
  <c r="Q3204" i="1"/>
  <c r="P3204" i="1"/>
  <c r="O3204" i="1"/>
  <c r="S3203" i="1"/>
  <c r="R3203" i="1"/>
  <c r="Q3203" i="1"/>
  <c r="P3203" i="1"/>
  <c r="O3203" i="1"/>
  <c r="S3202" i="1"/>
  <c r="R3202" i="1"/>
  <c r="Q3202" i="1"/>
  <c r="P3202" i="1"/>
  <c r="O3202" i="1"/>
  <c r="S3201" i="1"/>
  <c r="R3201" i="1"/>
  <c r="Q3201" i="1"/>
  <c r="P3201" i="1"/>
  <c r="O3201" i="1"/>
  <c r="S3200" i="1"/>
  <c r="R3200" i="1"/>
  <c r="Q3200" i="1"/>
  <c r="P3200" i="1"/>
  <c r="O3200" i="1"/>
  <c r="S3199" i="1"/>
  <c r="R3199" i="1"/>
  <c r="Q3199" i="1"/>
  <c r="P3199" i="1"/>
  <c r="O3199" i="1"/>
  <c r="S3198" i="1"/>
  <c r="R3198" i="1"/>
  <c r="Q3198" i="1"/>
  <c r="P3198" i="1"/>
  <c r="O3198" i="1"/>
  <c r="S3197" i="1"/>
  <c r="R3197" i="1"/>
  <c r="Q3197" i="1"/>
  <c r="P3197" i="1"/>
  <c r="O3197" i="1"/>
  <c r="S3196" i="1"/>
  <c r="R3196" i="1"/>
  <c r="Q3196" i="1"/>
  <c r="P3196" i="1"/>
  <c r="O3196" i="1"/>
  <c r="S3195" i="1"/>
  <c r="R3195" i="1"/>
  <c r="Q3195" i="1"/>
  <c r="P3195" i="1"/>
  <c r="O3195" i="1"/>
  <c r="S3194" i="1"/>
  <c r="R3194" i="1"/>
  <c r="Q3194" i="1"/>
  <c r="P3194" i="1"/>
  <c r="O3194" i="1"/>
  <c r="S3193" i="1"/>
  <c r="R3193" i="1"/>
  <c r="Q3193" i="1"/>
  <c r="P3193" i="1"/>
  <c r="O3193" i="1"/>
  <c r="S3192" i="1"/>
  <c r="R3192" i="1"/>
  <c r="Q3192" i="1"/>
  <c r="P3192" i="1"/>
  <c r="O3192" i="1"/>
  <c r="S3191" i="1"/>
  <c r="R3191" i="1"/>
  <c r="Q3191" i="1"/>
  <c r="P3191" i="1"/>
  <c r="O3191" i="1"/>
  <c r="S3190" i="1"/>
  <c r="R3190" i="1"/>
  <c r="Q3190" i="1"/>
  <c r="P3190" i="1"/>
  <c r="O3190" i="1"/>
  <c r="S3189" i="1"/>
  <c r="R3189" i="1"/>
  <c r="Q3189" i="1"/>
  <c r="P3189" i="1"/>
  <c r="O3189" i="1"/>
  <c r="S3188" i="1"/>
  <c r="R3188" i="1"/>
  <c r="Q3188" i="1"/>
  <c r="P3188" i="1"/>
  <c r="O3188" i="1"/>
  <c r="S3187" i="1"/>
  <c r="R3187" i="1"/>
  <c r="Q3187" i="1"/>
  <c r="P3187" i="1"/>
  <c r="O3187" i="1"/>
  <c r="S3186" i="1"/>
  <c r="R3186" i="1"/>
  <c r="Q3186" i="1"/>
  <c r="P3186" i="1"/>
  <c r="O3186" i="1"/>
  <c r="S3185" i="1"/>
  <c r="R3185" i="1"/>
  <c r="Q3185" i="1"/>
  <c r="P3185" i="1"/>
  <c r="O3185" i="1"/>
  <c r="S3184" i="1"/>
  <c r="R3184" i="1"/>
  <c r="Q3184" i="1"/>
  <c r="P3184" i="1"/>
  <c r="O3184" i="1"/>
  <c r="S3183" i="1"/>
  <c r="R3183" i="1"/>
  <c r="Q3183" i="1"/>
  <c r="P3183" i="1"/>
  <c r="O3183" i="1"/>
  <c r="S3182" i="1"/>
  <c r="R3182" i="1"/>
  <c r="Q3182" i="1"/>
  <c r="P3182" i="1"/>
  <c r="O3182" i="1"/>
  <c r="S3181" i="1"/>
  <c r="R3181" i="1"/>
  <c r="Q3181" i="1"/>
  <c r="P3181" i="1"/>
  <c r="O3181" i="1"/>
  <c r="S3180" i="1"/>
  <c r="R3180" i="1"/>
  <c r="Q3180" i="1"/>
  <c r="P3180" i="1"/>
  <c r="O3180" i="1"/>
  <c r="S3179" i="1"/>
  <c r="R3179" i="1"/>
  <c r="Q3179" i="1"/>
  <c r="P3179" i="1"/>
  <c r="O3179" i="1"/>
  <c r="S3178" i="1"/>
  <c r="R3178" i="1"/>
  <c r="Q3178" i="1"/>
  <c r="P3178" i="1"/>
  <c r="O3178" i="1"/>
  <c r="S3177" i="1"/>
  <c r="R3177" i="1"/>
  <c r="Q3177" i="1"/>
  <c r="P3177" i="1"/>
  <c r="O3177" i="1"/>
  <c r="S3176" i="1"/>
  <c r="R3176" i="1"/>
  <c r="Q3176" i="1"/>
  <c r="P3176" i="1"/>
  <c r="O3176" i="1"/>
  <c r="S3175" i="1"/>
  <c r="R3175" i="1"/>
  <c r="Q3175" i="1"/>
  <c r="P3175" i="1"/>
  <c r="O3175" i="1"/>
  <c r="S3174" i="1"/>
  <c r="R3174" i="1"/>
  <c r="Q3174" i="1"/>
  <c r="P3174" i="1"/>
  <c r="O3174" i="1"/>
  <c r="S3173" i="1"/>
  <c r="R3173" i="1"/>
  <c r="Q3173" i="1"/>
  <c r="P3173" i="1"/>
  <c r="O3173" i="1"/>
  <c r="S3172" i="1"/>
  <c r="R3172" i="1"/>
  <c r="Q3172" i="1"/>
  <c r="P3172" i="1"/>
  <c r="O3172" i="1"/>
  <c r="S3171" i="1"/>
  <c r="R3171" i="1"/>
  <c r="Q3171" i="1"/>
  <c r="P3171" i="1"/>
  <c r="O3171" i="1"/>
  <c r="S3170" i="1"/>
  <c r="R3170" i="1"/>
  <c r="Q3170" i="1"/>
  <c r="P3170" i="1"/>
  <c r="O3170" i="1"/>
  <c r="S3169" i="1"/>
  <c r="R3169" i="1"/>
  <c r="Q3169" i="1"/>
  <c r="P3169" i="1"/>
  <c r="O3169" i="1"/>
  <c r="S3168" i="1"/>
  <c r="R3168" i="1"/>
  <c r="Q3168" i="1"/>
  <c r="P3168" i="1"/>
  <c r="O3168" i="1"/>
  <c r="S3167" i="1"/>
  <c r="R3167" i="1"/>
  <c r="Q3167" i="1"/>
  <c r="P3167" i="1"/>
  <c r="O3167" i="1"/>
  <c r="S3166" i="1"/>
  <c r="R3166" i="1"/>
  <c r="Q3166" i="1"/>
  <c r="P3166" i="1"/>
  <c r="O3166" i="1"/>
  <c r="S3165" i="1"/>
  <c r="R3165" i="1"/>
  <c r="Q3165" i="1"/>
  <c r="P3165" i="1"/>
  <c r="O3165" i="1"/>
  <c r="S3164" i="1"/>
  <c r="R3164" i="1"/>
  <c r="Q3164" i="1"/>
  <c r="P3164" i="1"/>
  <c r="O3164" i="1"/>
  <c r="S3163" i="1"/>
  <c r="R3163" i="1"/>
  <c r="Q3163" i="1"/>
  <c r="P3163" i="1"/>
  <c r="O3163" i="1"/>
  <c r="S3162" i="1"/>
  <c r="R3162" i="1"/>
  <c r="Q3162" i="1"/>
  <c r="P3162" i="1"/>
  <c r="O3162" i="1"/>
  <c r="S3161" i="1"/>
  <c r="R3161" i="1"/>
  <c r="Q3161" i="1"/>
  <c r="P3161" i="1"/>
  <c r="O3161" i="1"/>
  <c r="S3160" i="1"/>
  <c r="R3160" i="1"/>
  <c r="Q3160" i="1"/>
  <c r="P3160" i="1"/>
  <c r="O3160" i="1"/>
  <c r="S3159" i="1"/>
  <c r="R3159" i="1"/>
  <c r="Q3159" i="1"/>
  <c r="P3159" i="1"/>
  <c r="O3159" i="1"/>
  <c r="S3158" i="1"/>
  <c r="R3158" i="1"/>
  <c r="Q3158" i="1"/>
  <c r="P3158" i="1"/>
  <c r="O3158" i="1"/>
  <c r="S3157" i="1"/>
  <c r="R3157" i="1"/>
  <c r="Q3157" i="1"/>
  <c r="P3157" i="1"/>
  <c r="O3157" i="1"/>
  <c r="S3156" i="1"/>
  <c r="R3156" i="1"/>
  <c r="Q3156" i="1"/>
  <c r="P3156" i="1"/>
  <c r="O3156" i="1"/>
  <c r="S3155" i="1"/>
  <c r="R3155" i="1"/>
  <c r="Q3155" i="1"/>
  <c r="P3155" i="1"/>
  <c r="O3155" i="1"/>
  <c r="S3154" i="1"/>
  <c r="R3154" i="1"/>
  <c r="Q3154" i="1"/>
  <c r="P3154" i="1"/>
  <c r="O3154" i="1"/>
  <c r="S3153" i="1"/>
  <c r="R3153" i="1"/>
  <c r="Q3153" i="1"/>
  <c r="P3153" i="1"/>
  <c r="O3153" i="1"/>
  <c r="S3152" i="1"/>
  <c r="R3152" i="1"/>
  <c r="Q3152" i="1"/>
  <c r="P3152" i="1"/>
  <c r="O3152" i="1"/>
  <c r="S3151" i="1"/>
  <c r="R3151" i="1"/>
  <c r="Q3151" i="1"/>
  <c r="P3151" i="1"/>
  <c r="O3151" i="1"/>
  <c r="S3150" i="1"/>
  <c r="R3150" i="1"/>
  <c r="Q3150" i="1"/>
  <c r="P3150" i="1"/>
  <c r="O3150" i="1"/>
  <c r="S3149" i="1"/>
  <c r="R3149" i="1"/>
  <c r="Q3149" i="1"/>
  <c r="P3149" i="1"/>
  <c r="O3149" i="1"/>
  <c r="S3148" i="1"/>
  <c r="R3148" i="1"/>
  <c r="Q3148" i="1"/>
  <c r="P3148" i="1"/>
  <c r="O3148" i="1"/>
  <c r="S3147" i="1"/>
  <c r="R3147" i="1"/>
  <c r="Q3147" i="1"/>
  <c r="P3147" i="1"/>
  <c r="O3147" i="1"/>
  <c r="S3146" i="1"/>
  <c r="R3146" i="1"/>
  <c r="Q3146" i="1"/>
  <c r="P3146" i="1"/>
  <c r="O3146" i="1"/>
  <c r="S3145" i="1"/>
  <c r="R3145" i="1"/>
  <c r="Q3145" i="1"/>
  <c r="P3145" i="1"/>
  <c r="O3145" i="1"/>
  <c r="S3144" i="1"/>
  <c r="R3144" i="1"/>
  <c r="Q3144" i="1"/>
  <c r="P3144" i="1"/>
  <c r="O3144" i="1"/>
  <c r="S3143" i="1"/>
  <c r="R3143" i="1"/>
  <c r="Q3143" i="1"/>
  <c r="P3143" i="1"/>
  <c r="O3143" i="1"/>
  <c r="S3142" i="1"/>
  <c r="R3142" i="1"/>
  <c r="Q3142" i="1"/>
  <c r="P3142" i="1"/>
  <c r="O3142" i="1"/>
  <c r="S3141" i="1"/>
  <c r="R3141" i="1"/>
  <c r="Q3141" i="1"/>
  <c r="P3141" i="1"/>
  <c r="O3141" i="1"/>
  <c r="S3140" i="1"/>
  <c r="R3140" i="1"/>
  <c r="Q3140" i="1"/>
  <c r="P3140" i="1"/>
  <c r="O3140" i="1"/>
  <c r="S3139" i="1"/>
  <c r="R3139" i="1"/>
  <c r="Q3139" i="1"/>
  <c r="P3139" i="1"/>
  <c r="O3139" i="1"/>
  <c r="S3138" i="1"/>
  <c r="R3138" i="1"/>
  <c r="Q3138" i="1"/>
  <c r="P3138" i="1"/>
  <c r="O3138" i="1"/>
  <c r="S3137" i="1"/>
  <c r="R3137" i="1"/>
  <c r="Q3137" i="1"/>
  <c r="P3137" i="1"/>
  <c r="O3137" i="1"/>
  <c r="S3136" i="1"/>
  <c r="R3136" i="1"/>
  <c r="Q3136" i="1"/>
  <c r="P3136" i="1"/>
  <c r="O3136" i="1"/>
  <c r="S3135" i="1"/>
  <c r="R3135" i="1"/>
  <c r="Q3135" i="1"/>
  <c r="P3135" i="1"/>
  <c r="O3135" i="1"/>
  <c r="S3134" i="1"/>
  <c r="R3134" i="1"/>
  <c r="Q3134" i="1"/>
  <c r="P3134" i="1"/>
  <c r="O3134" i="1"/>
  <c r="S3133" i="1"/>
  <c r="R3133" i="1"/>
  <c r="Q3133" i="1"/>
  <c r="P3133" i="1"/>
  <c r="O3133" i="1"/>
  <c r="S3132" i="1"/>
  <c r="R3132" i="1"/>
  <c r="Q3132" i="1"/>
  <c r="P3132" i="1"/>
  <c r="O3132" i="1"/>
  <c r="S3131" i="1"/>
  <c r="R3131" i="1"/>
  <c r="Q3131" i="1"/>
  <c r="P3131" i="1"/>
  <c r="O3131" i="1"/>
  <c r="S3130" i="1"/>
  <c r="R3130" i="1"/>
  <c r="Q3130" i="1"/>
  <c r="P3130" i="1"/>
  <c r="O3130" i="1"/>
  <c r="S3129" i="1"/>
  <c r="R3129" i="1"/>
  <c r="Q3129" i="1"/>
  <c r="P3129" i="1"/>
  <c r="O3129" i="1"/>
  <c r="S3128" i="1"/>
  <c r="R3128" i="1"/>
  <c r="Q3128" i="1"/>
  <c r="P3128" i="1"/>
  <c r="O3128" i="1"/>
  <c r="S3127" i="1"/>
  <c r="R3127" i="1"/>
  <c r="Q3127" i="1"/>
  <c r="P3127" i="1"/>
  <c r="O3127" i="1"/>
  <c r="S3126" i="1"/>
  <c r="R3126" i="1"/>
  <c r="Q3126" i="1"/>
  <c r="P3126" i="1"/>
  <c r="O3126" i="1"/>
  <c r="S3125" i="1"/>
  <c r="R3125" i="1"/>
  <c r="Q3125" i="1"/>
  <c r="P3125" i="1"/>
  <c r="O3125" i="1"/>
  <c r="S3124" i="1"/>
  <c r="R3124" i="1"/>
  <c r="Q3124" i="1"/>
  <c r="P3124" i="1"/>
  <c r="O3124" i="1"/>
  <c r="S3123" i="1"/>
  <c r="R3123" i="1"/>
  <c r="Q3123" i="1"/>
  <c r="P3123" i="1"/>
  <c r="O3123" i="1"/>
  <c r="S3122" i="1"/>
  <c r="R3122" i="1"/>
  <c r="Q3122" i="1"/>
  <c r="P3122" i="1"/>
  <c r="O3122" i="1"/>
  <c r="S3121" i="1"/>
  <c r="R3121" i="1"/>
  <c r="Q3121" i="1"/>
  <c r="P3121" i="1"/>
  <c r="O3121" i="1"/>
  <c r="S3120" i="1"/>
  <c r="R3120" i="1"/>
  <c r="Q3120" i="1"/>
  <c r="P3120" i="1"/>
  <c r="O3120" i="1"/>
  <c r="S3119" i="1"/>
  <c r="R3119" i="1"/>
  <c r="Q3119" i="1"/>
  <c r="P3119" i="1"/>
  <c r="O3119" i="1"/>
  <c r="S3118" i="1"/>
  <c r="R3118" i="1"/>
  <c r="Q3118" i="1"/>
  <c r="P3118" i="1"/>
  <c r="O3118" i="1"/>
  <c r="S3117" i="1"/>
  <c r="R3117" i="1"/>
  <c r="Q3117" i="1"/>
  <c r="P3117" i="1"/>
  <c r="O3117" i="1"/>
  <c r="S3116" i="1"/>
  <c r="R3116" i="1"/>
  <c r="Q3116" i="1"/>
  <c r="P3116" i="1"/>
  <c r="O3116" i="1"/>
  <c r="S3115" i="1"/>
  <c r="R3115" i="1"/>
  <c r="Q3115" i="1"/>
  <c r="P3115" i="1"/>
  <c r="O3115" i="1"/>
  <c r="S3114" i="1"/>
  <c r="R3114" i="1"/>
  <c r="Q3114" i="1"/>
  <c r="P3114" i="1"/>
  <c r="O3114" i="1"/>
  <c r="S3113" i="1"/>
  <c r="R3113" i="1"/>
  <c r="Q3113" i="1"/>
  <c r="P3113" i="1"/>
  <c r="O3113" i="1"/>
  <c r="S3112" i="1"/>
  <c r="R3112" i="1"/>
  <c r="Q3112" i="1"/>
  <c r="P3112" i="1"/>
  <c r="O3112" i="1"/>
  <c r="S3111" i="1"/>
  <c r="R3111" i="1"/>
  <c r="Q3111" i="1"/>
  <c r="P3111" i="1"/>
  <c r="O3111" i="1"/>
  <c r="S3110" i="1"/>
  <c r="R3110" i="1"/>
  <c r="Q3110" i="1"/>
  <c r="P3110" i="1"/>
  <c r="O3110" i="1"/>
  <c r="S3109" i="1"/>
  <c r="R3109" i="1"/>
  <c r="Q3109" i="1"/>
  <c r="P3109" i="1"/>
  <c r="O3109" i="1"/>
  <c r="S3108" i="1"/>
  <c r="R3108" i="1"/>
  <c r="Q3108" i="1"/>
  <c r="P3108" i="1"/>
  <c r="O3108" i="1"/>
  <c r="S3107" i="1"/>
  <c r="R3107" i="1"/>
  <c r="Q3107" i="1"/>
  <c r="P3107" i="1"/>
  <c r="O3107" i="1"/>
  <c r="S3106" i="1"/>
  <c r="R3106" i="1"/>
  <c r="Q3106" i="1"/>
  <c r="P3106" i="1"/>
  <c r="O3106" i="1"/>
  <c r="S3105" i="1"/>
  <c r="R3105" i="1"/>
  <c r="Q3105" i="1"/>
  <c r="P3105" i="1"/>
  <c r="O3105" i="1"/>
  <c r="S3104" i="1"/>
  <c r="R3104" i="1"/>
  <c r="Q3104" i="1"/>
  <c r="P3104" i="1"/>
  <c r="O3104" i="1"/>
  <c r="S3103" i="1"/>
  <c r="R3103" i="1"/>
  <c r="Q3103" i="1"/>
  <c r="P3103" i="1"/>
  <c r="O3103" i="1"/>
  <c r="S3102" i="1"/>
  <c r="R3102" i="1"/>
  <c r="Q3102" i="1"/>
  <c r="P3102" i="1"/>
  <c r="O3102" i="1"/>
  <c r="S3101" i="1"/>
  <c r="R3101" i="1"/>
  <c r="Q3101" i="1"/>
  <c r="P3101" i="1"/>
  <c r="O3101" i="1"/>
  <c r="S3100" i="1"/>
  <c r="R3100" i="1"/>
  <c r="Q3100" i="1"/>
  <c r="P3100" i="1"/>
  <c r="O3100" i="1"/>
  <c r="S3099" i="1"/>
  <c r="R3099" i="1"/>
  <c r="Q3099" i="1"/>
  <c r="P3099" i="1"/>
  <c r="O3099" i="1"/>
  <c r="S3098" i="1"/>
  <c r="R3098" i="1"/>
  <c r="Q3098" i="1"/>
  <c r="P3098" i="1"/>
  <c r="O3098" i="1"/>
  <c r="S3097" i="1"/>
  <c r="R3097" i="1"/>
  <c r="Q3097" i="1"/>
  <c r="P3097" i="1"/>
  <c r="O3097" i="1"/>
  <c r="S3096" i="1"/>
  <c r="R3096" i="1"/>
  <c r="Q3096" i="1"/>
  <c r="P3096" i="1"/>
  <c r="O3096" i="1"/>
  <c r="S3095" i="1"/>
  <c r="R3095" i="1"/>
  <c r="Q3095" i="1"/>
  <c r="P3095" i="1"/>
  <c r="O3095" i="1"/>
  <c r="S3094" i="1"/>
  <c r="R3094" i="1"/>
  <c r="Q3094" i="1"/>
  <c r="P3094" i="1"/>
  <c r="O3094" i="1"/>
  <c r="S3093" i="1"/>
  <c r="R3093" i="1"/>
  <c r="Q3093" i="1"/>
  <c r="P3093" i="1"/>
  <c r="O3093" i="1"/>
  <c r="S3092" i="1"/>
  <c r="R3092" i="1"/>
  <c r="Q3092" i="1"/>
  <c r="P3092" i="1"/>
  <c r="O3092" i="1"/>
  <c r="S3091" i="1"/>
  <c r="R3091" i="1"/>
  <c r="Q3091" i="1"/>
  <c r="P3091" i="1"/>
  <c r="O3091" i="1"/>
  <c r="S3090" i="1"/>
  <c r="R3090" i="1"/>
  <c r="Q3090" i="1"/>
  <c r="P3090" i="1"/>
  <c r="O3090" i="1"/>
  <c r="S3089" i="1"/>
  <c r="R3089" i="1"/>
  <c r="Q3089" i="1"/>
  <c r="P3089" i="1"/>
  <c r="O3089" i="1"/>
  <c r="S3088" i="1"/>
  <c r="R3088" i="1"/>
  <c r="Q3088" i="1"/>
  <c r="P3088" i="1"/>
  <c r="O3088" i="1"/>
  <c r="S3087" i="1"/>
  <c r="R3087" i="1"/>
  <c r="Q3087" i="1"/>
  <c r="P3087" i="1"/>
  <c r="O3087" i="1"/>
  <c r="S3086" i="1"/>
  <c r="R3086" i="1"/>
  <c r="Q3086" i="1"/>
  <c r="P3086" i="1"/>
  <c r="O3086" i="1"/>
  <c r="S3085" i="1"/>
  <c r="R3085" i="1"/>
  <c r="Q3085" i="1"/>
  <c r="P3085" i="1"/>
  <c r="O3085" i="1"/>
  <c r="S3084" i="1"/>
  <c r="R3084" i="1"/>
  <c r="Q3084" i="1"/>
  <c r="P3084" i="1"/>
  <c r="O3084" i="1"/>
  <c r="S3083" i="1"/>
  <c r="R3083" i="1"/>
  <c r="Q3083" i="1"/>
  <c r="P3083" i="1"/>
  <c r="O3083" i="1"/>
  <c r="S3082" i="1"/>
  <c r="R3082" i="1"/>
  <c r="Q3082" i="1"/>
  <c r="P3082" i="1"/>
  <c r="O3082" i="1"/>
  <c r="S3081" i="1"/>
  <c r="R3081" i="1"/>
  <c r="Q3081" i="1"/>
  <c r="P3081" i="1"/>
  <c r="O3081" i="1"/>
  <c r="S3080" i="1"/>
  <c r="R3080" i="1"/>
  <c r="Q3080" i="1"/>
  <c r="P3080" i="1"/>
  <c r="O3080" i="1"/>
  <c r="S3079" i="1"/>
  <c r="R3079" i="1"/>
  <c r="Q3079" i="1"/>
  <c r="P3079" i="1"/>
  <c r="O3079" i="1"/>
  <c r="S3078" i="1"/>
  <c r="R3078" i="1"/>
  <c r="Q3078" i="1"/>
  <c r="P3078" i="1"/>
  <c r="O3078" i="1"/>
  <c r="S3077" i="1"/>
  <c r="R3077" i="1"/>
  <c r="Q3077" i="1"/>
  <c r="P3077" i="1"/>
  <c r="O3077" i="1"/>
  <c r="S3076" i="1"/>
  <c r="R3076" i="1"/>
  <c r="Q3076" i="1"/>
  <c r="P3076" i="1"/>
  <c r="O3076" i="1"/>
  <c r="S3075" i="1"/>
  <c r="R3075" i="1"/>
  <c r="Q3075" i="1"/>
  <c r="P3075" i="1"/>
  <c r="O3075" i="1"/>
  <c r="S3074" i="1"/>
  <c r="R3074" i="1"/>
  <c r="Q3074" i="1"/>
  <c r="P3074" i="1"/>
  <c r="O3074" i="1"/>
  <c r="S3073" i="1"/>
  <c r="R3073" i="1"/>
  <c r="Q3073" i="1"/>
  <c r="P3073" i="1"/>
  <c r="O3073" i="1"/>
  <c r="S3072" i="1"/>
  <c r="R3072" i="1"/>
  <c r="Q3072" i="1"/>
  <c r="P3072" i="1"/>
  <c r="O3072" i="1"/>
  <c r="S3071" i="1"/>
  <c r="R3071" i="1"/>
  <c r="Q3071" i="1"/>
  <c r="P3071" i="1"/>
  <c r="O3071" i="1"/>
  <c r="S3070" i="1"/>
  <c r="R3070" i="1"/>
  <c r="Q3070" i="1"/>
  <c r="P3070" i="1"/>
  <c r="O3070" i="1"/>
  <c r="S3069" i="1"/>
  <c r="R3069" i="1"/>
  <c r="Q3069" i="1"/>
  <c r="P3069" i="1"/>
  <c r="O3069" i="1"/>
  <c r="S3068" i="1"/>
  <c r="R3068" i="1"/>
  <c r="Q3068" i="1"/>
  <c r="P3068" i="1"/>
  <c r="O3068" i="1"/>
  <c r="S3067" i="1"/>
  <c r="R3067" i="1"/>
  <c r="Q3067" i="1"/>
  <c r="P3067" i="1"/>
  <c r="O3067" i="1"/>
  <c r="S3066" i="1"/>
  <c r="R3066" i="1"/>
  <c r="Q3066" i="1"/>
  <c r="P3066" i="1"/>
  <c r="O3066" i="1"/>
  <c r="S3065" i="1"/>
  <c r="R3065" i="1"/>
  <c r="Q3065" i="1"/>
  <c r="P3065" i="1"/>
  <c r="O3065" i="1"/>
  <c r="S3064" i="1"/>
  <c r="R3064" i="1"/>
  <c r="Q3064" i="1"/>
  <c r="P3064" i="1"/>
  <c r="O3064" i="1"/>
  <c r="S3063" i="1"/>
  <c r="R3063" i="1"/>
  <c r="Q3063" i="1"/>
  <c r="P3063" i="1"/>
  <c r="O3063" i="1"/>
  <c r="S3062" i="1"/>
  <c r="R3062" i="1"/>
  <c r="Q3062" i="1"/>
  <c r="P3062" i="1"/>
  <c r="O3062" i="1"/>
  <c r="S3061" i="1"/>
  <c r="R3061" i="1"/>
  <c r="Q3061" i="1"/>
  <c r="P3061" i="1"/>
  <c r="O3061" i="1"/>
  <c r="S3060" i="1"/>
  <c r="R3060" i="1"/>
  <c r="Q3060" i="1"/>
  <c r="P3060" i="1"/>
  <c r="O3060" i="1"/>
  <c r="S3059" i="1"/>
  <c r="R3059" i="1"/>
  <c r="Q3059" i="1"/>
  <c r="P3059" i="1"/>
  <c r="O3059" i="1"/>
  <c r="S3058" i="1"/>
  <c r="R3058" i="1"/>
  <c r="Q3058" i="1"/>
  <c r="P3058" i="1"/>
  <c r="O3058" i="1"/>
  <c r="S3057" i="1"/>
  <c r="R3057" i="1"/>
  <c r="Q3057" i="1"/>
  <c r="P3057" i="1"/>
  <c r="O3057" i="1"/>
  <c r="S3056" i="1"/>
  <c r="R3056" i="1"/>
  <c r="Q3056" i="1"/>
  <c r="P3056" i="1"/>
  <c r="O3056" i="1"/>
  <c r="S3055" i="1"/>
  <c r="R3055" i="1"/>
  <c r="Q3055" i="1"/>
  <c r="P3055" i="1"/>
  <c r="O3055" i="1"/>
  <c r="S3054" i="1"/>
  <c r="R3054" i="1"/>
  <c r="Q3054" i="1"/>
  <c r="P3054" i="1"/>
  <c r="O3054" i="1"/>
  <c r="S3053" i="1"/>
  <c r="R3053" i="1"/>
  <c r="Q3053" i="1"/>
  <c r="P3053" i="1"/>
  <c r="O3053" i="1"/>
  <c r="S3052" i="1"/>
  <c r="R3052" i="1"/>
  <c r="Q3052" i="1"/>
  <c r="P3052" i="1"/>
  <c r="O3052" i="1"/>
  <c r="S3051" i="1"/>
  <c r="R3051" i="1"/>
  <c r="Q3051" i="1"/>
  <c r="P3051" i="1"/>
  <c r="O3051" i="1"/>
  <c r="S3050" i="1"/>
  <c r="R3050" i="1"/>
  <c r="Q3050" i="1"/>
  <c r="P3050" i="1"/>
  <c r="O3050" i="1"/>
  <c r="S3049" i="1"/>
  <c r="R3049" i="1"/>
  <c r="Q3049" i="1"/>
  <c r="P3049" i="1"/>
  <c r="O3049" i="1"/>
  <c r="S3048" i="1"/>
  <c r="R3048" i="1"/>
  <c r="Q3048" i="1"/>
  <c r="P3048" i="1"/>
  <c r="O3048" i="1"/>
  <c r="S3047" i="1"/>
  <c r="R3047" i="1"/>
  <c r="Q3047" i="1"/>
  <c r="P3047" i="1"/>
  <c r="O3047" i="1"/>
  <c r="S3046" i="1"/>
  <c r="R3046" i="1"/>
  <c r="Q3046" i="1"/>
  <c r="P3046" i="1"/>
  <c r="O3046" i="1"/>
  <c r="S3045" i="1"/>
  <c r="R3045" i="1"/>
  <c r="Q3045" i="1"/>
  <c r="P3045" i="1"/>
  <c r="O3045" i="1"/>
  <c r="S3044" i="1"/>
  <c r="R3044" i="1"/>
  <c r="Q3044" i="1"/>
  <c r="P3044" i="1"/>
  <c r="O3044" i="1"/>
  <c r="S3043" i="1"/>
  <c r="R3043" i="1"/>
  <c r="Q3043" i="1"/>
  <c r="P3043" i="1"/>
  <c r="O3043" i="1"/>
  <c r="S3042" i="1"/>
  <c r="R3042" i="1"/>
  <c r="Q3042" i="1"/>
  <c r="P3042" i="1"/>
  <c r="O3042" i="1"/>
  <c r="S3041" i="1"/>
  <c r="R3041" i="1"/>
  <c r="Q3041" i="1"/>
  <c r="P3041" i="1"/>
  <c r="O3041" i="1"/>
  <c r="S3040" i="1"/>
  <c r="R3040" i="1"/>
  <c r="Q3040" i="1"/>
  <c r="P3040" i="1"/>
  <c r="O3040" i="1"/>
  <c r="S3039" i="1"/>
  <c r="R3039" i="1"/>
  <c r="Q3039" i="1"/>
  <c r="P3039" i="1"/>
  <c r="O3039" i="1"/>
  <c r="S3038" i="1"/>
  <c r="R3038" i="1"/>
  <c r="Q3038" i="1"/>
  <c r="P3038" i="1"/>
  <c r="O3038" i="1"/>
  <c r="S3037" i="1"/>
  <c r="R3037" i="1"/>
  <c r="Q3037" i="1"/>
  <c r="P3037" i="1"/>
  <c r="O3037" i="1"/>
  <c r="S3036" i="1"/>
  <c r="R3036" i="1"/>
  <c r="Q3036" i="1"/>
  <c r="P3036" i="1"/>
  <c r="O3036" i="1"/>
  <c r="S3035" i="1"/>
  <c r="R3035" i="1"/>
  <c r="Q3035" i="1"/>
  <c r="P3035" i="1"/>
  <c r="O3035" i="1"/>
  <c r="S3034" i="1"/>
  <c r="R3034" i="1"/>
  <c r="Q3034" i="1"/>
  <c r="P3034" i="1"/>
  <c r="O3034" i="1"/>
  <c r="S3033" i="1"/>
  <c r="R3033" i="1"/>
  <c r="Q3033" i="1"/>
  <c r="P3033" i="1"/>
  <c r="O3033" i="1"/>
  <c r="S3032" i="1"/>
  <c r="R3032" i="1"/>
  <c r="Q3032" i="1"/>
  <c r="P3032" i="1"/>
  <c r="O3032" i="1"/>
  <c r="S3031" i="1"/>
  <c r="R3031" i="1"/>
  <c r="Q3031" i="1"/>
  <c r="P3031" i="1"/>
  <c r="O3031" i="1"/>
  <c r="S3030" i="1"/>
  <c r="R3030" i="1"/>
  <c r="Q3030" i="1"/>
  <c r="P3030" i="1"/>
  <c r="O3030" i="1"/>
  <c r="S3029" i="1"/>
  <c r="R3029" i="1"/>
  <c r="Q3029" i="1"/>
  <c r="P3029" i="1"/>
  <c r="O3029" i="1"/>
  <c r="S3028" i="1"/>
  <c r="R3028" i="1"/>
  <c r="Q3028" i="1"/>
  <c r="P3028" i="1"/>
  <c r="O3028" i="1"/>
  <c r="S3027" i="1"/>
  <c r="R3027" i="1"/>
  <c r="Q3027" i="1"/>
  <c r="P3027" i="1"/>
  <c r="O3027" i="1"/>
  <c r="S3026" i="1"/>
  <c r="R3026" i="1"/>
  <c r="Q3026" i="1"/>
  <c r="P3026" i="1"/>
  <c r="O3026" i="1"/>
  <c r="S3025" i="1"/>
  <c r="R3025" i="1"/>
  <c r="Q3025" i="1"/>
  <c r="P3025" i="1"/>
  <c r="O3025" i="1"/>
  <c r="S3024" i="1"/>
  <c r="R3024" i="1"/>
  <c r="Q3024" i="1"/>
  <c r="P3024" i="1"/>
  <c r="O3024" i="1"/>
  <c r="S3023" i="1"/>
  <c r="R3023" i="1"/>
  <c r="Q3023" i="1"/>
  <c r="P3023" i="1"/>
  <c r="O3023" i="1"/>
  <c r="S3022" i="1"/>
  <c r="R3022" i="1"/>
  <c r="Q3022" i="1"/>
  <c r="P3022" i="1"/>
  <c r="O3022" i="1"/>
  <c r="S3021" i="1"/>
  <c r="R3021" i="1"/>
  <c r="Q3021" i="1"/>
  <c r="P3021" i="1"/>
  <c r="O3021" i="1"/>
  <c r="S3020" i="1"/>
  <c r="R3020" i="1"/>
  <c r="Q3020" i="1"/>
  <c r="P3020" i="1"/>
  <c r="O3020" i="1"/>
  <c r="S3019" i="1"/>
  <c r="R3019" i="1"/>
  <c r="Q3019" i="1"/>
  <c r="P3019" i="1"/>
  <c r="O3019" i="1"/>
  <c r="S3018" i="1"/>
  <c r="R3018" i="1"/>
  <c r="Q3018" i="1"/>
  <c r="P3018" i="1"/>
  <c r="O3018" i="1"/>
  <c r="S3017" i="1"/>
  <c r="R3017" i="1"/>
  <c r="Q3017" i="1"/>
  <c r="P3017" i="1"/>
  <c r="O3017" i="1"/>
  <c r="S3016" i="1"/>
  <c r="R3016" i="1"/>
  <c r="Q3016" i="1"/>
  <c r="P3016" i="1"/>
  <c r="O3016" i="1"/>
  <c r="S3015" i="1"/>
  <c r="R3015" i="1"/>
  <c r="Q3015" i="1"/>
  <c r="P3015" i="1"/>
  <c r="O3015" i="1"/>
  <c r="S3014" i="1"/>
  <c r="R3014" i="1"/>
  <c r="Q3014" i="1"/>
  <c r="P3014" i="1"/>
  <c r="O3014" i="1"/>
  <c r="S3013" i="1"/>
  <c r="R3013" i="1"/>
  <c r="Q3013" i="1"/>
  <c r="P3013" i="1"/>
  <c r="O3013" i="1"/>
  <c r="S3012" i="1"/>
  <c r="R3012" i="1"/>
  <c r="Q3012" i="1"/>
  <c r="P3012" i="1"/>
  <c r="O3012" i="1"/>
  <c r="S3011" i="1"/>
  <c r="R3011" i="1"/>
  <c r="Q3011" i="1"/>
  <c r="P3011" i="1"/>
  <c r="O3011" i="1"/>
  <c r="S3010" i="1"/>
  <c r="R3010" i="1"/>
  <c r="Q3010" i="1"/>
  <c r="P3010" i="1"/>
  <c r="O3010" i="1"/>
  <c r="S3009" i="1"/>
  <c r="R3009" i="1"/>
  <c r="Q3009" i="1"/>
  <c r="P3009" i="1"/>
  <c r="O3009" i="1"/>
  <c r="S3008" i="1"/>
  <c r="R3008" i="1"/>
  <c r="Q3008" i="1"/>
  <c r="P3008" i="1"/>
  <c r="O3008" i="1"/>
  <c r="S3007" i="1"/>
  <c r="R3007" i="1"/>
  <c r="Q3007" i="1"/>
  <c r="P3007" i="1"/>
  <c r="O3007" i="1"/>
  <c r="S3006" i="1"/>
  <c r="R3006" i="1"/>
  <c r="Q3006" i="1"/>
  <c r="P3006" i="1"/>
  <c r="O3006" i="1"/>
  <c r="S3005" i="1"/>
  <c r="R3005" i="1"/>
  <c r="Q3005" i="1"/>
  <c r="P3005" i="1"/>
  <c r="O3005" i="1"/>
  <c r="S3004" i="1"/>
  <c r="R3004" i="1"/>
  <c r="Q3004" i="1"/>
  <c r="P3004" i="1"/>
  <c r="O3004" i="1"/>
  <c r="S3003" i="1"/>
  <c r="R3003" i="1"/>
  <c r="Q3003" i="1"/>
  <c r="P3003" i="1"/>
  <c r="O3003" i="1"/>
  <c r="S3002" i="1"/>
  <c r="R3002" i="1"/>
  <c r="Q3002" i="1"/>
  <c r="P3002" i="1"/>
  <c r="O3002" i="1"/>
  <c r="S3001" i="1"/>
  <c r="R3001" i="1"/>
  <c r="Q3001" i="1"/>
  <c r="P3001" i="1"/>
  <c r="O3001" i="1"/>
  <c r="S3000" i="1"/>
  <c r="R3000" i="1"/>
  <c r="Q3000" i="1"/>
  <c r="P3000" i="1"/>
  <c r="O3000" i="1"/>
  <c r="S2999" i="1"/>
  <c r="R2999" i="1"/>
  <c r="Q2999" i="1"/>
  <c r="P2999" i="1"/>
  <c r="O2999" i="1"/>
  <c r="S2998" i="1"/>
  <c r="R2998" i="1"/>
  <c r="Q2998" i="1"/>
  <c r="P2998" i="1"/>
  <c r="O2998" i="1"/>
  <c r="S2997" i="1"/>
  <c r="R2997" i="1"/>
  <c r="Q2997" i="1"/>
  <c r="P2997" i="1"/>
  <c r="O2997" i="1"/>
  <c r="S2996" i="1"/>
  <c r="R2996" i="1"/>
  <c r="Q2996" i="1"/>
  <c r="P2996" i="1"/>
  <c r="O2996" i="1"/>
  <c r="S2995" i="1"/>
  <c r="R2995" i="1"/>
  <c r="Q2995" i="1"/>
  <c r="P2995" i="1"/>
  <c r="O2995" i="1"/>
  <c r="S2994" i="1"/>
  <c r="R2994" i="1"/>
  <c r="Q2994" i="1"/>
  <c r="P2994" i="1"/>
  <c r="O2994" i="1"/>
  <c r="S2993" i="1"/>
  <c r="R2993" i="1"/>
  <c r="Q2993" i="1"/>
  <c r="P2993" i="1"/>
  <c r="O2993" i="1"/>
  <c r="S2992" i="1"/>
  <c r="R2992" i="1"/>
  <c r="Q2992" i="1"/>
  <c r="P2992" i="1"/>
  <c r="O2992" i="1"/>
  <c r="S2991" i="1"/>
  <c r="R2991" i="1"/>
  <c r="Q2991" i="1"/>
  <c r="P2991" i="1"/>
  <c r="O2991" i="1"/>
  <c r="S2990" i="1"/>
  <c r="R2990" i="1"/>
  <c r="Q2990" i="1"/>
  <c r="P2990" i="1"/>
  <c r="O2990" i="1"/>
  <c r="S2989" i="1"/>
  <c r="R2989" i="1"/>
  <c r="Q2989" i="1"/>
  <c r="P2989" i="1"/>
  <c r="O2989" i="1"/>
  <c r="S2988" i="1"/>
  <c r="R2988" i="1"/>
  <c r="Q2988" i="1"/>
  <c r="P2988" i="1"/>
  <c r="O2988" i="1"/>
  <c r="S2987" i="1"/>
  <c r="R2987" i="1"/>
  <c r="Q2987" i="1"/>
  <c r="P2987" i="1"/>
  <c r="O2987" i="1"/>
  <c r="S2986" i="1"/>
  <c r="R2986" i="1"/>
  <c r="Q2986" i="1"/>
  <c r="P2986" i="1"/>
  <c r="O2986" i="1"/>
  <c r="S2985" i="1"/>
  <c r="R2985" i="1"/>
  <c r="Q2985" i="1"/>
  <c r="P2985" i="1"/>
  <c r="O2985" i="1"/>
  <c r="S2984" i="1"/>
  <c r="R2984" i="1"/>
  <c r="Q2984" i="1"/>
  <c r="P2984" i="1"/>
  <c r="O2984" i="1"/>
  <c r="S2983" i="1"/>
  <c r="R2983" i="1"/>
  <c r="Q2983" i="1"/>
  <c r="P2983" i="1"/>
  <c r="O2983" i="1"/>
  <c r="S2982" i="1"/>
  <c r="R2982" i="1"/>
  <c r="Q2982" i="1"/>
  <c r="P2982" i="1"/>
  <c r="O2982" i="1"/>
  <c r="S2981" i="1"/>
  <c r="R2981" i="1"/>
  <c r="Q2981" i="1"/>
  <c r="P2981" i="1"/>
  <c r="O2981" i="1"/>
  <c r="S2980" i="1"/>
  <c r="R2980" i="1"/>
  <c r="Q2980" i="1"/>
  <c r="P2980" i="1"/>
  <c r="O2980" i="1"/>
  <c r="S2979" i="1"/>
  <c r="R2979" i="1"/>
  <c r="Q2979" i="1"/>
  <c r="P2979" i="1"/>
  <c r="O2979" i="1"/>
  <c r="S2978" i="1"/>
  <c r="R2978" i="1"/>
  <c r="Q2978" i="1"/>
  <c r="P2978" i="1"/>
  <c r="O2978" i="1"/>
  <c r="S2977" i="1"/>
  <c r="R2977" i="1"/>
  <c r="Q2977" i="1"/>
  <c r="P2977" i="1"/>
  <c r="O2977" i="1"/>
  <c r="S2976" i="1"/>
  <c r="R2976" i="1"/>
  <c r="Q2976" i="1"/>
  <c r="P2976" i="1"/>
  <c r="O2976" i="1"/>
  <c r="S2975" i="1"/>
  <c r="R2975" i="1"/>
  <c r="Q2975" i="1"/>
  <c r="P2975" i="1"/>
  <c r="O2975" i="1"/>
  <c r="S2974" i="1"/>
  <c r="R2974" i="1"/>
  <c r="Q2974" i="1"/>
  <c r="P2974" i="1"/>
  <c r="O2974" i="1"/>
  <c r="S2973" i="1"/>
  <c r="R2973" i="1"/>
  <c r="Q2973" i="1"/>
  <c r="P2973" i="1"/>
  <c r="O2973" i="1"/>
  <c r="S2972" i="1"/>
  <c r="R2972" i="1"/>
  <c r="Q2972" i="1"/>
  <c r="P2972" i="1"/>
  <c r="O2972" i="1"/>
  <c r="S2971" i="1"/>
  <c r="R2971" i="1"/>
  <c r="Q2971" i="1"/>
  <c r="P2971" i="1"/>
  <c r="O2971" i="1"/>
  <c r="S2970" i="1"/>
  <c r="R2970" i="1"/>
  <c r="Q2970" i="1"/>
  <c r="P2970" i="1"/>
  <c r="O2970" i="1"/>
  <c r="S2969" i="1"/>
  <c r="R2969" i="1"/>
  <c r="Q2969" i="1"/>
  <c r="P2969" i="1"/>
  <c r="O2969" i="1"/>
  <c r="S2968" i="1"/>
  <c r="R2968" i="1"/>
  <c r="Q2968" i="1"/>
  <c r="P2968" i="1"/>
  <c r="O2968" i="1"/>
  <c r="S2967" i="1"/>
  <c r="R2967" i="1"/>
  <c r="Q2967" i="1"/>
  <c r="P2967" i="1"/>
  <c r="O2967" i="1"/>
  <c r="S2966" i="1"/>
  <c r="R2966" i="1"/>
  <c r="Q2966" i="1"/>
  <c r="P2966" i="1"/>
  <c r="O2966" i="1"/>
  <c r="S2965" i="1"/>
  <c r="R2965" i="1"/>
  <c r="Q2965" i="1"/>
  <c r="P2965" i="1"/>
  <c r="O2965" i="1"/>
  <c r="S2964" i="1"/>
  <c r="R2964" i="1"/>
  <c r="Q2964" i="1"/>
  <c r="P2964" i="1"/>
  <c r="O2964" i="1"/>
  <c r="S2963" i="1"/>
  <c r="R2963" i="1"/>
  <c r="Q2963" i="1"/>
  <c r="P2963" i="1"/>
  <c r="O2963" i="1"/>
  <c r="S2962" i="1"/>
  <c r="R2962" i="1"/>
  <c r="Q2962" i="1"/>
  <c r="P2962" i="1"/>
  <c r="O2962" i="1"/>
  <c r="S2961" i="1"/>
  <c r="R2961" i="1"/>
  <c r="Q2961" i="1"/>
  <c r="P2961" i="1"/>
  <c r="O2961" i="1"/>
  <c r="S2960" i="1"/>
  <c r="R2960" i="1"/>
  <c r="Q2960" i="1"/>
  <c r="P2960" i="1"/>
  <c r="O2960" i="1"/>
  <c r="S2959" i="1"/>
  <c r="R2959" i="1"/>
  <c r="Q2959" i="1"/>
  <c r="P2959" i="1"/>
  <c r="O2959" i="1"/>
  <c r="S2958" i="1"/>
  <c r="R2958" i="1"/>
  <c r="Q2958" i="1"/>
  <c r="P2958" i="1"/>
  <c r="O2958" i="1"/>
  <c r="S2957" i="1"/>
  <c r="R2957" i="1"/>
  <c r="Q2957" i="1"/>
  <c r="P2957" i="1"/>
  <c r="O2957" i="1"/>
  <c r="S2956" i="1"/>
  <c r="R2956" i="1"/>
  <c r="Q2956" i="1"/>
  <c r="P2956" i="1"/>
  <c r="O2956" i="1"/>
  <c r="S2955" i="1"/>
  <c r="R2955" i="1"/>
  <c r="Q2955" i="1"/>
  <c r="P2955" i="1"/>
  <c r="O2955" i="1"/>
  <c r="S2954" i="1"/>
  <c r="R2954" i="1"/>
  <c r="Q2954" i="1"/>
  <c r="P2954" i="1"/>
  <c r="O2954" i="1"/>
  <c r="S2953" i="1"/>
  <c r="R2953" i="1"/>
  <c r="Q2953" i="1"/>
  <c r="P2953" i="1"/>
  <c r="O2953" i="1"/>
  <c r="S2952" i="1"/>
  <c r="R2952" i="1"/>
  <c r="Q2952" i="1"/>
  <c r="P2952" i="1"/>
  <c r="O2952" i="1"/>
  <c r="S2951" i="1"/>
  <c r="R2951" i="1"/>
  <c r="Q2951" i="1"/>
  <c r="P2951" i="1"/>
  <c r="O2951" i="1"/>
  <c r="S2950" i="1"/>
  <c r="R2950" i="1"/>
  <c r="Q2950" i="1"/>
  <c r="P2950" i="1"/>
  <c r="O2950" i="1"/>
  <c r="S2949" i="1"/>
  <c r="R2949" i="1"/>
  <c r="Q2949" i="1"/>
  <c r="P2949" i="1"/>
  <c r="O2949" i="1"/>
  <c r="S2948" i="1"/>
  <c r="R2948" i="1"/>
  <c r="Q2948" i="1"/>
  <c r="P2948" i="1"/>
  <c r="O2948" i="1"/>
  <c r="S2947" i="1"/>
  <c r="R2947" i="1"/>
  <c r="Q2947" i="1"/>
  <c r="P2947" i="1"/>
  <c r="O2947" i="1"/>
  <c r="S2946" i="1"/>
  <c r="R2946" i="1"/>
  <c r="Q2946" i="1"/>
  <c r="P2946" i="1"/>
  <c r="O2946" i="1"/>
  <c r="S2945" i="1"/>
  <c r="R2945" i="1"/>
  <c r="Q2945" i="1"/>
  <c r="P2945" i="1"/>
  <c r="O2945" i="1"/>
  <c r="S2944" i="1"/>
  <c r="R2944" i="1"/>
  <c r="Q2944" i="1"/>
  <c r="P2944" i="1"/>
  <c r="O2944" i="1"/>
  <c r="S2943" i="1"/>
  <c r="R2943" i="1"/>
  <c r="Q2943" i="1"/>
  <c r="P2943" i="1"/>
  <c r="O2943" i="1"/>
  <c r="S2942" i="1"/>
  <c r="R2942" i="1"/>
  <c r="Q2942" i="1"/>
  <c r="P2942" i="1"/>
  <c r="O2942" i="1"/>
  <c r="S2941" i="1"/>
  <c r="R2941" i="1"/>
  <c r="Q2941" i="1"/>
  <c r="P2941" i="1"/>
  <c r="O2941" i="1"/>
  <c r="S2940" i="1"/>
  <c r="R2940" i="1"/>
  <c r="Q2940" i="1"/>
  <c r="P2940" i="1"/>
  <c r="O2940" i="1"/>
  <c r="S2939" i="1"/>
  <c r="R2939" i="1"/>
  <c r="Q2939" i="1"/>
  <c r="P2939" i="1"/>
  <c r="O2939" i="1"/>
  <c r="S2938" i="1"/>
  <c r="R2938" i="1"/>
  <c r="Q2938" i="1"/>
  <c r="P2938" i="1"/>
  <c r="O2938" i="1"/>
  <c r="S2937" i="1"/>
  <c r="R2937" i="1"/>
  <c r="Q2937" i="1"/>
  <c r="P2937" i="1"/>
  <c r="O2937" i="1"/>
  <c r="S2936" i="1"/>
  <c r="R2936" i="1"/>
  <c r="Q2936" i="1"/>
  <c r="P2936" i="1"/>
  <c r="O2936" i="1"/>
  <c r="S2935" i="1"/>
  <c r="R2935" i="1"/>
  <c r="Q2935" i="1"/>
  <c r="P2935" i="1"/>
  <c r="O2935" i="1"/>
  <c r="S2934" i="1"/>
  <c r="R2934" i="1"/>
  <c r="Q2934" i="1"/>
  <c r="P2934" i="1"/>
  <c r="O2934" i="1"/>
  <c r="S2933" i="1"/>
  <c r="R2933" i="1"/>
  <c r="Q2933" i="1"/>
  <c r="P2933" i="1"/>
  <c r="O2933" i="1"/>
  <c r="S2932" i="1"/>
  <c r="R2932" i="1"/>
  <c r="Q2932" i="1"/>
  <c r="P2932" i="1"/>
  <c r="O2932" i="1"/>
  <c r="S2931" i="1"/>
  <c r="R2931" i="1"/>
  <c r="Q2931" i="1"/>
  <c r="P2931" i="1"/>
  <c r="O2931" i="1"/>
  <c r="S2930" i="1"/>
  <c r="R2930" i="1"/>
  <c r="Q2930" i="1"/>
  <c r="P2930" i="1"/>
  <c r="O2930" i="1"/>
  <c r="S2929" i="1"/>
  <c r="R2929" i="1"/>
  <c r="Q2929" i="1"/>
  <c r="P2929" i="1"/>
  <c r="O2929" i="1"/>
  <c r="S2928" i="1"/>
  <c r="R2928" i="1"/>
  <c r="Q2928" i="1"/>
  <c r="P2928" i="1"/>
  <c r="O2928" i="1"/>
  <c r="S2927" i="1"/>
  <c r="R2927" i="1"/>
  <c r="Q2927" i="1"/>
  <c r="P2927" i="1"/>
  <c r="O2927" i="1"/>
  <c r="S2926" i="1"/>
  <c r="R2926" i="1"/>
  <c r="Q2926" i="1"/>
  <c r="P2926" i="1"/>
  <c r="O2926" i="1"/>
  <c r="S2925" i="1"/>
  <c r="R2925" i="1"/>
  <c r="Q2925" i="1"/>
  <c r="P2925" i="1"/>
  <c r="O2925" i="1"/>
  <c r="S2924" i="1"/>
  <c r="R2924" i="1"/>
  <c r="Q2924" i="1"/>
  <c r="P2924" i="1"/>
  <c r="O2924" i="1"/>
  <c r="S2923" i="1"/>
  <c r="R2923" i="1"/>
  <c r="Q2923" i="1"/>
  <c r="P2923" i="1"/>
  <c r="O2923" i="1"/>
  <c r="S2922" i="1"/>
  <c r="R2922" i="1"/>
  <c r="Q2922" i="1"/>
  <c r="P2922" i="1"/>
  <c r="O2922" i="1"/>
  <c r="S2921" i="1"/>
  <c r="R2921" i="1"/>
  <c r="Q2921" i="1"/>
  <c r="P2921" i="1"/>
  <c r="O2921" i="1"/>
  <c r="S2920" i="1"/>
  <c r="R2920" i="1"/>
  <c r="Q2920" i="1"/>
  <c r="P2920" i="1"/>
  <c r="O2920" i="1"/>
  <c r="S2919" i="1"/>
  <c r="R2919" i="1"/>
  <c r="Q2919" i="1"/>
  <c r="P2919" i="1"/>
  <c r="O2919" i="1"/>
  <c r="S2918" i="1"/>
  <c r="R2918" i="1"/>
  <c r="Q2918" i="1"/>
  <c r="P2918" i="1"/>
  <c r="O2918" i="1"/>
  <c r="S2917" i="1"/>
  <c r="R2917" i="1"/>
  <c r="Q2917" i="1"/>
  <c r="P2917" i="1"/>
  <c r="O2917" i="1"/>
  <c r="S2916" i="1"/>
  <c r="R2916" i="1"/>
  <c r="Q2916" i="1"/>
  <c r="P2916" i="1"/>
  <c r="O2916" i="1"/>
  <c r="S2915" i="1"/>
  <c r="R2915" i="1"/>
  <c r="Q2915" i="1"/>
  <c r="P2915" i="1"/>
  <c r="O2915" i="1"/>
  <c r="S2914" i="1"/>
  <c r="R2914" i="1"/>
  <c r="Q2914" i="1"/>
  <c r="P2914" i="1"/>
  <c r="O2914" i="1"/>
  <c r="S2913" i="1"/>
  <c r="R2913" i="1"/>
  <c r="Q2913" i="1"/>
  <c r="P2913" i="1"/>
  <c r="O2913" i="1"/>
  <c r="S2912" i="1"/>
  <c r="R2912" i="1"/>
  <c r="Q2912" i="1"/>
  <c r="P2912" i="1"/>
  <c r="O2912" i="1"/>
  <c r="S2911" i="1"/>
  <c r="R2911" i="1"/>
  <c r="Q2911" i="1"/>
  <c r="P2911" i="1"/>
  <c r="O2911" i="1"/>
  <c r="S2910" i="1"/>
  <c r="R2910" i="1"/>
  <c r="Q2910" i="1"/>
  <c r="P2910" i="1"/>
  <c r="O2910" i="1"/>
  <c r="S2909" i="1"/>
  <c r="R2909" i="1"/>
  <c r="Q2909" i="1"/>
  <c r="P2909" i="1"/>
  <c r="O2909" i="1"/>
  <c r="S2908" i="1"/>
  <c r="R2908" i="1"/>
  <c r="Q2908" i="1"/>
  <c r="P2908" i="1"/>
  <c r="O2908" i="1"/>
  <c r="S2907" i="1"/>
  <c r="R2907" i="1"/>
  <c r="Q2907" i="1"/>
  <c r="P2907" i="1"/>
  <c r="O2907" i="1"/>
  <c r="S2906" i="1"/>
  <c r="R2906" i="1"/>
  <c r="Q2906" i="1"/>
  <c r="P2906" i="1"/>
  <c r="O2906" i="1"/>
  <c r="S2905" i="1"/>
  <c r="R2905" i="1"/>
  <c r="Q2905" i="1"/>
  <c r="P2905" i="1"/>
  <c r="O2905" i="1"/>
  <c r="S2904" i="1"/>
  <c r="R2904" i="1"/>
  <c r="Q2904" i="1"/>
  <c r="P2904" i="1"/>
  <c r="O2904" i="1"/>
  <c r="S2903" i="1"/>
  <c r="R2903" i="1"/>
  <c r="Q2903" i="1"/>
  <c r="P2903" i="1"/>
  <c r="O2903" i="1"/>
  <c r="S2902" i="1"/>
  <c r="R2902" i="1"/>
  <c r="Q2902" i="1"/>
  <c r="P2902" i="1"/>
  <c r="O2902" i="1"/>
  <c r="S2901" i="1"/>
  <c r="R2901" i="1"/>
  <c r="Q2901" i="1"/>
  <c r="P2901" i="1"/>
  <c r="O2901" i="1"/>
  <c r="S2900" i="1"/>
  <c r="R2900" i="1"/>
  <c r="Q2900" i="1"/>
  <c r="P2900" i="1"/>
  <c r="O2900" i="1"/>
  <c r="S2899" i="1"/>
  <c r="R2899" i="1"/>
  <c r="Q2899" i="1"/>
  <c r="P2899" i="1"/>
  <c r="O2899" i="1"/>
  <c r="S2898" i="1"/>
  <c r="R2898" i="1"/>
  <c r="Q2898" i="1"/>
  <c r="P2898" i="1"/>
  <c r="O2898" i="1"/>
  <c r="S2897" i="1"/>
  <c r="R2897" i="1"/>
  <c r="Q2897" i="1"/>
  <c r="P2897" i="1"/>
  <c r="O2897" i="1"/>
  <c r="S2896" i="1"/>
  <c r="R2896" i="1"/>
  <c r="Q2896" i="1"/>
  <c r="P2896" i="1"/>
  <c r="O2896" i="1"/>
  <c r="S2895" i="1"/>
  <c r="R2895" i="1"/>
  <c r="Q2895" i="1"/>
  <c r="P2895" i="1"/>
  <c r="O2895" i="1"/>
  <c r="S2894" i="1"/>
  <c r="R2894" i="1"/>
  <c r="Q2894" i="1"/>
  <c r="P2894" i="1"/>
  <c r="O2894" i="1"/>
  <c r="S2893" i="1"/>
  <c r="R2893" i="1"/>
  <c r="Q2893" i="1"/>
  <c r="P2893" i="1"/>
  <c r="O2893" i="1"/>
  <c r="S2892" i="1"/>
  <c r="R2892" i="1"/>
  <c r="Q2892" i="1"/>
  <c r="P2892" i="1"/>
  <c r="O2892" i="1"/>
  <c r="S2891" i="1"/>
  <c r="R2891" i="1"/>
  <c r="Q2891" i="1"/>
  <c r="P2891" i="1"/>
  <c r="O2891" i="1"/>
  <c r="S2890" i="1"/>
  <c r="R2890" i="1"/>
  <c r="Q2890" i="1"/>
  <c r="P2890" i="1"/>
  <c r="O2890" i="1"/>
  <c r="S2889" i="1"/>
  <c r="R2889" i="1"/>
  <c r="Q2889" i="1"/>
  <c r="P2889" i="1"/>
  <c r="O2889" i="1"/>
  <c r="S2888" i="1"/>
  <c r="R2888" i="1"/>
  <c r="Q2888" i="1"/>
  <c r="P2888" i="1"/>
  <c r="O2888" i="1"/>
  <c r="S2887" i="1"/>
  <c r="R2887" i="1"/>
  <c r="Q2887" i="1"/>
  <c r="P2887" i="1"/>
  <c r="O2887" i="1"/>
  <c r="S2886" i="1"/>
  <c r="R2886" i="1"/>
  <c r="Q2886" i="1"/>
  <c r="P2886" i="1"/>
  <c r="O2886" i="1"/>
  <c r="S2885" i="1"/>
  <c r="R2885" i="1"/>
  <c r="Q2885" i="1"/>
  <c r="P2885" i="1"/>
  <c r="O2885" i="1"/>
  <c r="S2884" i="1"/>
  <c r="R2884" i="1"/>
  <c r="Q2884" i="1"/>
  <c r="P2884" i="1"/>
  <c r="O2884" i="1"/>
  <c r="S2883" i="1"/>
  <c r="R2883" i="1"/>
  <c r="Q2883" i="1"/>
  <c r="P2883" i="1"/>
  <c r="O2883" i="1"/>
  <c r="S2882" i="1"/>
  <c r="R2882" i="1"/>
  <c r="Q2882" i="1"/>
  <c r="P2882" i="1"/>
  <c r="O2882" i="1"/>
  <c r="S2881" i="1"/>
  <c r="R2881" i="1"/>
  <c r="Q2881" i="1"/>
  <c r="P2881" i="1"/>
  <c r="O2881" i="1"/>
  <c r="S2880" i="1"/>
  <c r="R2880" i="1"/>
  <c r="Q2880" i="1"/>
  <c r="P2880" i="1"/>
  <c r="O2880" i="1"/>
  <c r="S2879" i="1"/>
  <c r="R2879" i="1"/>
  <c r="Q2879" i="1"/>
  <c r="P2879" i="1"/>
  <c r="O2879" i="1"/>
  <c r="S2878" i="1"/>
  <c r="R2878" i="1"/>
  <c r="Q2878" i="1"/>
  <c r="P2878" i="1"/>
  <c r="O2878" i="1"/>
  <c r="S2877" i="1"/>
  <c r="R2877" i="1"/>
  <c r="Q2877" i="1"/>
  <c r="P2877" i="1"/>
  <c r="O2877" i="1"/>
  <c r="S2876" i="1"/>
  <c r="R2876" i="1"/>
  <c r="Q2876" i="1"/>
  <c r="P2876" i="1"/>
  <c r="O2876" i="1"/>
  <c r="S2875" i="1"/>
  <c r="R2875" i="1"/>
  <c r="Q2875" i="1"/>
  <c r="P2875" i="1"/>
  <c r="O2875" i="1"/>
  <c r="S2874" i="1"/>
  <c r="R2874" i="1"/>
  <c r="Q2874" i="1"/>
  <c r="P2874" i="1"/>
  <c r="O2874" i="1"/>
  <c r="S2873" i="1"/>
  <c r="R2873" i="1"/>
  <c r="Q2873" i="1"/>
  <c r="P2873" i="1"/>
  <c r="O2873" i="1"/>
  <c r="S2872" i="1"/>
  <c r="R2872" i="1"/>
  <c r="Q2872" i="1"/>
  <c r="P2872" i="1"/>
  <c r="O2872" i="1"/>
  <c r="S2871" i="1"/>
  <c r="R2871" i="1"/>
  <c r="Q2871" i="1"/>
  <c r="P2871" i="1"/>
  <c r="O2871" i="1"/>
  <c r="S2870" i="1"/>
  <c r="R2870" i="1"/>
  <c r="Q2870" i="1"/>
  <c r="P2870" i="1"/>
  <c r="O2870" i="1"/>
  <c r="S2869" i="1"/>
  <c r="R2869" i="1"/>
  <c r="Q2869" i="1"/>
  <c r="P2869" i="1"/>
  <c r="O2869" i="1"/>
  <c r="S2868" i="1"/>
  <c r="R2868" i="1"/>
  <c r="Q2868" i="1"/>
  <c r="P2868" i="1"/>
  <c r="O2868" i="1"/>
  <c r="S2867" i="1"/>
  <c r="R2867" i="1"/>
  <c r="Q2867" i="1"/>
  <c r="P2867" i="1"/>
  <c r="O2867" i="1"/>
  <c r="S2866" i="1"/>
  <c r="R2866" i="1"/>
  <c r="Q2866" i="1"/>
  <c r="P2866" i="1"/>
  <c r="O2866" i="1"/>
  <c r="S2865" i="1"/>
  <c r="R2865" i="1"/>
  <c r="Q2865" i="1"/>
  <c r="P2865" i="1"/>
  <c r="O2865" i="1"/>
  <c r="S2864" i="1"/>
  <c r="R2864" i="1"/>
  <c r="Q2864" i="1"/>
  <c r="P2864" i="1"/>
  <c r="O2864" i="1"/>
  <c r="S2863" i="1"/>
  <c r="R2863" i="1"/>
  <c r="Q2863" i="1"/>
  <c r="P2863" i="1"/>
  <c r="O2863" i="1"/>
  <c r="S2862" i="1"/>
  <c r="R2862" i="1"/>
  <c r="Q2862" i="1"/>
  <c r="P2862" i="1"/>
  <c r="O2862" i="1"/>
  <c r="S2861" i="1"/>
  <c r="R2861" i="1"/>
  <c r="Q2861" i="1"/>
  <c r="P2861" i="1"/>
  <c r="O2861" i="1"/>
  <c r="S2860" i="1"/>
  <c r="R2860" i="1"/>
  <c r="Q2860" i="1"/>
  <c r="P2860" i="1"/>
  <c r="O2860" i="1"/>
  <c r="S2859" i="1"/>
  <c r="R2859" i="1"/>
  <c r="Q2859" i="1"/>
  <c r="P2859" i="1"/>
  <c r="O2859" i="1"/>
  <c r="S2858" i="1"/>
  <c r="R2858" i="1"/>
  <c r="Q2858" i="1"/>
  <c r="P2858" i="1"/>
  <c r="O2858" i="1"/>
  <c r="S2857" i="1"/>
  <c r="R2857" i="1"/>
  <c r="Q2857" i="1"/>
  <c r="P2857" i="1"/>
  <c r="O2857" i="1"/>
  <c r="S2856" i="1"/>
  <c r="R2856" i="1"/>
  <c r="Q2856" i="1"/>
  <c r="P2856" i="1"/>
  <c r="O2856" i="1"/>
  <c r="S2855" i="1"/>
  <c r="R2855" i="1"/>
  <c r="Q2855" i="1"/>
  <c r="P2855" i="1"/>
  <c r="O2855" i="1"/>
  <c r="S2854" i="1"/>
  <c r="R2854" i="1"/>
  <c r="Q2854" i="1"/>
  <c r="P2854" i="1"/>
  <c r="O2854" i="1"/>
  <c r="S2853" i="1"/>
  <c r="R2853" i="1"/>
  <c r="Q2853" i="1"/>
  <c r="P2853" i="1"/>
  <c r="O2853" i="1"/>
  <c r="S2852" i="1"/>
  <c r="R2852" i="1"/>
  <c r="Q2852" i="1"/>
  <c r="P2852" i="1"/>
  <c r="O2852" i="1"/>
  <c r="S2851" i="1"/>
  <c r="R2851" i="1"/>
  <c r="Q2851" i="1"/>
  <c r="P2851" i="1"/>
  <c r="O2851" i="1"/>
  <c r="S2850" i="1"/>
  <c r="R2850" i="1"/>
  <c r="Q2850" i="1"/>
  <c r="P2850" i="1"/>
  <c r="O2850" i="1"/>
  <c r="S2849" i="1"/>
  <c r="R2849" i="1"/>
  <c r="Q2849" i="1"/>
  <c r="P2849" i="1"/>
  <c r="O2849" i="1"/>
  <c r="S2848" i="1"/>
  <c r="R2848" i="1"/>
  <c r="Q2848" i="1"/>
  <c r="P2848" i="1"/>
  <c r="O2848" i="1"/>
  <c r="S2847" i="1"/>
  <c r="R2847" i="1"/>
  <c r="Q2847" i="1"/>
  <c r="P2847" i="1"/>
  <c r="O2847" i="1"/>
  <c r="S2846" i="1"/>
  <c r="R2846" i="1"/>
  <c r="Q2846" i="1"/>
  <c r="P2846" i="1"/>
  <c r="O2846" i="1"/>
  <c r="S2845" i="1"/>
  <c r="R2845" i="1"/>
  <c r="Q2845" i="1"/>
  <c r="P2845" i="1"/>
  <c r="O2845" i="1"/>
  <c r="S2844" i="1"/>
  <c r="R2844" i="1"/>
  <c r="Q2844" i="1"/>
  <c r="P2844" i="1"/>
  <c r="O2844" i="1"/>
  <c r="S2843" i="1"/>
  <c r="R2843" i="1"/>
  <c r="Q2843" i="1"/>
  <c r="P2843" i="1"/>
  <c r="O2843" i="1"/>
  <c r="S2842" i="1"/>
  <c r="R2842" i="1"/>
  <c r="Q2842" i="1"/>
  <c r="P2842" i="1"/>
  <c r="O2842" i="1"/>
  <c r="S2841" i="1"/>
  <c r="R2841" i="1"/>
  <c r="Q2841" i="1"/>
  <c r="P2841" i="1"/>
  <c r="O2841" i="1"/>
  <c r="S2840" i="1"/>
  <c r="R2840" i="1"/>
  <c r="Q2840" i="1"/>
  <c r="P2840" i="1"/>
  <c r="O2840" i="1"/>
  <c r="S2839" i="1"/>
  <c r="R2839" i="1"/>
  <c r="Q2839" i="1"/>
  <c r="P2839" i="1"/>
  <c r="O2839" i="1"/>
  <c r="S2838" i="1"/>
  <c r="R2838" i="1"/>
  <c r="Q2838" i="1"/>
  <c r="P2838" i="1"/>
  <c r="O2838" i="1"/>
  <c r="S2837" i="1"/>
  <c r="R2837" i="1"/>
  <c r="Q2837" i="1"/>
  <c r="P2837" i="1"/>
  <c r="O2837" i="1"/>
  <c r="S2836" i="1"/>
  <c r="R2836" i="1"/>
  <c r="Q2836" i="1"/>
  <c r="P2836" i="1"/>
  <c r="O2836" i="1"/>
  <c r="S2835" i="1"/>
  <c r="R2835" i="1"/>
  <c r="Q2835" i="1"/>
  <c r="P2835" i="1"/>
  <c r="O2835" i="1"/>
  <c r="S2834" i="1"/>
  <c r="R2834" i="1"/>
  <c r="Q2834" i="1"/>
  <c r="P2834" i="1"/>
  <c r="O2834" i="1"/>
  <c r="S2833" i="1"/>
  <c r="R2833" i="1"/>
  <c r="Q2833" i="1"/>
  <c r="P2833" i="1"/>
  <c r="O2833" i="1"/>
  <c r="S2832" i="1"/>
  <c r="R2832" i="1"/>
  <c r="Q2832" i="1"/>
  <c r="P2832" i="1"/>
  <c r="O2832" i="1"/>
  <c r="S2831" i="1"/>
  <c r="R2831" i="1"/>
  <c r="Q2831" i="1"/>
  <c r="P2831" i="1"/>
  <c r="O2831" i="1"/>
  <c r="S2830" i="1"/>
  <c r="R2830" i="1"/>
  <c r="Q2830" i="1"/>
  <c r="P2830" i="1"/>
  <c r="O2830" i="1"/>
  <c r="S2829" i="1"/>
  <c r="R2829" i="1"/>
  <c r="Q2829" i="1"/>
  <c r="P2829" i="1"/>
  <c r="O2829" i="1"/>
  <c r="S2828" i="1"/>
  <c r="R2828" i="1"/>
  <c r="Q2828" i="1"/>
  <c r="P2828" i="1"/>
  <c r="O2828" i="1"/>
  <c r="S2827" i="1"/>
  <c r="R2827" i="1"/>
  <c r="Q2827" i="1"/>
  <c r="P2827" i="1"/>
  <c r="O2827" i="1"/>
  <c r="S2826" i="1"/>
  <c r="R2826" i="1"/>
  <c r="Q2826" i="1"/>
  <c r="P2826" i="1"/>
  <c r="O2826" i="1"/>
  <c r="S2825" i="1"/>
  <c r="R2825" i="1"/>
  <c r="Q2825" i="1"/>
  <c r="P2825" i="1"/>
  <c r="O2825" i="1"/>
  <c r="S2824" i="1"/>
  <c r="R2824" i="1"/>
  <c r="Q2824" i="1"/>
  <c r="P2824" i="1"/>
  <c r="O2824" i="1"/>
  <c r="S2823" i="1"/>
  <c r="R2823" i="1"/>
  <c r="Q2823" i="1"/>
  <c r="P2823" i="1"/>
  <c r="O2823" i="1"/>
  <c r="S2822" i="1"/>
  <c r="R2822" i="1"/>
  <c r="Q2822" i="1"/>
  <c r="P2822" i="1"/>
  <c r="O2822" i="1"/>
  <c r="S2821" i="1"/>
  <c r="R2821" i="1"/>
  <c r="Q2821" i="1"/>
  <c r="P2821" i="1"/>
  <c r="O2821" i="1"/>
  <c r="S2820" i="1"/>
  <c r="R2820" i="1"/>
  <c r="Q2820" i="1"/>
  <c r="P2820" i="1"/>
  <c r="O2820" i="1"/>
  <c r="S2819" i="1"/>
  <c r="R2819" i="1"/>
  <c r="Q2819" i="1"/>
  <c r="P2819" i="1"/>
  <c r="O2819" i="1"/>
  <c r="S2818" i="1"/>
  <c r="R2818" i="1"/>
  <c r="Q2818" i="1"/>
  <c r="P2818" i="1"/>
  <c r="O2818" i="1"/>
  <c r="S2817" i="1"/>
  <c r="R2817" i="1"/>
  <c r="Q2817" i="1"/>
  <c r="P2817" i="1"/>
  <c r="O2817" i="1"/>
  <c r="S2816" i="1"/>
  <c r="R2816" i="1"/>
  <c r="Q2816" i="1"/>
  <c r="P2816" i="1"/>
  <c r="O2816" i="1"/>
  <c r="S2815" i="1"/>
  <c r="R2815" i="1"/>
  <c r="Q2815" i="1"/>
  <c r="P2815" i="1"/>
  <c r="O2815" i="1"/>
  <c r="S2814" i="1"/>
  <c r="R2814" i="1"/>
  <c r="Q2814" i="1"/>
  <c r="P2814" i="1"/>
  <c r="O2814" i="1"/>
  <c r="S2813" i="1"/>
  <c r="R2813" i="1"/>
  <c r="Q2813" i="1"/>
  <c r="P2813" i="1"/>
  <c r="O2813" i="1"/>
  <c r="S2812" i="1"/>
  <c r="R2812" i="1"/>
  <c r="Q2812" i="1"/>
  <c r="P2812" i="1"/>
  <c r="O2812" i="1"/>
  <c r="S2811" i="1"/>
  <c r="R2811" i="1"/>
  <c r="Q2811" i="1"/>
  <c r="P2811" i="1"/>
  <c r="O2811" i="1"/>
  <c r="S2810" i="1"/>
  <c r="R2810" i="1"/>
  <c r="Q2810" i="1"/>
  <c r="P2810" i="1"/>
  <c r="O2810" i="1"/>
  <c r="S2809" i="1"/>
  <c r="R2809" i="1"/>
  <c r="Q2809" i="1"/>
  <c r="P2809" i="1"/>
  <c r="O2809" i="1"/>
  <c r="S2808" i="1"/>
  <c r="R2808" i="1"/>
  <c r="Q2808" i="1"/>
  <c r="P2808" i="1"/>
  <c r="O2808" i="1"/>
  <c r="S2807" i="1"/>
  <c r="R2807" i="1"/>
  <c r="Q2807" i="1"/>
  <c r="P2807" i="1"/>
  <c r="O2807" i="1"/>
  <c r="S2806" i="1"/>
  <c r="R2806" i="1"/>
  <c r="Q2806" i="1"/>
  <c r="P2806" i="1"/>
  <c r="O2806" i="1"/>
  <c r="S2805" i="1"/>
  <c r="R2805" i="1"/>
  <c r="Q2805" i="1"/>
  <c r="P2805" i="1"/>
  <c r="O2805" i="1"/>
  <c r="S2804" i="1"/>
  <c r="R2804" i="1"/>
  <c r="Q2804" i="1"/>
  <c r="P2804" i="1"/>
  <c r="O2804" i="1"/>
  <c r="S2803" i="1"/>
  <c r="R2803" i="1"/>
  <c r="Q2803" i="1"/>
  <c r="P2803" i="1"/>
  <c r="O2803" i="1"/>
  <c r="S2802" i="1"/>
  <c r="R2802" i="1"/>
  <c r="Q2802" i="1"/>
  <c r="P2802" i="1"/>
  <c r="O2802" i="1"/>
  <c r="S2801" i="1"/>
  <c r="R2801" i="1"/>
  <c r="Q2801" i="1"/>
  <c r="P2801" i="1"/>
  <c r="O2801" i="1"/>
  <c r="S2800" i="1"/>
  <c r="R2800" i="1"/>
  <c r="Q2800" i="1"/>
  <c r="P2800" i="1"/>
  <c r="O2800" i="1"/>
  <c r="S2799" i="1"/>
  <c r="R2799" i="1"/>
  <c r="Q2799" i="1"/>
  <c r="P2799" i="1"/>
  <c r="O2799" i="1"/>
  <c r="S2798" i="1"/>
  <c r="R2798" i="1"/>
  <c r="Q2798" i="1"/>
  <c r="P2798" i="1"/>
  <c r="O2798" i="1"/>
  <c r="S2797" i="1"/>
  <c r="R2797" i="1"/>
  <c r="Q2797" i="1"/>
  <c r="P2797" i="1"/>
  <c r="O2797" i="1"/>
  <c r="S2796" i="1"/>
  <c r="R2796" i="1"/>
  <c r="Q2796" i="1"/>
  <c r="P2796" i="1"/>
  <c r="O2796" i="1"/>
  <c r="S2795" i="1"/>
  <c r="R2795" i="1"/>
  <c r="Q2795" i="1"/>
  <c r="P2795" i="1"/>
  <c r="O2795" i="1"/>
  <c r="S2794" i="1"/>
  <c r="R2794" i="1"/>
  <c r="Q2794" i="1"/>
  <c r="P2794" i="1"/>
  <c r="O2794" i="1"/>
  <c r="S2793" i="1"/>
  <c r="R2793" i="1"/>
  <c r="Q2793" i="1"/>
  <c r="P2793" i="1"/>
  <c r="O2793" i="1"/>
  <c r="S2792" i="1"/>
  <c r="R2792" i="1"/>
  <c r="Q2792" i="1"/>
  <c r="P2792" i="1"/>
  <c r="O2792" i="1"/>
  <c r="S2791" i="1"/>
  <c r="R2791" i="1"/>
  <c r="Q2791" i="1"/>
  <c r="P2791" i="1"/>
  <c r="O2791" i="1"/>
  <c r="S2790" i="1"/>
  <c r="R2790" i="1"/>
  <c r="Q2790" i="1"/>
  <c r="P2790" i="1"/>
  <c r="O2790" i="1"/>
  <c r="S2789" i="1"/>
  <c r="R2789" i="1"/>
  <c r="Q2789" i="1"/>
  <c r="P2789" i="1"/>
  <c r="O2789" i="1"/>
  <c r="S2788" i="1"/>
  <c r="R2788" i="1"/>
  <c r="Q2788" i="1"/>
  <c r="P2788" i="1"/>
  <c r="O2788" i="1"/>
  <c r="S2787" i="1"/>
  <c r="R2787" i="1"/>
  <c r="Q2787" i="1"/>
  <c r="P2787" i="1"/>
  <c r="O2787" i="1"/>
  <c r="S2786" i="1"/>
  <c r="R2786" i="1"/>
  <c r="Q2786" i="1"/>
  <c r="P2786" i="1"/>
  <c r="O2786" i="1"/>
  <c r="S2785" i="1"/>
  <c r="R2785" i="1"/>
  <c r="Q2785" i="1"/>
  <c r="P2785" i="1"/>
  <c r="O2785" i="1"/>
  <c r="S2784" i="1"/>
  <c r="R2784" i="1"/>
  <c r="Q2784" i="1"/>
  <c r="P2784" i="1"/>
  <c r="O2784" i="1"/>
  <c r="S2783" i="1"/>
  <c r="R2783" i="1"/>
  <c r="Q2783" i="1"/>
  <c r="P2783" i="1"/>
  <c r="O2783" i="1"/>
  <c r="S2782" i="1"/>
  <c r="R2782" i="1"/>
  <c r="Q2782" i="1"/>
  <c r="P2782" i="1"/>
  <c r="O2782" i="1"/>
  <c r="S2781" i="1"/>
  <c r="R2781" i="1"/>
  <c r="Q2781" i="1"/>
  <c r="P2781" i="1"/>
  <c r="O2781" i="1"/>
  <c r="S2780" i="1"/>
  <c r="R2780" i="1"/>
  <c r="Q2780" i="1"/>
  <c r="P2780" i="1"/>
  <c r="O2780" i="1"/>
  <c r="S2779" i="1"/>
  <c r="R2779" i="1"/>
  <c r="Q2779" i="1"/>
  <c r="P2779" i="1"/>
  <c r="O2779" i="1"/>
  <c r="S2778" i="1"/>
  <c r="R2778" i="1"/>
  <c r="Q2778" i="1"/>
  <c r="P2778" i="1"/>
  <c r="O2778" i="1"/>
  <c r="S2777" i="1"/>
  <c r="R2777" i="1"/>
  <c r="Q2777" i="1"/>
  <c r="P2777" i="1"/>
  <c r="O2777" i="1"/>
  <c r="S2776" i="1"/>
  <c r="R2776" i="1"/>
  <c r="Q2776" i="1"/>
  <c r="P2776" i="1"/>
  <c r="O2776" i="1"/>
  <c r="S2775" i="1"/>
  <c r="R2775" i="1"/>
  <c r="Q2775" i="1"/>
  <c r="P2775" i="1"/>
  <c r="O2775" i="1"/>
  <c r="S2774" i="1"/>
  <c r="R2774" i="1"/>
  <c r="Q2774" i="1"/>
  <c r="P2774" i="1"/>
  <c r="O2774" i="1"/>
  <c r="S2773" i="1"/>
  <c r="R2773" i="1"/>
  <c r="Q2773" i="1"/>
  <c r="P2773" i="1"/>
  <c r="O2773" i="1"/>
  <c r="S2772" i="1"/>
  <c r="R2772" i="1"/>
  <c r="Q2772" i="1"/>
  <c r="P2772" i="1"/>
  <c r="O2772" i="1"/>
  <c r="S2771" i="1"/>
  <c r="R2771" i="1"/>
  <c r="Q2771" i="1"/>
  <c r="P2771" i="1"/>
  <c r="O2771" i="1"/>
  <c r="S2770" i="1"/>
  <c r="R2770" i="1"/>
  <c r="Q2770" i="1"/>
  <c r="P2770" i="1"/>
  <c r="O2770" i="1"/>
  <c r="S2769" i="1"/>
  <c r="R2769" i="1"/>
  <c r="Q2769" i="1"/>
  <c r="P2769" i="1"/>
  <c r="O2769" i="1"/>
  <c r="S2768" i="1"/>
  <c r="R2768" i="1"/>
  <c r="Q2768" i="1"/>
  <c r="P2768" i="1"/>
  <c r="O2768" i="1"/>
  <c r="S2767" i="1"/>
  <c r="R2767" i="1"/>
  <c r="Q2767" i="1"/>
  <c r="P2767" i="1"/>
  <c r="O2767" i="1"/>
  <c r="S2766" i="1"/>
  <c r="R2766" i="1"/>
  <c r="Q2766" i="1"/>
  <c r="P2766" i="1"/>
  <c r="O2766" i="1"/>
  <c r="S2765" i="1"/>
  <c r="R2765" i="1"/>
  <c r="Q2765" i="1"/>
  <c r="P2765" i="1"/>
  <c r="O2765" i="1"/>
  <c r="S2764" i="1"/>
  <c r="R2764" i="1"/>
  <c r="Q2764" i="1"/>
  <c r="P2764" i="1"/>
  <c r="O2764" i="1"/>
  <c r="S2763" i="1"/>
  <c r="R2763" i="1"/>
  <c r="Q2763" i="1"/>
  <c r="P2763" i="1"/>
  <c r="O2763" i="1"/>
  <c r="S2762" i="1"/>
  <c r="R2762" i="1"/>
  <c r="Q2762" i="1"/>
  <c r="P2762" i="1"/>
  <c r="O2762" i="1"/>
  <c r="S2761" i="1"/>
  <c r="R2761" i="1"/>
  <c r="Q2761" i="1"/>
  <c r="P2761" i="1"/>
  <c r="O2761" i="1"/>
  <c r="S2760" i="1"/>
  <c r="R2760" i="1"/>
  <c r="Q2760" i="1"/>
  <c r="P2760" i="1"/>
  <c r="O2760" i="1"/>
  <c r="S2759" i="1"/>
  <c r="R2759" i="1"/>
  <c r="Q2759" i="1"/>
  <c r="P2759" i="1"/>
  <c r="O2759" i="1"/>
  <c r="S2758" i="1"/>
  <c r="R2758" i="1"/>
  <c r="Q2758" i="1"/>
  <c r="P2758" i="1"/>
  <c r="O2758" i="1"/>
  <c r="S2757" i="1"/>
  <c r="R2757" i="1"/>
  <c r="Q2757" i="1"/>
  <c r="P2757" i="1"/>
  <c r="O2757" i="1"/>
  <c r="S2756" i="1"/>
  <c r="R2756" i="1"/>
  <c r="Q2756" i="1"/>
  <c r="P2756" i="1"/>
  <c r="O2756" i="1"/>
  <c r="S2755" i="1"/>
  <c r="R2755" i="1"/>
  <c r="Q2755" i="1"/>
  <c r="P2755" i="1"/>
  <c r="O2755" i="1"/>
  <c r="S2754" i="1"/>
  <c r="R2754" i="1"/>
  <c r="Q2754" i="1"/>
  <c r="P2754" i="1"/>
  <c r="O2754" i="1"/>
  <c r="S2753" i="1"/>
  <c r="R2753" i="1"/>
  <c r="Q2753" i="1"/>
  <c r="P2753" i="1"/>
  <c r="O2753" i="1"/>
  <c r="S2752" i="1"/>
  <c r="R2752" i="1"/>
  <c r="Q2752" i="1"/>
  <c r="P2752" i="1"/>
  <c r="O2752" i="1"/>
  <c r="S2751" i="1"/>
  <c r="R2751" i="1"/>
  <c r="Q2751" i="1"/>
  <c r="P2751" i="1"/>
  <c r="O2751" i="1"/>
  <c r="S2750" i="1"/>
  <c r="R2750" i="1"/>
  <c r="Q2750" i="1"/>
  <c r="P2750" i="1"/>
  <c r="O2750" i="1"/>
  <c r="S2749" i="1"/>
  <c r="R2749" i="1"/>
  <c r="Q2749" i="1"/>
  <c r="P2749" i="1"/>
  <c r="O2749" i="1"/>
  <c r="S2748" i="1"/>
  <c r="R2748" i="1"/>
  <c r="Q2748" i="1"/>
  <c r="P2748" i="1"/>
  <c r="O2748" i="1"/>
  <c r="S2747" i="1"/>
  <c r="R2747" i="1"/>
  <c r="Q2747" i="1"/>
  <c r="P2747" i="1"/>
  <c r="O2747" i="1"/>
  <c r="S2746" i="1"/>
  <c r="R2746" i="1"/>
  <c r="Q2746" i="1"/>
  <c r="P2746" i="1"/>
  <c r="O2746" i="1"/>
  <c r="S2745" i="1"/>
  <c r="R2745" i="1"/>
  <c r="Q2745" i="1"/>
  <c r="P2745" i="1"/>
  <c r="O2745" i="1"/>
  <c r="S2744" i="1"/>
  <c r="R2744" i="1"/>
  <c r="Q2744" i="1"/>
  <c r="P2744" i="1"/>
  <c r="O2744" i="1"/>
  <c r="S2743" i="1"/>
  <c r="R2743" i="1"/>
  <c r="Q2743" i="1"/>
  <c r="P2743" i="1"/>
  <c r="O2743" i="1"/>
  <c r="S2742" i="1"/>
  <c r="R2742" i="1"/>
  <c r="Q2742" i="1"/>
  <c r="P2742" i="1"/>
  <c r="O2742" i="1"/>
  <c r="S2741" i="1"/>
  <c r="R2741" i="1"/>
  <c r="Q2741" i="1"/>
  <c r="P2741" i="1"/>
  <c r="O2741" i="1"/>
  <c r="S2740" i="1"/>
  <c r="R2740" i="1"/>
  <c r="Q2740" i="1"/>
  <c r="P2740" i="1"/>
  <c r="O2740" i="1"/>
  <c r="S2739" i="1"/>
  <c r="R2739" i="1"/>
  <c r="Q2739" i="1"/>
  <c r="P2739" i="1"/>
  <c r="O2739" i="1"/>
  <c r="S2738" i="1"/>
  <c r="R2738" i="1"/>
  <c r="Q2738" i="1"/>
  <c r="P2738" i="1"/>
  <c r="O2738" i="1"/>
  <c r="S2737" i="1"/>
  <c r="R2737" i="1"/>
  <c r="Q2737" i="1"/>
  <c r="P2737" i="1"/>
  <c r="O2737" i="1"/>
  <c r="S2736" i="1"/>
  <c r="R2736" i="1"/>
  <c r="Q2736" i="1"/>
  <c r="P2736" i="1"/>
  <c r="O2736" i="1"/>
  <c r="S2735" i="1"/>
  <c r="R2735" i="1"/>
  <c r="Q2735" i="1"/>
  <c r="P2735" i="1"/>
  <c r="O2735" i="1"/>
  <c r="S2734" i="1"/>
  <c r="R2734" i="1"/>
  <c r="Q2734" i="1"/>
  <c r="P2734" i="1"/>
  <c r="O2734" i="1"/>
  <c r="S2733" i="1"/>
  <c r="R2733" i="1"/>
  <c r="Q2733" i="1"/>
  <c r="P2733" i="1"/>
  <c r="O2733" i="1"/>
  <c r="S2732" i="1"/>
  <c r="R2732" i="1"/>
  <c r="Q2732" i="1"/>
  <c r="P2732" i="1"/>
  <c r="O2732" i="1"/>
  <c r="S2731" i="1"/>
  <c r="R2731" i="1"/>
  <c r="Q2731" i="1"/>
  <c r="P2731" i="1"/>
  <c r="O2731" i="1"/>
  <c r="S2730" i="1"/>
  <c r="R2730" i="1"/>
  <c r="Q2730" i="1"/>
  <c r="P2730" i="1"/>
  <c r="O2730" i="1"/>
  <c r="S2729" i="1"/>
  <c r="R2729" i="1"/>
  <c r="Q2729" i="1"/>
  <c r="P2729" i="1"/>
  <c r="O2729" i="1"/>
  <c r="S2728" i="1"/>
  <c r="R2728" i="1"/>
  <c r="Q2728" i="1"/>
  <c r="P2728" i="1"/>
  <c r="O2728" i="1"/>
  <c r="S2727" i="1"/>
  <c r="R2727" i="1"/>
  <c r="Q2727" i="1"/>
  <c r="P2727" i="1"/>
  <c r="O2727" i="1"/>
  <c r="S2726" i="1"/>
  <c r="R2726" i="1"/>
  <c r="Q2726" i="1"/>
  <c r="P2726" i="1"/>
  <c r="O2726" i="1"/>
  <c r="S2725" i="1"/>
  <c r="R2725" i="1"/>
  <c r="Q2725" i="1"/>
  <c r="P2725" i="1"/>
  <c r="O2725" i="1"/>
  <c r="S2724" i="1"/>
  <c r="R2724" i="1"/>
  <c r="Q2724" i="1"/>
  <c r="P2724" i="1"/>
  <c r="O2724" i="1"/>
  <c r="S2723" i="1"/>
  <c r="R2723" i="1"/>
  <c r="Q2723" i="1"/>
  <c r="P2723" i="1"/>
  <c r="O2723" i="1"/>
  <c r="S2722" i="1"/>
  <c r="R2722" i="1"/>
  <c r="Q2722" i="1"/>
  <c r="P2722" i="1"/>
  <c r="O2722" i="1"/>
  <c r="S2721" i="1"/>
  <c r="R2721" i="1"/>
  <c r="Q2721" i="1"/>
  <c r="P2721" i="1"/>
  <c r="O2721" i="1"/>
  <c r="S2720" i="1"/>
  <c r="R2720" i="1"/>
  <c r="Q2720" i="1"/>
  <c r="P2720" i="1"/>
  <c r="O2720" i="1"/>
  <c r="S2719" i="1"/>
  <c r="R2719" i="1"/>
  <c r="Q2719" i="1"/>
  <c r="P2719" i="1"/>
  <c r="O2719" i="1"/>
  <c r="S2718" i="1"/>
  <c r="R2718" i="1"/>
  <c r="Q2718" i="1"/>
  <c r="P2718" i="1"/>
  <c r="O2718" i="1"/>
  <c r="S2717" i="1"/>
  <c r="R2717" i="1"/>
  <c r="Q2717" i="1"/>
  <c r="P2717" i="1"/>
  <c r="O2717" i="1"/>
  <c r="S2716" i="1"/>
  <c r="R2716" i="1"/>
  <c r="Q2716" i="1"/>
  <c r="P2716" i="1"/>
  <c r="O2716" i="1"/>
  <c r="S2715" i="1"/>
  <c r="R2715" i="1"/>
  <c r="Q2715" i="1"/>
  <c r="P2715" i="1"/>
  <c r="O2715" i="1"/>
  <c r="S2714" i="1"/>
  <c r="R2714" i="1"/>
  <c r="Q2714" i="1"/>
  <c r="P2714" i="1"/>
  <c r="O2714" i="1"/>
  <c r="S2713" i="1"/>
  <c r="R2713" i="1"/>
  <c r="Q2713" i="1"/>
  <c r="P2713" i="1"/>
  <c r="O2713" i="1"/>
  <c r="S2712" i="1"/>
  <c r="R2712" i="1"/>
  <c r="Q2712" i="1"/>
  <c r="P2712" i="1"/>
  <c r="O2712" i="1"/>
  <c r="S2711" i="1"/>
  <c r="R2711" i="1"/>
  <c r="Q2711" i="1"/>
  <c r="P2711" i="1"/>
  <c r="O2711" i="1"/>
  <c r="S2710" i="1"/>
  <c r="R2710" i="1"/>
  <c r="Q2710" i="1"/>
  <c r="P2710" i="1"/>
  <c r="O2710" i="1"/>
  <c r="S2709" i="1"/>
  <c r="R2709" i="1"/>
  <c r="Q2709" i="1"/>
  <c r="P2709" i="1"/>
  <c r="O2709" i="1"/>
  <c r="S2708" i="1"/>
  <c r="R2708" i="1"/>
  <c r="Q2708" i="1"/>
  <c r="P2708" i="1"/>
  <c r="O2708" i="1"/>
  <c r="S2707" i="1"/>
  <c r="R2707" i="1"/>
  <c r="Q2707" i="1"/>
  <c r="P2707" i="1"/>
  <c r="O2707" i="1"/>
  <c r="S2706" i="1"/>
  <c r="R2706" i="1"/>
  <c r="Q2706" i="1"/>
  <c r="P2706" i="1"/>
  <c r="O2706" i="1"/>
  <c r="S2705" i="1"/>
  <c r="R2705" i="1"/>
  <c r="Q2705" i="1"/>
  <c r="P2705" i="1"/>
  <c r="O2705" i="1"/>
  <c r="S2704" i="1"/>
  <c r="R2704" i="1"/>
  <c r="Q2704" i="1"/>
  <c r="P2704" i="1"/>
  <c r="O2704" i="1"/>
  <c r="S2703" i="1"/>
  <c r="R2703" i="1"/>
  <c r="Q2703" i="1"/>
  <c r="P2703" i="1"/>
  <c r="O2703" i="1"/>
  <c r="S2702" i="1"/>
  <c r="R2702" i="1"/>
  <c r="Q2702" i="1"/>
  <c r="P2702" i="1"/>
  <c r="O2702" i="1"/>
  <c r="S2701" i="1"/>
  <c r="R2701" i="1"/>
  <c r="Q2701" i="1"/>
  <c r="P2701" i="1"/>
  <c r="O2701" i="1"/>
  <c r="S2700" i="1"/>
  <c r="R2700" i="1"/>
  <c r="Q2700" i="1"/>
  <c r="P2700" i="1"/>
  <c r="O2700" i="1"/>
  <c r="S2699" i="1"/>
  <c r="R2699" i="1"/>
  <c r="Q2699" i="1"/>
  <c r="P2699" i="1"/>
  <c r="O2699" i="1"/>
  <c r="S2698" i="1"/>
  <c r="R2698" i="1"/>
  <c r="Q2698" i="1"/>
  <c r="P2698" i="1"/>
  <c r="O2698" i="1"/>
  <c r="S2697" i="1"/>
  <c r="R2697" i="1"/>
  <c r="Q2697" i="1"/>
  <c r="P2697" i="1"/>
  <c r="O2697" i="1"/>
  <c r="S2696" i="1"/>
  <c r="R2696" i="1"/>
  <c r="Q2696" i="1"/>
  <c r="P2696" i="1"/>
  <c r="O2696" i="1"/>
  <c r="S2695" i="1"/>
  <c r="R2695" i="1"/>
  <c r="Q2695" i="1"/>
  <c r="P2695" i="1"/>
  <c r="O2695" i="1"/>
  <c r="S2694" i="1"/>
  <c r="R2694" i="1"/>
  <c r="Q2694" i="1"/>
  <c r="P2694" i="1"/>
  <c r="O2694" i="1"/>
  <c r="S2693" i="1"/>
  <c r="R2693" i="1"/>
  <c r="Q2693" i="1"/>
  <c r="P2693" i="1"/>
  <c r="O2693" i="1"/>
  <c r="S2692" i="1"/>
  <c r="R2692" i="1"/>
  <c r="Q2692" i="1"/>
  <c r="P2692" i="1"/>
  <c r="O2692" i="1"/>
  <c r="S2691" i="1"/>
  <c r="R2691" i="1"/>
  <c r="Q2691" i="1"/>
  <c r="P2691" i="1"/>
  <c r="O2691" i="1"/>
  <c r="S2690" i="1"/>
  <c r="R2690" i="1"/>
  <c r="Q2690" i="1"/>
  <c r="P2690" i="1"/>
  <c r="O2690" i="1"/>
  <c r="S2689" i="1"/>
  <c r="R2689" i="1"/>
  <c r="Q2689" i="1"/>
  <c r="P2689" i="1"/>
  <c r="O2689" i="1"/>
  <c r="S2688" i="1"/>
  <c r="R2688" i="1"/>
  <c r="Q2688" i="1"/>
  <c r="P2688" i="1"/>
  <c r="O2688" i="1"/>
  <c r="S2687" i="1"/>
  <c r="R2687" i="1"/>
  <c r="Q2687" i="1"/>
  <c r="P2687" i="1"/>
  <c r="O2687" i="1"/>
  <c r="S2686" i="1"/>
  <c r="R2686" i="1"/>
  <c r="Q2686" i="1"/>
  <c r="P2686" i="1"/>
  <c r="O2686" i="1"/>
  <c r="S2685" i="1"/>
  <c r="R2685" i="1"/>
  <c r="Q2685" i="1"/>
  <c r="P2685" i="1"/>
  <c r="O2685" i="1"/>
  <c r="S2684" i="1"/>
  <c r="R2684" i="1"/>
  <c r="Q2684" i="1"/>
  <c r="P2684" i="1"/>
  <c r="O2684" i="1"/>
  <c r="S2683" i="1"/>
  <c r="R2683" i="1"/>
  <c r="Q2683" i="1"/>
  <c r="P2683" i="1"/>
  <c r="O2683" i="1"/>
  <c r="S2682" i="1"/>
  <c r="R2682" i="1"/>
  <c r="Q2682" i="1"/>
  <c r="P2682" i="1"/>
  <c r="O2682" i="1"/>
  <c r="S2681" i="1"/>
  <c r="R2681" i="1"/>
  <c r="Q2681" i="1"/>
  <c r="P2681" i="1"/>
  <c r="O2681" i="1"/>
  <c r="S2680" i="1"/>
  <c r="R2680" i="1"/>
  <c r="Q2680" i="1"/>
  <c r="P2680" i="1"/>
  <c r="O2680" i="1"/>
  <c r="S2679" i="1"/>
  <c r="R2679" i="1"/>
  <c r="Q2679" i="1"/>
  <c r="P2679" i="1"/>
  <c r="O2679" i="1"/>
  <c r="S2678" i="1"/>
  <c r="R2678" i="1"/>
  <c r="Q2678" i="1"/>
  <c r="P2678" i="1"/>
  <c r="O2678" i="1"/>
  <c r="S2677" i="1"/>
  <c r="R2677" i="1"/>
  <c r="Q2677" i="1"/>
  <c r="P2677" i="1"/>
  <c r="O2677" i="1"/>
  <c r="S2676" i="1"/>
  <c r="R2676" i="1"/>
  <c r="Q2676" i="1"/>
  <c r="P2676" i="1"/>
  <c r="O2676" i="1"/>
  <c r="S2675" i="1"/>
  <c r="R2675" i="1"/>
  <c r="Q2675" i="1"/>
  <c r="P2675" i="1"/>
  <c r="O2675" i="1"/>
  <c r="S2674" i="1"/>
  <c r="R2674" i="1"/>
  <c r="Q2674" i="1"/>
  <c r="P2674" i="1"/>
  <c r="O2674" i="1"/>
  <c r="S2673" i="1"/>
  <c r="R2673" i="1"/>
  <c r="Q2673" i="1"/>
  <c r="P2673" i="1"/>
  <c r="O2673" i="1"/>
  <c r="S2672" i="1"/>
  <c r="R2672" i="1"/>
  <c r="Q2672" i="1"/>
  <c r="P2672" i="1"/>
  <c r="O2672" i="1"/>
  <c r="S2671" i="1"/>
  <c r="R2671" i="1"/>
  <c r="Q2671" i="1"/>
  <c r="P2671" i="1"/>
  <c r="O2671" i="1"/>
  <c r="S2670" i="1"/>
  <c r="R2670" i="1"/>
  <c r="Q2670" i="1"/>
  <c r="P2670" i="1"/>
  <c r="O2670" i="1"/>
  <c r="S2669" i="1"/>
  <c r="R2669" i="1"/>
  <c r="Q2669" i="1"/>
  <c r="P2669" i="1"/>
  <c r="O2669" i="1"/>
  <c r="S2668" i="1"/>
  <c r="R2668" i="1"/>
  <c r="Q2668" i="1"/>
  <c r="P2668" i="1"/>
  <c r="O2668" i="1"/>
  <c r="S2667" i="1"/>
  <c r="R2667" i="1"/>
  <c r="Q2667" i="1"/>
  <c r="P2667" i="1"/>
  <c r="O2667" i="1"/>
  <c r="S2666" i="1"/>
  <c r="R2666" i="1"/>
  <c r="Q2666" i="1"/>
  <c r="P2666" i="1"/>
  <c r="O2666" i="1"/>
  <c r="S2665" i="1"/>
  <c r="R2665" i="1"/>
  <c r="Q2665" i="1"/>
  <c r="P2665" i="1"/>
  <c r="O2665" i="1"/>
  <c r="S2664" i="1"/>
  <c r="R2664" i="1"/>
  <c r="Q2664" i="1"/>
  <c r="P2664" i="1"/>
  <c r="O2664" i="1"/>
  <c r="S2663" i="1"/>
  <c r="R2663" i="1"/>
  <c r="Q2663" i="1"/>
  <c r="P2663" i="1"/>
  <c r="O2663" i="1"/>
  <c r="S2662" i="1"/>
  <c r="R2662" i="1"/>
  <c r="Q2662" i="1"/>
  <c r="P2662" i="1"/>
  <c r="O2662" i="1"/>
  <c r="S2661" i="1"/>
  <c r="R2661" i="1"/>
  <c r="Q2661" i="1"/>
  <c r="P2661" i="1"/>
  <c r="O2661" i="1"/>
  <c r="S2660" i="1"/>
  <c r="R2660" i="1"/>
  <c r="Q2660" i="1"/>
  <c r="P2660" i="1"/>
  <c r="O2660" i="1"/>
  <c r="S2659" i="1"/>
  <c r="R2659" i="1"/>
  <c r="Q2659" i="1"/>
  <c r="P2659" i="1"/>
  <c r="O2659" i="1"/>
  <c r="S2658" i="1"/>
  <c r="R2658" i="1"/>
  <c r="Q2658" i="1"/>
  <c r="P2658" i="1"/>
  <c r="O2658" i="1"/>
  <c r="S2657" i="1"/>
  <c r="R2657" i="1"/>
  <c r="Q2657" i="1"/>
  <c r="P2657" i="1"/>
  <c r="O2657" i="1"/>
  <c r="S2656" i="1"/>
  <c r="R2656" i="1"/>
  <c r="Q2656" i="1"/>
  <c r="P2656" i="1"/>
  <c r="O2656" i="1"/>
  <c r="S2655" i="1"/>
  <c r="R2655" i="1"/>
  <c r="Q2655" i="1"/>
  <c r="P2655" i="1"/>
  <c r="O2655" i="1"/>
  <c r="S2654" i="1"/>
  <c r="R2654" i="1"/>
  <c r="Q2654" i="1"/>
  <c r="P2654" i="1"/>
  <c r="O2654" i="1"/>
  <c r="S2653" i="1"/>
  <c r="R2653" i="1"/>
  <c r="Q2653" i="1"/>
  <c r="P2653" i="1"/>
  <c r="O2653" i="1"/>
  <c r="S2652" i="1"/>
  <c r="R2652" i="1"/>
  <c r="Q2652" i="1"/>
  <c r="P2652" i="1"/>
  <c r="O2652" i="1"/>
  <c r="S2651" i="1"/>
  <c r="R2651" i="1"/>
  <c r="Q2651" i="1"/>
  <c r="P2651" i="1"/>
  <c r="O2651" i="1"/>
  <c r="S2650" i="1"/>
  <c r="R2650" i="1"/>
  <c r="Q2650" i="1"/>
  <c r="P2650" i="1"/>
  <c r="O2650" i="1"/>
  <c r="S2649" i="1"/>
  <c r="R2649" i="1"/>
  <c r="Q2649" i="1"/>
  <c r="P2649" i="1"/>
  <c r="O2649" i="1"/>
  <c r="S2648" i="1"/>
  <c r="R2648" i="1"/>
  <c r="Q2648" i="1"/>
  <c r="P2648" i="1"/>
  <c r="O2648" i="1"/>
  <c r="S2647" i="1"/>
  <c r="R2647" i="1"/>
  <c r="Q2647" i="1"/>
  <c r="P2647" i="1"/>
  <c r="O2647" i="1"/>
  <c r="S2646" i="1"/>
  <c r="R2646" i="1"/>
  <c r="Q2646" i="1"/>
  <c r="P2646" i="1"/>
  <c r="O2646" i="1"/>
  <c r="S2645" i="1"/>
  <c r="R2645" i="1"/>
  <c r="Q2645" i="1"/>
  <c r="P2645" i="1"/>
  <c r="O2645" i="1"/>
  <c r="S2644" i="1"/>
  <c r="R2644" i="1"/>
  <c r="Q2644" i="1"/>
  <c r="P2644" i="1"/>
  <c r="O2644" i="1"/>
  <c r="S2643" i="1"/>
  <c r="R2643" i="1"/>
  <c r="Q2643" i="1"/>
  <c r="P2643" i="1"/>
  <c r="O2643" i="1"/>
  <c r="S2642" i="1"/>
  <c r="R2642" i="1"/>
  <c r="Q2642" i="1"/>
  <c r="P2642" i="1"/>
  <c r="O2642" i="1"/>
  <c r="S2641" i="1"/>
  <c r="R2641" i="1"/>
  <c r="Q2641" i="1"/>
  <c r="P2641" i="1"/>
  <c r="O2641" i="1"/>
  <c r="S2640" i="1"/>
  <c r="R2640" i="1"/>
  <c r="Q2640" i="1"/>
  <c r="P2640" i="1"/>
  <c r="O2640" i="1"/>
  <c r="S2639" i="1"/>
  <c r="R2639" i="1"/>
  <c r="Q2639" i="1"/>
  <c r="P2639" i="1"/>
  <c r="O2639" i="1"/>
  <c r="S2638" i="1"/>
  <c r="R2638" i="1"/>
  <c r="Q2638" i="1"/>
  <c r="P2638" i="1"/>
  <c r="O2638" i="1"/>
  <c r="S2637" i="1"/>
  <c r="R2637" i="1"/>
  <c r="Q2637" i="1"/>
  <c r="P2637" i="1"/>
  <c r="O2637" i="1"/>
  <c r="S2636" i="1"/>
  <c r="R2636" i="1"/>
  <c r="Q2636" i="1"/>
  <c r="P2636" i="1"/>
  <c r="O2636" i="1"/>
  <c r="S2635" i="1"/>
  <c r="R2635" i="1"/>
  <c r="Q2635" i="1"/>
  <c r="P2635" i="1"/>
  <c r="O2635" i="1"/>
  <c r="S2634" i="1"/>
  <c r="R2634" i="1"/>
  <c r="Q2634" i="1"/>
  <c r="P2634" i="1"/>
  <c r="O2634" i="1"/>
  <c r="S2633" i="1"/>
  <c r="R2633" i="1"/>
  <c r="Q2633" i="1"/>
  <c r="P2633" i="1"/>
  <c r="O2633" i="1"/>
  <c r="S2632" i="1"/>
  <c r="R2632" i="1"/>
  <c r="Q2632" i="1"/>
  <c r="P2632" i="1"/>
  <c r="O2632" i="1"/>
  <c r="S2631" i="1"/>
  <c r="R2631" i="1"/>
  <c r="Q2631" i="1"/>
  <c r="P2631" i="1"/>
  <c r="O2631" i="1"/>
  <c r="S2630" i="1"/>
  <c r="R2630" i="1"/>
  <c r="Q2630" i="1"/>
  <c r="P2630" i="1"/>
  <c r="O2630" i="1"/>
  <c r="S2629" i="1"/>
  <c r="R2629" i="1"/>
  <c r="Q2629" i="1"/>
  <c r="P2629" i="1"/>
  <c r="O2629" i="1"/>
  <c r="S2628" i="1"/>
  <c r="R2628" i="1"/>
  <c r="Q2628" i="1"/>
  <c r="P2628" i="1"/>
  <c r="O2628" i="1"/>
  <c r="S2627" i="1"/>
  <c r="R2627" i="1"/>
  <c r="Q2627" i="1"/>
  <c r="P2627" i="1"/>
  <c r="O2627" i="1"/>
  <c r="S2626" i="1"/>
  <c r="R2626" i="1"/>
  <c r="Q2626" i="1"/>
  <c r="P2626" i="1"/>
  <c r="O2626" i="1"/>
  <c r="S2625" i="1"/>
  <c r="R2625" i="1"/>
  <c r="Q2625" i="1"/>
  <c r="P2625" i="1"/>
  <c r="O2625" i="1"/>
  <c r="S2624" i="1"/>
  <c r="R2624" i="1"/>
  <c r="Q2624" i="1"/>
  <c r="P2624" i="1"/>
  <c r="O2624" i="1"/>
  <c r="S2623" i="1"/>
  <c r="R2623" i="1"/>
  <c r="Q2623" i="1"/>
  <c r="P2623" i="1"/>
  <c r="O2623" i="1"/>
  <c r="S2622" i="1"/>
  <c r="R2622" i="1"/>
  <c r="Q2622" i="1"/>
  <c r="P2622" i="1"/>
  <c r="O2622" i="1"/>
  <c r="S2621" i="1"/>
  <c r="R2621" i="1"/>
  <c r="Q2621" i="1"/>
  <c r="P2621" i="1"/>
  <c r="O2621" i="1"/>
  <c r="S2620" i="1"/>
  <c r="R2620" i="1"/>
  <c r="Q2620" i="1"/>
  <c r="P2620" i="1"/>
  <c r="O2620" i="1"/>
  <c r="S2619" i="1"/>
  <c r="R2619" i="1"/>
  <c r="Q2619" i="1"/>
  <c r="P2619" i="1"/>
  <c r="O2619" i="1"/>
  <c r="S2618" i="1"/>
  <c r="R2618" i="1"/>
  <c r="Q2618" i="1"/>
  <c r="P2618" i="1"/>
  <c r="O2618" i="1"/>
  <c r="S2617" i="1"/>
  <c r="R2617" i="1"/>
  <c r="Q2617" i="1"/>
  <c r="P2617" i="1"/>
  <c r="O2617" i="1"/>
  <c r="S2616" i="1"/>
  <c r="R2616" i="1"/>
  <c r="Q2616" i="1"/>
  <c r="P2616" i="1"/>
  <c r="O2616" i="1"/>
  <c r="S2615" i="1"/>
  <c r="R2615" i="1"/>
  <c r="Q2615" i="1"/>
  <c r="P2615" i="1"/>
  <c r="O2615" i="1"/>
  <c r="S2614" i="1"/>
  <c r="R2614" i="1"/>
  <c r="Q2614" i="1"/>
  <c r="P2614" i="1"/>
  <c r="O2614" i="1"/>
  <c r="S2613" i="1"/>
  <c r="R2613" i="1"/>
  <c r="Q2613" i="1"/>
  <c r="P2613" i="1"/>
  <c r="O2613" i="1"/>
  <c r="S2612" i="1"/>
  <c r="R2612" i="1"/>
  <c r="Q2612" i="1"/>
  <c r="P2612" i="1"/>
  <c r="O2612" i="1"/>
  <c r="S2611" i="1"/>
  <c r="R2611" i="1"/>
  <c r="Q2611" i="1"/>
  <c r="P2611" i="1"/>
  <c r="O2611" i="1"/>
  <c r="S2610" i="1"/>
  <c r="R2610" i="1"/>
  <c r="Q2610" i="1"/>
  <c r="P2610" i="1"/>
  <c r="O2610" i="1"/>
  <c r="S2609" i="1"/>
  <c r="R2609" i="1"/>
  <c r="Q2609" i="1"/>
  <c r="P2609" i="1"/>
  <c r="O2609" i="1"/>
  <c r="S2608" i="1"/>
  <c r="R2608" i="1"/>
  <c r="Q2608" i="1"/>
  <c r="P2608" i="1"/>
  <c r="O2608" i="1"/>
  <c r="S2607" i="1"/>
  <c r="R2607" i="1"/>
  <c r="Q2607" i="1"/>
  <c r="P2607" i="1"/>
  <c r="O2607" i="1"/>
  <c r="S2606" i="1"/>
  <c r="R2606" i="1"/>
  <c r="Q2606" i="1"/>
  <c r="P2606" i="1"/>
  <c r="O2606" i="1"/>
  <c r="S2605" i="1"/>
  <c r="R2605" i="1"/>
  <c r="Q2605" i="1"/>
  <c r="P2605" i="1"/>
  <c r="O2605" i="1"/>
  <c r="S2604" i="1"/>
  <c r="R2604" i="1"/>
  <c r="Q2604" i="1"/>
  <c r="P2604" i="1"/>
  <c r="O2604" i="1"/>
  <c r="S2603" i="1"/>
  <c r="R2603" i="1"/>
  <c r="Q2603" i="1"/>
  <c r="P2603" i="1"/>
  <c r="O2603" i="1"/>
  <c r="S2602" i="1"/>
  <c r="R2602" i="1"/>
  <c r="Q2602" i="1"/>
  <c r="P2602" i="1"/>
  <c r="O2602" i="1"/>
  <c r="S2601" i="1"/>
  <c r="R2601" i="1"/>
  <c r="Q2601" i="1"/>
  <c r="P2601" i="1"/>
  <c r="O2601" i="1"/>
  <c r="S2600" i="1"/>
  <c r="R2600" i="1"/>
  <c r="Q2600" i="1"/>
  <c r="P2600" i="1"/>
  <c r="O2600" i="1"/>
  <c r="S2599" i="1"/>
  <c r="R2599" i="1"/>
  <c r="Q2599" i="1"/>
  <c r="P2599" i="1"/>
  <c r="O2599" i="1"/>
  <c r="S2598" i="1"/>
  <c r="R2598" i="1"/>
  <c r="Q2598" i="1"/>
  <c r="P2598" i="1"/>
  <c r="O2598" i="1"/>
  <c r="S2597" i="1"/>
  <c r="R2597" i="1"/>
  <c r="Q2597" i="1"/>
  <c r="P2597" i="1"/>
  <c r="O2597" i="1"/>
  <c r="S2596" i="1"/>
  <c r="R2596" i="1"/>
  <c r="Q2596" i="1"/>
  <c r="P2596" i="1"/>
  <c r="O2596" i="1"/>
  <c r="S2595" i="1"/>
  <c r="R2595" i="1"/>
  <c r="Q2595" i="1"/>
  <c r="P2595" i="1"/>
  <c r="O2595" i="1"/>
  <c r="S2594" i="1"/>
  <c r="R2594" i="1"/>
  <c r="Q2594" i="1"/>
  <c r="P2594" i="1"/>
  <c r="O2594" i="1"/>
  <c r="S2593" i="1"/>
  <c r="R2593" i="1"/>
  <c r="Q2593" i="1"/>
  <c r="P2593" i="1"/>
  <c r="O2593" i="1"/>
  <c r="S2592" i="1"/>
  <c r="R2592" i="1"/>
  <c r="Q2592" i="1"/>
  <c r="P2592" i="1"/>
  <c r="O2592" i="1"/>
  <c r="S2591" i="1"/>
  <c r="R2591" i="1"/>
  <c r="Q2591" i="1"/>
  <c r="P2591" i="1"/>
  <c r="O2591" i="1"/>
  <c r="S2590" i="1"/>
  <c r="R2590" i="1"/>
  <c r="Q2590" i="1"/>
  <c r="P2590" i="1"/>
  <c r="O2590" i="1"/>
  <c r="S2589" i="1"/>
  <c r="R2589" i="1"/>
  <c r="Q2589" i="1"/>
  <c r="P2589" i="1"/>
  <c r="O2589" i="1"/>
  <c r="S2588" i="1"/>
  <c r="R2588" i="1"/>
  <c r="Q2588" i="1"/>
  <c r="P2588" i="1"/>
  <c r="O2588" i="1"/>
  <c r="S2587" i="1"/>
  <c r="R2587" i="1"/>
  <c r="Q2587" i="1"/>
  <c r="P2587" i="1"/>
  <c r="O2587" i="1"/>
  <c r="S2586" i="1"/>
  <c r="R2586" i="1"/>
  <c r="Q2586" i="1"/>
  <c r="P2586" i="1"/>
  <c r="O2586" i="1"/>
  <c r="S2585" i="1"/>
  <c r="R2585" i="1"/>
  <c r="Q2585" i="1"/>
  <c r="P2585" i="1"/>
  <c r="O2585" i="1"/>
  <c r="S2584" i="1"/>
  <c r="R2584" i="1"/>
  <c r="Q2584" i="1"/>
  <c r="P2584" i="1"/>
  <c r="O2584" i="1"/>
  <c r="S2583" i="1"/>
  <c r="R2583" i="1"/>
  <c r="Q2583" i="1"/>
  <c r="P2583" i="1"/>
  <c r="O2583" i="1"/>
  <c r="S2582" i="1"/>
  <c r="R2582" i="1"/>
  <c r="Q2582" i="1"/>
  <c r="P2582" i="1"/>
  <c r="O2582" i="1"/>
  <c r="S2581" i="1"/>
  <c r="R2581" i="1"/>
  <c r="Q2581" i="1"/>
  <c r="P2581" i="1"/>
  <c r="O2581" i="1"/>
  <c r="S2580" i="1"/>
  <c r="R2580" i="1"/>
  <c r="Q2580" i="1"/>
  <c r="P2580" i="1"/>
  <c r="O2580" i="1"/>
  <c r="S2579" i="1"/>
  <c r="R2579" i="1"/>
  <c r="Q2579" i="1"/>
  <c r="P2579" i="1"/>
  <c r="O2579" i="1"/>
  <c r="S2578" i="1"/>
  <c r="R2578" i="1"/>
  <c r="Q2578" i="1"/>
  <c r="P2578" i="1"/>
  <c r="O2578" i="1"/>
  <c r="S2577" i="1"/>
  <c r="R2577" i="1"/>
  <c r="Q2577" i="1"/>
  <c r="P2577" i="1"/>
  <c r="O2577" i="1"/>
  <c r="S2576" i="1"/>
  <c r="R2576" i="1"/>
  <c r="Q2576" i="1"/>
  <c r="P2576" i="1"/>
  <c r="O2576" i="1"/>
  <c r="S2575" i="1"/>
  <c r="R2575" i="1"/>
  <c r="Q2575" i="1"/>
  <c r="P2575" i="1"/>
  <c r="O2575" i="1"/>
  <c r="S2574" i="1"/>
  <c r="R2574" i="1"/>
  <c r="Q2574" i="1"/>
  <c r="P2574" i="1"/>
  <c r="O2574" i="1"/>
  <c r="S2573" i="1"/>
  <c r="R2573" i="1"/>
  <c r="Q2573" i="1"/>
  <c r="P2573" i="1"/>
  <c r="O2573" i="1"/>
  <c r="S2572" i="1"/>
  <c r="R2572" i="1"/>
  <c r="Q2572" i="1"/>
  <c r="P2572" i="1"/>
  <c r="O2572" i="1"/>
  <c r="S2571" i="1"/>
  <c r="R2571" i="1"/>
  <c r="Q2571" i="1"/>
  <c r="P2571" i="1"/>
  <c r="O2571" i="1"/>
  <c r="S2570" i="1"/>
  <c r="R2570" i="1"/>
  <c r="Q2570" i="1"/>
  <c r="P2570" i="1"/>
  <c r="O2570" i="1"/>
  <c r="S2569" i="1"/>
  <c r="R2569" i="1"/>
  <c r="Q2569" i="1"/>
  <c r="P2569" i="1"/>
  <c r="O2569" i="1"/>
  <c r="S2568" i="1"/>
  <c r="R2568" i="1"/>
  <c r="Q2568" i="1"/>
  <c r="P2568" i="1"/>
  <c r="O2568" i="1"/>
  <c r="S2567" i="1"/>
  <c r="R2567" i="1"/>
  <c r="Q2567" i="1"/>
  <c r="P2567" i="1"/>
  <c r="O2567" i="1"/>
  <c r="S2566" i="1"/>
  <c r="R2566" i="1"/>
  <c r="Q2566" i="1"/>
  <c r="P2566" i="1"/>
  <c r="O2566" i="1"/>
  <c r="S2565" i="1"/>
  <c r="R2565" i="1"/>
  <c r="Q2565" i="1"/>
  <c r="P2565" i="1"/>
  <c r="O2565" i="1"/>
  <c r="S2564" i="1"/>
  <c r="R2564" i="1"/>
  <c r="Q2564" i="1"/>
  <c r="P2564" i="1"/>
  <c r="O2564" i="1"/>
  <c r="S2563" i="1"/>
  <c r="R2563" i="1"/>
  <c r="Q2563" i="1"/>
  <c r="P2563" i="1"/>
  <c r="O2563" i="1"/>
  <c r="S2562" i="1"/>
  <c r="R2562" i="1"/>
  <c r="Q2562" i="1"/>
  <c r="P2562" i="1"/>
  <c r="O2562" i="1"/>
  <c r="S2561" i="1"/>
  <c r="R2561" i="1"/>
  <c r="Q2561" i="1"/>
  <c r="P2561" i="1"/>
  <c r="O2561" i="1"/>
  <c r="S2560" i="1"/>
  <c r="R2560" i="1"/>
  <c r="Q2560" i="1"/>
  <c r="P2560" i="1"/>
  <c r="O2560" i="1"/>
  <c r="S2559" i="1"/>
  <c r="R2559" i="1"/>
  <c r="Q2559" i="1"/>
  <c r="P2559" i="1"/>
  <c r="O2559" i="1"/>
  <c r="S2558" i="1"/>
  <c r="R2558" i="1"/>
  <c r="Q2558" i="1"/>
  <c r="P2558" i="1"/>
  <c r="O2558" i="1"/>
  <c r="S2557" i="1"/>
  <c r="R2557" i="1"/>
  <c r="Q2557" i="1"/>
  <c r="P2557" i="1"/>
  <c r="O2557" i="1"/>
  <c r="S2556" i="1"/>
  <c r="R2556" i="1"/>
  <c r="Q2556" i="1"/>
  <c r="P2556" i="1"/>
  <c r="O2556" i="1"/>
  <c r="S2555" i="1"/>
  <c r="R2555" i="1"/>
  <c r="Q2555" i="1"/>
  <c r="P2555" i="1"/>
  <c r="O2555" i="1"/>
  <c r="S2554" i="1"/>
  <c r="R2554" i="1"/>
  <c r="Q2554" i="1"/>
  <c r="P2554" i="1"/>
  <c r="O2554" i="1"/>
  <c r="S2553" i="1"/>
  <c r="R2553" i="1"/>
  <c r="Q2553" i="1"/>
  <c r="P2553" i="1"/>
  <c r="O2553" i="1"/>
  <c r="S2552" i="1"/>
  <c r="R2552" i="1"/>
  <c r="Q2552" i="1"/>
  <c r="P2552" i="1"/>
  <c r="O2552" i="1"/>
  <c r="S2551" i="1"/>
  <c r="R2551" i="1"/>
  <c r="Q2551" i="1"/>
  <c r="P2551" i="1"/>
  <c r="O2551" i="1"/>
  <c r="S2550" i="1"/>
  <c r="R2550" i="1"/>
  <c r="Q2550" i="1"/>
  <c r="P2550" i="1"/>
  <c r="O2550" i="1"/>
  <c r="S2549" i="1"/>
  <c r="R2549" i="1"/>
  <c r="Q2549" i="1"/>
  <c r="P2549" i="1"/>
  <c r="O2549" i="1"/>
  <c r="S2548" i="1"/>
  <c r="R2548" i="1"/>
  <c r="Q2548" i="1"/>
  <c r="P2548" i="1"/>
  <c r="O2548" i="1"/>
  <c r="S2547" i="1"/>
  <c r="R2547" i="1"/>
  <c r="Q2547" i="1"/>
  <c r="P2547" i="1"/>
  <c r="O2547" i="1"/>
  <c r="S2546" i="1"/>
  <c r="R2546" i="1"/>
  <c r="Q2546" i="1"/>
  <c r="P2546" i="1"/>
  <c r="O2546" i="1"/>
  <c r="S2545" i="1"/>
  <c r="R2545" i="1"/>
  <c r="Q2545" i="1"/>
  <c r="P2545" i="1"/>
  <c r="O2545" i="1"/>
  <c r="S2544" i="1"/>
  <c r="R2544" i="1"/>
  <c r="Q2544" i="1"/>
  <c r="P2544" i="1"/>
  <c r="O2544" i="1"/>
  <c r="S2543" i="1"/>
  <c r="R2543" i="1"/>
  <c r="Q2543" i="1"/>
  <c r="P2543" i="1"/>
  <c r="O2543" i="1"/>
  <c r="S2542" i="1"/>
  <c r="R2542" i="1"/>
  <c r="Q2542" i="1"/>
  <c r="P2542" i="1"/>
  <c r="O2542" i="1"/>
  <c r="S2541" i="1"/>
  <c r="R2541" i="1"/>
  <c r="Q2541" i="1"/>
  <c r="P2541" i="1"/>
  <c r="O2541" i="1"/>
  <c r="S2540" i="1"/>
  <c r="R2540" i="1"/>
  <c r="Q2540" i="1"/>
  <c r="P2540" i="1"/>
  <c r="O2540" i="1"/>
  <c r="S2539" i="1"/>
  <c r="R2539" i="1"/>
  <c r="Q2539" i="1"/>
  <c r="P2539" i="1"/>
  <c r="O2539" i="1"/>
  <c r="S2538" i="1"/>
  <c r="R2538" i="1"/>
  <c r="Q2538" i="1"/>
  <c r="P2538" i="1"/>
  <c r="O2538" i="1"/>
  <c r="S2537" i="1"/>
  <c r="R2537" i="1"/>
  <c r="Q2537" i="1"/>
  <c r="P2537" i="1"/>
  <c r="O2537" i="1"/>
  <c r="S2536" i="1"/>
  <c r="R2536" i="1"/>
  <c r="Q2536" i="1"/>
  <c r="P2536" i="1"/>
  <c r="O2536" i="1"/>
  <c r="S2535" i="1"/>
  <c r="R2535" i="1"/>
  <c r="Q2535" i="1"/>
  <c r="P2535" i="1"/>
  <c r="O2535" i="1"/>
  <c r="S2534" i="1"/>
  <c r="R2534" i="1"/>
  <c r="Q2534" i="1"/>
  <c r="P2534" i="1"/>
  <c r="O2534" i="1"/>
  <c r="S2533" i="1"/>
  <c r="R2533" i="1"/>
  <c r="Q2533" i="1"/>
  <c r="P2533" i="1"/>
  <c r="O2533" i="1"/>
  <c r="S2532" i="1"/>
  <c r="R2532" i="1"/>
  <c r="Q2532" i="1"/>
  <c r="P2532" i="1"/>
  <c r="O2532" i="1"/>
  <c r="S2531" i="1"/>
  <c r="R2531" i="1"/>
  <c r="Q2531" i="1"/>
  <c r="P2531" i="1"/>
  <c r="O2531" i="1"/>
  <c r="S2530" i="1"/>
  <c r="R2530" i="1"/>
  <c r="Q2530" i="1"/>
  <c r="P2530" i="1"/>
  <c r="O2530" i="1"/>
  <c r="S2529" i="1"/>
  <c r="R2529" i="1"/>
  <c r="Q2529" i="1"/>
  <c r="P2529" i="1"/>
  <c r="O2529" i="1"/>
  <c r="S2528" i="1"/>
  <c r="R2528" i="1"/>
  <c r="Q2528" i="1"/>
  <c r="P2528" i="1"/>
  <c r="O2528" i="1"/>
  <c r="S2527" i="1"/>
  <c r="R2527" i="1"/>
  <c r="Q2527" i="1"/>
  <c r="P2527" i="1"/>
  <c r="O2527" i="1"/>
  <c r="S2526" i="1"/>
  <c r="R2526" i="1"/>
  <c r="Q2526" i="1"/>
  <c r="P2526" i="1"/>
  <c r="O2526" i="1"/>
  <c r="S2525" i="1"/>
  <c r="R2525" i="1"/>
  <c r="Q2525" i="1"/>
  <c r="P2525" i="1"/>
  <c r="O2525" i="1"/>
  <c r="S2524" i="1"/>
  <c r="R2524" i="1"/>
  <c r="Q2524" i="1"/>
  <c r="P2524" i="1"/>
  <c r="O2524" i="1"/>
  <c r="S2523" i="1"/>
  <c r="R2523" i="1"/>
  <c r="Q2523" i="1"/>
  <c r="P2523" i="1"/>
  <c r="O2523" i="1"/>
  <c r="S2522" i="1"/>
  <c r="R2522" i="1"/>
  <c r="Q2522" i="1"/>
  <c r="P2522" i="1"/>
  <c r="O2522" i="1"/>
  <c r="S2521" i="1"/>
  <c r="R2521" i="1"/>
  <c r="Q2521" i="1"/>
  <c r="P2521" i="1"/>
  <c r="O2521" i="1"/>
  <c r="S2520" i="1"/>
  <c r="R2520" i="1"/>
  <c r="Q2520" i="1"/>
  <c r="P2520" i="1"/>
  <c r="O2520" i="1"/>
  <c r="S2519" i="1"/>
  <c r="R2519" i="1"/>
  <c r="Q2519" i="1"/>
  <c r="P2519" i="1"/>
  <c r="O2519" i="1"/>
  <c r="S2518" i="1"/>
  <c r="R2518" i="1"/>
  <c r="Q2518" i="1"/>
  <c r="P2518" i="1"/>
  <c r="O2518" i="1"/>
  <c r="S2517" i="1"/>
  <c r="R2517" i="1"/>
  <c r="Q2517" i="1"/>
  <c r="P2517" i="1"/>
  <c r="O2517" i="1"/>
  <c r="S2516" i="1"/>
  <c r="R2516" i="1"/>
  <c r="Q2516" i="1"/>
  <c r="P2516" i="1"/>
  <c r="O2516" i="1"/>
  <c r="S2515" i="1"/>
  <c r="R2515" i="1"/>
  <c r="Q2515" i="1"/>
  <c r="P2515" i="1"/>
  <c r="O2515" i="1"/>
  <c r="S2514" i="1"/>
  <c r="R2514" i="1"/>
  <c r="Q2514" i="1"/>
  <c r="P2514" i="1"/>
  <c r="O2514" i="1"/>
  <c r="S2513" i="1"/>
  <c r="R2513" i="1"/>
  <c r="Q2513" i="1"/>
  <c r="P2513" i="1"/>
  <c r="O2513" i="1"/>
  <c r="S2512" i="1"/>
  <c r="R2512" i="1"/>
  <c r="Q2512" i="1"/>
  <c r="P2512" i="1"/>
  <c r="O2512" i="1"/>
  <c r="S2511" i="1"/>
  <c r="R2511" i="1"/>
  <c r="Q2511" i="1"/>
  <c r="P2511" i="1"/>
  <c r="O2511" i="1"/>
  <c r="S2510" i="1"/>
  <c r="R2510" i="1"/>
  <c r="Q2510" i="1"/>
  <c r="P2510" i="1"/>
  <c r="O2510" i="1"/>
  <c r="S2509" i="1"/>
  <c r="R2509" i="1"/>
  <c r="Q2509" i="1"/>
  <c r="P2509" i="1"/>
  <c r="O2509" i="1"/>
  <c r="S2508" i="1"/>
  <c r="R2508" i="1"/>
  <c r="Q2508" i="1"/>
  <c r="P2508" i="1"/>
  <c r="O2508" i="1"/>
  <c r="S2507" i="1"/>
  <c r="R2507" i="1"/>
  <c r="Q2507" i="1"/>
  <c r="P2507" i="1"/>
  <c r="O2507" i="1"/>
  <c r="S2506" i="1"/>
  <c r="R2506" i="1"/>
  <c r="Q2506" i="1"/>
  <c r="P2506" i="1"/>
  <c r="O2506" i="1"/>
  <c r="S2505" i="1"/>
  <c r="R2505" i="1"/>
  <c r="Q2505" i="1"/>
  <c r="P2505" i="1"/>
  <c r="O2505" i="1"/>
  <c r="S2504" i="1"/>
  <c r="R2504" i="1"/>
  <c r="Q2504" i="1"/>
  <c r="P2504" i="1"/>
  <c r="O2504" i="1"/>
  <c r="S2503" i="1"/>
  <c r="R2503" i="1"/>
  <c r="Q2503" i="1"/>
  <c r="P2503" i="1"/>
  <c r="O2503" i="1"/>
  <c r="S2502" i="1"/>
  <c r="R2502" i="1"/>
  <c r="Q2502" i="1"/>
  <c r="P2502" i="1"/>
  <c r="O2502" i="1"/>
  <c r="S2501" i="1"/>
  <c r="R2501" i="1"/>
  <c r="Q2501" i="1"/>
  <c r="P2501" i="1"/>
  <c r="O2501" i="1"/>
  <c r="S2500" i="1"/>
  <c r="R2500" i="1"/>
  <c r="Q2500" i="1"/>
  <c r="P2500" i="1"/>
  <c r="O2500" i="1"/>
  <c r="S2499" i="1"/>
  <c r="R2499" i="1"/>
  <c r="Q2499" i="1"/>
  <c r="P2499" i="1"/>
  <c r="O2499" i="1"/>
  <c r="S2498" i="1"/>
  <c r="R2498" i="1"/>
  <c r="Q2498" i="1"/>
  <c r="P2498" i="1"/>
  <c r="O2498" i="1"/>
  <c r="S2497" i="1"/>
  <c r="R2497" i="1"/>
  <c r="Q2497" i="1"/>
  <c r="P2497" i="1"/>
  <c r="O2497" i="1"/>
  <c r="S2496" i="1"/>
  <c r="R2496" i="1"/>
  <c r="Q2496" i="1"/>
  <c r="P2496" i="1"/>
  <c r="O2496" i="1"/>
  <c r="S2495" i="1"/>
  <c r="R2495" i="1"/>
  <c r="Q2495" i="1"/>
  <c r="P2495" i="1"/>
  <c r="O2495" i="1"/>
  <c r="S2494" i="1"/>
  <c r="R2494" i="1"/>
  <c r="Q2494" i="1"/>
  <c r="P2494" i="1"/>
  <c r="O2494" i="1"/>
  <c r="S2493" i="1"/>
  <c r="R2493" i="1"/>
  <c r="Q2493" i="1"/>
  <c r="P2493" i="1"/>
  <c r="O2493" i="1"/>
  <c r="S2492" i="1"/>
  <c r="R2492" i="1"/>
  <c r="Q2492" i="1"/>
  <c r="P2492" i="1"/>
  <c r="O2492" i="1"/>
  <c r="S2491" i="1"/>
  <c r="R2491" i="1"/>
  <c r="Q2491" i="1"/>
  <c r="P2491" i="1"/>
  <c r="O2491" i="1"/>
  <c r="S2490" i="1"/>
  <c r="R2490" i="1"/>
  <c r="Q2490" i="1"/>
  <c r="P2490" i="1"/>
  <c r="O2490" i="1"/>
  <c r="S2489" i="1"/>
  <c r="R2489" i="1"/>
  <c r="Q2489" i="1"/>
  <c r="P2489" i="1"/>
  <c r="O2489" i="1"/>
  <c r="S2488" i="1"/>
  <c r="R2488" i="1"/>
  <c r="Q2488" i="1"/>
  <c r="P2488" i="1"/>
  <c r="O2488" i="1"/>
  <c r="S2487" i="1"/>
  <c r="R2487" i="1"/>
  <c r="Q2487" i="1"/>
  <c r="P2487" i="1"/>
  <c r="O2487" i="1"/>
  <c r="S2486" i="1"/>
  <c r="R2486" i="1"/>
  <c r="Q2486" i="1"/>
  <c r="P2486" i="1"/>
  <c r="O2486" i="1"/>
  <c r="S2485" i="1"/>
  <c r="R2485" i="1"/>
  <c r="Q2485" i="1"/>
  <c r="P2485" i="1"/>
  <c r="O2485" i="1"/>
  <c r="S2484" i="1"/>
  <c r="R2484" i="1"/>
  <c r="Q2484" i="1"/>
  <c r="P2484" i="1"/>
  <c r="O2484" i="1"/>
  <c r="S2483" i="1"/>
  <c r="R2483" i="1"/>
  <c r="Q2483" i="1"/>
  <c r="P2483" i="1"/>
  <c r="O2483" i="1"/>
  <c r="S2482" i="1"/>
  <c r="R2482" i="1"/>
  <c r="Q2482" i="1"/>
  <c r="P2482" i="1"/>
  <c r="O2482" i="1"/>
  <c r="S2481" i="1"/>
  <c r="R2481" i="1"/>
  <c r="Q2481" i="1"/>
  <c r="P2481" i="1"/>
  <c r="O2481" i="1"/>
  <c r="S2480" i="1"/>
  <c r="R2480" i="1"/>
  <c r="Q2480" i="1"/>
  <c r="P2480" i="1"/>
  <c r="O2480" i="1"/>
  <c r="S2479" i="1"/>
  <c r="R2479" i="1"/>
  <c r="Q2479" i="1"/>
  <c r="P2479" i="1"/>
  <c r="O2479" i="1"/>
  <c r="S2478" i="1"/>
  <c r="R2478" i="1"/>
  <c r="Q2478" i="1"/>
  <c r="P2478" i="1"/>
  <c r="O2478" i="1"/>
  <c r="S2477" i="1"/>
  <c r="R2477" i="1"/>
  <c r="Q2477" i="1"/>
  <c r="P2477" i="1"/>
  <c r="O2477" i="1"/>
  <c r="S2476" i="1"/>
  <c r="R2476" i="1"/>
  <c r="Q2476" i="1"/>
  <c r="P2476" i="1"/>
  <c r="O2476" i="1"/>
  <c r="S2475" i="1"/>
  <c r="R2475" i="1"/>
  <c r="Q2475" i="1"/>
  <c r="P2475" i="1"/>
  <c r="O2475" i="1"/>
  <c r="S2474" i="1"/>
  <c r="R2474" i="1"/>
  <c r="Q2474" i="1"/>
  <c r="P2474" i="1"/>
  <c r="O2474" i="1"/>
  <c r="S2473" i="1"/>
  <c r="R2473" i="1"/>
  <c r="Q2473" i="1"/>
  <c r="P2473" i="1"/>
  <c r="O2473" i="1"/>
  <c r="S2472" i="1"/>
  <c r="R2472" i="1"/>
  <c r="Q2472" i="1"/>
  <c r="P2472" i="1"/>
  <c r="O2472" i="1"/>
  <c r="S2471" i="1"/>
  <c r="R2471" i="1"/>
  <c r="Q2471" i="1"/>
  <c r="P2471" i="1"/>
  <c r="O2471" i="1"/>
  <c r="S2470" i="1"/>
  <c r="R2470" i="1"/>
  <c r="Q2470" i="1"/>
  <c r="P2470" i="1"/>
  <c r="O2470" i="1"/>
  <c r="S2469" i="1"/>
  <c r="R2469" i="1"/>
  <c r="Q2469" i="1"/>
  <c r="P2469" i="1"/>
  <c r="O2469" i="1"/>
  <c r="S2468" i="1"/>
  <c r="R2468" i="1"/>
  <c r="Q2468" i="1"/>
  <c r="P2468" i="1"/>
  <c r="O2468" i="1"/>
  <c r="S2467" i="1"/>
  <c r="R2467" i="1"/>
  <c r="Q2467" i="1"/>
  <c r="P2467" i="1"/>
  <c r="O2467" i="1"/>
  <c r="S2466" i="1"/>
  <c r="R2466" i="1"/>
  <c r="Q2466" i="1"/>
  <c r="P2466" i="1"/>
  <c r="O2466" i="1"/>
  <c r="S2465" i="1"/>
  <c r="R2465" i="1"/>
  <c r="Q2465" i="1"/>
  <c r="P2465" i="1"/>
  <c r="O2465" i="1"/>
  <c r="S2464" i="1"/>
  <c r="R2464" i="1"/>
  <c r="Q2464" i="1"/>
  <c r="P2464" i="1"/>
  <c r="O2464" i="1"/>
  <c r="S2463" i="1"/>
  <c r="R2463" i="1"/>
  <c r="Q2463" i="1"/>
  <c r="P2463" i="1"/>
  <c r="O2463" i="1"/>
  <c r="S2462" i="1"/>
  <c r="R2462" i="1"/>
  <c r="Q2462" i="1"/>
  <c r="P2462" i="1"/>
  <c r="O2462" i="1"/>
  <c r="S2461" i="1"/>
  <c r="R2461" i="1"/>
  <c r="Q2461" i="1"/>
  <c r="P2461" i="1"/>
  <c r="O2461" i="1"/>
  <c r="S2460" i="1"/>
  <c r="R2460" i="1"/>
  <c r="Q2460" i="1"/>
  <c r="P2460" i="1"/>
  <c r="O2460" i="1"/>
  <c r="S2459" i="1"/>
  <c r="R2459" i="1"/>
  <c r="Q2459" i="1"/>
  <c r="P2459" i="1"/>
  <c r="O2459" i="1"/>
  <c r="S2458" i="1"/>
  <c r="R2458" i="1"/>
  <c r="Q2458" i="1"/>
  <c r="P2458" i="1"/>
  <c r="O2458" i="1"/>
  <c r="S2457" i="1"/>
  <c r="R2457" i="1"/>
  <c r="Q2457" i="1"/>
  <c r="P2457" i="1"/>
  <c r="O2457" i="1"/>
  <c r="S2456" i="1"/>
  <c r="R2456" i="1"/>
  <c r="Q2456" i="1"/>
  <c r="P2456" i="1"/>
  <c r="O2456" i="1"/>
  <c r="S2455" i="1"/>
  <c r="R2455" i="1"/>
  <c r="Q2455" i="1"/>
  <c r="P2455" i="1"/>
  <c r="O2455" i="1"/>
  <c r="S2454" i="1"/>
  <c r="R2454" i="1"/>
  <c r="Q2454" i="1"/>
  <c r="P2454" i="1"/>
  <c r="O2454" i="1"/>
  <c r="S2453" i="1"/>
  <c r="R2453" i="1"/>
  <c r="Q2453" i="1"/>
  <c r="P2453" i="1"/>
  <c r="O2453" i="1"/>
  <c r="S2452" i="1"/>
  <c r="R2452" i="1"/>
  <c r="Q2452" i="1"/>
  <c r="P2452" i="1"/>
  <c r="O2452" i="1"/>
  <c r="S2451" i="1"/>
  <c r="R2451" i="1"/>
  <c r="Q2451" i="1"/>
  <c r="P2451" i="1"/>
  <c r="O2451" i="1"/>
  <c r="S2450" i="1"/>
  <c r="R2450" i="1"/>
  <c r="Q2450" i="1"/>
  <c r="P2450" i="1"/>
  <c r="O2450" i="1"/>
  <c r="S2449" i="1"/>
  <c r="R2449" i="1"/>
  <c r="Q2449" i="1"/>
  <c r="P2449" i="1"/>
  <c r="O2449" i="1"/>
  <c r="S2448" i="1"/>
  <c r="R2448" i="1"/>
  <c r="Q2448" i="1"/>
  <c r="P2448" i="1"/>
  <c r="O2448" i="1"/>
  <c r="S2447" i="1"/>
  <c r="R2447" i="1"/>
  <c r="Q2447" i="1"/>
  <c r="P2447" i="1"/>
  <c r="O2447" i="1"/>
  <c r="S2446" i="1"/>
  <c r="R2446" i="1"/>
  <c r="Q2446" i="1"/>
  <c r="P2446" i="1"/>
  <c r="O2446" i="1"/>
  <c r="S2445" i="1"/>
  <c r="R2445" i="1"/>
  <c r="Q2445" i="1"/>
  <c r="P2445" i="1"/>
  <c r="O2445" i="1"/>
  <c r="S2444" i="1"/>
  <c r="R2444" i="1"/>
  <c r="Q2444" i="1"/>
  <c r="P2444" i="1"/>
  <c r="O2444" i="1"/>
  <c r="S2443" i="1"/>
  <c r="R2443" i="1"/>
  <c r="Q2443" i="1"/>
  <c r="P2443" i="1"/>
  <c r="O2443" i="1"/>
  <c r="S2442" i="1"/>
  <c r="R2442" i="1"/>
  <c r="Q2442" i="1"/>
  <c r="P2442" i="1"/>
  <c r="O2442" i="1"/>
  <c r="S2441" i="1"/>
  <c r="R2441" i="1"/>
  <c r="Q2441" i="1"/>
  <c r="P2441" i="1"/>
  <c r="O2441" i="1"/>
  <c r="S2440" i="1"/>
  <c r="R2440" i="1"/>
  <c r="Q2440" i="1"/>
  <c r="P2440" i="1"/>
  <c r="O2440" i="1"/>
  <c r="S2439" i="1"/>
  <c r="R2439" i="1"/>
  <c r="Q2439" i="1"/>
  <c r="P2439" i="1"/>
  <c r="O2439" i="1"/>
  <c r="S2438" i="1"/>
  <c r="R2438" i="1"/>
  <c r="Q2438" i="1"/>
  <c r="P2438" i="1"/>
  <c r="O2438" i="1"/>
  <c r="S2437" i="1"/>
  <c r="R2437" i="1"/>
  <c r="Q2437" i="1"/>
  <c r="P2437" i="1"/>
  <c r="O2437" i="1"/>
  <c r="S2436" i="1"/>
  <c r="R2436" i="1"/>
  <c r="Q2436" i="1"/>
  <c r="P2436" i="1"/>
  <c r="O2436" i="1"/>
  <c r="S2435" i="1"/>
  <c r="R2435" i="1"/>
  <c r="Q2435" i="1"/>
  <c r="P2435" i="1"/>
  <c r="O2435" i="1"/>
  <c r="S2434" i="1"/>
  <c r="R2434" i="1"/>
  <c r="Q2434" i="1"/>
  <c r="P2434" i="1"/>
  <c r="O2434" i="1"/>
  <c r="S2433" i="1"/>
  <c r="R2433" i="1"/>
  <c r="Q2433" i="1"/>
  <c r="P2433" i="1"/>
  <c r="O2433" i="1"/>
  <c r="S2432" i="1"/>
  <c r="R2432" i="1"/>
  <c r="Q2432" i="1"/>
  <c r="P2432" i="1"/>
  <c r="O2432" i="1"/>
  <c r="S2431" i="1"/>
  <c r="R2431" i="1"/>
  <c r="Q2431" i="1"/>
  <c r="P2431" i="1"/>
  <c r="O2431" i="1"/>
  <c r="S2430" i="1"/>
  <c r="R2430" i="1"/>
  <c r="Q2430" i="1"/>
  <c r="P2430" i="1"/>
  <c r="O2430" i="1"/>
  <c r="S2429" i="1"/>
  <c r="R2429" i="1"/>
  <c r="Q2429" i="1"/>
  <c r="P2429" i="1"/>
  <c r="O2429" i="1"/>
  <c r="S2428" i="1"/>
  <c r="R2428" i="1"/>
  <c r="Q2428" i="1"/>
  <c r="P2428" i="1"/>
  <c r="O2428" i="1"/>
  <c r="S2427" i="1"/>
  <c r="R2427" i="1"/>
  <c r="Q2427" i="1"/>
  <c r="P2427" i="1"/>
  <c r="O2427" i="1"/>
  <c r="S2426" i="1"/>
  <c r="R2426" i="1"/>
  <c r="Q2426" i="1"/>
  <c r="P2426" i="1"/>
  <c r="O2426" i="1"/>
  <c r="S2425" i="1"/>
  <c r="R2425" i="1"/>
  <c r="Q2425" i="1"/>
  <c r="P2425" i="1"/>
  <c r="O2425" i="1"/>
  <c r="S2424" i="1"/>
  <c r="R2424" i="1"/>
  <c r="Q2424" i="1"/>
  <c r="P2424" i="1"/>
  <c r="O2424" i="1"/>
  <c r="S2423" i="1"/>
  <c r="R2423" i="1"/>
  <c r="Q2423" i="1"/>
  <c r="P2423" i="1"/>
  <c r="O2423" i="1"/>
  <c r="S2422" i="1"/>
  <c r="R2422" i="1"/>
  <c r="Q2422" i="1"/>
  <c r="P2422" i="1"/>
  <c r="O2422" i="1"/>
  <c r="S2421" i="1"/>
  <c r="R2421" i="1"/>
  <c r="Q2421" i="1"/>
  <c r="P2421" i="1"/>
  <c r="O2421" i="1"/>
  <c r="S2420" i="1"/>
  <c r="R2420" i="1"/>
  <c r="Q2420" i="1"/>
  <c r="P2420" i="1"/>
  <c r="O2420" i="1"/>
  <c r="S2419" i="1"/>
  <c r="R2419" i="1"/>
  <c r="Q2419" i="1"/>
  <c r="P2419" i="1"/>
  <c r="O2419" i="1"/>
  <c r="S2418" i="1"/>
  <c r="R2418" i="1"/>
  <c r="Q2418" i="1"/>
  <c r="P2418" i="1"/>
  <c r="O2418" i="1"/>
  <c r="S2417" i="1"/>
  <c r="R2417" i="1"/>
  <c r="Q2417" i="1"/>
  <c r="P2417" i="1"/>
  <c r="O2417" i="1"/>
  <c r="S2416" i="1"/>
  <c r="R2416" i="1"/>
  <c r="Q2416" i="1"/>
  <c r="P2416" i="1"/>
  <c r="O2416" i="1"/>
  <c r="S2415" i="1"/>
  <c r="R2415" i="1"/>
  <c r="Q2415" i="1"/>
  <c r="P2415" i="1"/>
  <c r="O2415" i="1"/>
  <c r="S2414" i="1"/>
  <c r="R2414" i="1"/>
  <c r="Q2414" i="1"/>
  <c r="P2414" i="1"/>
  <c r="O2414" i="1"/>
  <c r="S2413" i="1"/>
  <c r="R2413" i="1"/>
  <c r="Q2413" i="1"/>
  <c r="P2413" i="1"/>
  <c r="O2413" i="1"/>
  <c r="S2412" i="1"/>
  <c r="R2412" i="1"/>
  <c r="Q2412" i="1"/>
  <c r="P2412" i="1"/>
  <c r="O2412" i="1"/>
  <c r="S2411" i="1"/>
  <c r="R2411" i="1"/>
  <c r="Q2411" i="1"/>
  <c r="P2411" i="1"/>
  <c r="O2411" i="1"/>
  <c r="S2410" i="1"/>
  <c r="R2410" i="1"/>
  <c r="Q2410" i="1"/>
  <c r="P2410" i="1"/>
  <c r="O2410" i="1"/>
  <c r="S2409" i="1"/>
  <c r="R2409" i="1"/>
  <c r="Q2409" i="1"/>
  <c r="P2409" i="1"/>
  <c r="O2409" i="1"/>
  <c r="S2408" i="1"/>
  <c r="R2408" i="1"/>
  <c r="Q2408" i="1"/>
  <c r="P2408" i="1"/>
  <c r="O2408" i="1"/>
  <c r="S2407" i="1"/>
  <c r="R2407" i="1"/>
  <c r="Q2407" i="1"/>
  <c r="P2407" i="1"/>
  <c r="O2407" i="1"/>
  <c r="S2406" i="1"/>
  <c r="R2406" i="1"/>
  <c r="Q2406" i="1"/>
  <c r="P2406" i="1"/>
  <c r="O2406" i="1"/>
  <c r="S2405" i="1"/>
  <c r="R2405" i="1"/>
  <c r="Q2405" i="1"/>
  <c r="P2405" i="1"/>
  <c r="O2405" i="1"/>
  <c r="S2404" i="1"/>
  <c r="R2404" i="1"/>
  <c r="Q2404" i="1"/>
  <c r="P2404" i="1"/>
  <c r="O2404" i="1"/>
  <c r="S2403" i="1"/>
  <c r="R2403" i="1"/>
  <c r="Q2403" i="1"/>
  <c r="P2403" i="1"/>
  <c r="O2403" i="1"/>
  <c r="S2402" i="1"/>
  <c r="R2402" i="1"/>
  <c r="Q2402" i="1"/>
  <c r="P2402" i="1"/>
  <c r="O2402" i="1"/>
  <c r="S2401" i="1"/>
  <c r="R2401" i="1"/>
  <c r="Q2401" i="1"/>
  <c r="P2401" i="1"/>
  <c r="O2401" i="1"/>
  <c r="S2400" i="1"/>
  <c r="R2400" i="1"/>
  <c r="Q2400" i="1"/>
  <c r="P2400" i="1"/>
  <c r="O2400" i="1"/>
  <c r="S2399" i="1"/>
  <c r="R2399" i="1"/>
  <c r="Q2399" i="1"/>
  <c r="P2399" i="1"/>
  <c r="O2399" i="1"/>
  <c r="S2398" i="1"/>
  <c r="R2398" i="1"/>
  <c r="Q2398" i="1"/>
  <c r="P2398" i="1"/>
  <c r="O2398" i="1"/>
  <c r="S2397" i="1"/>
  <c r="R2397" i="1"/>
  <c r="Q2397" i="1"/>
  <c r="P2397" i="1"/>
  <c r="O2397" i="1"/>
  <c r="S2396" i="1"/>
  <c r="R2396" i="1"/>
  <c r="Q2396" i="1"/>
  <c r="P2396" i="1"/>
  <c r="O2396" i="1"/>
  <c r="S2395" i="1"/>
  <c r="R2395" i="1"/>
  <c r="Q2395" i="1"/>
  <c r="P2395" i="1"/>
  <c r="O2395" i="1"/>
  <c r="S2394" i="1"/>
  <c r="R2394" i="1"/>
  <c r="Q2394" i="1"/>
  <c r="P2394" i="1"/>
  <c r="O2394" i="1"/>
  <c r="S2393" i="1"/>
  <c r="R2393" i="1"/>
  <c r="Q2393" i="1"/>
  <c r="P2393" i="1"/>
  <c r="O2393" i="1"/>
  <c r="S2392" i="1"/>
  <c r="R2392" i="1"/>
  <c r="Q2392" i="1"/>
  <c r="P2392" i="1"/>
  <c r="O2392" i="1"/>
  <c r="S2391" i="1"/>
  <c r="R2391" i="1"/>
  <c r="Q2391" i="1"/>
  <c r="P2391" i="1"/>
  <c r="O2391" i="1"/>
  <c r="S2390" i="1"/>
  <c r="R2390" i="1"/>
  <c r="Q2390" i="1"/>
  <c r="P2390" i="1"/>
  <c r="O2390" i="1"/>
  <c r="S2389" i="1"/>
  <c r="R2389" i="1"/>
  <c r="Q2389" i="1"/>
  <c r="P2389" i="1"/>
  <c r="O2389" i="1"/>
  <c r="S2388" i="1"/>
  <c r="R2388" i="1"/>
  <c r="Q2388" i="1"/>
  <c r="P2388" i="1"/>
  <c r="O2388" i="1"/>
  <c r="S2387" i="1"/>
  <c r="R2387" i="1"/>
  <c r="Q2387" i="1"/>
  <c r="P2387" i="1"/>
  <c r="O2387" i="1"/>
  <c r="S2386" i="1"/>
  <c r="R2386" i="1"/>
  <c r="Q2386" i="1"/>
  <c r="P2386" i="1"/>
  <c r="O2386" i="1"/>
  <c r="S2385" i="1"/>
  <c r="R2385" i="1"/>
  <c r="Q2385" i="1"/>
  <c r="P2385" i="1"/>
  <c r="O2385" i="1"/>
  <c r="S2384" i="1"/>
  <c r="R2384" i="1"/>
  <c r="Q2384" i="1"/>
  <c r="P2384" i="1"/>
  <c r="O2384" i="1"/>
  <c r="S2383" i="1"/>
  <c r="R2383" i="1"/>
  <c r="Q2383" i="1"/>
  <c r="P2383" i="1"/>
  <c r="O2383" i="1"/>
  <c r="S2382" i="1"/>
  <c r="R2382" i="1"/>
  <c r="Q2382" i="1"/>
  <c r="P2382" i="1"/>
  <c r="O2382" i="1"/>
  <c r="S2381" i="1"/>
  <c r="R2381" i="1"/>
  <c r="Q2381" i="1"/>
  <c r="P2381" i="1"/>
  <c r="O2381" i="1"/>
  <c r="S2380" i="1"/>
  <c r="R2380" i="1"/>
  <c r="Q2380" i="1"/>
  <c r="P2380" i="1"/>
  <c r="O2380" i="1"/>
  <c r="S2379" i="1"/>
  <c r="R2379" i="1"/>
  <c r="Q2379" i="1"/>
  <c r="P2379" i="1"/>
  <c r="O2379" i="1"/>
  <c r="S2378" i="1"/>
  <c r="R2378" i="1"/>
  <c r="Q2378" i="1"/>
  <c r="P2378" i="1"/>
  <c r="O2378" i="1"/>
  <c r="S2377" i="1"/>
  <c r="R2377" i="1"/>
  <c r="Q2377" i="1"/>
  <c r="P2377" i="1"/>
  <c r="O2377" i="1"/>
  <c r="S2376" i="1"/>
  <c r="R2376" i="1"/>
  <c r="Q2376" i="1"/>
  <c r="P2376" i="1"/>
  <c r="O2376" i="1"/>
  <c r="S2375" i="1"/>
  <c r="R2375" i="1"/>
  <c r="Q2375" i="1"/>
  <c r="P2375" i="1"/>
  <c r="O2375" i="1"/>
  <c r="S2374" i="1"/>
  <c r="R2374" i="1"/>
  <c r="Q2374" i="1"/>
  <c r="P2374" i="1"/>
  <c r="O2374" i="1"/>
  <c r="S2373" i="1"/>
  <c r="R2373" i="1"/>
  <c r="Q2373" i="1"/>
  <c r="P2373" i="1"/>
  <c r="O2373" i="1"/>
  <c r="S2372" i="1"/>
  <c r="R2372" i="1"/>
  <c r="Q2372" i="1"/>
  <c r="P2372" i="1"/>
  <c r="O2372" i="1"/>
  <c r="S2371" i="1"/>
  <c r="R2371" i="1"/>
  <c r="Q2371" i="1"/>
  <c r="P2371" i="1"/>
  <c r="O2371" i="1"/>
  <c r="S2370" i="1"/>
  <c r="R2370" i="1"/>
  <c r="Q2370" i="1"/>
  <c r="P2370" i="1"/>
  <c r="O2370" i="1"/>
  <c r="S2369" i="1"/>
  <c r="R2369" i="1"/>
  <c r="Q2369" i="1"/>
  <c r="P2369" i="1"/>
  <c r="O2369" i="1"/>
  <c r="S2368" i="1"/>
  <c r="R2368" i="1"/>
  <c r="Q2368" i="1"/>
  <c r="P2368" i="1"/>
  <c r="O2368" i="1"/>
  <c r="S2367" i="1"/>
  <c r="R2367" i="1"/>
  <c r="Q2367" i="1"/>
  <c r="P2367" i="1"/>
  <c r="O2367" i="1"/>
  <c r="S2366" i="1"/>
  <c r="R2366" i="1"/>
  <c r="Q2366" i="1"/>
  <c r="P2366" i="1"/>
  <c r="O2366" i="1"/>
  <c r="S2365" i="1"/>
  <c r="R2365" i="1"/>
  <c r="Q2365" i="1"/>
  <c r="P2365" i="1"/>
  <c r="O2365" i="1"/>
  <c r="S2364" i="1"/>
  <c r="R2364" i="1"/>
  <c r="Q2364" i="1"/>
  <c r="P2364" i="1"/>
  <c r="O2364" i="1"/>
  <c r="S2363" i="1"/>
  <c r="R2363" i="1"/>
  <c r="Q2363" i="1"/>
  <c r="P2363" i="1"/>
  <c r="O2363" i="1"/>
  <c r="S2362" i="1"/>
  <c r="R2362" i="1"/>
  <c r="Q2362" i="1"/>
  <c r="P2362" i="1"/>
  <c r="O2362" i="1"/>
  <c r="S2361" i="1"/>
  <c r="R2361" i="1"/>
  <c r="Q2361" i="1"/>
  <c r="P2361" i="1"/>
  <c r="O2361" i="1"/>
  <c r="S2360" i="1"/>
  <c r="R2360" i="1"/>
  <c r="Q2360" i="1"/>
  <c r="P2360" i="1"/>
  <c r="O2360" i="1"/>
  <c r="S2359" i="1"/>
  <c r="R2359" i="1"/>
  <c r="Q2359" i="1"/>
  <c r="P2359" i="1"/>
  <c r="O2359" i="1"/>
  <c r="S2358" i="1"/>
  <c r="R2358" i="1"/>
  <c r="Q2358" i="1"/>
  <c r="P2358" i="1"/>
  <c r="O2358" i="1"/>
  <c r="S2357" i="1"/>
  <c r="R2357" i="1"/>
  <c r="Q2357" i="1"/>
  <c r="P2357" i="1"/>
  <c r="O2357" i="1"/>
  <c r="S2356" i="1"/>
  <c r="R2356" i="1"/>
  <c r="Q2356" i="1"/>
  <c r="P2356" i="1"/>
  <c r="O2356" i="1"/>
  <c r="S2355" i="1"/>
  <c r="R2355" i="1"/>
  <c r="Q2355" i="1"/>
  <c r="P2355" i="1"/>
  <c r="O2355" i="1"/>
  <c r="S2354" i="1"/>
  <c r="R2354" i="1"/>
  <c r="Q2354" i="1"/>
  <c r="P2354" i="1"/>
  <c r="O2354" i="1"/>
  <c r="S2353" i="1"/>
  <c r="R2353" i="1"/>
  <c r="Q2353" i="1"/>
  <c r="P2353" i="1"/>
  <c r="O2353" i="1"/>
  <c r="S2352" i="1"/>
  <c r="R2352" i="1"/>
  <c r="Q2352" i="1"/>
  <c r="P2352" i="1"/>
  <c r="O2352" i="1"/>
  <c r="S2351" i="1"/>
  <c r="R2351" i="1"/>
  <c r="Q2351" i="1"/>
  <c r="P2351" i="1"/>
  <c r="O2351" i="1"/>
  <c r="S2350" i="1"/>
  <c r="R2350" i="1"/>
  <c r="Q2350" i="1"/>
  <c r="P2350" i="1"/>
  <c r="O2350" i="1"/>
  <c r="S2349" i="1"/>
  <c r="R2349" i="1"/>
  <c r="Q2349" i="1"/>
  <c r="P2349" i="1"/>
  <c r="O2349" i="1"/>
  <c r="S2348" i="1"/>
  <c r="R2348" i="1"/>
  <c r="Q2348" i="1"/>
  <c r="P2348" i="1"/>
  <c r="O2348" i="1"/>
  <c r="S2347" i="1"/>
  <c r="R2347" i="1"/>
  <c r="Q2347" i="1"/>
  <c r="P2347" i="1"/>
  <c r="O2347" i="1"/>
  <c r="S2346" i="1"/>
  <c r="R2346" i="1"/>
  <c r="Q2346" i="1"/>
  <c r="P2346" i="1"/>
  <c r="O2346" i="1"/>
  <c r="S2345" i="1"/>
  <c r="R2345" i="1"/>
  <c r="Q2345" i="1"/>
  <c r="P2345" i="1"/>
  <c r="O2345" i="1"/>
  <c r="S2344" i="1"/>
  <c r="R2344" i="1"/>
  <c r="Q2344" i="1"/>
  <c r="P2344" i="1"/>
  <c r="O2344" i="1"/>
  <c r="S2343" i="1"/>
  <c r="R2343" i="1"/>
  <c r="Q2343" i="1"/>
  <c r="P2343" i="1"/>
  <c r="O2343" i="1"/>
  <c r="S2342" i="1"/>
  <c r="R2342" i="1"/>
  <c r="Q2342" i="1"/>
  <c r="P2342" i="1"/>
  <c r="O2342" i="1"/>
  <c r="S2341" i="1"/>
  <c r="R2341" i="1"/>
  <c r="Q2341" i="1"/>
  <c r="P2341" i="1"/>
  <c r="O2341" i="1"/>
  <c r="S2340" i="1"/>
  <c r="R2340" i="1"/>
  <c r="Q2340" i="1"/>
  <c r="P2340" i="1"/>
  <c r="O2340" i="1"/>
  <c r="S2339" i="1"/>
  <c r="R2339" i="1"/>
  <c r="Q2339" i="1"/>
  <c r="P2339" i="1"/>
  <c r="O2339" i="1"/>
  <c r="S2338" i="1"/>
  <c r="R2338" i="1"/>
  <c r="Q2338" i="1"/>
  <c r="P2338" i="1"/>
  <c r="O2338" i="1"/>
  <c r="S2337" i="1"/>
  <c r="R2337" i="1"/>
  <c r="Q2337" i="1"/>
  <c r="P2337" i="1"/>
  <c r="O2337" i="1"/>
  <c r="S2336" i="1"/>
  <c r="R2336" i="1"/>
  <c r="Q2336" i="1"/>
  <c r="P2336" i="1"/>
  <c r="O2336" i="1"/>
  <c r="S2335" i="1"/>
  <c r="R2335" i="1"/>
  <c r="Q2335" i="1"/>
  <c r="P2335" i="1"/>
  <c r="O2335" i="1"/>
  <c r="S2334" i="1"/>
  <c r="R2334" i="1"/>
  <c r="Q2334" i="1"/>
  <c r="P2334" i="1"/>
  <c r="O2334" i="1"/>
  <c r="S2333" i="1"/>
  <c r="R2333" i="1"/>
  <c r="Q2333" i="1"/>
  <c r="P2333" i="1"/>
  <c r="O2333" i="1"/>
  <c r="S2332" i="1"/>
  <c r="R2332" i="1"/>
  <c r="Q2332" i="1"/>
  <c r="P2332" i="1"/>
  <c r="O2332" i="1"/>
  <c r="S2331" i="1"/>
  <c r="R2331" i="1"/>
  <c r="Q2331" i="1"/>
  <c r="P2331" i="1"/>
  <c r="O2331" i="1"/>
  <c r="S2330" i="1"/>
  <c r="R2330" i="1"/>
  <c r="Q2330" i="1"/>
  <c r="P2330" i="1"/>
  <c r="O2330" i="1"/>
  <c r="S2329" i="1"/>
  <c r="R2329" i="1"/>
  <c r="Q2329" i="1"/>
  <c r="P2329" i="1"/>
  <c r="O2329" i="1"/>
  <c r="S2328" i="1"/>
  <c r="R2328" i="1"/>
  <c r="Q2328" i="1"/>
  <c r="P2328" i="1"/>
  <c r="O2328" i="1"/>
  <c r="S2327" i="1"/>
  <c r="R2327" i="1"/>
  <c r="Q2327" i="1"/>
  <c r="P2327" i="1"/>
  <c r="O2327" i="1"/>
  <c r="S2326" i="1"/>
  <c r="R2326" i="1"/>
  <c r="Q2326" i="1"/>
  <c r="P2326" i="1"/>
  <c r="O2326" i="1"/>
  <c r="S2325" i="1"/>
  <c r="R2325" i="1"/>
  <c r="Q2325" i="1"/>
  <c r="P2325" i="1"/>
  <c r="O2325" i="1"/>
  <c r="S2324" i="1"/>
  <c r="R2324" i="1"/>
  <c r="Q2324" i="1"/>
  <c r="P2324" i="1"/>
  <c r="O2324" i="1"/>
  <c r="S2323" i="1"/>
  <c r="R2323" i="1"/>
  <c r="Q2323" i="1"/>
  <c r="P2323" i="1"/>
  <c r="O2323" i="1"/>
  <c r="S2322" i="1"/>
  <c r="R2322" i="1"/>
  <c r="Q2322" i="1"/>
  <c r="P2322" i="1"/>
  <c r="O2322" i="1"/>
  <c r="S2321" i="1"/>
  <c r="R2321" i="1"/>
  <c r="Q2321" i="1"/>
  <c r="P2321" i="1"/>
  <c r="O2321" i="1"/>
  <c r="S2320" i="1"/>
  <c r="R2320" i="1"/>
  <c r="Q2320" i="1"/>
  <c r="P2320" i="1"/>
  <c r="O2320" i="1"/>
  <c r="S2319" i="1"/>
  <c r="R2319" i="1"/>
  <c r="Q2319" i="1"/>
  <c r="P2319" i="1"/>
  <c r="O2319" i="1"/>
  <c r="S2318" i="1"/>
  <c r="R2318" i="1"/>
  <c r="Q2318" i="1"/>
  <c r="P2318" i="1"/>
  <c r="O2318" i="1"/>
  <c r="S2317" i="1"/>
  <c r="R2317" i="1"/>
  <c r="Q2317" i="1"/>
  <c r="P2317" i="1"/>
  <c r="O2317" i="1"/>
  <c r="S2316" i="1"/>
  <c r="R2316" i="1"/>
  <c r="Q2316" i="1"/>
  <c r="P2316" i="1"/>
  <c r="O2316" i="1"/>
  <c r="S2315" i="1"/>
  <c r="R2315" i="1"/>
  <c r="Q2315" i="1"/>
  <c r="P2315" i="1"/>
  <c r="O2315" i="1"/>
  <c r="S2314" i="1"/>
  <c r="R2314" i="1"/>
  <c r="Q2314" i="1"/>
  <c r="P2314" i="1"/>
  <c r="O2314" i="1"/>
  <c r="S2313" i="1"/>
  <c r="R2313" i="1"/>
  <c r="Q2313" i="1"/>
  <c r="P2313" i="1"/>
  <c r="O2313" i="1"/>
  <c r="S2312" i="1"/>
  <c r="R2312" i="1"/>
  <c r="Q2312" i="1"/>
  <c r="P2312" i="1"/>
  <c r="O2312" i="1"/>
  <c r="S2311" i="1"/>
  <c r="R2311" i="1"/>
  <c r="Q2311" i="1"/>
  <c r="P2311" i="1"/>
  <c r="O2311" i="1"/>
  <c r="S2310" i="1"/>
  <c r="R2310" i="1"/>
  <c r="Q2310" i="1"/>
  <c r="P2310" i="1"/>
  <c r="O2310" i="1"/>
  <c r="S2309" i="1"/>
  <c r="R2309" i="1"/>
  <c r="Q2309" i="1"/>
  <c r="P2309" i="1"/>
  <c r="O2309" i="1"/>
  <c r="S2308" i="1"/>
  <c r="R2308" i="1"/>
  <c r="Q2308" i="1"/>
  <c r="P2308" i="1"/>
  <c r="O2308" i="1"/>
  <c r="S2307" i="1"/>
  <c r="R2307" i="1"/>
  <c r="Q2307" i="1"/>
  <c r="P2307" i="1"/>
  <c r="O2307" i="1"/>
  <c r="S2306" i="1"/>
  <c r="R2306" i="1"/>
  <c r="Q2306" i="1"/>
  <c r="P2306" i="1"/>
  <c r="O2306" i="1"/>
  <c r="S2305" i="1"/>
  <c r="R2305" i="1"/>
  <c r="Q2305" i="1"/>
  <c r="P2305" i="1"/>
  <c r="O2305" i="1"/>
  <c r="S2304" i="1"/>
  <c r="R2304" i="1"/>
  <c r="Q2304" i="1"/>
  <c r="P2304" i="1"/>
  <c r="O2304" i="1"/>
  <c r="S2303" i="1"/>
  <c r="R2303" i="1"/>
  <c r="Q2303" i="1"/>
  <c r="P2303" i="1"/>
  <c r="O2303" i="1"/>
  <c r="S2302" i="1"/>
  <c r="R2302" i="1"/>
  <c r="Q2302" i="1"/>
  <c r="P2302" i="1"/>
  <c r="O2302" i="1"/>
  <c r="S2301" i="1"/>
  <c r="R2301" i="1"/>
  <c r="Q2301" i="1"/>
  <c r="P2301" i="1"/>
  <c r="O2301" i="1"/>
  <c r="S2300" i="1"/>
  <c r="R2300" i="1"/>
  <c r="Q2300" i="1"/>
  <c r="P2300" i="1"/>
  <c r="O2300" i="1"/>
  <c r="S2299" i="1"/>
  <c r="R2299" i="1"/>
  <c r="Q2299" i="1"/>
  <c r="P2299" i="1"/>
  <c r="O2299" i="1"/>
  <c r="S2298" i="1"/>
  <c r="R2298" i="1"/>
  <c r="Q2298" i="1"/>
  <c r="P2298" i="1"/>
  <c r="O2298" i="1"/>
  <c r="S2297" i="1"/>
  <c r="R2297" i="1"/>
  <c r="Q2297" i="1"/>
  <c r="P2297" i="1"/>
  <c r="O2297" i="1"/>
  <c r="S2296" i="1"/>
  <c r="R2296" i="1"/>
  <c r="Q2296" i="1"/>
  <c r="P2296" i="1"/>
  <c r="O2296" i="1"/>
  <c r="S2295" i="1"/>
  <c r="R2295" i="1"/>
  <c r="Q2295" i="1"/>
  <c r="P2295" i="1"/>
  <c r="O2295" i="1"/>
  <c r="S2294" i="1"/>
  <c r="R2294" i="1"/>
  <c r="Q2294" i="1"/>
  <c r="P2294" i="1"/>
  <c r="O2294" i="1"/>
  <c r="S2293" i="1"/>
  <c r="R2293" i="1"/>
  <c r="Q2293" i="1"/>
  <c r="P2293" i="1"/>
  <c r="O2293" i="1"/>
  <c r="S2292" i="1"/>
  <c r="R2292" i="1"/>
  <c r="Q2292" i="1"/>
  <c r="P2292" i="1"/>
  <c r="O2292" i="1"/>
  <c r="S2291" i="1"/>
  <c r="R2291" i="1"/>
  <c r="Q2291" i="1"/>
  <c r="P2291" i="1"/>
  <c r="O2291" i="1"/>
  <c r="S2290" i="1"/>
  <c r="R2290" i="1"/>
  <c r="Q2290" i="1"/>
  <c r="P2290" i="1"/>
  <c r="O2290" i="1"/>
  <c r="S2289" i="1"/>
  <c r="R2289" i="1"/>
  <c r="Q2289" i="1"/>
  <c r="P2289" i="1"/>
  <c r="O2289" i="1"/>
  <c r="S2288" i="1"/>
  <c r="R2288" i="1"/>
  <c r="Q2288" i="1"/>
  <c r="P2288" i="1"/>
  <c r="O2288" i="1"/>
  <c r="S2287" i="1"/>
  <c r="R2287" i="1"/>
  <c r="Q2287" i="1"/>
  <c r="P2287" i="1"/>
  <c r="O2287" i="1"/>
  <c r="S2286" i="1"/>
  <c r="R2286" i="1"/>
  <c r="Q2286" i="1"/>
  <c r="P2286" i="1"/>
  <c r="O2286" i="1"/>
  <c r="S2285" i="1"/>
  <c r="R2285" i="1"/>
  <c r="Q2285" i="1"/>
  <c r="P2285" i="1"/>
  <c r="O2285" i="1"/>
  <c r="S2284" i="1"/>
  <c r="R2284" i="1"/>
  <c r="Q2284" i="1"/>
  <c r="P2284" i="1"/>
  <c r="O2284" i="1"/>
  <c r="S2283" i="1"/>
  <c r="R2283" i="1"/>
  <c r="Q2283" i="1"/>
  <c r="P2283" i="1"/>
  <c r="O2283" i="1"/>
  <c r="S2282" i="1"/>
  <c r="R2282" i="1"/>
  <c r="Q2282" i="1"/>
  <c r="P2282" i="1"/>
  <c r="O2282" i="1"/>
  <c r="S2281" i="1"/>
  <c r="R2281" i="1"/>
  <c r="Q2281" i="1"/>
  <c r="P2281" i="1"/>
  <c r="O2281" i="1"/>
  <c r="S2280" i="1"/>
  <c r="R2280" i="1"/>
  <c r="Q2280" i="1"/>
  <c r="P2280" i="1"/>
  <c r="O2280" i="1"/>
  <c r="S2279" i="1"/>
  <c r="R2279" i="1"/>
  <c r="Q2279" i="1"/>
  <c r="P2279" i="1"/>
  <c r="O2279" i="1"/>
  <c r="S2278" i="1"/>
  <c r="R2278" i="1"/>
  <c r="Q2278" i="1"/>
  <c r="P2278" i="1"/>
  <c r="O2278" i="1"/>
  <c r="S2277" i="1"/>
  <c r="R2277" i="1"/>
  <c r="Q2277" i="1"/>
  <c r="P2277" i="1"/>
  <c r="O2277" i="1"/>
  <c r="S2276" i="1"/>
  <c r="R2276" i="1"/>
  <c r="Q2276" i="1"/>
  <c r="P2276" i="1"/>
  <c r="O2276" i="1"/>
  <c r="S2275" i="1"/>
  <c r="R2275" i="1"/>
  <c r="Q2275" i="1"/>
  <c r="P2275" i="1"/>
  <c r="O2275" i="1"/>
  <c r="S2274" i="1"/>
  <c r="R2274" i="1"/>
  <c r="Q2274" i="1"/>
  <c r="P2274" i="1"/>
  <c r="O2274" i="1"/>
  <c r="S2273" i="1"/>
  <c r="R2273" i="1"/>
  <c r="Q2273" i="1"/>
  <c r="P2273" i="1"/>
  <c r="O2273" i="1"/>
  <c r="S2272" i="1"/>
  <c r="R2272" i="1"/>
  <c r="Q2272" i="1"/>
  <c r="P2272" i="1"/>
  <c r="O2272" i="1"/>
  <c r="S2271" i="1"/>
  <c r="R2271" i="1"/>
  <c r="Q2271" i="1"/>
  <c r="P2271" i="1"/>
  <c r="O2271" i="1"/>
  <c r="S2270" i="1"/>
  <c r="R2270" i="1"/>
  <c r="Q2270" i="1"/>
  <c r="P2270" i="1"/>
  <c r="O2270" i="1"/>
  <c r="S2269" i="1"/>
  <c r="R2269" i="1"/>
  <c r="Q2269" i="1"/>
  <c r="P2269" i="1"/>
  <c r="O2269" i="1"/>
  <c r="S2268" i="1"/>
  <c r="R2268" i="1"/>
  <c r="Q2268" i="1"/>
  <c r="P2268" i="1"/>
  <c r="O2268" i="1"/>
  <c r="S2267" i="1"/>
  <c r="R2267" i="1"/>
  <c r="Q2267" i="1"/>
  <c r="P2267" i="1"/>
  <c r="O2267" i="1"/>
  <c r="S2266" i="1"/>
  <c r="R2266" i="1"/>
  <c r="Q2266" i="1"/>
  <c r="P2266" i="1"/>
  <c r="O2266" i="1"/>
  <c r="S2265" i="1"/>
  <c r="R2265" i="1"/>
  <c r="Q2265" i="1"/>
  <c r="P2265" i="1"/>
  <c r="O2265" i="1"/>
  <c r="S2264" i="1"/>
  <c r="R2264" i="1"/>
  <c r="Q2264" i="1"/>
  <c r="P2264" i="1"/>
  <c r="O2264" i="1"/>
  <c r="S2263" i="1"/>
  <c r="R2263" i="1"/>
  <c r="Q2263" i="1"/>
  <c r="P2263" i="1"/>
  <c r="O2263" i="1"/>
  <c r="S2262" i="1"/>
  <c r="R2262" i="1"/>
  <c r="Q2262" i="1"/>
  <c r="P2262" i="1"/>
  <c r="O2262" i="1"/>
  <c r="S2261" i="1"/>
  <c r="R2261" i="1"/>
  <c r="Q2261" i="1"/>
  <c r="P2261" i="1"/>
  <c r="O2261" i="1"/>
  <c r="S2260" i="1"/>
  <c r="R2260" i="1"/>
  <c r="Q2260" i="1"/>
  <c r="P2260" i="1"/>
  <c r="O2260" i="1"/>
  <c r="S2259" i="1"/>
  <c r="R2259" i="1"/>
  <c r="Q2259" i="1"/>
  <c r="P2259" i="1"/>
  <c r="O2259" i="1"/>
  <c r="S2258" i="1"/>
  <c r="R2258" i="1"/>
  <c r="Q2258" i="1"/>
  <c r="P2258" i="1"/>
  <c r="O2258" i="1"/>
  <c r="S2257" i="1"/>
  <c r="R2257" i="1"/>
  <c r="Q2257" i="1"/>
  <c r="P2257" i="1"/>
  <c r="O2257" i="1"/>
  <c r="S2256" i="1"/>
  <c r="R2256" i="1"/>
  <c r="Q2256" i="1"/>
  <c r="P2256" i="1"/>
  <c r="O2256" i="1"/>
  <c r="S2255" i="1"/>
  <c r="R2255" i="1"/>
  <c r="Q2255" i="1"/>
  <c r="P2255" i="1"/>
  <c r="O2255" i="1"/>
  <c r="S2254" i="1"/>
  <c r="R2254" i="1"/>
  <c r="Q2254" i="1"/>
  <c r="P2254" i="1"/>
  <c r="O2254" i="1"/>
  <c r="S2253" i="1"/>
  <c r="R2253" i="1"/>
  <c r="Q2253" i="1"/>
  <c r="P2253" i="1"/>
  <c r="O2253" i="1"/>
  <c r="S2252" i="1"/>
  <c r="R2252" i="1"/>
  <c r="Q2252" i="1"/>
  <c r="P2252" i="1"/>
  <c r="O2252" i="1"/>
  <c r="S2251" i="1"/>
  <c r="R2251" i="1"/>
  <c r="Q2251" i="1"/>
  <c r="P2251" i="1"/>
  <c r="O2251" i="1"/>
  <c r="S2250" i="1"/>
  <c r="R2250" i="1"/>
  <c r="Q2250" i="1"/>
  <c r="P2250" i="1"/>
  <c r="O2250" i="1"/>
  <c r="S2249" i="1"/>
  <c r="R2249" i="1"/>
  <c r="Q2249" i="1"/>
  <c r="P2249" i="1"/>
  <c r="O2249" i="1"/>
  <c r="S2248" i="1"/>
  <c r="R2248" i="1"/>
  <c r="Q2248" i="1"/>
  <c r="P2248" i="1"/>
  <c r="O2248" i="1"/>
  <c r="S2247" i="1"/>
  <c r="R2247" i="1"/>
  <c r="Q2247" i="1"/>
  <c r="P2247" i="1"/>
  <c r="O2247" i="1"/>
  <c r="S2246" i="1"/>
  <c r="R2246" i="1"/>
  <c r="Q2246" i="1"/>
  <c r="P2246" i="1"/>
  <c r="O2246" i="1"/>
  <c r="S2245" i="1"/>
  <c r="R2245" i="1"/>
  <c r="Q2245" i="1"/>
  <c r="P2245" i="1"/>
  <c r="O2245" i="1"/>
  <c r="S2244" i="1"/>
  <c r="R2244" i="1"/>
  <c r="Q2244" i="1"/>
  <c r="P2244" i="1"/>
  <c r="O2244" i="1"/>
  <c r="S2243" i="1"/>
  <c r="R2243" i="1"/>
  <c r="Q2243" i="1"/>
  <c r="P2243" i="1"/>
  <c r="O2243" i="1"/>
  <c r="S2242" i="1"/>
  <c r="R2242" i="1"/>
  <c r="Q2242" i="1"/>
  <c r="P2242" i="1"/>
  <c r="O2242" i="1"/>
  <c r="S2241" i="1"/>
  <c r="R2241" i="1"/>
  <c r="Q2241" i="1"/>
  <c r="P2241" i="1"/>
  <c r="O2241" i="1"/>
  <c r="S2240" i="1"/>
  <c r="R2240" i="1"/>
  <c r="Q2240" i="1"/>
  <c r="P2240" i="1"/>
  <c r="O2240" i="1"/>
  <c r="S2239" i="1"/>
  <c r="R2239" i="1"/>
  <c r="Q2239" i="1"/>
  <c r="P2239" i="1"/>
  <c r="O2239" i="1"/>
  <c r="S2238" i="1"/>
  <c r="R2238" i="1"/>
  <c r="Q2238" i="1"/>
  <c r="P2238" i="1"/>
  <c r="O2238" i="1"/>
  <c r="S2237" i="1"/>
  <c r="R2237" i="1"/>
  <c r="Q2237" i="1"/>
  <c r="P2237" i="1"/>
  <c r="O2237" i="1"/>
  <c r="S2236" i="1"/>
  <c r="R2236" i="1"/>
  <c r="Q2236" i="1"/>
  <c r="P2236" i="1"/>
  <c r="O2236" i="1"/>
  <c r="S2235" i="1"/>
  <c r="R2235" i="1"/>
  <c r="Q2235" i="1"/>
  <c r="P2235" i="1"/>
  <c r="O2235" i="1"/>
  <c r="S2234" i="1"/>
  <c r="R2234" i="1"/>
  <c r="Q2234" i="1"/>
  <c r="P2234" i="1"/>
  <c r="O2234" i="1"/>
  <c r="S2233" i="1"/>
  <c r="R2233" i="1"/>
  <c r="Q2233" i="1"/>
  <c r="P2233" i="1"/>
  <c r="O2233" i="1"/>
  <c r="S2232" i="1"/>
  <c r="R2232" i="1"/>
  <c r="Q2232" i="1"/>
  <c r="P2232" i="1"/>
  <c r="O2232" i="1"/>
  <c r="S2231" i="1"/>
  <c r="R2231" i="1"/>
  <c r="Q2231" i="1"/>
  <c r="P2231" i="1"/>
  <c r="O2231" i="1"/>
  <c r="S2230" i="1"/>
  <c r="R2230" i="1"/>
  <c r="Q2230" i="1"/>
  <c r="P2230" i="1"/>
  <c r="O2230" i="1"/>
  <c r="S2229" i="1"/>
  <c r="R2229" i="1"/>
  <c r="Q2229" i="1"/>
  <c r="P2229" i="1"/>
  <c r="O2229" i="1"/>
  <c r="S2228" i="1"/>
  <c r="R2228" i="1"/>
  <c r="Q2228" i="1"/>
  <c r="P2228" i="1"/>
  <c r="O2228" i="1"/>
  <c r="S2227" i="1"/>
  <c r="R2227" i="1"/>
  <c r="Q2227" i="1"/>
  <c r="P2227" i="1"/>
  <c r="O2227" i="1"/>
  <c r="S2226" i="1"/>
  <c r="R2226" i="1"/>
  <c r="Q2226" i="1"/>
  <c r="P2226" i="1"/>
  <c r="O2226" i="1"/>
  <c r="S2225" i="1"/>
  <c r="R2225" i="1"/>
  <c r="Q2225" i="1"/>
  <c r="P2225" i="1"/>
  <c r="O2225" i="1"/>
  <c r="S2224" i="1"/>
  <c r="R2224" i="1"/>
  <c r="Q2224" i="1"/>
  <c r="P2224" i="1"/>
  <c r="O2224" i="1"/>
  <c r="S2223" i="1"/>
  <c r="R2223" i="1"/>
  <c r="Q2223" i="1"/>
  <c r="P2223" i="1"/>
  <c r="O2223" i="1"/>
  <c r="S2222" i="1"/>
  <c r="R2222" i="1"/>
  <c r="Q2222" i="1"/>
  <c r="P2222" i="1"/>
  <c r="O2222" i="1"/>
  <c r="S2221" i="1"/>
  <c r="R2221" i="1"/>
  <c r="Q2221" i="1"/>
  <c r="P2221" i="1"/>
  <c r="O2221" i="1"/>
  <c r="S2220" i="1"/>
  <c r="R2220" i="1"/>
  <c r="Q2220" i="1"/>
  <c r="P2220" i="1"/>
  <c r="O2220" i="1"/>
  <c r="S2219" i="1"/>
  <c r="R2219" i="1"/>
  <c r="Q2219" i="1"/>
  <c r="P2219" i="1"/>
  <c r="O2219" i="1"/>
  <c r="S2218" i="1"/>
  <c r="R2218" i="1"/>
  <c r="Q2218" i="1"/>
  <c r="P2218" i="1"/>
  <c r="O2218" i="1"/>
  <c r="S2217" i="1"/>
  <c r="R2217" i="1"/>
  <c r="Q2217" i="1"/>
  <c r="P2217" i="1"/>
  <c r="O2217" i="1"/>
  <c r="S2216" i="1"/>
  <c r="R2216" i="1"/>
  <c r="Q2216" i="1"/>
  <c r="P2216" i="1"/>
  <c r="O2216" i="1"/>
  <c r="S2215" i="1"/>
  <c r="R2215" i="1"/>
  <c r="Q2215" i="1"/>
  <c r="P2215" i="1"/>
  <c r="O2215" i="1"/>
  <c r="S2214" i="1"/>
  <c r="R2214" i="1"/>
  <c r="Q2214" i="1"/>
  <c r="P2214" i="1"/>
  <c r="O2214" i="1"/>
  <c r="S2213" i="1"/>
  <c r="R2213" i="1"/>
  <c r="Q2213" i="1"/>
  <c r="P2213" i="1"/>
  <c r="O2213" i="1"/>
  <c r="S2212" i="1"/>
  <c r="R2212" i="1"/>
  <c r="Q2212" i="1"/>
  <c r="P2212" i="1"/>
  <c r="O2212" i="1"/>
  <c r="S2211" i="1"/>
  <c r="R2211" i="1"/>
  <c r="Q2211" i="1"/>
  <c r="P2211" i="1"/>
  <c r="O2211" i="1"/>
  <c r="S2210" i="1"/>
  <c r="R2210" i="1"/>
  <c r="Q2210" i="1"/>
  <c r="P2210" i="1"/>
  <c r="O2210" i="1"/>
  <c r="S2209" i="1"/>
  <c r="R2209" i="1"/>
  <c r="Q2209" i="1"/>
  <c r="P2209" i="1"/>
  <c r="O2209" i="1"/>
  <c r="S2208" i="1"/>
  <c r="R2208" i="1"/>
  <c r="Q2208" i="1"/>
  <c r="P2208" i="1"/>
  <c r="O2208" i="1"/>
  <c r="S2207" i="1"/>
  <c r="R2207" i="1"/>
  <c r="Q2207" i="1"/>
  <c r="P2207" i="1"/>
  <c r="O2207" i="1"/>
  <c r="S2206" i="1"/>
  <c r="R2206" i="1"/>
  <c r="Q2206" i="1"/>
  <c r="P2206" i="1"/>
  <c r="O2206" i="1"/>
  <c r="S2205" i="1"/>
  <c r="R2205" i="1"/>
  <c r="Q2205" i="1"/>
  <c r="P2205" i="1"/>
  <c r="O2205" i="1"/>
  <c r="S2204" i="1"/>
  <c r="R2204" i="1"/>
  <c r="Q2204" i="1"/>
  <c r="P2204" i="1"/>
  <c r="O2204" i="1"/>
  <c r="S2203" i="1"/>
  <c r="R2203" i="1"/>
  <c r="Q2203" i="1"/>
  <c r="P2203" i="1"/>
  <c r="O2203" i="1"/>
  <c r="S2202" i="1"/>
  <c r="R2202" i="1"/>
  <c r="Q2202" i="1"/>
  <c r="P2202" i="1"/>
  <c r="O2202" i="1"/>
  <c r="S2201" i="1"/>
  <c r="R2201" i="1"/>
  <c r="Q2201" i="1"/>
  <c r="P2201" i="1"/>
  <c r="O2201" i="1"/>
  <c r="S2200" i="1"/>
  <c r="R2200" i="1"/>
  <c r="Q2200" i="1"/>
  <c r="P2200" i="1"/>
  <c r="O2200" i="1"/>
  <c r="S2199" i="1"/>
  <c r="R2199" i="1"/>
  <c r="Q2199" i="1"/>
  <c r="P2199" i="1"/>
  <c r="O2199" i="1"/>
  <c r="S2198" i="1"/>
  <c r="R2198" i="1"/>
  <c r="Q2198" i="1"/>
  <c r="P2198" i="1"/>
  <c r="O2198" i="1"/>
  <c r="S2197" i="1"/>
  <c r="R2197" i="1"/>
  <c r="Q2197" i="1"/>
  <c r="P2197" i="1"/>
  <c r="O2197" i="1"/>
  <c r="S2196" i="1"/>
  <c r="R2196" i="1"/>
  <c r="Q2196" i="1"/>
  <c r="P2196" i="1"/>
  <c r="O2196" i="1"/>
  <c r="S2195" i="1"/>
  <c r="R2195" i="1"/>
  <c r="Q2195" i="1"/>
  <c r="P2195" i="1"/>
  <c r="O2195" i="1"/>
  <c r="S2194" i="1"/>
  <c r="R2194" i="1"/>
  <c r="Q2194" i="1"/>
  <c r="P2194" i="1"/>
  <c r="O2194" i="1"/>
  <c r="S2193" i="1"/>
  <c r="R2193" i="1"/>
  <c r="Q2193" i="1"/>
  <c r="P2193" i="1"/>
  <c r="O2193" i="1"/>
  <c r="S2192" i="1"/>
  <c r="R2192" i="1"/>
  <c r="Q2192" i="1"/>
  <c r="P2192" i="1"/>
  <c r="O2192" i="1"/>
  <c r="S2191" i="1"/>
  <c r="R2191" i="1"/>
  <c r="Q2191" i="1"/>
  <c r="P2191" i="1"/>
  <c r="O2191" i="1"/>
  <c r="S2190" i="1"/>
  <c r="R2190" i="1"/>
  <c r="Q2190" i="1"/>
  <c r="P2190" i="1"/>
  <c r="O2190" i="1"/>
  <c r="S2189" i="1"/>
  <c r="R2189" i="1"/>
  <c r="Q2189" i="1"/>
  <c r="P2189" i="1"/>
  <c r="O2189" i="1"/>
  <c r="S2188" i="1"/>
  <c r="R2188" i="1"/>
  <c r="Q2188" i="1"/>
  <c r="P2188" i="1"/>
  <c r="O2188" i="1"/>
  <c r="S2187" i="1"/>
  <c r="R2187" i="1"/>
  <c r="Q2187" i="1"/>
  <c r="P2187" i="1"/>
  <c r="O2187" i="1"/>
  <c r="S2186" i="1"/>
  <c r="R2186" i="1"/>
  <c r="Q2186" i="1"/>
  <c r="P2186" i="1"/>
  <c r="O2186" i="1"/>
  <c r="S2185" i="1"/>
  <c r="R2185" i="1"/>
  <c r="Q2185" i="1"/>
  <c r="P2185" i="1"/>
  <c r="O2185" i="1"/>
  <c r="S2184" i="1"/>
  <c r="R2184" i="1"/>
  <c r="Q2184" i="1"/>
  <c r="P2184" i="1"/>
  <c r="O2184" i="1"/>
  <c r="S2183" i="1"/>
  <c r="R2183" i="1"/>
  <c r="Q2183" i="1"/>
  <c r="P2183" i="1"/>
  <c r="O2183" i="1"/>
  <c r="S2182" i="1"/>
  <c r="R2182" i="1"/>
  <c r="Q2182" i="1"/>
  <c r="P2182" i="1"/>
  <c r="O2182" i="1"/>
  <c r="S2181" i="1"/>
  <c r="R2181" i="1"/>
  <c r="Q2181" i="1"/>
  <c r="P2181" i="1"/>
  <c r="O2181" i="1"/>
  <c r="S2180" i="1"/>
  <c r="R2180" i="1"/>
  <c r="Q2180" i="1"/>
  <c r="P2180" i="1"/>
  <c r="O2180" i="1"/>
  <c r="S2179" i="1"/>
  <c r="R2179" i="1"/>
  <c r="Q2179" i="1"/>
  <c r="P2179" i="1"/>
  <c r="O2179" i="1"/>
  <c r="S2178" i="1"/>
  <c r="R2178" i="1"/>
  <c r="Q2178" i="1"/>
  <c r="P2178" i="1"/>
  <c r="O2178" i="1"/>
  <c r="S2177" i="1"/>
  <c r="R2177" i="1"/>
  <c r="Q2177" i="1"/>
  <c r="P2177" i="1"/>
  <c r="O2177" i="1"/>
  <c r="S2176" i="1"/>
  <c r="R2176" i="1"/>
  <c r="Q2176" i="1"/>
  <c r="P2176" i="1"/>
  <c r="O2176" i="1"/>
  <c r="S2175" i="1"/>
  <c r="R2175" i="1"/>
  <c r="Q2175" i="1"/>
  <c r="P2175" i="1"/>
  <c r="O2175" i="1"/>
  <c r="S2174" i="1"/>
  <c r="R2174" i="1"/>
  <c r="Q2174" i="1"/>
  <c r="P2174" i="1"/>
  <c r="O2174" i="1"/>
  <c r="S2173" i="1"/>
  <c r="R2173" i="1"/>
  <c r="Q2173" i="1"/>
  <c r="P2173" i="1"/>
  <c r="O2173" i="1"/>
  <c r="S2172" i="1"/>
  <c r="R2172" i="1"/>
  <c r="Q2172" i="1"/>
  <c r="P2172" i="1"/>
  <c r="O2172" i="1"/>
  <c r="S2171" i="1"/>
  <c r="R2171" i="1"/>
  <c r="Q2171" i="1"/>
  <c r="P2171" i="1"/>
  <c r="O2171" i="1"/>
  <c r="S2170" i="1"/>
  <c r="R2170" i="1"/>
  <c r="Q2170" i="1"/>
  <c r="P2170" i="1"/>
  <c r="O2170" i="1"/>
  <c r="S2169" i="1"/>
  <c r="R2169" i="1"/>
  <c r="Q2169" i="1"/>
  <c r="P2169" i="1"/>
  <c r="O2169" i="1"/>
  <c r="S2168" i="1"/>
  <c r="R2168" i="1"/>
  <c r="Q2168" i="1"/>
  <c r="P2168" i="1"/>
  <c r="O2168" i="1"/>
  <c r="S2167" i="1"/>
  <c r="R2167" i="1"/>
  <c r="Q2167" i="1"/>
  <c r="P2167" i="1"/>
  <c r="O2167" i="1"/>
  <c r="S2166" i="1"/>
  <c r="R2166" i="1"/>
  <c r="Q2166" i="1"/>
  <c r="P2166" i="1"/>
  <c r="O2166" i="1"/>
  <c r="S2165" i="1"/>
  <c r="R2165" i="1"/>
  <c r="Q2165" i="1"/>
  <c r="P2165" i="1"/>
  <c r="O2165" i="1"/>
  <c r="S2164" i="1"/>
  <c r="R2164" i="1"/>
  <c r="Q2164" i="1"/>
  <c r="P2164" i="1"/>
  <c r="O2164" i="1"/>
  <c r="S2163" i="1"/>
  <c r="R2163" i="1"/>
  <c r="Q2163" i="1"/>
  <c r="P2163" i="1"/>
  <c r="O2163" i="1"/>
  <c r="S2162" i="1"/>
  <c r="R2162" i="1"/>
  <c r="Q2162" i="1"/>
  <c r="P2162" i="1"/>
  <c r="O2162" i="1"/>
  <c r="S2161" i="1"/>
  <c r="R2161" i="1"/>
  <c r="Q2161" i="1"/>
  <c r="P2161" i="1"/>
  <c r="O2161" i="1"/>
  <c r="S2160" i="1"/>
  <c r="R2160" i="1"/>
  <c r="Q2160" i="1"/>
  <c r="P2160" i="1"/>
  <c r="O2160" i="1"/>
  <c r="S2159" i="1"/>
  <c r="R2159" i="1"/>
  <c r="Q2159" i="1"/>
  <c r="P2159" i="1"/>
  <c r="O2159" i="1"/>
  <c r="S2158" i="1"/>
  <c r="R2158" i="1"/>
  <c r="Q2158" i="1"/>
  <c r="P2158" i="1"/>
  <c r="O2158" i="1"/>
  <c r="S2157" i="1"/>
  <c r="R2157" i="1"/>
  <c r="Q2157" i="1"/>
  <c r="P2157" i="1"/>
  <c r="O2157" i="1"/>
  <c r="S2156" i="1"/>
  <c r="R2156" i="1"/>
  <c r="Q2156" i="1"/>
  <c r="P2156" i="1"/>
  <c r="O2156" i="1"/>
  <c r="S2155" i="1"/>
  <c r="R2155" i="1"/>
  <c r="Q2155" i="1"/>
  <c r="P2155" i="1"/>
  <c r="O2155" i="1"/>
  <c r="S2154" i="1"/>
  <c r="R2154" i="1"/>
  <c r="Q2154" i="1"/>
  <c r="P2154" i="1"/>
  <c r="O2154" i="1"/>
  <c r="S2153" i="1"/>
  <c r="R2153" i="1"/>
  <c r="Q2153" i="1"/>
  <c r="P2153" i="1"/>
  <c r="O2153" i="1"/>
  <c r="S2152" i="1"/>
  <c r="R2152" i="1"/>
  <c r="Q2152" i="1"/>
  <c r="P2152" i="1"/>
  <c r="O2152" i="1"/>
  <c r="S2151" i="1"/>
  <c r="R2151" i="1"/>
  <c r="Q2151" i="1"/>
  <c r="P2151" i="1"/>
  <c r="O2151" i="1"/>
  <c r="S2150" i="1"/>
  <c r="R2150" i="1"/>
  <c r="Q2150" i="1"/>
  <c r="P2150" i="1"/>
  <c r="O2150" i="1"/>
  <c r="S2149" i="1"/>
  <c r="R2149" i="1"/>
  <c r="Q2149" i="1"/>
  <c r="P2149" i="1"/>
  <c r="O2149" i="1"/>
  <c r="S2148" i="1"/>
  <c r="R2148" i="1"/>
  <c r="Q2148" i="1"/>
  <c r="P2148" i="1"/>
  <c r="O2148" i="1"/>
  <c r="S2147" i="1"/>
  <c r="R2147" i="1"/>
  <c r="Q2147" i="1"/>
  <c r="P2147" i="1"/>
  <c r="O2147" i="1"/>
  <c r="S2146" i="1"/>
  <c r="R2146" i="1"/>
  <c r="Q2146" i="1"/>
  <c r="P2146" i="1"/>
  <c r="O2146" i="1"/>
  <c r="S2145" i="1"/>
  <c r="R2145" i="1"/>
  <c r="Q2145" i="1"/>
  <c r="P2145" i="1"/>
  <c r="O2145" i="1"/>
  <c r="S2144" i="1"/>
  <c r="R2144" i="1"/>
  <c r="Q2144" i="1"/>
  <c r="P2144" i="1"/>
  <c r="O2144" i="1"/>
  <c r="S2143" i="1"/>
  <c r="R2143" i="1"/>
  <c r="Q2143" i="1"/>
  <c r="P2143" i="1"/>
  <c r="O2143" i="1"/>
  <c r="S2142" i="1"/>
  <c r="R2142" i="1"/>
  <c r="Q2142" i="1"/>
  <c r="P2142" i="1"/>
  <c r="O2142" i="1"/>
  <c r="S2141" i="1"/>
  <c r="R2141" i="1"/>
  <c r="Q2141" i="1"/>
  <c r="P2141" i="1"/>
  <c r="O2141" i="1"/>
  <c r="S2140" i="1"/>
  <c r="R2140" i="1"/>
  <c r="Q2140" i="1"/>
  <c r="P2140" i="1"/>
  <c r="O2140" i="1"/>
  <c r="S2139" i="1"/>
  <c r="R2139" i="1"/>
  <c r="Q2139" i="1"/>
  <c r="P2139" i="1"/>
  <c r="O2139" i="1"/>
  <c r="S2138" i="1"/>
  <c r="R2138" i="1"/>
  <c r="Q2138" i="1"/>
  <c r="P2138" i="1"/>
  <c r="O2138" i="1"/>
  <c r="S2137" i="1"/>
  <c r="R2137" i="1"/>
  <c r="Q2137" i="1"/>
  <c r="P2137" i="1"/>
  <c r="O2137" i="1"/>
  <c r="S2136" i="1"/>
  <c r="R2136" i="1"/>
  <c r="Q2136" i="1"/>
  <c r="P2136" i="1"/>
  <c r="O2136" i="1"/>
  <c r="S2135" i="1"/>
  <c r="R2135" i="1"/>
  <c r="Q2135" i="1"/>
  <c r="P2135" i="1"/>
  <c r="O2135" i="1"/>
  <c r="S2134" i="1"/>
  <c r="R2134" i="1"/>
  <c r="Q2134" i="1"/>
  <c r="P2134" i="1"/>
  <c r="O2134" i="1"/>
  <c r="S2133" i="1"/>
  <c r="R2133" i="1"/>
  <c r="Q2133" i="1"/>
  <c r="P2133" i="1"/>
  <c r="O2133" i="1"/>
  <c r="S2132" i="1"/>
  <c r="R2132" i="1"/>
  <c r="Q2132" i="1"/>
  <c r="P2132" i="1"/>
  <c r="O2132" i="1"/>
  <c r="S2131" i="1"/>
  <c r="R2131" i="1"/>
  <c r="Q2131" i="1"/>
  <c r="P2131" i="1"/>
  <c r="O2131" i="1"/>
  <c r="S2130" i="1"/>
  <c r="R2130" i="1"/>
  <c r="Q2130" i="1"/>
  <c r="P2130" i="1"/>
  <c r="O2130" i="1"/>
  <c r="S2129" i="1"/>
  <c r="R2129" i="1"/>
  <c r="Q2129" i="1"/>
  <c r="P2129" i="1"/>
  <c r="O2129" i="1"/>
  <c r="S2128" i="1"/>
  <c r="R2128" i="1"/>
  <c r="Q2128" i="1"/>
  <c r="P2128" i="1"/>
  <c r="O2128" i="1"/>
  <c r="S2127" i="1"/>
  <c r="R2127" i="1"/>
  <c r="Q2127" i="1"/>
  <c r="P2127" i="1"/>
  <c r="O2127" i="1"/>
  <c r="S2126" i="1"/>
  <c r="R2126" i="1"/>
  <c r="Q2126" i="1"/>
  <c r="P2126" i="1"/>
  <c r="O2126" i="1"/>
  <c r="S2125" i="1"/>
  <c r="R2125" i="1"/>
  <c r="Q2125" i="1"/>
  <c r="P2125" i="1"/>
  <c r="O2125" i="1"/>
  <c r="S2124" i="1"/>
  <c r="R2124" i="1"/>
  <c r="Q2124" i="1"/>
  <c r="P2124" i="1"/>
  <c r="O2124" i="1"/>
  <c r="S2123" i="1"/>
  <c r="R2123" i="1"/>
  <c r="Q2123" i="1"/>
  <c r="P2123" i="1"/>
  <c r="O2123" i="1"/>
  <c r="S2122" i="1"/>
  <c r="R2122" i="1"/>
  <c r="Q2122" i="1"/>
  <c r="P2122" i="1"/>
  <c r="O2122" i="1"/>
  <c r="S2121" i="1"/>
  <c r="R2121" i="1"/>
  <c r="Q2121" i="1"/>
  <c r="P2121" i="1"/>
  <c r="O2121" i="1"/>
  <c r="S2120" i="1"/>
  <c r="R2120" i="1"/>
  <c r="Q2120" i="1"/>
  <c r="P2120" i="1"/>
  <c r="O2120" i="1"/>
  <c r="S2119" i="1"/>
  <c r="R2119" i="1"/>
  <c r="Q2119" i="1"/>
  <c r="P2119" i="1"/>
  <c r="O2119" i="1"/>
  <c r="S2118" i="1"/>
  <c r="R2118" i="1"/>
  <c r="Q2118" i="1"/>
  <c r="P2118" i="1"/>
  <c r="O2118" i="1"/>
  <c r="S2117" i="1"/>
  <c r="R2117" i="1"/>
  <c r="Q2117" i="1"/>
  <c r="P2117" i="1"/>
  <c r="O2117" i="1"/>
  <c r="S2116" i="1"/>
  <c r="R2116" i="1"/>
  <c r="Q2116" i="1"/>
  <c r="P2116" i="1"/>
  <c r="O2116" i="1"/>
  <c r="S2115" i="1"/>
  <c r="R2115" i="1"/>
  <c r="Q2115" i="1"/>
  <c r="P2115" i="1"/>
  <c r="O2115" i="1"/>
  <c r="S2114" i="1"/>
  <c r="R2114" i="1"/>
  <c r="Q2114" i="1"/>
  <c r="P2114" i="1"/>
  <c r="O2114" i="1"/>
  <c r="S2113" i="1"/>
  <c r="R2113" i="1"/>
  <c r="Q2113" i="1"/>
  <c r="P2113" i="1"/>
  <c r="O2113" i="1"/>
  <c r="S2112" i="1"/>
  <c r="R2112" i="1"/>
  <c r="Q2112" i="1"/>
  <c r="P2112" i="1"/>
  <c r="O2112" i="1"/>
  <c r="S2111" i="1"/>
  <c r="R2111" i="1"/>
  <c r="Q2111" i="1"/>
  <c r="P2111" i="1"/>
  <c r="O2111" i="1"/>
  <c r="S2110" i="1"/>
  <c r="R2110" i="1"/>
  <c r="Q2110" i="1"/>
  <c r="P2110" i="1"/>
  <c r="O2110" i="1"/>
  <c r="S2109" i="1"/>
  <c r="R2109" i="1"/>
  <c r="Q2109" i="1"/>
  <c r="P2109" i="1"/>
  <c r="O2109" i="1"/>
  <c r="S2108" i="1"/>
  <c r="R2108" i="1"/>
  <c r="Q2108" i="1"/>
  <c r="P2108" i="1"/>
  <c r="O2108" i="1"/>
  <c r="S2107" i="1"/>
  <c r="R2107" i="1"/>
  <c r="Q2107" i="1"/>
  <c r="P2107" i="1"/>
  <c r="O2107" i="1"/>
  <c r="S2106" i="1"/>
  <c r="R2106" i="1"/>
  <c r="Q2106" i="1"/>
  <c r="P2106" i="1"/>
  <c r="O2106" i="1"/>
  <c r="S2105" i="1"/>
  <c r="R2105" i="1"/>
  <c r="Q2105" i="1"/>
  <c r="P2105" i="1"/>
  <c r="O2105" i="1"/>
  <c r="S2104" i="1"/>
  <c r="R2104" i="1"/>
  <c r="Q2104" i="1"/>
  <c r="P2104" i="1"/>
  <c r="O2104" i="1"/>
  <c r="S2103" i="1"/>
  <c r="R2103" i="1"/>
  <c r="Q2103" i="1"/>
  <c r="P2103" i="1"/>
  <c r="O2103" i="1"/>
  <c r="S2102" i="1"/>
  <c r="R2102" i="1"/>
  <c r="Q2102" i="1"/>
  <c r="P2102" i="1"/>
  <c r="O2102" i="1"/>
  <c r="S2101" i="1"/>
  <c r="R2101" i="1"/>
  <c r="Q2101" i="1"/>
  <c r="P2101" i="1"/>
  <c r="O2101" i="1"/>
  <c r="S2100" i="1"/>
  <c r="R2100" i="1"/>
  <c r="Q2100" i="1"/>
  <c r="P2100" i="1"/>
  <c r="O2100" i="1"/>
  <c r="S2099" i="1"/>
  <c r="R2099" i="1"/>
  <c r="Q2099" i="1"/>
  <c r="P2099" i="1"/>
  <c r="O2099" i="1"/>
  <c r="S2098" i="1"/>
  <c r="R2098" i="1"/>
  <c r="Q2098" i="1"/>
  <c r="P2098" i="1"/>
  <c r="O2098" i="1"/>
  <c r="S2097" i="1"/>
  <c r="R2097" i="1"/>
  <c r="Q2097" i="1"/>
  <c r="P2097" i="1"/>
  <c r="O2097" i="1"/>
  <c r="S2096" i="1"/>
  <c r="R2096" i="1"/>
  <c r="Q2096" i="1"/>
  <c r="P2096" i="1"/>
  <c r="O2096" i="1"/>
  <c r="S2095" i="1"/>
  <c r="R2095" i="1"/>
  <c r="Q2095" i="1"/>
  <c r="P2095" i="1"/>
  <c r="O2095" i="1"/>
  <c r="S2094" i="1"/>
  <c r="R2094" i="1"/>
  <c r="Q2094" i="1"/>
  <c r="P2094" i="1"/>
  <c r="O2094" i="1"/>
  <c r="S2093" i="1"/>
  <c r="R2093" i="1"/>
  <c r="Q2093" i="1"/>
  <c r="P2093" i="1"/>
  <c r="O2093" i="1"/>
  <c r="S2092" i="1"/>
  <c r="R2092" i="1"/>
  <c r="Q2092" i="1"/>
  <c r="P2092" i="1"/>
  <c r="O2092" i="1"/>
  <c r="S2091" i="1"/>
  <c r="R2091" i="1"/>
  <c r="Q2091" i="1"/>
  <c r="P2091" i="1"/>
  <c r="O2091" i="1"/>
  <c r="S2090" i="1"/>
  <c r="R2090" i="1"/>
  <c r="Q2090" i="1"/>
  <c r="P2090" i="1"/>
  <c r="O2090" i="1"/>
  <c r="S2089" i="1"/>
  <c r="R2089" i="1"/>
  <c r="Q2089" i="1"/>
  <c r="P2089" i="1"/>
  <c r="O2089" i="1"/>
  <c r="S2088" i="1"/>
  <c r="R2088" i="1"/>
  <c r="Q2088" i="1"/>
  <c r="P2088" i="1"/>
  <c r="O2088" i="1"/>
  <c r="S2087" i="1"/>
  <c r="R2087" i="1"/>
  <c r="Q2087" i="1"/>
  <c r="P2087" i="1"/>
  <c r="O2087" i="1"/>
  <c r="S2086" i="1"/>
  <c r="R2086" i="1"/>
  <c r="Q2086" i="1"/>
  <c r="P2086" i="1"/>
  <c r="O2086" i="1"/>
  <c r="S2085" i="1"/>
  <c r="R2085" i="1"/>
  <c r="Q2085" i="1"/>
  <c r="P2085" i="1"/>
  <c r="O2085" i="1"/>
  <c r="S2084" i="1"/>
  <c r="R2084" i="1"/>
  <c r="Q2084" i="1"/>
  <c r="P2084" i="1"/>
  <c r="O2084" i="1"/>
  <c r="S2083" i="1"/>
  <c r="R2083" i="1"/>
  <c r="Q2083" i="1"/>
  <c r="P2083" i="1"/>
  <c r="O2083" i="1"/>
  <c r="S2082" i="1"/>
  <c r="R2082" i="1"/>
  <c r="Q2082" i="1"/>
  <c r="P2082" i="1"/>
  <c r="O2082" i="1"/>
  <c r="S2081" i="1"/>
  <c r="R2081" i="1"/>
  <c r="Q2081" i="1"/>
  <c r="P2081" i="1"/>
  <c r="O2081" i="1"/>
  <c r="S2080" i="1"/>
  <c r="R2080" i="1"/>
  <c r="Q2080" i="1"/>
  <c r="P2080" i="1"/>
  <c r="O2080" i="1"/>
  <c r="S2079" i="1"/>
  <c r="R2079" i="1"/>
  <c r="Q2079" i="1"/>
  <c r="P2079" i="1"/>
  <c r="O2079" i="1"/>
  <c r="S2078" i="1"/>
  <c r="R2078" i="1"/>
  <c r="Q2078" i="1"/>
  <c r="P2078" i="1"/>
  <c r="O2078" i="1"/>
  <c r="S2077" i="1"/>
  <c r="R2077" i="1"/>
  <c r="Q2077" i="1"/>
  <c r="P2077" i="1"/>
  <c r="O2077" i="1"/>
  <c r="S2076" i="1"/>
  <c r="R2076" i="1"/>
  <c r="Q2076" i="1"/>
  <c r="P2076" i="1"/>
  <c r="O2076" i="1"/>
  <c r="S2075" i="1"/>
  <c r="R2075" i="1"/>
  <c r="Q2075" i="1"/>
  <c r="P2075" i="1"/>
  <c r="O2075" i="1"/>
  <c r="S2074" i="1"/>
  <c r="R2074" i="1"/>
  <c r="Q2074" i="1"/>
  <c r="P2074" i="1"/>
  <c r="O2074" i="1"/>
  <c r="S2073" i="1"/>
  <c r="R2073" i="1"/>
  <c r="Q2073" i="1"/>
  <c r="P2073" i="1"/>
  <c r="O2073" i="1"/>
  <c r="S2072" i="1"/>
  <c r="R2072" i="1"/>
  <c r="Q2072" i="1"/>
  <c r="P2072" i="1"/>
  <c r="O2072" i="1"/>
  <c r="S2071" i="1"/>
  <c r="R2071" i="1"/>
  <c r="Q2071" i="1"/>
  <c r="P2071" i="1"/>
  <c r="O2071" i="1"/>
  <c r="S2070" i="1"/>
  <c r="R2070" i="1"/>
  <c r="Q2070" i="1"/>
  <c r="P2070" i="1"/>
  <c r="O2070" i="1"/>
  <c r="S2069" i="1"/>
  <c r="R2069" i="1"/>
  <c r="Q2069" i="1"/>
  <c r="P2069" i="1"/>
  <c r="O2069" i="1"/>
  <c r="S2068" i="1"/>
  <c r="R2068" i="1"/>
  <c r="Q2068" i="1"/>
  <c r="P2068" i="1"/>
  <c r="O2068" i="1"/>
  <c r="S2067" i="1"/>
  <c r="R2067" i="1"/>
  <c r="Q2067" i="1"/>
  <c r="P2067" i="1"/>
  <c r="O2067" i="1"/>
  <c r="S2066" i="1"/>
  <c r="R2066" i="1"/>
  <c r="Q2066" i="1"/>
  <c r="P2066" i="1"/>
  <c r="O2066" i="1"/>
  <c r="S2065" i="1"/>
  <c r="R2065" i="1"/>
  <c r="Q2065" i="1"/>
  <c r="P2065" i="1"/>
  <c r="O2065" i="1"/>
  <c r="S2064" i="1"/>
  <c r="R2064" i="1"/>
  <c r="Q2064" i="1"/>
  <c r="P2064" i="1"/>
  <c r="O2064" i="1"/>
  <c r="S2063" i="1"/>
  <c r="R2063" i="1"/>
  <c r="Q2063" i="1"/>
  <c r="P2063" i="1"/>
  <c r="O2063" i="1"/>
  <c r="S2062" i="1"/>
  <c r="R2062" i="1"/>
  <c r="Q2062" i="1"/>
  <c r="P2062" i="1"/>
  <c r="O2062" i="1"/>
  <c r="S2061" i="1"/>
  <c r="R2061" i="1"/>
  <c r="Q2061" i="1"/>
  <c r="P2061" i="1"/>
  <c r="O2061" i="1"/>
  <c r="S2060" i="1"/>
  <c r="R2060" i="1"/>
  <c r="Q2060" i="1"/>
  <c r="P2060" i="1"/>
  <c r="O2060" i="1"/>
  <c r="S2059" i="1"/>
  <c r="R2059" i="1"/>
  <c r="Q2059" i="1"/>
  <c r="P2059" i="1"/>
  <c r="O2059" i="1"/>
  <c r="S2058" i="1"/>
  <c r="R2058" i="1"/>
  <c r="Q2058" i="1"/>
  <c r="P2058" i="1"/>
  <c r="O2058" i="1"/>
  <c r="S2057" i="1"/>
  <c r="R2057" i="1"/>
  <c r="Q2057" i="1"/>
  <c r="P2057" i="1"/>
  <c r="O2057" i="1"/>
  <c r="S2056" i="1"/>
  <c r="R2056" i="1"/>
  <c r="Q2056" i="1"/>
  <c r="P2056" i="1"/>
  <c r="O2056" i="1"/>
  <c r="S2055" i="1"/>
  <c r="R2055" i="1"/>
  <c r="Q2055" i="1"/>
  <c r="P2055" i="1"/>
  <c r="O2055" i="1"/>
  <c r="S2054" i="1"/>
  <c r="R2054" i="1"/>
  <c r="Q2054" i="1"/>
  <c r="P2054" i="1"/>
  <c r="O2054" i="1"/>
  <c r="S2053" i="1"/>
  <c r="R2053" i="1"/>
  <c r="Q2053" i="1"/>
  <c r="P2053" i="1"/>
  <c r="O2053" i="1"/>
  <c r="S2052" i="1"/>
  <c r="R2052" i="1"/>
  <c r="Q2052" i="1"/>
  <c r="P2052" i="1"/>
  <c r="O2052" i="1"/>
  <c r="S2051" i="1"/>
  <c r="R2051" i="1"/>
  <c r="Q2051" i="1"/>
  <c r="P2051" i="1"/>
  <c r="O2051" i="1"/>
  <c r="S2050" i="1"/>
  <c r="R2050" i="1"/>
  <c r="Q2050" i="1"/>
  <c r="P2050" i="1"/>
  <c r="O2050" i="1"/>
  <c r="S2049" i="1"/>
  <c r="R2049" i="1"/>
  <c r="Q2049" i="1"/>
  <c r="P2049" i="1"/>
  <c r="O2049" i="1"/>
  <c r="S2048" i="1"/>
  <c r="R2048" i="1"/>
  <c r="Q2048" i="1"/>
  <c r="P2048" i="1"/>
  <c r="O2048" i="1"/>
  <c r="S2047" i="1"/>
  <c r="R2047" i="1"/>
  <c r="Q2047" i="1"/>
  <c r="P2047" i="1"/>
  <c r="O2047" i="1"/>
  <c r="S2046" i="1"/>
  <c r="R2046" i="1"/>
  <c r="Q2046" i="1"/>
  <c r="P2046" i="1"/>
  <c r="O2046" i="1"/>
  <c r="S2045" i="1"/>
  <c r="R2045" i="1"/>
  <c r="Q2045" i="1"/>
  <c r="P2045" i="1"/>
  <c r="O2045" i="1"/>
  <c r="S2044" i="1"/>
  <c r="R2044" i="1"/>
  <c r="Q2044" i="1"/>
  <c r="P2044" i="1"/>
  <c r="O2044" i="1"/>
  <c r="S2043" i="1"/>
  <c r="R2043" i="1"/>
  <c r="Q2043" i="1"/>
  <c r="P2043" i="1"/>
  <c r="O2043" i="1"/>
  <c r="S2042" i="1"/>
  <c r="R2042" i="1"/>
  <c r="Q2042" i="1"/>
  <c r="P2042" i="1"/>
  <c r="O2042" i="1"/>
  <c r="S2041" i="1"/>
  <c r="R2041" i="1"/>
  <c r="Q2041" i="1"/>
  <c r="P2041" i="1"/>
  <c r="O2041" i="1"/>
  <c r="S2040" i="1"/>
  <c r="R2040" i="1"/>
  <c r="Q2040" i="1"/>
  <c r="P2040" i="1"/>
  <c r="O2040" i="1"/>
  <c r="S2039" i="1"/>
  <c r="R2039" i="1"/>
  <c r="Q2039" i="1"/>
  <c r="P2039" i="1"/>
  <c r="O2039" i="1"/>
  <c r="S2038" i="1"/>
  <c r="R2038" i="1"/>
  <c r="Q2038" i="1"/>
  <c r="P2038" i="1"/>
  <c r="O2038" i="1"/>
  <c r="S2037" i="1"/>
  <c r="R2037" i="1"/>
  <c r="Q2037" i="1"/>
  <c r="P2037" i="1"/>
  <c r="O2037" i="1"/>
  <c r="S2036" i="1"/>
  <c r="R2036" i="1"/>
  <c r="Q2036" i="1"/>
  <c r="P2036" i="1"/>
  <c r="O2036" i="1"/>
  <c r="S2035" i="1"/>
  <c r="R2035" i="1"/>
  <c r="Q2035" i="1"/>
  <c r="P2035" i="1"/>
  <c r="O2035" i="1"/>
  <c r="S2034" i="1"/>
  <c r="R2034" i="1"/>
  <c r="Q2034" i="1"/>
  <c r="P2034" i="1"/>
  <c r="O2034" i="1"/>
  <c r="S2033" i="1"/>
  <c r="R2033" i="1"/>
  <c r="Q2033" i="1"/>
  <c r="P2033" i="1"/>
  <c r="O2033" i="1"/>
  <c r="S2032" i="1"/>
  <c r="R2032" i="1"/>
  <c r="Q2032" i="1"/>
  <c r="P2032" i="1"/>
  <c r="O2032" i="1"/>
  <c r="S2031" i="1"/>
  <c r="R2031" i="1"/>
  <c r="Q2031" i="1"/>
  <c r="P2031" i="1"/>
  <c r="O2031" i="1"/>
  <c r="S2030" i="1"/>
  <c r="R2030" i="1"/>
  <c r="Q2030" i="1"/>
  <c r="P2030" i="1"/>
  <c r="O2030" i="1"/>
  <c r="S2029" i="1"/>
  <c r="R2029" i="1"/>
  <c r="Q2029" i="1"/>
  <c r="P2029" i="1"/>
  <c r="O2029" i="1"/>
  <c r="S2028" i="1"/>
  <c r="R2028" i="1"/>
  <c r="Q2028" i="1"/>
  <c r="P2028" i="1"/>
  <c r="O2028" i="1"/>
  <c r="S2027" i="1"/>
  <c r="R2027" i="1"/>
  <c r="Q2027" i="1"/>
  <c r="P2027" i="1"/>
  <c r="O2027" i="1"/>
  <c r="S2026" i="1"/>
  <c r="R2026" i="1"/>
  <c r="Q2026" i="1"/>
  <c r="P2026" i="1"/>
  <c r="O2026" i="1"/>
  <c r="S2025" i="1"/>
  <c r="R2025" i="1"/>
  <c r="Q2025" i="1"/>
  <c r="P2025" i="1"/>
  <c r="O2025" i="1"/>
  <c r="S2024" i="1"/>
  <c r="R2024" i="1"/>
  <c r="Q2024" i="1"/>
  <c r="P2024" i="1"/>
  <c r="O2024" i="1"/>
  <c r="S2023" i="1"/>
  <c r="R2023" i="1"/>
  <c r="Q2023" i="1"/>
  <c r="P2023" i="1"/>
  <c r="O2023" i="1"/>
  <c r="S2022" i="1"/>
  <c r="R2022" i="1"/>
  <c r="Q2022" i="1"/>
  <c r="P2022" i="1"/>
  <c r="O2022" i="1"/>
  <c r="S2021" i="1"/>
  <c r="R2021" i="1"/>
  <c r="Q2021" i="1"/>
  <c r="P2021" i="1"/>
  <c r="O2021" i="1"/>
  <c r="S2020" i="1"/>
  <c r="R2020" i="1"/>
  <c r="Q2020" i="1"/>
  <c r="P2020" i="1"/>
  <c r="O2020" i="1"/>
  <c r="S2019" i="1"/>
  <c r="R2019" i="1"/>
  <c r="Q2019" i="1"/>
  <c r="P2019" i="1"/>
  <c r="O2019" i="1"/>
  <c r="S2018" i="1"/>
  <c r="R2018" i="1"/>
  <c r="Q2018" i="1"/>
  <c r="P2018" i="1"/>
  <c r="O2018" i="1"/>
  <c r="S2017" i="1"/>
  <c r="R2017" i="1"/>
  <c r="Q2017" i="1"/>
  <c r="P2017" i="1"/>
  <c r="O2017" i="1"/>
  <c r="S2016" i="1"/>
  <c r="R2016" i="1"/>
  <c r="Q2016" i="1"/>
  <c r="P2016" i="1"/>
  <c r="O2016" i="1"/>
  <c r="S2015" i="1"/>
  <c r="R2015" i="1"/>
  <c r="Q2015" i="1"/>
  <c r="P2015" i="1"/>
  <c r="O2015" i="1"/>
  <c r="S2014" i="1"/>
  <c r="R2014" i="1"/>
  <c r="Q2014" i="1"/>
  <c r="P2014" i="1"/>
  <c r="O2014" i="1"/>
  <c r="S2013" i="1"/>
  <c r="R2013" i="1"/>
  <c r="Q2013" i="1"/>
  <c r="P2013" i="1"/>
  <c r="O2013" i="1"/>
  <c r="S2012" i="1"/>
  <c r="R2012" i="1"/>
  <c r="Q2012" i="1"/>
  <c r="P2012" i="1"/>
  <c r="O2012" i="1"/>
  <c r="S2011" i="1"/>
  <c r="R2011" i="1"/>
  <c r="Q2011" i="1"/>
  <c r="P2011" i="1"/>
  <c r="O2011" i="1"/>
  <c r="S2010" i="1"/>
  <c r="R2010" i="1"/>
  <c r="Q2010" i="1"/>
  <c r="P2010" i="1"/>
  <c r="O2010" i="1"/>
  <c r="S2009" i="1"/>
  <c r="R2009" i="1"/>
  <c r="Q2009" i="1"/>
  <c r="P2009" i="1"/>
  <c r="O2009" i="1"/>
  <c r="S2008" i="1"/>
  <c r="R2008" i="1"/>
  <c r="Q2008" i="1"/>
  <c r="P2008" i="1"/>
  <c r="O2008" i="1"/>
  <c r="S2007" i="1"/>
  <c r="R2007" i="1"/>
  <c r="Q2007" i="1"/>
  <c r="P2007" i="1"/>
  <c r="O2007" i="1"/>
  <c r="S2006" i="1"/>
  <c r="R2006" i="1"/>
  <c r="Q2006" i="1"/>
  <c r="P2006" i="1"/>
  <c r="O2006" i="1"/>
  <c r="S2005" i="1"/>
  <c r="R2005" i="1"/>
  <c r="Q2005" i="1"/>
  <c r="P2005" i="1"/>
  <c r="O2005" i="1"/>
  <c r="S2004" i="1"/>
  <c r="R2004" i="1"/>
  <c r="Q2004" i="1"/>
  <c r="P2004" i="1"/>
  <c r="O2004" i="1"/>
  <c r="S2003" i="1"/>
  <c r="R2003" i="1"/>
  <c r="Q2003" i="1"/>
  <c r="P2003" i="1"/>
  <c r="O2003" i="1"/>
  <c r="S2002" i="1"/>
  <c r="R2002" i="1"/>
  <c r="Q2002" i="1"/>
  <c r="P2002" i="1"/>
  <c r="O2002" i="1"/>
  <c r="S2001" i="1"/>
  <c r="R2001" i="1"/>
  <c r="Q2001" i="1"/>
  <c r="P2001" i="1"/>
  <c r="O2001" i="1"/>
  <c r="S2000" i="1"/>
  <c r="R2000" i="1"/>
  <c r="Q2000" i="1"/>
  <c r="P2000" i="1"/>
  <c r="O2000" i="1"/>
  <c r="S1999" i="1"/>
  <c r="R1999" i="1"/>
  <c r="Q1999" i="1"/>
  <c r="P1999" i="1"/>
  <c r="O1999" i="1"/>
  <c r="S1998" i="1"/>
  <c r="R1998" i="1"/>
  <c r="Q1998" i="1"/>
  <c r="P1998" i="1"/>
  <c r="O1998" i="1"/>
  <c r="S1997" i="1"/>
  <c r="R1997" i="1"/>
  <c r="Q1997" i="1"/>
  <c r="P1997" i="1"/>
  <c r="O1997" i="1"/>
  <c r="S1996" i="1"/>
  <c r="R1996" i="1"/>
  <c r="Q1996" i="1"/>
  <c r="P1996" i="1"/>
  <c r="O1996" i="1"/>
  <c r="S1995" i="1"/>
  <c r="R1995" i="1"/>
  <c r="Q1995" i="1"/>
  <c r="P1995" i="1"/>
  <c r="O1995" i="1"/>
  <c r="S1994" i="1"/>
  <c r="R1994" i="1"/>
  <c r="Q1994" i="1"/>
  <c r="P1994" i="1"/>
  <c r="O1994" i="1"/>
  <c r="S1993" i="1"/>
  <c r="R1993" i="1"/>
  <c r="Q1993" i="1"/>
  <c r="P1993" i="1"/>
  <c r="O1993" i="1"/>
  <c r="S1992" i="1"/>
  <c r="R1992" i="1"/>
  <c r="Q1992" i="1"/>
  <c r="P1992" i="1"/>
  <c r="O1992" i="1"/>
  <c r="S1991" i="1"/>
  <c r="R1991" i="1"/>
  <c r="Q1991" i="1"/>
  <c r="P1991" i="1"/>
  <c r="O1991" i="1"/>
  <c r="S1990" i="1"/>
  <c r="R1990" i="1"/>
  <c r="Q1990" i="1"/>
  <c r="P1990" i="1"/>
  <c r="O1990" i="1"/>
  <c r="S1989" i="1"/>
  <c r="R1989" i="1"/>
  <c r="Q1989" i="1"/>
  <c r="P1989" i="1"/>
  <c r="O1989" i="1"/>
  <c r="S1988" i="1"/>
  <c r="R1988" i="1"/>
  <c r="Q1988" i="1"/>
  <c r="P1988" i="1"/>
  <c r="O1988" i="1"/>
  <c r="S1987" i="1"/>
  <c r="R1987" i="1"/>
  <c r="Q1987" i="1"/>
  <c r="P1987" i="1"/>
  <c r="O1987" i="1"/>
  <c r="S1986" i="1"/>
  <c r="R1986" i="1"/>
  <c r="Q1986" i="1"/>
  <c r="P1986" i="1"/>
  <c r="O1986" i="1"/>
  <c r="S1985" i="1"/>
  <c r="R1985" i="1"/>
  <c r="Q1985" i="1"/>
  <c r="P1985" i="1"/>
  <c r="O1985" i="1"/>
  <c r="S1984" i="1"/>
  <c r="R1984" i="1"/>
  <c r="Q1984" i="1"/>
  <c r="P1984" i="1"/>
  <c r="O1984" i="1"/>
  <c r="S1983" i="1"/>
  <c r="R1983" i="1"/>
  <c r="Q1983" i="1"/>
  <c r="P1983" i="1"/>
  <c r="O1983" i="1"/>
  <c r="S1982" i="1"/>
  <c r="R1982" i="1"/>
  <c r="Q1982" i="1"/>
  <c r="P1982" i="1"/>
  <c r="O1982" i="1"/>
  <c r="S1981" i="1"/>
  <c r="R1981" i="1"/>
  <c r="Q1981" i="1"/>
  <c r="P1981" i="1"/>
  <c r="O1981" i="1"/>
  <c r="S1980" i="1"/>
  <c r="R1980" i="1"/>
  <c r="Q1980" i="1"/>
  <c r="P1980" i="1"/>
  <c r="O1980" i="1"/>
  <c r="S1979" i="1"/>
  <c r="R1979" i="1"/>
  <c r="Q1979" i="1"/>
  <c r="P1979" i="1"/>
  <c r="O1979" i="1"/>
  <c r="S1978" i="1"/>
  <c r="R1978" i="1"/>
  <c r="Q1978" i="1"/>
  <c r="P1978" i="1"/>
  <c r="O1978" i="1"/>
  <c r="S1977" i="1"/>
  <c r="R1977" i="1"/>
  <c r="Q1977" i="1"/>
  <c r="P1977" i="1"/>
  <c r="O1977" i="1"/>
  <c r="S1976" i="1"/>
  <c r="R1976" i="1"/>
  <c r="Q1976" i="1"/>
  <c r="P1976" i="1"/>
  <c r="O1976" i="1"/>
  <c r="S1975" i="1"/>
  <c r="R1975" i="1"/>
  <c r="Q1975" i="1"/>
  <c r="P1975" i="1"/>
  <c r="O1975" i="1"/>
  <c r="S1974" i="1"/>
  <c r="R1974" i="1"/>
  <c r="Q1974" i="1"/>
  <c r="P1974" i="1"/>
  <c r="O1974" i="1"/>
  <c r="S1973" i="1"/>
  <c r="R1973" i="1"/>
  <c r="Q1973" i="1"/>
  <c r="P1973" i="1"/>
  <c r="O1973" i="1"/>
  <c r="S1972" i="1"/>
  <c r="R1972" i="1"/>
  <c r="Q1972" i="1"/>
  <c r="P1972" i="1"/>
  <c r="O1972" i="1"/>
  <c r="S1971" i="1"/>
  <c r="R1971" i="1"/>
  <c r="Q1971" i="1"/>
  <c r="P1971" i="1"/>
  <c r="O1971" i="1"/>
  <c r="S1970" i="1"/>
  <c r="R1970" i="1"/>
  <c r="Q1970" i="1"/>
  <c r="P1970" i="1"/>
  <c r="O1970" i="1"/>
  <c r="S1969" i="1"/>
  <c r="R1969" i="1"/>
  <c r="Q1969" i="1"/>
  <c r="P1969" i="1"/>
  <c r="O1969" i="1"/>
  <c r="S1968" i="1"/>
  <c r="R1968" i="1"/>
  <c r="Q1968" i="1"/>
  <c r="P1968" i="1"/>
  <c r="O1968" i="1"/>
  <c r="S1967" i="1"/>
  <c r="R1967" i="1"/>
  <c r="Q1967" i="1"/>
  <c r="P1967" i="1"/>
  <c r="O1967" i="1"/>
  <c r="S1966" i="1"/>
  <c r="R1966" i="1"/>
  <c r="Q1966" i="1"/>
  <c r="P1966" i="1"/>
  <c r="O1966" i="1"/>
  <c r="S1965" i="1"/>
  <c r="R1965" i="1"/>
  <c r="Q1965" i="1"/>
  <c r="P1965" i="1"/>
  <c r="O1965" i="1"/>
  <c r="S1964" i="1"/>
  <c r="R1964" i="1"/>
  <c r="Q1964" i="1"/>
  <c r="P1964" i="1"/>
  <c r="O1964" i="1"/>
  <c r="S1963" i="1"/>
  <c r="R1963" i="1"/>
  <c r="Q1963" i="1"/>
  <c r="P1963" i="1"/>
  <c r="O1963" i="1"/>
  <c r="S1962" i="1"/>
  <c r="R1962" i="1"/>
  <c r="Q1962" i="1"/>
  <c r="P1962" i="1"/>
  <c r="O1962" i="1"/>
  <c r="S1961" i="1"/>
  <c r="R1961" i="1"/>
  <c r="Q1961" i="1"/>
  <c r="P1961" i="1"/>
  <c r="O1961" i="1"/>
  <c r="S1960" i="1"/>
  <c r="R1960" i="1"/>
  <c r="Q1960" i="1"/>
  <c r="P1960" i="1"/>
  <c r="O1960" i="1"/>
  <c r="S1959" i="1"/>
  <c r="R1959" i="1"/>
  <c r="Q1959" i="1"/>
  <c r="P1959" i="1"/>
  <c r="O1959" i="1"/>
  <c r="S1958" i="1"/>
  <c r="R1958" i="1"/>
  <c r="Q1958" i="1"/>
  <c r="P1958" i="1"/>
  <c r="O1958" i="1"/>
  <c r="S1957" i="1"/>
  <c r="R1957" i="1"/>
  <c r="Q1957" i="1"/>
  <c r="P1957" i="1"/>
  <c r="O1957" i="1"/>
  <c r="S1956" i="1"/>
  <c r="R1956" i="1"/>
  <c r="Q1956" i="1"/>
  <c r="P1956" i="1"/>
  <c r="O1956" i="1"/>
  <c r="S1955" i="1"/>
  <c r="R1955" i="1"/>
  <c r="Q1955" i="1"/>
  <c r="P1955" i="1"/>
  <c r="O1955" i="1"/>
  <c r="S1954" i="1"/>
  <c r="R1954" i="1"/>
  <c r="Q1954" i="1"/>
  <c r="P1954" i="1"/>
  <c r="O1954" i="1"/>
  <c r="S1953" i="1"/>
  <c r="R1953" i="1"/>
  <c r="Q1953" i="1"/>
  <c r="P1953" i="1"/>
  <c r="O1953" i="1"/>
  <c r="S1952" i="1"/>
  <c r="R1952" i="1"/>
  <c r="Q1952" i="1"/>
  <c r="P1952" i="1"/>
  <c r="O1952" i="1"/>
  <c r="S1951" i="1"/>
  <c r="R1951" i="1"/>
  <c r="Q1951" i="1"/>
  <c r="P1951" i="1"/>
  <c r="O1951" i="1"/>
  <c r="S1950" i="1"/>
  <c r="R1950" i="1"/>
  <c r="Q1950" i="1"/>
  <c r="P1950" i="1"/>
  <c r="O1950" i="1"/>
  <c r="S1949" i="1"/>
  <c r="R1949" i="1"/>
  <c r="Q1949" i="1"/>
  <c r="P1949" i="1"/>
  <c r="O1949" i="1"/>
  <c r="S1948" i="1"/>
  <c r="R1948" i="1"/>
  <c r="Q1948" i="1"/>
  <c r="P1948" i="1"/>
  <c r="O1948" i="1"/>
  <c r="S1947" i="1"/>
  <c r="R1947" i="1"/>
  <c r="Q1947" i="1"/>
  <c r="P1947" i="1"/>
  <c r="O1947" i="1"/>
  <c r="S1946" i="1"/>
  <c r="R1946" i="1"/>
  <c r="Q1946" i="1"/>
  <c r="P1946" i="1"/>
  <c r="O1946" i="1"/>
  <c r="S1945" i="1"/>
  <c r="R1945" i="1"/>
  <c r="Q1945" i="1"/>
  <c r="P1945" i="1"/>
  <c r="O1945" i="1"/>
  <c r="S1944" i="1"/>
  <c r="R1944" i="1"/>
  <c r="Q1944" i="1"/>
  <c r="P1944" i="1"/>
  <c r="O1944" i="1"/>
  <c r="S1943" i="1"/>
  <c r="R1943" i="1"/>
  <c r="Q1943" i="1"/>
  <c r="P1943" i="1"/>
  <c r="O1943" i="1"/>
  <c r="S1942" i="1"/>
  <c r="R1942" i="1"/>
  <c r="Q1942" i="1"/>
  <c r="P1942" i="1"/>
  <c r="O1942" i="1"/>
  <c r="S1941" i="1"/>
  <c r="R1941" i="1"/>
  <c r="Q1941" i="1"/>
  <c r="P1941" i="1"/>
  <c r="O1941" i="1"/>
  <c r="S1940" i="1"/>
  <c r="R1940" i="1"/>
  <c r="Q1940" i="1"/>
  <c r="P1940" i="1"/>
  <c r="O1940" i="1"/>
  <c r="S1939" i="1"/>
  <c r="R1939" i="1"/>
  <c r="Q1939" i="1"/>
  <c r="P1939" i="1"/>
  <c r="O1939" i="1"/>
  <c r="S1938" i="1"/>
  <c r="R1938" i="1"/>
  <c r="Q1938" i="1"/>
  <c r="P1938" i="1"/>
  <c r="O1938" i="1"/>
  <c r="S1937" i="1"/>
  <c r="R1937" i="1"/>
  <c r="Q1937" i="1"/>
  <c r="P1937" i="1"/>
  <c r="O1937" i="1"/>
  <c r="S1936" i="1"/>
  <c r="R1936" i="1"/>
  <c r="Q1936" i="1"/>
  <c r="P1936" i="1"/>
  <c r="O1936" i="1"/>
  <c r="S1935" i="1"/>
  <c r="R1935" i="1"/>
  <c r="Q1935" i="1"/>
  <c r="P1935" i="1"/>
  <c r="O1935" i="1"/>
  <c r="S1934" i="1"/>
  <c r="R1934" i="1"/>
  <c r="Q1934" i="1"/>
  <c r="P1934" i="1"/>
  <c r="O1934" i="1"/>
  <c r="S1933" i="1"/>
  <c r="R1933" i="1"/>
  <c r="Q1933" i="1"/>
  <c r="P1933" i="1"/>
  <c r="O1933" i="1"/>
  <c r="S1932" i="1"/>
  <c r="R1932" i="1"/>
  <c r="Q1932" i="1"/>
  <c r="P1932" i="1"/>
  <c r="O1932" i="1"/>
  <c r="S1931" i="1"/>
  <c r="R1931" i="1"/>
  <c r="Q1931" i="1"/>
  <c r="P1931" i="1"/>
  <c r="O1931" i="1"/>
  <c r="S1930" i="1"/>
  <c r="R1930" i="1"/>
  <c r="Q1930" i="1"/>
  <c r="P1930" i="1"/>
  <c r="O1930" i="1"/>
  <c r="S1929" i="1"/>
  <c r="R1929" i="1"/>
  <c r="Q1929" i="1"/>
  <c r="P1929" i="1"/>
  <c r="O1929" i="1"/>
  <c r="S1928" i="1"/>
  <c r="R1928" i="1"/>
  <c r="Q1928" i="1"/>
  <c r="P1928" i="1"/>
  <c r="O1928" i="1"/>
  <c r="S1927" i="1"/>
  <c r="R1927" i="1"/>
  <c r="Q1927" i="1"/>
  <c r="P1927" i="1"/>
  <c r="O1927" i="1"/>
  <c r="S1926" i="1"/>
  <c r="R1926" i="1"/>
  <c r="Q1926" i="1"/>
  <c r="P1926" i="1"/>
  <c r="O1926" i="1"/>
  <c r="S1925" i="1"/>
  <c r="R1925" i="1"/>
  <c r="Q1925" i="1"/>
  <c r="P1925" i="1"/>
  <c r="O1925" i="1"/>
  <c r="S1924" i="1"/>
  <c r="R1924" i="1"/>
  <c r="Q1924" i="1"/>
  <c r="P1924" i="1"/>
  <c r="O1924" i="1"/>
  <c r="S1923" i="1"/>
  <c r="R1923" i="1"/>
  <c r="Q1923" i="1"/>
  <c r="P1923" i="1"/>
  <c r="O1923" i="1"/>
  <c r="S1922" i="1"/>
  <c r="R1922" i="1"/>
  <c r="Q1922" i="1"/>
  <c r="P1922" i="1"/>
  <c r="O1922" i="1"/>
  <c r="S1921" i="1"/>
  <c r="R1921" i="1"/>
  <c r="Q1921" i="1"/>
  <c r="P1921" i="1"/>
  <c r="O1921" i="1"/>
  <c r="S1920" i="1"/>
  <c r="R1920" i="1"/>
  <c r="Q1920" i="1"/>
  <c r="P1920" i="1"/>
  <c r="O1920" i="1"/>
  <c r="S1919" i="1"/>
  <c r="R1919" i="1"/>
  <c r="Q1919" i="1"/>
  <c r="P1919" i="1"/>
  <c r="O1919" i="1"/>
  <c r="S1918" i="1"/>
  <c r="R1918" i="1"/>
  <c r="Q1918" i="1"/>
  <c r="P1918" i="1"/>
  <c r="O1918" i="1"/>
  <c r="S1917" i="1"/>
  <c r="R1917" i="1"/>
  <c r="Q1917" i="1"/>
  <c r="P1917" i="1"/>
  <c r="O1917" i="1"/>
  <c r="S1916" i="1"/>
  <c r="R1916" i="1"/>
  <c r="Q1916" i="1"/>
  <c r="P1916" i="1"/>
  <c r="O1916" i="1"/>
  <c r="S1915" i="1"/>
  <c r="R1915" i="1"/>
  <c r="Q1915" i="1"/>
  <c r="P1915" i="1"/>
  <c r="O1915" i="1"/>
  <c r="S1914" i="1"/>
  <c r="R1914" i="1"/>
  <c r="Q1914" i="1"/>
  <c r="P1914" i="1"/>
  <c r="O1914" i="1"/>
  <c r="S1913" i="1"/>
  <c r="R1913" i="1"/>
  <c r="Q1913" i="1"/>
  <c r="P1913" i="1"/>
  <c r="O1913" i="1"/>
  <c r="S1912" i="1"/>
  <c r="R1912" i="1"/>
  <c r="Q1912" i="1"/>
  <c r="P1912" i="1"/>
  <c r="O1912" i="1"/>
  <c r="S1911" i="1"/>
  <c r="R1911" i="1"/>
  <c r="Q1911" i="1"/>
  <c r="P1911" i="1"/>
  <c r="O1911" i="1"/>
  <c r="S1910" i="1"/>
  <c r="R1910" i="1"/>
  <c r="Q1910" i="1"/>
  <c r="P1910" i="1"/>
  <c r="O1910" i="1"/>
  <c r="S1909" i="1"/>
  <c r="R1909" i="1"/>
  <c r="Q1909" i="1"/>
  <c r="P1909" i="1"/>
  <c r="O1909" i="1"/>
  <c r="S1908" i="1"/>
  <c r="R1908" i="1"/>
  <c r="Q1908" i="1"/>
  <c r="P1908" i="1"/>
  <c r="O1908" i="1"/>
  <c r="S1907" i="1"/>
  <c r="R1907" i="1"/>
  <c r="Q1907" i="1"/>
  <c r="P1907" i="1"/>
  <c r="O1907" i="1"/>
  <c r="S1906" i="1"/>
  <c r="R1906" i="1"/>
  <c r="Q1906" i="1"/>
  <c r="P1906" i="1"/>
  <c r="O1906" i="1"/>
  <c r="S1905" i="1"/>
  <c r="R1905" i="1"/>
  <c r="Q1905" i="1"/>
  <c r="P1905" i="1"/>
  <c r="O1905" i="1"/>
  <c r="S1904" i="1"/>
  <c r="R1904" i="1"/>
  <c r="Q1904" i="1"/>
  <c r="P1904" i="1"/>
  <c r="O1904" i="1"/>
  <c r="S1903" i="1"/>
  <c r="R1903" i="1"/>
  <c r="Q1903" i="1"/>
  <c r="P1903" i="1"/>
  <c r="O1903" i="1"/>
  <c r="S1902" i="1"/>
  <c r="R1902" i="1"/>
  <c r="Q1902" i="1"/>
  <c r="P1902" i="1"/>
  <c r="O1902" i="1"/>
  <c r="S1901" i="1"/>
  <c r="R1901" i="1"/>
  <c r="Q1901" i="1"/>
  <c r="P1901" i="1"/>
  <c r="O1901" i="1"/>
  <c r="S1900" i="1"/>
  <c r="R1900" i="1"/>
  <c r="Q1900" i="1"/>
  <c r="P1900" i="1"/>
  <c r="O1900" i="1"/>
  <c r="S1899" i="1"/>
  <c r="R1899" i="1"/>
  <c r="Q1899" i="1"/>
  <c r="P1899" i="1"/>
  <c r="O1899" i="1"/>
  <c r="S1898" i="1"/>
  <c r="R1898" i="1"/>
  <c r="Q1898" i="1"/>
  <c r="P1898" i="1"/>
  <c r="O1898" i="1"/>
  <c r="S1897" i="1"/>
  <c r="R1897" i="1"/>
  <c r="Q1897" i="1"/>
  <c r="P1897" i="1"/>
  <c r="O1897" i="1"/>
  <c r="S1896" i="1"/>
  <c r="R1896" i="1"/>
  <c r="Q1896" i="1"/>
  <c r="P1896" i="1"/>
  <c r="O1896" i="1"/>
  <c r="S1895" i="1"/>
  <c r="R1895" i="1"/>
  <c r="Q1895" i="1"/>
  <c r="P1895" i="1"/>
  <c r="O1895" i="1"/>
  <c r="S1894" i="1"/>
  <c r="R1894" i="1"/>
  <c r="Q1894" i="1"/>
  <c r="P1894" i="1"/>
  <c r="O1894" i="1"/>
  <c r="S1893" i="1"/>
  <c r="R1893" i="1"/>
  <c r="Q1893" i="1"/>
  <c r="P1893" i="1"/>
  <c r="O1893" i="1"/>
  <c r="S1892" i="1"/>
  <c r="R1892" i="1"/>
  <c r="Q1892" i="1"/>
  <c r="P1892" i="1"/>
  <c r="O1892" i="1"/>
  <c r="S1891" i="1"/>
  <c r="R1891" i="1"/>
  <c r="Q1891" i="1"/>
  <c r="P1891" i="1"/>
  <c r="O1891" i="1"/>
  <c r="S1890" i="1"/>
  <c r="R1890" i="1"/>
  <c r="Q1890" i="1"/>
  <c r="P1890" i="1"/>
  <c r="O1890" i="1"/>
  <c r="S1889" i="1"/>
  <c r="R1889" i="1"/>
  <c r="Q1889" i="1"/>
  <c r="P1889" i="1"/>
  <c r="O1889" i="1"/>
  <c r="S1888" i="1"/>
  <c r="R1888" i="1"/>
  <c r="Q1888" i="1"/>
  <c r="P1888" i="1"/>
  <c r="O1888" i="1"/>
  <c r="S1887" i="1"/>
  <c r="R1887" i="1"/>
  <c r="Q1887" i="1"/>
  <c r="P1887" i="1"/>
  <c r="O1887" i="1"/>
  <c r="S1886" i="1"/>
  <c r="R1886" i="1"/>
  <c r="Q1886" i="1"/>
  <c r="P1886" i="1"/>
  <c r="O1886" i="1"/>
  <c r="S1885" i="1"/>
  <c r="R1885" i="1"/>
  <c r="Q1885" i="1"/>
  <c r="P1885" i="1"/>
  <c r="O1885" i="1"/>
  <c r="S1884" i="1"/>
  <c r="R1884" i="1"/>
  <c r="Q1884" i="1"/>
  <c r="P1884" i="1"/>
  <c r="O1884" i="1"/>
  <c r="S1883" i="1"/>
  <c r="R1883" i="1"/>
  <c r="Q1883" i="1"/>
  <c r="P1883" i="1"/>
  <c r="O1883" i="1"/>
  <c r="S1882" i="1"/>
  <c r="R1882" i="1"/>
  <c r="Q1882" i="1"/>
  <c r="P1882" i="1"/>
  <c r="O1882" i="1"/>
  <c r="S1881" i="1"/>
  <c r="R1881" i="1"/>
  <c r="Q1881" i="1"/>
  <c r="P1881" i="1"/>
  <c r="O1881" i="1"/>
  <c r="S1880" i="1"/>
  <c r="R1880" i="1"/>
  <c r="Q1880" i="1"/>
  <c r="P1880" i="1"/>
  <c r="O1880" i="1"/>
  <c r="S1879" i="1"/>
  <c r="R1879" i="1"/>
  <c r="Q1879" i="1"/>
  <c r="P1879" i="1"/>
  <c r="O1879" i="1"/>
  <c r="S1878" i="1"/>
  <c r="R1878" i="1"/>
  <c r="Q1878" i="1"/>
  <c r="P1878" i="1"/>
  <c r="O1878" i="1"/>
  <c r="S1877" i="1"/>
  <c r="R1877" i="1"/>
  <c r="Q1877" i="1"/>
  <c r="P1877" i="1"/>
  <c r="O1877" i="1"/>
  <c r="S1876" i="1"/>
  <c r="R1876" i="1"/>
  <c r="Q1876" i="1"/>
  <c r="P1876" i="1"/>
  <c r="O1876" i="1"/>
  <c r="S1875" i="1"/>
  <c r="R1875" i="1"/>
  <c r="Q1875" i="1"/>
  <c r="P1875" i="1"/>
  <c r="O1875" i="1"/>
  <c r="S1874" i="1"/>
  <c r="R1874" i="1"/>
  <c r="Q1874" i="1"/>
  <c r="P1874" i="1"/>
  <c r="O1874" i="1"/>
  <c r="S1873" i="1"/>
  <c r="R1873" i="1"/>
  <c r="Q1873" i="1"/>
  <c r="P1873" i="1"/>
  <c r="O1873" i="1"/>
  <c r="S1872" i="1"/>
  <c r="R1872" i="1"/>
  <c r="Q1872" i="1"/>
  <c r="P1872" i="1"/>
  <c r="O1872" i="1"/>
  <c r="S1871" i="1"/>
  <c r="R1871" i="1"/>
  <c r="Q1871" i="1"/>
  <c r="P1871" i="1"/>
  <c r="O1871" i="1"/>
  <c r="S1870" i="1"/>
  <c r="R1870" i="1"/>
  <c r="Q1870" i="1"/>
  <c r="P1870" i="1"/>
  <c r="O1870" i="1"/>
  <c r="S1869" i="1"/>
  <c r="R1869" i="1"/>
  <c r="Q1869" i="1"/>
  <c r="P1869" i="1"/>
  <c r="O1869" i="1"/>
  <c r="S1868" i="1"/>
  <c r="R1868" i="1"/>
  <c r="Q1868" i="1"/>
  <c r="P1868" i="1"/>
  <c r="O1868" i="1"/>
  <c r="S1867" i="1"/>
  <c r="R1867" i="1"/>
  <c r="Q1867" i="1"/>
  <c r="P1867" i="1"/>
  <c r="O1867" i="1"/>
  <c r="S1866" i="1"/>
  <c r="R1866" i="1"/>
  <c r="Q1866" i="1"/>
  <c r="P1866" i="1"/>
  <c r="O1866" i="1"/>
  <c r="S1865" i="1"/>
  <c r="R1865" i="1"/>
  <c r="Q1865" i="1"/>
  <c r="P1865" i="1"/>
  <c r="O1865" i="1"/>
  <c r="S1864" i="1"/>
  <c r="R1864" i="1"/>
  <c r="Q1864" i="1"/>
  <c r="P1864" i="1"/>
  <c r="O1864" i="1"/>
  <c r="S1863" i="1"/>
  <c r="R1863" i="1"/>
  <c r="Q1863" i="1"/>
  <c r="P1863" i="1"/>
  <c r="O1863" i="1"/>
  <c r="S1862" i="1"/>
  <c r="R1862" i="1"/>
  <c r="Q1862" i="1"/>
  <c r="P1862" i="1"/>
  <c r="O1862" i="1"/>
  <c r="S1861" i="1"/>
  <c r="R1861" i="1"/>
  <c r="Q1861" i="1"/>
  <c r="P1861" i="1"/>
  <c r="O1861" i="1"/>
  <c r="S1860" i="1"/>
  <c r="R1860" i="1"/>
  <c r="Q1860" i="1"/>
  <c r="P1860" i="1"/>
  <c r="O1860" i="1"/>
  <c r="S1859" i="1"/>
  <c r="R1859" i="1"/>
  <c r="Q1859" i="1"/>
  <c r="P1859" i="1"/>
  <c r="O1859" i="1"/>
  <c r="S1858" i="1"/>
  <c r="R1858" i="1"/>
  <c r="Q1858" i="1"/>
  <c r="P1858" i="1"/>
  <c r="O1858" i="1"/>
  <c r="S1857" i="1"/>
  <c r="R1857" i="1"/>
  <c r="Q1857" i="1"/>
  <c r="P1857" i="1"/>
  <c r="O1857" i="1"/>
  <c r="S1856" i="1"/>
  <c r="R1856" i="1"/>
  <c r="Q1856" i="1"/>
  <c r="P1856" i="1"/>
  <c r="O1856" i="1"/>
  <c r="S1855" i="1"/>
  <c r="R1855" i="1"/>
  <c r="Q1855" i="1"/>
  <c r="P1855" i="1"/>
  <c r="O1855" i="1"/>
  <c r="S1854" i="1"/>
  <c r="R1854" i="1"/>
  <c r="Q1854" i="1"/>
  <c r="P1854" i="1"/>
  <c r="O1854" i="1"/>
  <c r="S1853" i="1"/>
  <c r="R1853" i="1"/>
  <c r="Q1853" i="1"/>
  <c r="P1853" i="1"/>
  <c r="O1853" i="1"/>
  <c r="S1852" i="1"/>
  <c r="R1852" i="1"/>
  <c r="Q1852" i="1"/>
  <c r="P1852" i="1"/>
  <c r="O1852" i="1"/>
  <c r="S1851" i="1"/>
  <c r="R1851" i="1"/>
  <c r="Q1851" i="1"/>
  <c r="P1851" i="1"/>
  <c r="O1851" i="1"/>
  <c r="S1850" i="1"/>
  <c r="R1850" i="1"/>
  <c r="Q1850" i="1"/>
  <c r="P1850" i="1"/>
  <c r="O1850" i="1"/>
  <c r="S1849" i="1"/>
  <c r="R1849" i="1"/>
  <c r="Q1849" i="1"/>
  <c r="P1849" i="1"/>
  <c r="O1849" i="1"/>
  <c r="S1848" i="1"/>
  <c r="R1848" i="1"/>
  <c r="Q1848" i="1"/>
  <c r="P1848" i="1"/>
  <c r="O1848" i="1"/>
  <c r="S1847" i="1"/>
  <c r="R1847" i="1"/>
  <c r="Q1847" i="1"/>
  <c r="P1847" i="1"/>
  <c r="O1847" i="1"/>
  <c r="S1846" i="1"/>
  <c r="R1846" i="1"/>
  <c r="Q1846" i="1"/>
  <c r="P1846" i="1"/>
  <c r="O1846" i="1"/>
  <c r="S1845" i="1"/>
  <c r="R1845" i="1"/>
  <c r="Q1845" i="1"/>
  <c r="P1845" i="1"/>
  <c r="O1845" i="1"/>
  <c r="S1844" i="1"/>
  <c r="R1844" i="1"/>
  <c r="Q1844" i="1"/>
  <c r="P1844" i="1"/>
  <c r="O1844" i="1"/>
  <c r="S1843" i="1"/>
  <c r="R1843" i="1"/>
  <c r="Q1843" i="1"/>
  <c r="P1843" i="1"/>
  <c r="O1843" i="1"/>
  <c r="S1842" i="1"/>
  <c r="R1842" i="1"/>
  <c r="Q1842" i="1"/>
  <c r="P1842" i="1"/>
  <c r="O1842" i="1"/>
  <c r="S1841" i="1"/>
  <c r="R1841" i="1"/>
  <c r="Q1841" i="1"/>
  <c r="P1841" i="1"/>
  <c r="O1841" i="1"/>
  <c r="S1840" i="1"/>
  <c r="R1840" i="1"/>
  <c r="Q1840" i="1"/>
  <c r="P1840" i="1"/>
  <c r="O1840" i="1"/>
  <c r="S1839" i="1"/>
  <c r="R1839" i="1"/>
  <c r="Q1839" i="1"/>
  <c r="P1839" i="1"/>
  <c r="O1839" i="1"/>
  <c r="S1838" i="1"/>
  <c r="R1838" i="1"/>
  <c r="Q1838" i="1"/>
  <c r="P1838" i="1"/>
  <c r="O1838" i="1"/>
  <c r="S1837" i="1"/>
  <c r="R1837" i="1"/>
  <c r="Q1837" i="1"/>
  <c r="P1837" i="1"/>
  <c r="O1837" i="1"/>
  <c r="S1836" i="1"/>
  <c r="R1836" i="1"/>
  <c r="Q1836" i="1"/>
  <c r="P1836" i="1"/>
  <c r="O1836" i="1"/>
  <c r="S1835" i="1"/>
  <c r="R1835" i="1"/>
  <c r="Q1835" i="1"/>
  <c r="P1835" i="1"/>
  <c r="O1835" i="1"/>
  <c r="S1834" i="1"/>
  <c r="R1834" i="1"/>
  <c r="Q1834" i="1"/>
  <c r="P1834" i="1"/>
  <c r="O1834" i="1"/>
  <c r="S1833" i="1"/>
  <c r="R1833" i="1"/>
  <c r="Q1833" i="1"/>
  <c r="P1833" i="1"/>
  <c r="O1833" i="1"/>
  <c r="S1832" i="1"/>
  <c r="R1832" i="1"/>
  <c r="Q1832" i="1"/>
  <c r="P1832" i="1"/>
  <c r="O1832" i="1"/>
  <c r="S1831" i="1"/>
  <c r="R1831" i="1"/>
  <c r="Q1831" i="1"/>
  <c r="P1831" i="1"/>
  <c r="O1831" i="1"/>
  <c r="S1830" i="1"/>
  <c r="R1830" i="1"/>
  <c r="Q1830" i="1"/>
  <c r="P1830" i="1"/>
  <c r="O1830" i="1"/>
  <c r="S1829" i="1"/>
  <c r="R1829" i="1"/>
  <c r="Q1829" i="1"/>
  <c r="P1829" i="1"/>
  <c r="O1829" i="1"/>
  <c r="S1828" i="1"/>
  <c r="R1828" i="1"/>
  <c r="Q1828" i="1"/>
  <c r="P1828" i="1"/>
  <c r="O1828" i="1"/>
  <c r="S1827" i="1"/>
  <c r="R1827" i="1"/>
  <c r="Q1827" i="1"/>
  <c r="P1827" i="1"/>
  <c r="O1827" i="1"/>
  <c r="S1826" i="1"/>
  <c r="R1826" i="1"/>
  <c r="Q1826" i="1"/>
  <c r="P1826" i="1"/>
  <c r="O1826" i="1"/>
  <c r="S1825" i="1"/>
  <c r="R1825" i="1"/>
  <c r="Q1825" i="1"/>
  <c r="P1825" i="1"/>
  <c r="O1825" i="1"/>
  <c r="S1824" i="1"/>
  <c r="R1824" i="1"/>
  <c r="Q1824" i="1"/>
  <c r="P1824" i="1"/>
  <c r="O1824" i="1"/>
  <c r="S1823" i="1"/>
  <c r="R1823" i="1"/>
  <c r="Q1823" i="1"/>
  <c r="P1823" i="1"/>
  <c r="O1823" i="1"/>
  <c r="S1822" i="1"/>
  <c r="R1822" i="1"/>
  <c r="Q1822" i="1"/>
  <c r="P1822" i="1"/>
  <c r="O1822" i="1"/>
  <c r="S1821" i="1"/>
  <c r="R1821" i="1"/>
  <c r="Q1821" i="1"/>
  <c r="P1821" i="1"/>
  <c r="O1821" i="1"/>
  <c r="S1820" i="1"/>
  <c r="R1820" i="1"/>
  <c r="Q1820" i="1"/>
  <c r="P1820" i="1"/>
  <c r="O1820" i="1"/>
  <c r="S1819" i="1"/>
  <c r="R1819" i="1"/>
  <c r="Q1819" i="1"/>
  <c r="P1819" i="1"/>
  <c r="O1819" i="1"/>
  <c r="S1818" i="1"/>
  <c r="R1818" i="1"/>
  <c r="Q1818" i="1"/>
  <c r="P1818" i="1"/>
  <c r="O1818" i="1"/>
  <c r="S1817" i="1"/>
  <c r="R1817" i="1"/>
  <c r="Q1817" i="1"/>
  <c r="P1817" i="1"/>
  <c r="O1817" i="1"/>
  <c r="S1816" i="1"/>
  <c r="R1816" i="1"/>
  <c r="Q1816" i="1"/>
  <c r="P1816" i="1"/>
  <c r="O1816" i="1"/>
  <c r="S1815" i="1"/>
  <c r="R1815" i="1"/>
  <c r="Q1815" i="1"/>
  <c r="P1815" i="1"/>
  <c r="O1815" i="1"/>
  <c r="S1814" i="1"/>
  <c r="R1814" i="1"/>
  <c r="Q1814" i="1"/>
  <c r="P1814" i="1"/>
  <c r="O1814" i="1"/>
  <c r="S1813" i="1"/>
  <c r="R1813" i="1"/>
  <c r="Q1813" i="1"/>
  <c r="P1813" i="1"/>
  <c r="O1813" i="1"/>
  <c r="S1812" i="1"/>
  <c r="R1812" i="1"/>
  <c r="Q1812" i="1"/>
  <c r="P1812" i="1"/>
  <c r="O1812" i="1"/>
  <c r="S1811" i="1"/>
  <c r="R1811" i="1"/>
  <c r="Q1811" i="1"/>
  <c r="P1811" i="1"/>
  <c r="O1811" i="1"/>
  <c r="S1810" i="1"/>
  <c r="R1810" i="1"/>
  <c r="Q1810" i="1"/>
  <c r="P1810" i="1"/>
  <c r="O1810" i="1"/>
  <c r="S1809" i="1"/>
  <c r="R1809" i="1"/>
  <c r="Q1809" i="1"/>
  <c r="P1809" i="1"/>
  <c r="O1809" i="1"/>
  <c r="S1808" i="1"/>
  <c r="R1808" i="1"/>
  <c r="Q1808" i="1"/>
  <c r="P1808" i="1"/>
  <c r="O1808" i="1"/>
  <c r="S1807" i="1"/>
  <c r="R1807" i="1"/>
  <c r="Q1807" i="1"/>
  <c r="P1807" i="1"/>
  <c r="O1807" i="1"/>
  <c r="S1806" i="1"/>
  <c r="R1806" i="1"/>
  <c r="Q1806" i="1"/>
  <c r="P1806" i="1"/>
  <c r="O1806" i="1"/>
  <c r="S1805" i="1"/>
  <c r="R1805" i="1"/>
  <c r="Q1805" i="1"/>
  <c r="P1805" i="1"/>
  <c r="O1805" i="1"/>
  <c r="S1804" i="1"/>
  <c r="R1804" i="1"/>
  <c r="Q1804" i="1"/>
  <c r="P1804" i="1"/>
  <c r="O1804" i="1"/>
  <c r="S1803" i="1"/>
  <c r="R1803" i="1"/>
  <c r="Q1803" i="1"/>
  <c r="P1803" i="1"/>
  <c r="O1803" i="1"/>
  <c r="S1802" i="1"/>
  <c r="R1802" i="1"/>
  <c r="Q1802" i="1"/>
  <c r="P1802" i="1"/>
  <c r="O1802" i="1"/>
  <c r="S1801" i="1"/>
  <c r="R1801" i="1"/>
  <c r="Q1801" i="1"/>
  <c r="P1801" i="1"/>
  <c r="O1801" i="1"/>
  <c r="S1800" i="1"/>
  <c r="R1800" i="1"/>
  <c r="Q1800" i="1"/>
  <c r="P1800" i="1"/>
  <c r="O1800" i="1"/>
  <c r="S1799" i="1"/>
  <c r="R1799" i="1"/>
  <c r="Q1799" i="1"/>
  <c r="P1799" i="1"/>
  <c r="O1799" i="1"/>
  <c r="S1798" i="1"/>
  <c r="R1798" i="1"/>
  <c r="Q1798" i="1"/>
  <c r="P1798" i="1"/>
  <c r="O1798" i="1"/>
  <c r="S1797" i="1"/>
  <c r="R1797" i="1"/>
  <c r="Q1797" i="1"/>
  <c r="P1797" i="1"/>
  <c r="O1797" i="1"/>
  <c r="S1796" i="1"/>
  <c r="R1796" i="1"/>
  <c r="Q1796" i="1"/>
  <c r="P1796" i="1"/>
  <c r="O1796" i="1"/>
  <c r="S1795" i="1"/>
  <c r="R1795" i="1"/>
  <c r="Q1795" i="1"/>
  <c r="P1795" i="1"/>
  <c r="O1795" i="1"/>
  <c r="S1794" i="1"/>
  <c r="R1794" i="1"/>
  <c r="Q1794" i="1"/>
  <c r="P1794" i="1"/>
  <c r="O1794" i="1"/>
  <c r="S1793" i="1"/>
  <c r="R1793" i="1"/>
  <c r="Q1793" i="1"/>
  <c r="P1793" i="1"/>
  <c r="O1793" i="1"/>
  <c r="S1792" i="1"/>
  <c r="R1792" i="1"/>
  <c r="Q1792" i="1"/>
  <c r="P1792" i="1"/>
  <c r="O1792" i="1"/>
  <c r="S1791" i="1"/>
  <c r="R1791" i="1"/>
  <c r="Q1791" i="1"/>
  <c r="P1791" i="1"/>
  <c r="O1791" i="1"/>
  <c r="S1790" i="1"/>
  <c r="R1790" i="1"/>
  <c r="Q1790" i="1"/>
  <c r="P1790" i="1"/>
  <c r="O1790" i="1"/>
  <c r="S1789" i="1"/>
  <c r="R1789" i="1"/>
  <c r="Q1789" i="1"/>
  <c r="P1789" i="1"/>
  <c r="O1789" i="1"/>
  <c r="S1788" i="1"/>
  <c r="R1788" i="1"/>
  <c r="Q1788" i="1"/>
  <c r="P1788" i="1"/>
  <c r="O1788" i="1"/>
  <c r="S1787" i="1"/>
  <c r="R1787" i="1"/>
  <c r="Q1787" i="1"/>
  <c r="P1787" i="1"/>
  <c r="O1787" i="1"/>
  <c r="S1786" i="1"/>
  <c r="R1786" i="1"/>
  <c r="Q1786" i="1"/>
  <c r="P1786" i="1"/>
  <c r="O1786" i="1"/>
  <c r="S1785" i="1"/>
  <c r="R1785" i="1"/>
  <c r="Q1785" i="1"/>
  <c r="P1785" i="1"/>
  <c r="O1785" i="1"/>
  <c r="S1784" i="1"/>
  <c r="R1784" i="1"/>
  <c r="Q1784" i="1"/>
  <c r="P1784" i="1"/>
  <c r="O1784" i="1"/>
  <c r="S1783" i="1"/>
  <c r="R1783" i="1"/>
  <c r="Q1783" i="1"/>
  <c r="P1783" i="1"/>
  <c r="O1783" i="1"/>
  <c r="S1782" i="1"/>
  <c r="R1782" i="1"/>
  <c r="Q1782" i="1"/>
  <c r="P1782" i="1"/>
  <c r="O1782" i="1"/>
  <c r="S1781" i="1"/>
  <c r="R1781" i="1"/>
  <c r="Q1781" i="1"/>
  <c r="P1781" i="1"/>
  <c r="O1781" i="1"/>
  <c r="S1780" i="1"/>
  <c r="R1780" i="1"/>
  <c r="Q1780" i="1"/>
  <c r="P1780" i="1"/>
  <c r="O1780" i="1"/>
  <c r="S1779" i="1"/>
  <c r="R1779" i="1"/>
  <c r="Q1779" i="1"/>
  <c r="P1779" i="1"/>
  <c r="O1779" i="1"/>
  <c r="S1778" i="1"/>
  <c r="R1778" i="1"/>
  <c r="Q1778" i="1"/>
  <c r="P1778" i="1"/>
  <c r="O1778" i="1"/>
  <c r="S1777" i="1"/>
  <c r="R1777" i="1"/>
  <c r="Q1777" i="1"/>
  <c r="P1777" i="1"/>
  <c r="O1777" i="1"/>
  <c r="S1776" i="1"/>
  <c r="R1776" i="1"/>
  <c r="Q1776" i="1"/>
  <c r="P1776" i="1"/>
  <c r="O1776" i="1"/>
  <c r="S1775" i="1"/>
  <c r="R1775" i="1"/>
  <c r="Q1775" i="1"/>
  <c r="P1775" i="1"/>
  <c r="O1775" i="1"/>
  <c r="S1774" i="1"/>
  <c r="R1774" i="1"/>
  <c r="Q1774" i="1"/>
  <c r="P1774" i="1"/>
  <c r="O1774" i="1"/>
  <c r="S1773" i="1"/>
  <c r="R1773" i="1"/>
  <c r="Q1773" i="1"/>
  <c r="P1773" i="1"/>
  <c r="O1773" i="1"/>
  <c r="S1772" i="1"/>
  <c r="R1772" i="1"/>
  <c r="Q1772" i="1"/>
  <c r="P1772" i="1"/>
  <c r="O1772" i="1"/>
  <c r="S1771" i="1"/>
  <c r="R1771" i="1"/>
  <c r="Q1771" i="1"/>
  <c r="P1771" i="1"/>
  <c r="O1771" i="1"/>
  <c r="S1770" i="1"/>
  <c r="R1770" i="1"/>
  <c r="Q1770" i="1"/>
  <c r="P1770" i="1"/>
  <c r="O1770" i="1"/>
  <c r="S1769" i="1"/>
  <c r="R1769" i="1"/>
  <c r="Q1769" i="1"/>
  <c r="P1769" i="1"/>
  <c r="O1769" i="1"/>
  <c r="S1768" i="1"/>
  <c r="R1768" i="1"/>
  <c r="Q1768" i="1"/>
  <c r="P1768" i="1"/>
  <c r="O1768" i="1"/>
  <c r="S1767" i="1"/>
  <c r="R1767" i="1"/>
  <c r="Q1767" i="1"/>
  <c r="P1767" i="1"/>
  <c r="O1767" i="1"/>
  <c r="S1766" i="1"/>
  <c r="R1766" i="1"/>
  <c r="Q1766" i="1"/>
  <c r="P1766" i="1"/>
  <c r="O1766" i="1"/>
  <c r="S1765" i="1"/>
  <c r="R1765" i="1"/>
  <c r="Q1765" i="1"/>
  <c r="P1765" i="1"/>
  <c r="O1765" i="1"/>
  <c r="S1764" i="1"/>
  <c r="R1764" i="1"/>
  <c r="Q1764" i="1"/>
  <c r="P1764" i="1"/>
  <c r="O1764" i="1"/>
  <c r="S1763" i="1"/>
  <c r="R1763" i="1"/>
  <c r="Q1763" i="1"/>
  <c r="P1763" i="1"/>
  <c r="O1763" i="1"/>
  <c r="S1762" i="1"/>
  <c r="R1762" i="1"/>
  <c r="Q1762" i="1"/>
  <c r="P1762" i="1"/>
  <c r="O1762" i="1"/>
  <c r="S1761" i="1"/>
  <c r="R1761" i="1"/>
  <c r="Q1761" i="1"/>
  <c r="P1761" i="1"/>
  <c r="O1761" i="1"/>
  <c r="S1760" i="1"/>
  <c r="R1760" i="1"/>
  <c r="Q1760" i="1"/>
  <c r="P1760" i="1"/>
  <c r="O1760" i="1"/>
  <c r="S1759" i="1"/>
  <c r="R1759" i="1"/>
  <c r="Q1759" i="1"/>
  <c r="P1759" i="1"/>
  <c r="O1759" i="1"/>
  <c r="S1758" i="1"/>
  <c r="R1758" i="1"/>
  <c r="Q1758" i="1"/>
  <c r="P1758" i="1"/>
  <c r="O1758" i="1"/>
  <c r="S1757" i="1"/>
  <c r="R1757" i="1"/>
  <c r="Q1757" i="1"/>
  <c r="P1757" i="1"/>
  <c r="O1757" i="1"/>
  <c r="S1756" i="1"/>
  <c r="R1756" i="1"/>
  <c r="Q1756" i="1"/>
  <c r="P1756" i="1"/>
  <c r="O1756" i="1"/>
  <c r="S1755" i="1"/>
  <c r="R1755" i="1"/>
  <c r="Q1755" i="1"/>
  <c r="P1755" i="1"/>
  <c r="O1755" i="1"/>
  <c r="S1754" i="1"/>
  <c r="R1754" i="1"/>
  <c r="Q1754" i="1"/>
  <c r="P1754" i="1"/>
  <c r="O1754" i="1"/>
  <c r="S1753" i="1"/>
  <c r="R1753" i="1"/>
  <c r="Q1753" i="1"/>
  <c r="P1753" i="1"/>
  <c r="O1753" i="1"/>
  <c r="S1752" i="1"/>
  <c r="R1752" i="1"/>
  <c r="Q1752" i="1"/>
  <c r="P1752" i="1"/>
  <c r="O1752" i="1"/>
  <c r="S1751" i="1"/>
  <c r="R1751" i="1"/>
  <c r="Q1751" i="1"/>
  <c r="P1751" i="1"/>
  <c r="O1751" i="1"/>
  <c r="S1750" i="1"/>
  <c r="R1750" i="1"/>
  <c r="Q1750" i="1"/>
  <c r="P1750" i="1"/>
  <c r="O1750" i="1"/>
  <c r="S1749" i="1"/>
  <c r="R1749" i="1"/>
  <c r="Q1749" i="1"/>
  <c r="P1749" i="1"/>
  <c r="O1749" i="1"/>
  <c r="S1748" i="1"/>
  <c r="R1748" i="1"/>
  <c r="Q1748" i="1"/>
  <c r="P1748" i="1"/>
  <c r="O1748" i="1"/>
  <c r="S1747" i="1"/>
  <c r="R1747" i="1"/>
  <c r="Q1747" i="1"/>
  <c r="P1747" i="1"/>
  <c r="O1747" i="1"/>
  <c r="S1746" i="1"/>
  <c r="R1746" i="1"/>
  <c r="Q1746" i="1"/>
  <c r="P1746" i="1"/>
  <c r="O1746" i="1"/>
  <c r="S1745" i="1"/>
  <c r="R1745" i="1"/>
  <c r="Q1745" i="1"/>
  <c r="P1745" i="1"/>
  <c r="O1745" i="1"/>
  <c r="S1744" i="1"/>
  <c r="R1744" i="1"/>
  <c r="Q1744" i="1"/>
  <c r="P1744" i="1"/>
  <c r="O1744" i="1"/>
  <c r="S1743" i="1"/>
  <c r="R1743" i="1"/>
  <c r="Q1743" i="1"/>
  <c r="P1743" i="1"/>
  <c r="O1743" i="1"/>
  <c r="S1742" i="1"/>
  <c r="R1742" i="1"/>
  <c r="Q1742" i="1"/>
  <c r="P1742" i="1"/>
  <c r="O1742" i="1"/>
  <c r="S1741" i="1"/>
  <c r="R1741" i="1"/>
  <c r="Q1741" i="1"/>
  <c r="P1741" i="1"/>
  <c r="O1741" i="1"/>
  <c r="S1740" i="1"/>
  <c r="R1740" i="1"/>
  <c r="Q1740" i="1"/>
  <c r="P1740" i="1"/>
  <c r="O1740" i="1"/>
  <c r="S1739" i="1"/>
  <c r="R1739" i="1"/>
  <c r="Q1739" i="1"/>
  <c r="P1739" i="1"/>
  <c r="O1739" i="1"/>
  <c r="S1738" i="1"/>
  <c r="R1738" i="1"/>
  <c r="Q1738" i="1"/>
  <c r="P1738" i="1"/>
  <c r="O1738" i="1"/>
  <c r="S1737" i="1"/>
  <c r="R1737" i="1"/>
  <c r="Q1737" i="1"/>
  <c r="P1737" i="1"/>
  <c r="O1737" i="1"/>
  <c r="S1736" i="1"/>
  <c r="R1736" i="1"/>
  <c r="Q1736" i="1"/>
  <c r="P1736" i="1"/>
  <c r="O1736" i="1"/>
  <c r="S1735" i="1"/>
  <c r="R1735" i="1"/>
  <c r="Q1735" i="1"/>
  <c r="P1735" i="1"/>
  <c r="O1735" i="1"/>
  <c r="S1734" i="1"/>
  <c r="R1734" i="1"/>
  <c r="Q1734" i="1"/>
  <c r="P1734" i="1"/>
  <c r="O1734" i="1"/>
  <c r="S1733" i="1"/>
  <c r="R1733" i="1"/>
  <c r="Q1733" i="1"/>
  <c r="P1733" i="1"/>
  <c r="O1733" i="1"/>
  <c r="S1732" i="1"/>
  <c r="R1732" i="1"/>
  <c r="Q1732" i="1"/>
  <c r="P1732" i="1"/>
  <c r="O1732" i="1"/>
  <c r="S1731" i="1"/>
  <c r="R1731" i="1"/>
  <c r="Q1731" i="1"/>
  <c r="P1731" i="1"/>
  <c r="O1731" i="1"/>
  <c r="S1730" i="1"/>
  <c r="R1730" i="1"/>
  <c r="Q1730" i="1"/>
  <c r="P1730" i="1"/>
  <c r="O1730" i="1"/>
  <c r="S1729" i="1"/>
  <c r="R1729" i="1"/>
  <c r="Q1729" i="1"/>
  <c r="P1729" i="1"/>
  <c r="O1729" i="1"/>
  <c r="S1728" i="1"/>
  <c r="R1728" i="1"/>
  <c r="Q1728" i="1"/>
  <c r="P1728" i="1"/>
  <c r="O1728" i="1"/>
  <c r="S1727" i="1"/>
  <c r="R1727" i="1"/>
  <c r="Q1727" i="1"/>
  <c r="P1727" i="1"/>
  <c r="O1727" i="1"/>
  <c r="S1726" i="1"/>
  <c r="R1726" i="1"/>
  <c r="Q1726" i="1"/>
  <c r="P1726" i="1"/>
  <c r="O1726" i="1"/>
  <c r="S1725" i="1"/>
  <c r="R1725" i="1"/>
  <c r="Q1725" i="1"/>
  <c r="P1725" i="1"/>
  <c r="O1725" i="1"/>
  <c r="S1724" i="1"/>
  <c r="R1724" i="1"/>
  <c r="Q1724" i="1"/>
  <c r="P1724" i="1"/>
  <c r="O1724" i="1"/>
  <c r="S1723" i="1"/>
  <c r="R1723" i="1"/>
  <c r="Q1723" i="1"/>
  <c r="P1723" i="1"/>
  <c r="O1723" i="1"/>
  <c r="S1722" i="1"/>
  <c r="R1722" i="1"/>
  <c r="Q1722" i="1"/>
  <c r="P1722" i="1"/>
  <c r="O1722" i="1"/>
  <c r="S1721" i="1"/>
  <c r="R1721" i="1"/>
  <c r="Q1721" i="1"/>
  <c r="P1721" i="1"/>
  <c r="O1721" i="1"/>
  <c r="S1720" i="1"/>
  <c r="R1720" i="1"/>
  <c r="Q1720" i="1"/>
  <c r="P1720" i="1"/>
  <c r="O1720" i="1"/>
  <c r="S1719" i="1"/>
  <c r="R1719" i="1"/>
  <c r="Q1719" i="1"/>
  <c r="P1719" i="1"/>
  <c r="O1719" i="1"/>
  <c r="S1718" i="1"/>
  <c r="R1718" i="1"/>
  <c r="Q1718" i="1"/>
  <c r="P1718" i="1"/>
  <c r="O1718" i="1"/>
  <c r="S1717" i="1"/>
  <c r="R1717" i="1"/>
  <c r="Q1717" i="1"/>
  <c r="P1717" i="1"/>
  <c r="O1717" i="1"/>
  <c r="S1716" i="1"/>
  <c r="R1716" i="1"/>
  <c r="Q1716" i="1"/>
  <c r="P1716" i="1"/>
  <c r="O1716" i="1"/>
  <c r="S1715" i="1"/>
  <c r="R1715" i="1"/>
  <c r="Q1715" i="1"/>
  <c r="P1715" i="1"/>
  <c r="O1715" i="1"/>
  <c r="S1714" i="1"/>
  <c r="R1714" i="1"/>
  <c r="Q1714" i="1"/>
  <c r="P1714" i="1"/>
  <c r="O1714" i="1"/>
  <c r="S1713" i="1"/>
  <c r="R1713" i="1"/>
  <c r="Q1713" i="1"/>
  <c r="P1713" i="1"/>
  <c r="O1713" i="1"/>
  <c r="S1712" i="1"/>
  <c r="R1712" i="1"/>
  <c r="Q1712" i="1"/>
  <c r="P1712" i="1"/>
  <c r="O1712" i="1"/>
  <c r="S1711" i="1"/>
  <c r="R1711" i="1"/>
  <c r="Q1711" i="1"/>
  <c r="P1711" i="1"/>
  <c r="O1711" i="1"/>
  <c r="S1710" i="1"/>
  <c r="R1710" i="1"/>
  <c r="Q1710" i="1"/>
  <c r="P1710" i="1"/>
  <c r="O1710" i="1"/>
  <c r="S1709" i="1"/>
  <c r="R1709" i="1"/>
  <c r="Q1709" i="1"/>
  <c r="P1709" i="1"/>
  <c r="O1709" i="1"/>
  <c r="S1708" i="1"/>
  <c r="R1708" i="1"/>
  <c r="Q1708" i="1"/>
  <c r="P1708" i="1"/>
  <c r="O1708" i="1"/>
  <c r="S1707" i="1"/>
  <c r="R1707" i="1"/>
  <c r="Q1707" i="1"/>
  <c r="P1707" i="1"/>
  <c r="O1707" i="1"/>
  <c r="S1706" i="1"/>
  <c r="R1706" i="1"/>
  <c r="Q1706" i="1"/>
  <c r="P1706" i="1"/>
  <c r="O1706" i="1"/>
  <c r="S1705" i="1"/>
  <c r="R1705" i="1"/>
  <c r="Q1705" i="1"/>
  <c r="P1705" i="1"/>
  <c r="O1705" i="1"/>
  <c r="S1704" i="1"/>
  <c r="R1704" i="1"/>
  <c r="Q1704" i="1"/>
  <c r="P1704" i="1"/>
  <c r="O1704" i="1"/>
  <c r="S1703" i="1"/>
  <c r="R1703" i="1"/>
  <c r="Q1703" i="1"/>
  <c r="P1703" i="1"/>
  <c r="O1703" i="1"/>
  <c r="S1702" i="1"/>
  <c r="R1702" i="1"/>
  <c r="Q1702" i="1"/>
  <c r="P1702" i="1"/>
  <c r="O1702" i="1"/>
  <c r="S1701" i="1"/>
  <c r="R1701" i="1"/>
  <c r="Q1701" i="1"/>
  <c r="P1701" i="1"/>
  <c r="O1701" i="1"/>
  <c r="S1700" i="1"/>
  <c r="R1700" i="1"/>
  <c r="Q1700" i="1"/>
  <c r="P1700" i="1"/>
  <c r="O1700" i="1"/>
  <c r="S1699" i="1"/>
  <c r="R1699" i="1"/>
  <c r="Q1699" i="1"/>
  <c r="P1699" i="1"/>
  <c r="O1699" i="1"/>
  <c r="S1698" i="1"/>
  <c r="R1698" i="1"/>
  <c r="Q1698" i="1"/>
  <c r="P1698" i="1"/>
  <c r="O1698" i="1"/>
  <c r="S1697" i="1"/>
  <c r="R1697" i="1"/>
  <c r="Q1697" i="1"/>
  <c r="P1697" i="1"/>
  <c r="O1697" i="1"/>
  <c r="S1696" i="1"/>
  <c r="R1696" i="1"/>
  <c r="Q1696" i="1"/>
  <c r="P1696" i="1"/>
  <c r="O1696" i="1"/>
  <c r="S1695" i="1"/>
  <c r="R1695" i="1"/>
  <c r="Q1695" i="1"/>
  <c r="P1695" i="1"/>
  <c r="O1695" i="1"/>
  <c r="S1694" i="1"/>
  <c r="R1694" i="1"/>
  <c r="Q1694" i="1"/>
  <c r="P1694" i="1"/>
  <c r="O1694" i="1"/>
  <c r="S1693" i="1"/>
  <c r="R1693" i="1"/>
  <c r="Q1693" i="1"/>
  <c r="P1693" i="1"/>
  <c r="O1693" i="1"/>
  <c r="S1692" i="1"/>
  <c r="R1692" i="1"/>
  <c r="Q1692" i="1"/>
  <c r="P1692" i="1"/>
  <c r="O1692" i="1"/>
  <c r="S1691" i="1"/>
  <c r="R1691" i="1"/>
  <c r="Q1691" i="1"/>
  <c r="P1691" i="1"/>
  <c r="O1691" i="1"/>
  <c r="S1690" i="1"/>
  <c r="R1690" i="1"/>
  <c r="Q1690" i="1"/>
  <c r="P1690" i="1"/>
  <c r="O1690" i="1"/>
  <c r="S1689" i="1"/>
  <c r="R1689" i="1"/>
  <c r="Q1689" i="1"/>
  <c r="P1689" i="1"/>
  <c r="O1689" i="1"/>
  <c r="S1688" i="1"/>
  <c r="R1688" i="1"/>
  <c r="Q1688" i="1"/>
  <c r="P1688" i="1"/>
  <c r="O1688" i="1"/>
  <c r="S1687" i="1"/>
  <c r="R1687" i="1"/>
  <c r="Q1687" i="1"/>
  <c r="P1687" i="1"/>
  <c r="O1687" i="1"/>
  <c r="S1686" i="1"/>
  <c r="R1686" i="1"/>
  <c r="Q1686" i="1"/>
  <c r="P1686" i="1"/>
  <c r="O1686" i="1"/>
  <c r="S1685" i="1"/>
  <c r="R1685" i="1"/>
  <c r="Q1685" i="1"/>
  <c r="P1685" i="1"/>
  <c r="O1685" i="1"/>
  <c r="S1684" i="1"/>
  <c r="R1684" i="1"/>
  <c r="Q1684" i="1"/>
  <c r="P1684" i="1"/>
  <c r="O1684" i="1"/>
  <c r="S1683" i="1"/>
  <c r="R1683" i="1"/>
  <c r="Q1683" i="1"/>
  <c r="P1683" i="1"/>
  <c r="O1683" i="1"/>
  <c r="S1682" i="1"/>
  <c r="R1682" i="1"/>
  <c r="Q1682" i="1"/>
  <c r="P1682" i="1"/>
  <c r="O1682" i="1"/>
  <c r="S1681" i="1"/>
  <c r="R1681" i="1"/>
  <c r="Q1681" i="1"/>
  <c r="P1681" i="1"/>
  <c r="O1681" i="1"/>
  <c r="S1680" i="1"/>
  <c r="R1680" i="1"/>
  <c r="Q1680" i="1"/>
  <c r="P1680" i="1"/>
  <c r="O1680" i="1"/>
  <c r="S1679" i="1"/>
  <c r="R1679" i="1"/>
  <c r="Q1679" i="1"/>
  <c r="P1679" i="1"/>
  <c r="O1679" i="1"/>
  <c r="S1678" i="1"/>
  <c r="R1678" i="1"/>
  <c r="Q1678" i="1"/>
  <c r="P1678" i="1"/>
  <c r="O1678" i="1"/>
  <c r="S1677" i="1"/>
  <c r="R1677" i="1"/>
  <c r="Q1677" i="1"/>
  <c r="P1677" i="1"/>
  <c r="O1677" i="1"/>
  <c r="S1676" i="1"/>
  <c r="R1676" i="1"/>
  <c r="Q1676" i="1"/>
  <c r="P1676" i="1"/>
  <c r="O1676" i="1"/>
  <c r="S1675" i="1"/>
  <c r="R1675" i="1"/>
  <c r="Q1675" i="1"/>
  <c r="P1675" i="1"/>
  <c r="O1675" i="1"/>
  <c r="S1674" i="1"/>
  <c r="R1674" i="1"/>
  <c r="Q1674" i="1"/>
  <c r="P1674" i="1"/>
  <c r="O1674" i="1"/>
  <c r="S1673" i="1"/>
  <c r="R1673" i="1"/>
  <c r="Q1673" i="1"/>
  <c r="P1673" i="1"/>
  <c r="O1673" i="1"/>
  <c r="S1672" i="1"/>
  <c r="R1672" i="1"/>
  <c r="Q1672" i="1"/>
  <c r="P1672" i="1"/>
  <c r="O1672" i="1"/>
  <c r="S1671" i="1"/>
  <c r="R1671" i="1"/>
  <c r="Q1671" i="1"/>
  <c r="P1671" i="1"/>
  <c r="O1671" i="1"/>
  <c r="S1670" i="1"/>
  <c r="R1670" i="1"/>
  <c r="Q1670" i="1"/>
  <c r="P1670" i="1"/>
  <c r="O1670" i="1"/>
  <c r="S1669" i="1"/>
  <c r="R1669" i="1"/>
  <c r="Q1669" i="1"/>
  <c r="P1669" i="1"/>
  <c r="O1669" i="1"/>
  <c r="S1668" i="1"/>
  <c r="R1668" i="1"/>
  <c r="Q1668" i="1"/>
  <c r="P1668" i="1"/>
  <c r="O1668" i="1"/>
  <c r="S1667" i="1"/>
  <c r="R1667" i="1"/>
  <c r="Q1667" i="1"/>
  <c r="P1667" i="1"/>
  <c r="O1667" i="1"/>
  <c r="S1666" i="1"/>
  <c r="R1666" i="1"/>
  <c r="Q1666" i="1"/>
  <c r="P1666" i="1"/>
  <c r="O1666" i="1"/>
  <c r="S1665" i="1"/>
  <c r="R1665" i="1"/>
  <c r="Q1665" i="1"/>
  <c r="P1665" i="1"/>
  <c r="O1665" i="1"/>
  <c r="S1664" i="1"/>
  <c r="R1664" i="1"/>
  <c r="Q1664" i="1"/>
  <c r="P1664" i="1"/>
  <c r="O1664" i="1"/>
  <c r="S1663" i="1"/>
  <c r="R1663" i="1"/>
  <c r="Q1663" i="1"/>
  <c r="P1663" i="1"/>
  <c r="O1663" i="1"/>
  <c r="S1662" i="1"/>
  <c r="R1662" i="1"/>
  <c r="Q1662" i="1"/>
  <c r="P1662" i="1"/>
  <c r="O1662" i="1"/>
  <c r="S1661" i="1"/>
  <c r="R1661" i="1"/>
  <c r="Q1661" i="1"/>
  <c r="P1661" i="1"/>
  <c r="O1661" i="1"/>
  <c r="S1660" i="1"/>
  <c r="R1660" i="1"/>
  <c r="Q1660" i="1"/>
  <c r="P1660" i="1"/>
  <c r="O1660" i="1"/>
  <c r="S1659" i="1"/>
  <c r="R1659" i="1"/>
  <c r="Q1659" i="1"/>
  <c r="P1659" i="1"/>
  <c r="O1659" i="1"/>
  <c r="S1658" i="1"/>
  <c r="R1658" i="1"/>
  <c r="Q1658" i="1"/>
  <c r="P1658" i="1"/>
  <c r="O1658" i="1"/>
  <c r="S1657" i="1"/>
  <c r="R1657" i="1"/>
  <c r="Q1657" i="1"/>
  <c r="P1657" i="1"/>
  <c r="O1657" i="1"/>
  <c r="S1656" i="1"/>
  <c r="R1656" i="1"/>
  <c r="Q1656" i="1"/>
  <c r="P1656" i="1"/>
  <c r="O1656" i="1"/>
  <c r="S1655" i="1"/>
  <c r="R1655" i="1"/>
  <c r="Q1655" i="1"/>
  <c r="P1655" i="1"/>
  <c r="O1655" i="1"/>
  <c r="S1654" i="1"/>
  <c r="R1654" i="1"/>
  <c r="Q1654" i="1"/>
  <c r="P1654" i="1"/>
  <c r="O1654" i="1"/>
  <c r="S1653" i="1"/>
  <c r="R1653" i="1"/>
  <c r="Q1653" i="1"/>
  <c r="P1653" i="1"/>
  <c r="O1653" i="1"/>
  <c r="S1652" i="1"/>
  <c r="R1652" i="1"/>
  <c r="Q1652" i="1"/>
  <c r="P1652" i="1"/>
  <c r="O1652" i="1"/>
  <c r="S1651" i="1"/>
  <c r="R1651" i="1"/>
  <c r="Q1651" i="1"/>
  <c r="P1651" i="1"/>
  <c r="O1651" i="1"/>
  <c r="S1650" i="1"/>
  <c r="R1650" i="1"/>
  <c r="Q1650" i="1"/>
  <c r="P1650" i="1"/>
  <c r="O1650" i="1"/>
  <c r="S1649" i="1"/>
  <c r="R1649" i="1"/>
  <c r="Q1649" i="1"/>
  <c r="P1649" i="1"/>
  <c r="O1649" i="1"/>
  <c r="S1648" i="1"/>
  <c r="R1648" i="1"/>
  <c r="Q1648" i="1"/>
  <c r="P1648" i="1"/>
  <c r="O1648" i="1"/>
  <c r="S1647" i="1"/>
  <c r="R1647" i="1"/>
  <c r="Q1647" i="1"/>
  <c r="P1647" i="1"/>
  <c r="O1647" i="1"/>
  <c r="S1646" i="1"/>
  <c r="R1646" i="1"/>
  <c r="Q1646" i="1"/>
  <c r="P1646" i="1"/>
  <c r="O1646" i="1"/>
  <c r="S1645" i="1"/>
  <c r="R1645" i="1"/>
  <c r="Q1645" i="1"/>
  <c r="P1645" i="1"/>
  <c r="O1645" i="1"/>
  <c r="S1644" i="1"/>
  <c r="R1644" i="1"/>
  <c r="Q1644" i="1"/>
  <c r="P1644" i="1"/>
  <c r="O1644" i="1"/>
  <c r="S1643" i="1"/>
  <c r="R1643" i="1"/>
  <c r="Q1643" i="1"/>
  <c r="P1643" i="1"/>
  <c r="O1643" i="1"/>
  <c r="S1642" i="1"/>
  <c r="R1642" i="1"/>
  <c r="Q1642" i="1"/>
  <c r="P1642" i="1"/>
  <c r="O1642" i="1"/>
  <c r="S1641" i="1"/>
  <c r="R1641" i="1"/>
  <c r="Q1641" i="1"/>
  <c r="P1641" i="1"/>
  <c r="O1641" i="1"/>
  <c r="S1640" i="1"/>
  <c r="R1640" i="1"/>
  <c r="Q1640" i="1"/>
  <c r="P1640" i="1"/>
  <c r="O1640" i="1"/>
  <c r="S1639" i="1"/>
  <c r="R1639" i="1"/>
  <c r="Q1639" i="1"/>
  <c r="P1639" i="1"/>
  <c r="O1639" i="1"/>
  <c r="S1638" i="1"/>
  <c r="R1638" i="1"/>
  <c r="Q1638" i="1"/>
  <c r="P1638" i="1"/>
  <c r="O1638" i="1"/>
  <c r="S1637" i="1"/>
  <c r="R1637" i="1"/>
  <c r="Q1637" i="1"/>
  <c r="P1637" i="1"/>
  <c r="O1637" i="1"/>
  <c r="S1636" i="1"/>
  <c r="R1636" i="1"/>
  <c r="Q1636" i="1"/>
  <c r="P1636" i="1"/>
  <c r="O1636" i="1"/>
  <c r="S1635" i="1"/>
  <c r="R1635" i="1"/>
  <c r="Q1635" i="1"/>
  <c r="P1635" i="1"/>
  <c r="O1635" i="1"/>
  <c r="S1634" i="1"/>
  <c r="R1634" i="1"/>
  <c r="Q1634" i="1"/>
  <c r="P1634" i="1"/>
  <c r="O1634" i="1"/>
  <c r="S1633" i="1"/>
  <c r="R1633" i="1"/>
  <c r="Q1633" i="1"/>
  <c r="P1633" i="1"/>
  <c r="O1633" i="1"/>
  <c r="S1632" i="1"/>
  <c r="R1632" i="1"/>
  <c r="Q1632" i="1"/>
  <c r="P1632" i="1"/>
  <c r="O1632" i="1"/>
  <c r="S1631" i="1"/>
  <c r="R1631" i="1"/>
  <c r="Q1631" i="1"/>
  <c r="P1631" i="1"/>
  <c r="O1631" i="1"/>
  <c r="S1630" i="1"/>
  <c r="R1630" i="1"/>
  <c r="Q1630" i="1"/>
  <c r="P1630" i="1"/>
  <c r="O1630" i="1"/>
  <c r="S1629" i="1"/>
  <c r="R1629" i="1"/>
  <c r="Q1629" i="1"/>
  <c r="P1629" i="1"/>
  <c r="O1629" i="1"/>
  <c r="S1628" i="1"/>
  <c r="R1628" i="1"/>
  <c r="Q1628" i="1"/>
  <c r="P1628" i="1"/>
  <c r="O1628" i="1"/>
  <c r="S1627" i="1"/>
  <c r="R1627" i="1"/>
  <c r="Q1627" i="1"/>
  <c r="P1627" i="1"/>
  <c r="O1627" i="1"/>
  <c r="S1626" i="1"/>
  <c r="R1626" i="1"/>
  <c r="Q1626" i="1"/>
  <c r="P1626" i="1"/>
  <c r="O1626" i="1"/>
  <c r="S1625" i="1"/>
  <c r="R1625" i="1"/>
  <c r="Q1625" i="1"/>
  <c r="P1625" i="1"/>
  <c r="O1625" i="1"/>
  <c r="S1624" i="1"/>
  <c r="R1624" i="1"/>
  <c r="Q1624" i="1"/>
  <c r="P1624" i="1"/>
  <c r="O1624" i="1"/>
  <c r="S1623" i="1"/>
  <c r="R1623" i="1"/>
  <c r="Q1623" i="1"/>
  <c r="P1623" i="1"/>
  <c r="O1623" i="1"/>
  <c r="S1622" i="1"/>
  <c r="R1622" i="1"/>
  <c r="Q1622" i="1"/>
  <c r="P1622" i="1"/>
  <c r="O1622" i="1"/>
  <c r="S1621" i="1"/>
  <c r="R1621" i="1"/>
  <c r="Q1621" i="1"/>
  <c r="P1621" i="1"/>
  <c r="O1621" i="1"/>
  <c r="S1620" i="1"/>
  <c r="R1620" i="1"/>
  <c r="Q1620" i="1"/>
  <c r="P1620" i="1"/>
  <c r="O1620" i="1"/>
  <c r="S1619" i="1"/>
  <c r="R1619" i="1"/>
  <c r="Q1619" i="1"/>
  <c r="P1619" i="1"/>
  <c r="O1619" i="1"/>
  <c r="S1618" i="1"/>
  <c r="R1618" i="1"/>
  <c r="Q1618" i="1"/>
  <c r="P1618" i="1"/>
  <c r="O1618" i="1"/>
  <c r="S1617" i="1"/>
  <c r="R1617" i="1"/>
  <c r="Q1617" i="1"/>
  <c r="P1617" i="1"/>
  <c r="O1617" i="1"/>
  <c r="S1616" i="1"/>
  <c r="R1616" i="1"/>
  <c r="Q1616" i="1"/>
  <c r="P1616" i="1"/>
  <c r="O1616" i="1"/>
  <c r="S1615" i="1"/>
  <c r="R1615" i="1"/>
  <c r="Q1615" i="1"/>
  <c r="P1615" i="1"/>
  <c r="O1615" i="1"/>
  <c r="S1614" i="1"/>
  <c r="R1614" i="1"/>
  <c r="Q1614" i="1"/>
  <c r="P1614" i="1"/>
  <c r="O1614" i="1"/>
  <c r="S1613" i="1"/>
  <c r="R1613" i="1"/>
  <c r="Q1613" i="1"/>
  <c r="P1613" i="1"/>
  <c r="O1613" i="1"/>
  <c r="S1612" i="1"/>
  <c r="R1612" i="1"/>
  <c r="Q1612" i="1"/>
  <c r="P1612" i="1"/>
  <c r="O1612" i="1"/>
  <c r="S1611" i="1"/>
  <c r="R1611" i="1"/>
  <c r="Q1611" i="1"/>
  <c r="P1611" i="1"/>
  <c r="O1611" i="1"/>
  <c r="S1610" i="1"/>
  <c r="R1610" i="1"/>
  <c r="Q1610" i="1"/>
  <c r="P1610" i="1"/>
  <c r="O1610" i="1"/>
  <c r="S1609" i="1"/>
  <c r="R1609" i="1"/>
  <c r="Q1609" i="1"/>
  <c r="P1609" i="1"/>
  <c r="O1609" i="1"/>
  <c r="S1608" i="1"/>
  <c r="R1608" i="1"/>
  <c r="Q1608" i="1"/>
  <c r="P1608" i="1"/>
  <c r="O1608" i="1"/>
  <c r="S1607" i="1"/>
  <c r="R1607" i="1"/>
  <c r="Q1607" i="1"/>
  <c r="P1607" i="1"/>
  <c r="O1607" i="1"/>
  <c r="S1606" i="1"/>
  <c r="R1606" i="1"/>
  <c r="Q1606" i="1"/>
  <c r="P1606" i="1"/>
  <c r="O1606" i="1"/>
  <c r="S1605" i="1"/>
  <c r="R1605" i="1"/>
  <c r="Q1605" i="1"/>
  <c r="P1605" i="1"/>
  <c r="O1605" i="1"/>
  <c r="S1604" i="1"/>
  <c r="R1604" i="1"/>
  <c r="Q1604" i="1"/>
  <c r="P1604" i="1"/>
  <c r="O1604" i="1"/>
  <c r="S1603" i="1"/>
  <c r="R1603" i="1"/>
  <c r="Q1603" i="1"/>
  <c r="P1603" i="1"/>
  <c r="O1603" i="1"/>
  <c r="S1602" i="1"/>
  <c r="R1602" i="1"/>
  <c r="Q1602" i="1"/>
  <c r="P1602" i="1"/>
  <c r="O1602" i="1"/>
  <c r="S1601" i="1"/>
  <c r="R1601" i="1"/>
  <c r="Q1601" i="1"/>
  <c r="P1601" i="1"/>
  <c r="O1601" i="1"/>
  <c r="S1600" i="1"/>
  <c r="R1600" i="1"/>
  <c r="Q1600" i="1"/>
  <c r="P1600" i="1"/>
  <c r="O1600" i="1"/>
  <c r="S1599" i="1"/>
  <c r="R1599" i="1"/>
  <c r="Q1599" i="1"/>
  <c r="P1599" i="1"/>
  <c r="O1599" i="1"/>
  <c r="S1598" i="1"/>
  <c r="R1598" i="1"/>
  <c r="Q1598" i="1"/>
  <c r="P1598" i="1"/>
  <c r="O1598" i="1"/>
  <c r="S1597" i="1"/>
  <c r="R1597" i="1"/>
  <c r="Q1597" i="1"/>
  <c r="P1597" i="1"/>
  <c r="O1597" i="1"/>
  <c r="S1596" i="1"/>
  <c r="R1596" i="1"/>
  <c r="Q1596" i="1"/>
  <c r="P1596" i="1"/>
  <c r="O1596" i="1"/>
  <c r="S1595" i="1"/>
  <c r="R1595" i="1"/>
  <c r="Q1595" i="1"/>
  <c r="P1595" i="1"/>
  <c r="O1595" i="1"/>
  <c r="S1594" i="1"/>
  <c r="R1594" i="1"/>
  <c r="Q1594" i="1"/>
  <c r="P1594" i="1"/>
  <c r="O1594" i="1"/>
  <c r="S1593" i="1"/>
  <c r="R1593" i="1"/>
  <c r="Q1593" i="1"/>
  <c r="P1593" i="1"/>
  <c r="O1593" i="1"/>
  <c r="S1592" i="1"/>
  <c r="R1592" i="1"/>
  <c r="Q1592" i="1"/>
  <c r="P1592" i="1"/>
  <c r="O1592" i="1"/>
  <c r="S1591" i="1"/>
  <c r="R1591" i="1"/>
  <c r="Q1591" i="1"/>
  <c r="P1591" i="1"/>
  <c r="O1591" i="1"/>
  <c r="S1590" i="1"/>
  <c r="R1590" i="1"/>
  <c r="Q1590" i="1"/>
  <c r="P1590" i="1"/>
  <c r="O1590" i="1"/>
  <c r="S1589" i="1"/>
  <c r="R1589" i="1"/>
  <c r="Q1589" i="1"/>
  <c r="P1589" i="1"/>
  <c r="O1589" i="1"/>
  <c r="S1588" i="1"/>
  <c r="R1588" i="1"/>
  <c r="Q1588" i="1"/>
  <c r="P1588" i="1"/>
  <c r="O1588" i="1"/>
  <c r="S1587" i="1"/>
  <c r="R1587" i="1"/>
  <c r="Q1587" i="1"/>
  <c r="P1587" i="1"/>
  <c r="O1587" i="1"/>
  <c r="S1586" i="1"/>
  <c r="R1586" i="1"/>
  <c r="Q1586" i="1"/>
  <c r="P1586" i="1"/>
  <c r="O1586" i="1"/>
  <c r="S1585" i="1"/>
  <c r="R1585" i="1"/>
  <c r="Q1585" i="1"/>
  <c r="P1585" i="1"/>
  <c r="O1585" i="1"/>
  <c r="S1584" i="1"/>
  <c r="R1584" i="1"/>
  <c r="Q1584" i="1"/>
  <c r="P1584" i="1"/>
  <c r="O1584" i="1"/>
  <c r="S1583" i="1"/>
  <c r="R1583" i="1"/>
  <c r="Q1583" i="1"/>
  <c r="P1583" i="1"/>
  <c r="O1583" i="1"/>
  <c r="S1582" i="1"/>
  <c r="R1582" i="1"/>
  <c r="Q1582" i="1"/>
  <c r="P1582" i="1"/>
  <c r="O1582" i="1"/>
  <c r="S1581" i="1"/>
  <c r="R1581" i="1"/>
  <c r="Q1581" i="1"/>
  <c r="P1581" i="1"/>
  <c r="O1581" i="1"/>
  <c r="S1580" i="1"/>
  <c r="R1580" i="1"/>
  <c r="Q1580" i="1"/>
  <c r="P1580" i="1"/>
  <c r="O1580" i="1"/>
  <c r="S1579" i="1"/>
  <c r="R1579" i="1"/>
  <c r="Q1579" i="1"/>
  <c r="P1579" i="1"/>
  <c r="O1579" i="1"/>
  <c r="S1578" i="1"/>
  <c r="R1578" i="1"/>
  <c r="Q1578" i="1"/>
  <c r="P1578" i="1"/>
  <c r="O1578" i="1"/>
  <c r="S1577" i="1"/>
  <c r="R1577" i="1"/>
  <c r="Q1577" i="1"/>
  <c r="P1577" i="1"/>
  <c r="O1577" i="1"/>
  <c r="S1576" i="1"/>
  <c r="R1576" i="1"/>
  <c r="Q1576" i="1"/>
  <c r="P1576" i="1"/>
  <c r="O1576" i="1"/>
  <c r="S1575" i="1"/>
  <c r="R1575" i="1"/>
  <c r="Q1575" i="1"/>
  <c r="P1575" i="1"/>
  <c r="O1575" i="1"/>
  <c r="S1574" i="1"/>
  <c r="R1574" i="1"/>
  <c r="Q1574" i="1"/>
  <c r="P1574" i="1"/>
  <c r="O1574" i="1"/>
  <c r="S1573" i="1"/>
  <c r="R1573" i="1"/>
  <c r="Q1573" i="1"/>
  <c r="P1573" i="1"/>
  <c r="O1573" i="1"/>
  <c r="S1572" i="1"/>
  <c r="R1572" i="1"/>
  <c r="Q1572" i="1"/>
  <c r="P1572" i="1"/>
  <c r="O1572" i="1"/>
  <c r="S1571" i="1"/>
  <c r="R1571" i="1"/>
  <c r="Q1571" i="1"/>
  <c r="P1571" i="1"/>
  <c r="O1571" i="1"/>
  <c r="S1570" i="1"/>
  <c r="R1570" i="1"/>
  <c r="Q1570" i="1"/>
  <c r="P1570" i="1"/>
  <c r="O1570" i="1"/>
  <c r="S1569" i="1"/>
  <c r="R1569" i="1"/>
  <c r="Q1569" i="1"/>
  <c r="P1569" i="1"/>
  <c r="O1569" i="1"/>
  <c r="S1568" i="1"/>
  <c r="R1568" i="1"/>
  <c r="Q1568" i="1"/>
  <c r="P1568" i="1"/>
  <c r="O1568" i="1"/>
  <c r="S1567" i="1"/>
  <c r="R1567" i="1"/>
  <c r="Q1567" i="1"/>
  <c r="P1567" i="1"/>
  <c r="O1567" i="1"/>
  <c r="S1566" i="1"/>
  <c r="R1566" i="1"/>
  <c r="Q1566" i="1"/>
  <c r="P1566" i="1"/>
  <c r="O1566" i="1"/>
  <c r="S1565" i="1"/>
  <c r="R1565" i="1"/>
  <c r="Q1565" i="1"/>
  <c r="P1565" i="1"/>
  <c r="O1565" i="1"/>
  <c r="S1564" i="1"/>
  <c r="R1564" i="1"/>
  <c r="Q1564" i="1"/>
  <c r="P1564" i="1"/>
  <c r="O1564" i="1"/>
  <c r="S1563" i="1"/>
  <c r="R1563" i="1"/>
  <c r="Q1563" i="1"/>
  <c r="P1563" i="1"/>
  <c r="O1563" i="1"/>
  <c r="S1562" i="1"/>
  <c r="R1562" i="1"/>
  <c r="Q1562" i="1"/>
  <c r="P1562" i="1"/>
  <c r="O1562" i="1"/>
  <c r="S1561" i="1"/>
  <c r="R1561" i="1"/>
  <c r="Q1561" i="1"/>
  <c r="P1561" i="1"/>
  <c r="O1561" i="1"/>
  <c r="S1560" i="1"/>
  <c r="R1560" i="1"/>
  <c r="Q1560" i="1"/>
  <c r="P1560" i="1"/>
  <c r="O1560" i="1"/>
  <c r="S1559" i="1"/>
  <c r="R1559" i="1"/>
  <c r="Q1559" i="1"/>
  <c r="P1559" i="1"/>
  <c r="O1559" i="1"/>
  <c r="S1558" i="1"/>
  <c r="R1558" i="1"/>
  <c r="Q1558" i="1"/>
  <c r="P1558" i="1"/>
  <c r="O1558" i="1"/>
  <c r="S1557" i="1"/>
  <c r="R1557" i="1"/>
  <c r="Q1557" i="1"/>
  <c r="P1557" i="1"/>
  <c r="O1557" i="1"/>
  <c r="S1556" i="1"/>
  <c r="R1556" i="1"/>
  <c r="Q1556" i="1"/>
  <c r="P1556" i="1"/>
  <c r="O1556" i="1"/>
  <c r="S1555" i="1"/>
  <c r="R1555" i="1"/>
  <c r="Q1555" i="1"/>
  <c r="P1555" i="1"/>
  <c r="O1555" i="1"/>
  <c r="S1554" i="1"/>
  <c r="R1554" i="1"/>
  <c r="Q1554" i="1"/>
  <c r="P1554" i="1"/>
  <c r="O1554" i="1"/>
  <c r="S1553" i="1"/>
  <c r="R1553" i="1"/>
  <c r="Q1553" i="1"/>
  <c r="P1553" i="1"/>
  <c r="O1553" i="1"/>
  <c r="S1552" i="1"/>
  <c r="R1552" i="1"/>
  <c r="Q1552" i="1"/>
  <c r="P1552" i="1"/>
  <c r="O1552" i="1"/>
  <c r="S1551" i="1"/>
  <c r="R1551" i="1"/>
  <c r="Q1551" i="1"/>
  <c r="P1551" i="1"/>
  <c r="O1551" i="1"/>
  <c r="S1550" i="1"/>
  <c r="R1550" i="1"/>
  <c r="Q1550" i="1"/>
  <c r="P1550" i="1"/>
  <c r="O1550" i="1"/>
  <c r="S1549" i="1"/>
  <c r="R1549" i="1"/>
  <c r="Q1549" i="1"/>
  <c r="P1549" i="1"/>
  <c r="O1549" i="1"/>
  <c r="S1548" i="1"/>
  <c r="R1548" i="1"/>
  <c r="Q1548" i="1"/>
  <c r="P1548" i="1"/>
  <c r="O1548" i="1"/>
  <c r="S1547" i="1"/>
  <c r="R1547" i="1"/>
  <c r="Q1547" i="1"/>
  <c r="P1547" i="1"/>
  <c r="O1547" i="1"/>
  <c r="S1546" i="1"/>
  <c r="R1546" i="1"/>
  <c r="Q1546" i="1"/>
  <c r="P1546" i="1"/>
  <c r="O1546" i="1"/>
  <c r="S1545" i="1"/>
  <c r="R1545" i="1"/>
  <c r="Q1545" i="1"/>
  <c r="P1545" i="1"/>
  <c r="O1545" i="1"/>
  <c r="S1544" i="1"/>
  <c r="R1544" i="1"/>
  <c r="Q1544" i="1"/>
  <c r="P1544" i="1"/>
  <c r="O1544" i="1"/>
  <c r="S1543" i="1"/>
  <c r="R1543" i="1"/>
  <c r="Q1543" i="1"/>
  <c r="P1543" i="1"/>
  <c r="O1543" i="1"/>
  <c r="S1542" i="1"/>
  <c r="R1542" i="1"/>
  <c r="Q1542" i="1"/>
  <c r="P1542" i="1"/>
  <c r="O1542" i="1"/>
  <c r="S1541" i="1"/>
  <c r="R1541" i="1"/>
  <c r="Q1541" i="1"/>
  <c r="P1541" i="1"/>
  <c r="O1541" i="1"/>
  <c r="S1540" i="1"/>
  <c r="R1540" i="1"/>
  <c r="Q1540" i="1"/>
  <c r="P1540" i="1"/>
  <c r="O1540" i="1"/>
  <c r="S1539" i="1"/>
  <c r="R1539" i="1"/>
  <c r="Q1539" i="1"/>
  <c r="P1539" i="1"/>
  <c r="O1539" i="1"/>
  <c r="S1538" i="1"/>
  <c r="R1538" i="1"/>
  <c r="Q1538" i="1"/>
  <c r="P1538" i="1"/>
  <c r="O1538" i="1"/>
  <c r="S1537" i="1"/>
  <c r="R1537" i="1"/>
  <c r="Q1537" i="1"/>
  <c r="P1537" i="1"/>
  <c r="O1537" i="1"/>
  <c r="S1536" i="1"/>
  <c r="R1536" i="1"/>
  <c r="Q1536" i="1"/>
  <c r="P1536" i="1"/>
  <c r="O1536" i="1"/>
  <c r="S1535" i="1"/>
  <c r="R1535" i="1"/>
  <c r="Q1535" i="1"/>
  <c r="P1535" i="1"/>
  <c r="O1535" i="1"/>
  <c r="S1534" i="1"/>
  <c r="R1534" i="1"/>
  <c r="Q1534" i="1"/>
  <c r="P1534" i="1"/>
  <c r="O1534" i="1"/>
  <c r="S1533" i="1"/>
  <c r="R1533" i="1"/>
  <c r="Q1533" i="1"/>
  <c r="P1533" i="1"/>
  <c r="O1533" i="1"/>
  <c r="S1532" i="1"/>
  <c r="R1532" i="1"/>
  <c r="Q1532" i="1"/>
  <c r="P1532" i="1"/>
  <c r="O1532" i="1"/>
  <c r="S1531" i="1"/>
  <c r="R1531" i="1"/>
  <c r="Q1531" i="1"/>
  <c r="P1531" i="1"/>
  <c r="O1531" i="1"/>
  <c r="S1530" i="1"/>
  <c r="R1530" i="1"/>
  <c r="Q1530" i="1"/>
  <c r="P1530" i="1"/>
  <c r="O1530" i="1"/>
  <c r="S1529" i="1"/>
  <c r="R1529" i="1"/>
  <c r="Q1529" i="1"/>
  <c r="P1529" i="1"/>
  <c r="O1529" i="1"/>
  <c r="S1528" i="1"/>
  <c r="R1528" i="1"/>
  <c r="Q1528" i="1"/>
  <c r="P1528" i="1"/>
  <c r="O1528" i="1"/>
  <c r="S1527" i="1"/>
  <c r="R1527" i="1"/>
  <c r="Q1527" i="1"/>
  <c r="P1527" i="1"/>
  <c r="O1527" i="1"/>
  <c r="S1526" i="1"/>
  <c r="R1526" i="1"/>
  <c r="Q1526" i="1"/>
  <c r="P1526" i="1"/>
  <c r="O1526" i="1"/>
  <c r="S1525" i="1"/>
  <c r="R1525" i="1"/>
  <c r="Q1525" i="1"/>
  <c r="P1525" i="1"/>
  <c r="O1525" i="1"/>
  <c r="S1524" i="1"/>
  <c r="R1524" i="1"/>
  <c r="Q1524" i="1"/>
  <c r="P1524" i="1"/>
  <c r="O1524" i="1"/>
  <c r="S1523" i="1"/>
  <c r="R1523" i="1"/>
  <c r="Q1523" i="1"/>
  <c r="P1523" i="1"/>
  <c r="O1523" i="1"/>
  <c r="S1522" i="1"/>
  <c r="R1522" i="1"/>
  <c r="Q1522" i="1"/>
  <c r="P1522" i="1"/>
  <c r="O1522" i="1"/>
  <c r="S1521" i="1"/>
  <c r="R1521" i="1"/>
  <c r="Q1521" i="1"/>
  <c r="P1521" i="1"/>
  <c r="O1521" i="1"/>
  <c r="S1520" i="1"/>
  <c r="R1520" i="1"/>
  <c r="Q1520" i="1"/>
  <c r="P1520" i="1"/>
  <c r="O1520" i="1"/>
  <c r="S1519" i="1"/>
  <c r="R1519" i="1"/>
  <c r="Q1519" i="1"/>
  <c r="P1519" i="1"/>
  <c r="O1519" i="1"/>
  <c r="S1518" i="1"/>
  <c r="R1518" i="1"/>
  <c r="Q1518" i="1"/>
  <c r="P1518" i="1"/>
  <c r="O1518" i="1"/>
  <c r="S1517" i="1"/>
  <c r="R1517" i="1"/>
  <c r="Q1517" i="1"/>
  <c r="P1517" i="1"/>
  <c r="O1517" i="1"/>
  <c r="S1516" i="1"/>
  <c r="R1516" i="1"/>
  <c r="Q1516" i="1"/>
  <c r="P1516" i="1"/>
  <c r="O1516" i="1"/>
  <c r="S1515" i="1"/>
  <c r="R1515" i="1"/>
  <c r="Q1515" i="1"/>
  <c r="P1515" i="1"/>
  <c r="O1515" i="1"/>
  <c r="S1514" i="1"/>
  <c r="R1514" i="1"/>
  <c r="Q1514" i="1"/>
  <c r="P1514" i="1"/>
  <c r="O1514" i="1"/>
  <c r="S1513" i="1"/>
  <c r="R1513" i="1"/>
  <c r="Q1513" i="1"/>
  <c r="P1513" i="1"/>
  <c r="O1513" i="1"/>
  <c r="S1512" i="1"/>
  <c r="R1512" i="1"/>
  <c r="Q1512" i="1"/>
  <c r="P1512" i="1"/>
  <c r="O1512" i="1"/>
  <c r="S1511" i="1"/>
  <c r="R1511" i="1"/>
  <c r="Q1511" i="1"/>
  <c r="P1511" i="1"/>
  <c r="O1511" i="1"/>
  <c r="S1510" i="1"/>
  <c r="R1510" i="1"/>
  <c r="Q1510" i="1"/>
  <c r="P1510" i="1"/>
  <c r="O1510" i="1"/>
  <c r="S1509" i="1"/>
  <c r="R1509" i="1"/>
  <c r="Q1509" i="1"/>
  <c r="P1509" i="1"/>
  <c r="O1509" i="1"/>
  <c r="S1508" i="1"/>
  <c r="R1508" i="1"/>
  <c r="Q1508" i="1"/>
  <c r="P1508" i="1"/>
  <c r="O1508" i="1"/>
  <c r="S1507" i="1"/>
  <c r="R1507" i="1"/>
  <c r="Q1507" i="1"/>
  <c r="P1507" i="1"/>
  <c r="O1507" i="1"/>
  <c r="S1506" i="1"/>
  <c r="R1506" i="1"/>
  <c r="Q1506" i="1"/>
  <c r="P1506" i="1"/>
  <c r="O1506" i="1"/>
  <c r="S1505" i="1"/>
  <c r="R1505" i="1"/>
  <c r="Q1505" i="1"/>
  <c r="P1505" i="1"/>
  <c r="O1505" i="1"/>
  <c r="S1504" i="1"/>
  <c r="R1504" i="1"/>
  <c r="Q1504" i="1"/>
  <c r="P1504" i="1"/>
  <c r="O1504" i="1"/>
  <c r="S1503" i="1"/>
  <c r="R1503" i="1"/>
  <c r="Q1503" i="1"/>
  <c r="P1503" i="1"/>
  <c r="O1503" i="1"/>
  <c r="S1502" i="1"/>
  <c r="R1502" i="1"/>
  <c r="Q1502" i="1"/>
  <c r="P1502" i="1"/>
  <c r="O1502" i="1"/>
  <c r="S1501" i="1"/>
  <c r="R1501" i="1"/>
  <c r="Q1501" i="1"/>
  <c r="P1501" i="1"/>
  <c r="O1501" i="1"/>
  <c r="S1500" i="1"/>
  <c r="R1500" i="1"/>
  <c r="Q1500" i="1"/>
  <c r="P1500" i="1"/>
  <c r="O1500" i="1"/>
  <c r="S1499" i="1"/>
  <c r="R1499" i="1"/>
  <c r="Q1499" i="1"/>
  <c r="P1499" i="1"/>
  <c r="O1499" i="1"/>
  <c r="S1498" i="1"/>
  <c r="R1498" i="1"/>
  <c r="Q1498" i="1"/>
  <c r="P1498" i="1"/>
  <c r="O1498" i="1"/>
  <c r="S1497" i="1"/>
  <c r="R1497" i="1"/>
  <c r="Q1497" i="1"/>
  <c r="P1497" i="1"/>
  <c r="O1497" i="1"/>
  <c r="S1496" i="1"/>
  <c r="R1496" i="1"/>
  <c r="Q1496" i="1"/>
  <c r="P1496" i="1"/>
  <c r="O1496" i="1"/>
  <c r="S1495" i="1"/>
  <c r="R1495" i="1"/>
  <c r="Q1495" i="1"/>
  <c r="P1495" i="1"/>
  <c r="O1495" i="1"/>
  <c r="S1494" i="1"/>
  <c r="R1494" i="1"/>
  <c r="Q1494" i="1"/>
  <c r="P1494" i="1"/>
  <c r="O1494" i="1"/>
  <c r="S1493" i="1"/>
  <c r="R1493" i="1"/>
  <c r="Q1493" i="1"/>
  <c r="P1493" i="1"/>
  <c r="O1493" i="1"/>
  <c r="S1492" i="1"/>
  <c r="R1492" i="1"/>
  <c r="Q1492" i="1"/>
  <c r="P1492" i="1"/>
  <c r="O1492" i="1"/>
  <c r="S1491" i="1"/>
  <c r="R1491" i="1"/>
  <c r="Q1491" i="1"/>
  <c r="P1491" i="1"/>
  <c r="O1491" i="1"/>
  <c r="S1490" i="1"/>
  <c r="R1490" i="1"/>
  <c r="Q1490" i="1"/>
  <c r="P1490" i="1"/>
  <c r="O1490" i="1"/>
  <c r="S1489" i="1"/>
  <c r="R1489" i="1"/>
  <c r="Q1489" i="1"/>
  <c r="P1489" i="1"/>
  <c r="O1489" i="1"/>
  <c r="S1488" i="1"/>
  <c r="R1488" i="1"/>
  <c r="Q1488" i="1"/>
  <c r="P1488" i="1"/>
  <c r="O1488" i="1"/>
  <c r="S1487" i="1"/>
  <c r="R1487" i="1"/>
  <c r="Q1487" i="1"/>
  <c r="P1487" i="1"/>
  <c r="O1487" i="1"/>
  <c r="S1486" i="1"/>
  <c r="R1486" i="1"/>
  <c r="Q1486" i="1"/>
  <c r="P1486" i="1"/>
  <c r="O1486" i="1"/>
  <c r="S1485" i="1"/>
  <c r="R1485" i="1"/>
  <c r="Q1485" i="1"/>
  <c r="P1485" i="1"/>
  <c r="O1485" i="1"/>
  <c r="S1484" i="1"/>
  <c r="R1484" i="1"/>
  <c r="Q1484" i="1"/>
  <c r="P1484" i="1"/>
  <c r="O1484" i="1"/>
  <c r="S1483" i="1"/>
  <c r="R1483" i="1"/>
  <c r="Q1483" i="1"/>
  <c r="P1483" i="1"/>
  <c r="O1483" i="1"/>
  <c r="S1482" i="1"/>
  <c r="R1482" i="1"/>
  <c r="Q1482" i="1"/>
  <c r="P1482" i="1"/>
  <c r="O1482" i="1"/>
  <c r="S1481" i="1"/>
  <c r="R1481" i="1"/>
  <c r="Q1481" i="1"/>
  <c r="P1481" i="1"/>
  <c r="O1481" i="1"/>
  <c r="S1480" i="1"/>
  <c r="R1480" i="1"/>
  <c r="Q1480" i="1"/>
  <c r="P1480" i="1"/>
  <c r="O1480" i="1"/>
  <c r="S1479" i="1"/>
  <c r="R1479" i="1"/>
  <c r="Q1479" i="1"/>
  <c r="P1479" i="1"/>
  <c r="O1479" i="1"/>
  <c r="S1478" i="1"/>
  <c r="R1478" i="1"/>
  <c r="Q1478" i="1"/>
  <c r="P1478" i="1"/>
  <c r="O1478" i="1"/>
  <c r="S1477" i="1"/>
  <c r="R1477" i="1"/>
  <c r="Q1477" i="1"/>
  <c r="P1477" i="1"/>
  <c r="O1477" i="1"/>
  <c r="S1476" i="1"/>
  <c r="R1476" i="1"/>
  <c r="Q1476" i="1"/>
  <c r="P1476" i="1"/>
  <c r="O1476" i="1"/>
  <c r="S1475" i="1"/>
  <c r="R1475" i="1"/>
  <c r="Q1475" i="1"/>
  <c r="P1475" i="1"/>
  <c r="O1475" i="1"/>
  <c r="S1474" i="1"/>
  <c r="R1474" i="1"/>
  <c r="Q1474" i="1"/>
  <c r="P1474" i="1"/>
  <c r="O1474" i="1"/>
  <c r="S1473" i="1"/>
  <c r="R1473" i="1"/>
  <c r="Q1473" i="1"/>
  <c r="P1473" i="1"/>
  <c r="O1473" i="1"/>
  <c r="S1472" i="1"/>
  <c r="R1472" i="1"/>
  <c r="Q1472" i="1"/>
  <c r="P1472" i="1"/>
  <c r="O1472" i="1"/>
  <c r="S1471" i="1"/>
  <c r="R1471" i="1"/>
  <c r="Q1471" i="1"/>
  <c r="P1471" i="1"/>
  <c r="O1471" i="1"/>
  <c r="S1470" i="1"/>
  <c r="R1470" i="1"/>
  <c r="Q1470" i="1"/>
  <c r="P1470" i="1"/>
  <c r="O1470" i="1"/>
  <c r="S1469" i="1"/>
  <c r="R1469" i="1"/>
  <c r="Q1469" i="1"/>
  <c r="P1469" i="1"/>
  <c r="O1469" i="1"/>
  <c r="S1468" i="1"/>
  <c r="R1468" i="1"/>
  <c r="Q1468" i="1"/>
  <c r="P1468" i="1"/>
  <c r="O1468" i="1"/>
  <c r="S1467" i="1"/>
  <c r="R1467" i="1"/>
  <c r="Q1467" i="1"/>
  <c r="P1467" i="1"/>
  <c r="O1467" i="1"/>
  <c r="S1466" i="1"/>
  <c r="R1466" i="1"/>
  <c r="Q1466" i="1"/>
  <c r="P1466" i="1"/>
  <c r="O1466" i="1"/>
  <c r="S1465" i="1"/>
  <c r="R1465" i="1"/>
  <c r="Q1465" i="1"/>
  <c r="P1465" i="1"/>
  <c r="O1465" i="1"/>
  <c r="S1464" i="1"/>
  <c r="R1464" i="1"/>
  <c r="Q1464" i="1"/>
  <c r="P1464" i="1"/>
  <c r="O1464" i="1"/>
  <c r="S1463" i="1"/>
  <c r="R1463" i="1"/>
  <c r="Q1463" i="1"/>
  <c r="P1463" i="1"/>
  <c r="O1463" i="1"/>
  <c r="S1462" i="1"/>
  <c r="R1462" i="1"/>
  <c r="Q1462" i="1"/>
  <c r="P1462" i="1"/>
  <c r="O1462" i="1"/>
  <c r="S1461" i="1"/>
  <c r="R1461" i="1"/>
  <c r="Q1461" i="1"/>
  <c r="P1461" i="1"/>
  <c r="O1461" i="1"/>
  <c r="S1460" i="1"/>
  <c r="R1460" i="1"/>
  <c r="Q1460" i="1"/>
  <c r="P1460" i="1"/>
  <c r="O1460" i="1"/>
  <c r="S1459" i="1"/>
  <c r="R1459" i="1"/>
  <c r="Q1459" i="1"/>
  <c r="P1459" i="1"/>
  <c r="O1459" i="1"/>
  <c r="S1458" i="1"/>
  <c r="R1458" i="1"/>
  <c r="Q1458" i="1"/>
  <c r="P1458" i="1"/>
  <c r="O1458" i="1"/>
  <c r="S1457" i="1"/>
  <c r="R1457" i="1"/>
  <c r="Q1457" i="1"/>
  <c r="P1457" i="1"/>
  <c r="O1457" i="1"/>
  <c r="S1456" i="1"/>
  <c r="R1456" i="1"/>
  <c r="Q1456" i="1"/>
  <c r="P1456" i="1"/>
  <c r="O1456" i="1"/>
  <c r="S1455" i="1"/>
  <c r="R1455" i="1"/>
  <c r="Q1455" i="1"/>
  <c r="P1455" i="1"/>
  <c r="O1455" i="1"/>
  <c r="S1454" i="1"/>
  <c r="R1454" i="1"/>
  <c r="Q1454" i="1"/>
  <c r="P1454" i="1"/>
  <c r="O1454" i="1"/>
  <c r="S1453" i="1"/>
  <c r="R1453" i="1"/>
  <c r="Q1453" i="1"/>
  <c r="P1453" i="1"/>
  <c r="O1453" i="1"/>
  <c r="S1452" i="1"/>
  <c r="R1452" i="1"/>
  <c r="Q1452" i="1"/>
  <c r="P1452" i="1"/>
  <c r="O1452" i="1"/>
  <c r="S1451" i="1"/>
  <c r="R1451" i="1"/>
  <c r="Q1451" i="1"/>
  <c r="P1451" i="1"/>
  <c r="O1451" i="1"/>
  <c r="S1450" i="1"/>
  <c r="R1450" i="1"/>
  <c r="Q1450" i="1"/>
  <c r="P1450" i="1"/>
  <c r="O1450" i="1"/>
  <c r="S1449" i="1"/>
  <c r="R1449" i="1"/>
  <c r="Q1449" i="1"/>
  <c r="P1449" i="1"/>
  <c r="O1449" i="1"/>
  <c r="S1448" i="1"/>
  <c r="R1448" i="1"/>
  <c r="Q1448" i="1"/>
  <c r="P1448" i="1"/>
  <c r="O1448" i="1"/>
  <c r="S1447" i="1"/>
  <c r="R1447" i="1"/>
  <c r="Q1447" i="1"/>
  <c r="P1447" i="1"/>
  <c r="O1447" i="1"/>
  <c r="S1446" i="1"/>
  <c r="R1446" i="1"/>
  <c r="Q1446" i="1"/>
  <c r="P1446" i="1"/>
  <c r="O1446" i="1"/>
  <c r="S1445" i="1"/>
  <c r="R1445" i="1"/>
  <c r="Q1445" i="1"/>
  <c r="P1445" i="1"/>
  <c r="O1445" i="1"/>
  <c r="S1444" i="1"/>
  <c r="R1444" i="1"/>
  <c r="Q1444" i="1"/>
  <c r="P1444" i="1"/>
  <c r="O1444" i="1"/>
  <c r="S1443" i="1"/>
  <c r="R1443" i="1"/>
  <c r="Q1443" i="1"/>
  <c r="P1443" i="1"/>
  <c r="O1443" i="1"/>
  <c r="S1442" i="1"/>
  <c r="R1442" i="1"/>
  <c r="Q1442" i="1"/>
  <c r="P1442" i="1"/>
  <c r="O1442" i="1"/>
  <c r="S1441" i="1"/>
  <c r="R1441" i="1"/>
  <c r="Q1441" i="1"/>
  <c r="P1441" i="1"/>
  <c r="O1441" i="1"/>
  <c r="S1440" i="1"/>
  <c r="R1440" i="1"/>
  <c r="Q1440" i="1"/>
  <c r="P1440" i="1"/>
  <c r="O1440" i="1"/>
  <c r="S1439" i="1"/>
  <c r="R1439" i="1"/>
  <c r="Q1439" i="1"/>
  <c r="P1439" i="1"/>
  <c r="O1439" i="1"/>
  <c r="S1438" i="1"/>
  <c r="R1438" i="1"/>
  <c r="Q1438" i="1"/>
  <c r="P1438" i="1"/>
  <c r="O1438" i="1"/>
  <c r="S1437" i="1"/>
  <c r="R1437" i="1"/>
  <c r="Q1437" i="1"/>
  <c r="P1437" i="1"/>
  <c r="O1437" i="1"/>
  <c r="S1436" i="1"/>
  <c r="R1436" i="1"/>
  <c r="Q1436" i="1"/>
  <c r="P1436" i="1"/>
  <c r="O1436" i="1"/>
  <c r="S1435" i="1"/>
  <c r="R1435" i="1"/>
  <c r="Q1435" i="1"/>
  <c r="P1435" i="1"/>
  <c r="O1435" i="1"/>
  <c r="S1434" i="1"/>
  <c r="R1434" i="1"/>
  <c r="Q1434" i="1"/>
  <c r="P1434" i="1"/>
  <c r="O1434" i="1"/>
  <c r="S1433" i="1"/>
  <c r="R1433" i="1"/>
  <c r="Q1433" i="1"/>
  <c r="P1433" i="1"/>
  <c r="O1433" i="1"/>
  <c r="S1432" i="1"/>
  <c r="R1432" i="1"/>
  <c r="Q1432" i="1"/>
  <c r="P1432" i="1"/>
  <c r="O1432" i="1"/>
  <c r="S1431" i="1"/>
  <c r="R1431" i="1"/>
  <c r="Q1431" i="1"/>
  <c r="P1431" i="1"/>
  <c r="O1431" i="1"/>
  <c r="S1430" i="1"/>
  <c r="R1430" i="1"/>
  <c r="Q1430" i="1"/>
  <c r="P1430" i="1"/>
  <c r="O1430" i="1"/>
  <c r="S1429" i="1"/>
  <c r="R1429" i="1"/>
  <c r="Q1429" i="1"/>
  <c r="P1429" i="1"/>
  <c r="O1429" i="1"/>
  <c r="S1428" i="1"/>
  <c r="R1428" i="1"/>
  <c r="Q1428" i="1"/>
  <c r="P1428" i="1"/>
  <c r="O1428" i="1"/>
  <c r="S1427" i="1"/>
  <c r="R1427" i="1"/>
  <c r="Q1427" i="1"/>
  <c r="P1427" i="1"/>
  <c r="O1427" i="1"/>
  <c r="S1426" i="1"/>
  <c r="R1426" i="1"/>
  <c r="Q1426" i="1"/>
  <c r="P1426" i="1"/>
  <c r="O1426" i="1"/>
  <c r="S1425" i="1"/>
  <c r="R1425" i="1"/>
  <c r="Q1425" i="1"/>
  <c r="P1425" i="1"/>
  <c r="O1425" i="1"/>
  <c r="S1424" i="1"/>
  <c r="R1424" i="1"/>
  <c r="Q1424" i="1"/>
  <c r="P1424" i="1"/>
  <c r="O1424" i="1"/>
  <c r="S1423" i="1"/>
  <c r="R1423" i="1"/>
  <c r="Q1423" i="1"/>
  <c r="P1423" i="1"/>
  <c r="O1423" i="1"/>
  <c r="S1422" i="1"/>
  <c r="R1422" i="1"/>
  <c r="Q1422" i="1"/>
  <c r="P1422" i="1"/>
  <c r="O1422" i="1"/>
  <c r="S1421" i="1"/>
  <c r="R1421" i="1"/>
  <c r="Q1421" i="1"/>
  <c r="P1421" i="1"/>
  <c r="O1421" i="1"/>
  <c r="S1420" i="1"/>
  <c r="R1420" i="1"/>
  <c r="Q1420" i="1"/>
  <c r="P1420" i="1"/>
  <c r="O1420" i="1"/>
  <c r="S1419" i="1"/>
  <c r="R1419" i="1"/>
  <c r="Q1419" i="1"/>
  <c r="P1419" i="1"/>
  <c r="O1419" i="1"/>
  <c r="S1418" i="1"/>
  <c r="R1418" i="1"/>
  <c r="Q1418" i="1"/>
  <c r="P1418" i="1"/>
  <c r="O1418" i="1"/>
  <c r="S1417" i="1"/>
  <c r="R1417" i="1"/>
  <c r="Q1417" i="1"/>
  <c r="P1417" i="1"/>
  <c r="O1417" i="1"/>
  <c r="S1416" i="1"/>
  <c r="R1416" i="1"/>
  <c r="Q1416" i="1"/>
  <c r="P1416" i="1"/>
  <c r="O1416" i="1"/>
  <c r="S1415" i="1"/>
  <c r="R1415" i="1"/>
  <c r="Q1415" i="1"/>
  <c r="P1415" i="1"/>
  <c r="O1415" i="1"/>
  <c r="S1414" i="1"/>
  <c r="R1414" i="1"/>
  <c r="Q1414" i="1"/>
  <c r="P1414" i="1"/>
  <c r="O1414" i="1"/>
  <c r="S1413" i="1"/>
  <c r="R1413" i="1"/>
  <c r="Q1413" i="1"/>
  <c r="P1413" i="1"/>
  <c r="O1413" i="1"/>
  <c r="S1412" i="1"/>
  <c r="R1412" i="1"/>
  <c r="Q1412" i="1"/>
  <c r="P1412" i="1"/>
  <c r="O1412" i="1"/>
  <c r="S1411" i="1"/>
  <c r="R1411" i="1"/>
  <c r="Q1411" i="1"/>
  <c r="P1411" i="1"/>
  <c r="O1411" i="1"/>
  <c r="S1410" i="1"/>
  <c r="R1410" i="1"/>
  <c r="Q1410" i="1"/>
  <c r="P1410" i="1"/>
  <c r="O1410" i="1"/>
  <c r="S1409" i="1"/>
  <c r="R1409" i="1"/>
  <c r="Q1409" i="1"/>
  <c r="P1409" i="1"/>
  <c r="O1409" i="1"/>
  <c r="S1408" i="1"/>
  <c r="R1408" i="1"/>
  <c r="Q1408" i="1"/>
  <c r="P1408" i="1"/>
  <c r="O1408" i="1"/>
  <c r="S1407" i="1"/>
  <c r="R1407" i="1"/>
  <c r="Q1407" i="1"/>
  <c r="P1407" i="1"/>
  <c r="O1407" i="1"/>
  <c r="S1406" i="1"/>
  <c r="R1406" i="1"/>
  <c r="Q1406" i="1"/>
  <c r="P1406" i="1"/>
  <c r="O1406" i="1"/>
  <c r="S1405" i="1"/>
  <c r="R1405" i="1"/>
  <c r="Q1405" i="1"/>
  <c r="P1405" i="1"/>
  <c r="O1405" i="1"/>
  <c r="S1404" i="1"/>
  <c r="R1404" i="1"/>
  <c r="Q1404" i="1"/>
  <c r="P1404" i="1"/>
  <c r="O1404" i="1"/>
  <c r="S1403" i="1"/>
  <c r="R1403" i="1"/>
  <c r="Q1403" i="1"/>
  <c r="P1403" i="1"/>
  <c r="O1403" i="1"/>
  <c r="S1402" i="1"/>
  <c r="R1402" i="1"/>
  <c r="Q1402" i="1"/>
  <c r="P1402" i="1"/>
  <c r="O1402" i="1"/>
  <c r="S1401" i="1"/>
  <c r="R1401" i="1"/>
  <c r="Q1401" i="1"/>
  <c r="P1401" i="1"/>
  <c r="O1401" i="1"/>
  <c r="S1400" i="1"/>
  <c r="R1400" i="1"/>
  <c r="Q1400" i="1"/>
  <c r="P1400" i="1"/>
  <c r="O1400" i="1"/>
  <c r="S1399" i="1"/>
  <c r="R1399" i="1"/>
  <c r="Q1399" i="1"/>
  <c r="P1399" i="1"/>
  <c r="O1399" i="1"/>
  <c r="S1398" i="1"/>
  <c r="R1398" i="1"/>
  <c r="Q1398" i="1"/>
  <c r="P1398" i="1"/>
  <c r="O1398" i="1"/>
  <c r="S1397" i="1"/>
  <c r="R1397" i="1"/>
  <c r="Q1397" i="1"/>
  <c r="P1397" i="1"/>
  <c r="O1397" i="1"/>
  <c r="S1396" i="1"/>
  <c r="R1396" i="1"/>
  <c r="Q1396" i="1"/>
  <c r="P1396" i="1"/>
  <c r="O1396" i="1"/>
  <c r="S1395" i="1"/>
  <c r="R1395" i="1"/>
  <c r="Q1395" i="1"/>
  <c r="P1395" i="1"/>
  <c r="O1395" i="1"/>
  <c r="S1394" i="1"/>
  <c r="R1394" i="1"/>
  <c r="Q1394" i="1"/>
  <c r="P1394" i="1"/>
  <c r="O1394" i="1"/>
  <c r="S1393" i="1"/>
  <c r="R1393" i="1"/>
  <c r="Q1393" i="1"/>
  <c r="P1393" i="1"/>
  <c r="O1393" i="1"/>
  <c r="S1392" i="1"/>
  <c r="R1392" i="1"/>
  <c r="Q1392" i="1"/>
  <c r="P1392" i="1"/>
  <c r="O1392" i="1"/>
  <c r="S1391" i="1"/>
  <c r="R1391" i="1"/>
  <c r="Q1391" i="1"/>
  <c r="P1391" i="1"/>
  <c r="O1391" i="1"/>
  <c r="S1390" i="1"/>
  <c r="R1390" i="1"/>
  <c r="Q1390" i="1"/>
  <c r="P1390" i="1"/>
  <c r="O1390" i="1"/>
  <c r="S1389" i="1"/>
  <c r="R1389" i="1"/>
  <c r="Q1389" i="1"/>
  <c r="P1389" i="1"/>
  <c r="O1389" i="1"/>
  <c r="S1388" i="1"/>
  <c r="R1388" i="1"/>
  <c r="Q1388" i="1"/>
  <c r="P1388" i="1"/>
  <c r="O1388" i="1"/>
  <c r="S1387" i="1"/>
  <c r="R1387" i="1"/>
  <c r="Q1387" i="1"/>
  <c r="P1387" i="1"/>
  <c r="O1387" i="1"/>
  <c r="S1386" i="1"/>
  <c r="R1386" i="1"/>
  <c r="Q1386" i="1"/>
  <c r="P1386" i="1"/>
  <c r="O1386" i="1"/>
  <c r="S1385" i="1"/>
  <c r="R1385" i="1"/>
  <c r="Q1385" i="1"/>
  <c r="P1385" i="1"/>
  <c r="O1385" i="1"/>
  <c r="S1384" i="1"/>
  <c r="R1384" i="1"/>
  <c r="Q1384" i="1"/>
  <c r="P1384" i="1"/>
  <c r="O1384" i="1"/>
  <c r="S1383" i="1"/>
  <c r="R1383" i="1"/>
  <c r="Q1383" i="1"/>
  <c r="P1383" i="1"/>
  <c r="O1383" i="1"/>
  <c r="S1382" i="1"/>
  <c r="R1382" i="1"/>
  <c r="Q1382" i="1"/>
  <c r="P1382" i="1"/>
  <c r="O1382" i="1"/>
  <c r="S1381" i="1"/>
  <c r="R1381" i="1"/>
  <c r="Q1381" i="1"/>
  <c r="P1381" i="1"/>
  <c r="O1381" i="1"/>
  <c r="S1380" i="1"/>
  <c r="R1380" i="1"/>
  <c r="Q1380" i="1"/>
  <c r="P1380" i="1"/>
  <c r="O1380" i="1"/>
  <c r="S1379" i="1"/>
  <c r="R1379" i="1"/>
  <c r="Q1379" i="1"/>
  <c r="P1379" i="1"/>
  <c r="O1379" i="1"/>
  <c r="S1378" i="1"/>
  <c r="R1378" i="1"/>
  <c r="Q1378" i="1"/>
  <c r="P1378" i="1"/>
  <c r="O1378" i="1"/>
  <c r="S1377" i="1"/>
  <c r="R1377" i="1"/>
  <c r="Q1377" i="1"/>
  <c r="P1377" i="1"/>
  <c r="O1377" i="1"/>
  <c r="S1376" i="1"/>
  <c r="R1376" i="1"/>
  <c r="Q1376" i="1"/>
  <c r="P1376" i="1"/>
  <c r="O1376" i="1"/>
  <c r="S1375" i="1"/>
  <c r="R1375" i="1"/>
  <c r="Q1375" i="1"/>
  <c r="P1375" i="1"/>
  <c r="O1375" i="1"/>
  <c r="S1374" i="1"/>
  <c r="R1374" i="1"/>
  <c r="Q1374" i="1"/>
  <c r="P1374" i="1"/>
  <c r="O1374" i="1"/>
  <c r="S1373" i="1"/>
  <c r="R1373" i="1"/>
  <c r="Q1373" i="1"/>
  <c r="P1373" i="1"/>
  <c r="O1373" i="1"/>
  <c r="S1372" i="1"/>
  <c r="R1372" i="1"/>
  <c r="Q1372" i="1"/>
  <c r="P1372" i="1"/>
  <c r="O1372" i="1"/>
  <c r="S1371" i="1"/>
  <c r="R1371" i="1"/>
  <c r="Q1371" i="1"/>
  <c r="P1371" i="1"/>
  <c r="O1371" i="1"/>
  <c r="S1370" i="1"/>
  <c r="R1370" i="1"/>
  <c r="Q1370" i="1"/>
  <c r="P1370" i="1"/>
  <c r="O1370" i="1"/>
  <c r="S1369" i="1"/>
  <c r="R1369" i="1"/>
  <c r="Q1369" i="1"/>
  <c r="P1369" i="1"/>
  <c r="O1369" i="1"/>
  <c r="S1368" i="1"/>
  <c r="R1368" i="1"/>
  <c r="Q1368" i="1"/>
  <c r="P1368" i="1"/>
  <c r="O1368" i="1"/>
  <c r="S1367" i="1"/>
  <c r="R1367" i="1"/>
  <c r="Q1367" i="1"/>
  <c r="P1367" i="1"/>
  <c r="O1367" i="1"/>
  <c r="S1366" i="1"/>
  <c r="R1366" i="1"/>
  <c r="Q1366" i="1"/>
  <c r="P1366" i="1"/>
  <c r="O1366" i="1"/>
  <c r="S1365" i="1"/>
  <c r="R1365" i="1"/>
  <c r="Q1365" i="1"/>
  <c r="P1365" i="1"/>
  <c r="O1365" i="1"/>
  <c r="S1364" i="1"/>
  <c r="R1364" i="1"/>
  <c r="Q1364" i="1"/>
  <c r="P1364" i="1"/>
  <c r="O1364" i="1"/>
  <c r="S1363" i="1"/>
  <c r="R1363" i="1"/>
  <c r="Q1363" i="1"/>
  <c r="P1363" i="1"/>
  <c r="O1363" i="1"/>
  <c r="S1362" i="1"/>
  <c r="R1362" i="1"/>
  <c r="Q1362" i="1"/>
  <c r="P1362" i="1"/>
  <c r="O1362" i="1"/>
  <c r="S1361" i="1"/>
  <c r="R1361" i="1"/>
  <c r="Q1361" i="1"/>
  <c r="P1361" i="1"/>
  <c r="O1361" i="1"/>
  <c r="S1360" i="1"/>
  <c r="R1360" i="1"/>
  <c r="Q1360" i="1"/>
  <c r="P1360" i="1"/>
  <c r="O1360" i="1"/>
  <c r="S1359" i="1"/>
  <c r="R1359" i="1"/>
  <c r="Q1359" i="1"/>
  <c r="P1359" i="1"/>
  <c r="O1359" i="1"/>
  <c r="S1358" i="1"/>
  <c r="R1358" i="1"/>
  <c r="Q1358" i="1"/>
  <c r="P1358" i="1"/>
  <c r="O1358" i="1"/>
  <c r="S1357" i="1"/>
  <c r="R1357" i="1"/>
  <c r="Q1357" i="1"/>
  <c r="P1357" i="1"/>
  <c r="O1357" i="1"/>
  <c r="S1356" i="1"/>
  <c r="R1356" i="1"/>
  <c r="Q1356" i="1"/>
  <c r="P1356" i="1"/>
  <c r="O1356" i="1"/>
  <c r="S1355" i="1"/>
  <c r="R1355" i="1"/>
  <c r="Q1355" i="1"/>
  <c r="P1355" i="1"/>
  <c r="O1355" i="1"/>
  <c r="S1354" i="1"/>
  <c r="R1354" i="1"/>
  <c r="Q1354" i="1"/>
  <c r="P1354" i="1"/>
  <c r="O1354" i="1"/>
  <c r="S1353" i="1"/>
  <c r="R1353" i="1"/>
  <c r="Q1353" i="1"/>
  <c r="P1353" i="1"/>
  <c r="O1353" i="1"/>
  <c r="S1352" i="1"/>
  <c r="R1352" i="1"/>
  <c r="Q1352" i="1"/>
  <c r="P1352" i="1"/>
  <c r="O1352" i="1"/>
  <c r="S1351" i="1"/>
  <c r="R1351" i="1"/>
  <c r="Q1351" i="1"/>
  <c r="P1351" i="1"/>
  <c r="O1351" i="1"/>
  <c r="S1350" i="1"/>
  <c r="R1350" i="1"/>
  <c r="Q1350" i="1"/>
  <c r="P1350" i="1"/>
  <c r="O1350" i="1"/>
  <c r="S1349" i="1"/>
  <c r="R1349" i="1"/>
  <c r="Q1349" i="1"/>
  <c r="P1349" i="1"/>
  <c r="O1349" i="1"/>
  <c r="S1348" i="1"/>
  <c r="R1348" i="1"/>
  <c r="Q1348" i="1"/>
  <c r="P1348" i="1"/>
  <c r="O1348" i="1"/>
  <c r="S1347" i="1"/>
  <c r="R1347" i="1"/>
  <c r="Q1347" i="1"/>
  <c r="P1347" i="1"/>
  <c r="O1347" i="1"/>
  <c r="S1346" i="1"/>
  <c r="R1346" i="1"/>
  <c r="Q1346" i="1"/>
  <c r="P1346" i="1"/>
  <c r="O1346" i="1"/>
  <c r="S1345" i="1"/>
  <c r="R1345" i="1"/>
  <c r="Q1345" i="1"/>
  <c r="P1345" i="1"/>
  <c r="O1345" i="1"/>
  <c r="S1344" i="1"/>
  <c r="R1344" i="1"/>
  <c r="Q1344" i="1"/>
  <c r="P1344" i="1"/>
  <c r="O1344" i="1"/>
  <c r="S1343" i="1"/>
  <c r="R1343" i="1"/>
  <c r="Q1343" i="1"/>
  <c r="P1343" i="1"/>
  <c r="O1343" i="1"/>
  <c r="S1342" i="1"/>
  <c r="R1342" i="1"/>
  <c r="Q1342" i="1"/>
  <c r="P1342" i="1"/>
  <c r="O1342" i="1"/>
  <c r="S1341" i="1"/>
  <c r="R1341" i="1"/>
  <c r="Q1341" i="1"/>
  <c r="P1341" i="1"/>
  <c r="O1341" i="1"/>
  <c r="S1340" i="1"/>
  <c r="R1340" i="1"/>
  <c r="Q1340" i="1"/>
  <c r="P1340" i="1"/>
  <c r="O1340" i="1"/>
  <c r="S1339" i="1"/>
  <c r="R1339" i="1"/>
  <c r="Q1339" i="1"/>
  <c r="P1339" i="1"/>
  <c r="O1339" i="1"/>
  <c r="S1338" i="1"/>
  <c r="R1338" i="1"/>
  <c r="Q1338" i="1"/>
  <c r="P1338" i="1"/>
  <c r="O1338" i="1"/>
  <c r="S1337" i="1"/>
  <c r="R1337" i="1"/>
  <c r="Q1337" i="1"/>
  <c r="P1337" i="1"/>
  <c r="O1337" i="1"/>
  <c r="S1336" i="1"/>
  <c r="R1336" i="1"/>
  <c r="Q1336" i="1"/>
  <c r="P1336" i="1"/>
  <c r="O1336" i="1"/>
  <c r="S1335" i="1"/>
  <c r="R1335" i="1"/>
  <c r="Q1335" i="1"/>
  <c r="P1335" i="1"/>
  <c r="O1335" i="1"/>
  <c r="S1334" i="1"/>
  <c r="R1334" i="1"/>
  <c r="Q1334" i="1"/>
  <c r="P1334" i="1"/>
  <c r="O1334" i="1"/>
  <c r="S1333" i="1"/>
  <c r="R1333" i="1"/>
  <c r="Q1333" i="1"/>
  <c r="P1333" i="1"/>
  <c r="O1333" i="1"/>
  <c r="S1332" i="1"/>
  <c r="R1332" i="1"/>
  <c r="Q1332" i="1"/>
  <c r="P1332" i="1"/>
  <c r="O1332" i="1"/>
  <c r="S1331" i="1"/>
  <c r="R1331" i="1"/>
  <c r="Q1331" i="1"/>
  <c r="P1331" i="1"/>
  <c r="O1331" i="1"/>
  <c r="S1330" i="1"/>
  <c r="R1330" i="1"/>
  <c r="Q1330" i="1"/>
  <c r="P1330" i="1"/>
  <c r="O1330" i="1"/>
  <c r="S1329" i="1"/>
  <c r="R1329" i="1"/>
  <c r="Q1329" i="1"/>
  <c r="P1329" i="1"/>
  <c r="O1329" i="1"/>
  <c r="S1328" i="1"/>
  <c r="R1328" i="1"/>
  <c r="Q1328" i="1"/>
  <c r="P1328" i="1"/>
  <c r="O1328" i="1"/>
  <c r="S1327" i="1"/>
  <c r="R1327" i="1"/>
  <c r="Q1327" i="1"/>
  <c r="P1327" i="1"/>
  <c r="O1327" i="1"/>
  <c r="S1326" i="1"/>
  <c r="R1326" i="1"/>
  <c r="Q1326" i="1"/>
  <c r="P1326" i="1"/>
  <c r="O1326" i="1"/>
  <c r="S1325" i="1"/>
  <c r="R1325" i="1"/>
  <c r="Q1325" i="1"/>
  <c r="P1325" i="1"/>
  <c r="O1325" i="1"/>
  <c r="S1324" i="1"/>
  <c r="R1324" i="1"/>
  <c r="Q1324" i="1"/>
  <c r="P1324" i="1"/>
  <c r="O1324" i="1"/>
  <c r="S1323" i="1"/>
  <c r="R1323" i="1"/>
  <c r="Q1323" i="1"/>
  <c r="P1323" i="1"/>
  <c r="O1323" i="1"/>
  <c r="S1322" i="1"/>
  <c r="R1322" i="1"/>
  <c r="Q1322" i="1"/>
  <c r="P1322" i="1"/>
  <c r="O1322" i="1"/>
  <c r="S1321" i="1"/>
  <c r="R1321" i="1"/>
  <c r="Q1321" i="1"/>
  <c r="P1321" i="1"/>
  <c r="O1321" i="1"/>
  <c r="S1320" i="1"/>
  <c r="R1320" i="1"/>
  <c r="Q1320" i="1"/>
  <c r="P1320" i="1"/>
  <c r="O1320" i="1"/>
  <c r="S1319" i="1"/>
  <c r="R1319" i="1"/>
  <c r="Q1319" i="1"/>
  <c r="P1319" i="1"/>
  <c r="O1319" i="1"/>
  <c r="S1318" i="1"/>
  <c r="R1318" i="1"/>
  <c r="Q1318" i="1"/>
  <c r="P1318" i="1"/>
  <c r="O1318" i="1"/>
  <c r="S1317" i="1"/>
  <c r="R1317" i="1"/>
  <c r="Q1317" i="1"/>
  <c r="P1317" i="1"/>
  <c r="O1317" i="1"/>
  <c r="S1316" i="1"/>
  <c r="R1316" i="1"/>
  <c r="Q1316" i="1"/>
  <c r="P1316" i="1"/>
  <c r="O1316" i="1"/>
  <c r="S1315" i="1"/>
  <c r="R1315" i="1"/>
  <c r="Q1315" i="1"/>
  <c r="P1315" i="1"/>
  <c r="O1315" i="1"/>
  <c r="S1314" i="1"/>
  <c r="R1314" i="1"/>
  <c r="Q1314" i="1"/>
  <c r="P1314" i="1"/>
  <c r="O1314" i="1"/>
  <c r="S1313" i="1"/>
  <c r="R1313" i="1"/>
  <c r="Q1313" i="1"/>
  <c r="P1313" i="1"/>
  <c r="O1313" i="1"/>
  <c r="S1312" i="1"/>
  <c r="R1312" i="1"/>
  <c r="Q1312" i="1"/>
  <c r="P1312" i="1"/>
  <c r="O1312" i="1"/>
  <c r="S1311" i="1"/>
  <c r="R1311" i="1"/>
  <c r="Q1311" i="1"/>
  <c r="P1311" i="1"/>
  <c r="O1311" i="1"/>
  <c r="S1310" i="1"/>
  <c r="R1310" i="1"/>
  <c r="Q1310" i="1"/>
  <c r="P1310" i="1"/>
  <c r="O1310" i="1"/>
  <c r="S1309" i="1"/>
  <c r="R1309" i="1"/>
  <c r="Q1309" i="1"/>
  <c r="P1309" i="1"/>
  <c r="O1309" i="1"/>
  <c r="S1308" i="1"/>
  <c r="R1308" i="1"/>
  <c r="Q1308" i="1"/>
  <c r="P1308" i="1"/>
  <c r="O1308" i="1"/>
  <c r="S1307" i="1"/>
  <c r="R1307" i="1"/>
  <c r="Q1307" i="1"/>
  <c r="P1307" i="1"/>
  <c r="O1307" i="1"/>
  <c r="S1306" i="1"/>
  <c r="R1306" i="1"/>
  <c r="Q1306" i="1"/>
  <c r="P1306" i="1"/>
  <c r="O1306" i="1"/>
  <c r="S1305" i="1"/>
  <c r="R1305" i="1"/>
  <c r="Q1305" i="1"/>
  <c r="P1305" i="1"/>
  <c r="O1305" i="1"/>
  <c r="S1304" i="1"/>
  <c r="R1304" i="1"/>
  <c r="Q1304" i="1"/>
  <c r="P1304" i="1"/>
  <c r="O1304" i="1"/>
  <c r="S1303" i="1"/>
  <c r="R1303" i="1"/>
  <c r="Q1303" i="1"/>
  <c r="P1303" i="1"/>
  <c r="O1303" i="1"/>
  <c r="S1302" i="1"/>
  <c r="R1302" i="1"/>
  <c r="Q1302" i="1"/>
  <c r="P1302" i="1"/>
  <c r="O1302" i="1"/>
  <c r="S1301" i="1"/>
  <c r="R1301" i="1"/>
  <c r="Q1301" i="1"/>
  <c r="P1301" i="1"/>
  <c r="O1301" i="1"/>
  <c r="S1300" i="1"/>
  <c r="R1300" i="1"/>
  <c r="Q1300" i="1"/>
  <c r="P1300" i="1"/>
  <c r="O1300" i="1"/>
  <c r="S1299" i="1"/>
  <c r="R1299" i="1"/>
  <c r="Q1299" i="1"/>
  <c r="P1299" i="1"/>
  <c r="O1299" i="1"/>
  <c r="S1298" i="1"/>
  <c r="R1298" i="1"/>
  <c r="Q1298" i="1"/>
  <c r="P1298" i="1"/>
  <c r="O1298" i="1"/>
  <c r="S1297" i="1"/>
  <c r="R1297" i="1"/>
  <c r="Q1297" i="1"/>
  <c r="P1297" i="1"/>
  <c r="O1297" i="1"/>
  <c r="S1296" i="1"/>
  <c r="R1296" i="1"/>
  <c r="Q1296" i="1"/>
  <c r="P1296" i="1"/>
  <c r="O1296" i="1"/>
  <c r="S1295" i="1"/>
  <c r="R1295" i="1"/>
  <c r="Q1295" i="1"/>
  <c r="P1295" i="1"/>
  <c r="O1295" i="1"/>
  <c r="S1294" i="1"/>
  <c r="R1294" i="1"/>
  <c r="Q1294" i="1"/>
  <c r="P1294" i="1"/>
  <c r="O1294" i="1"/>
  <c r="S1293" i="1"/>
  <c r="R1293" i="1"/>
  <c r="Q1293" i="1"/>
  <c r="P1293" i="1"/>
  <c r="O1293" i="1"/>
  <c r="S1292" i="1"/>
  <c r="R1292" i="1"/>
  <c r="Q1292" i="1"/>
  <c r="P1292" i="1"/>
  <c r="O1292" i="1"/>
  <c r="S1291" i="1"/>
  <c r="R1291" i="1"/>
  <c r="Q1291" i="1"/>
  <c r="P1291" i="1"/>
  <c r="O1291" i="1"/>
  <c r="S1290" i="1"/>
  <c r="R1290" i="1"/>
  <c r="Q1290" i="1"/>
  <c r="P1290" i="1"/>
  <c r="O1290" i="1"/>
  <c r="S1289" i="1"/>
  <c r="R1289" i="1"/>
  <c r="Q1289" i="1"/>
  <c r="P1289" i="1"/>
  <c r="O1289" i="1"/>
  <c r="S1288" i="1"/>
  <c r="R1288" i="1"/>
  <c r="Q1288" i="1"/>
  <c r="P1288" i="1"/>
  <c r="O1288" i="1"/>
  <c r="S1287" i="1"/>
  <c r="R1287" i="1"/>
  <c r="Q1287" i="1"/>
  <c r="P1287" i="1"/>
  <c r="O1287" i="1"/>
  <c r="S1286" i="1"/>
  <c r="R1286" i="1"/>
  <c r="Q1286" i="1"/>
  <c r="P1286" i="1"/>
  <c r="O1286" i="1"/>
  <c r="S1285" i="1"/>
  <c r="R1285" i="1"/>
  <c r="Q1285" i="1"/>
  <c r="P1285" i="1"/>
  <c r="O1285" i="1"/>
  <c r="S1284" i="1"/>
  <c r="R1284" i="1"/>
  <c r="Q1284" i="1"/>
  <c r="P1284" i="1"/>
  <c r="O1284" i="1"/>
  <c r="S1283" i="1"/>
  <c r="R1283" i="1"/>
  <c r="Q1283" i="1"/>
  <c r="P1283" i="1"/>
  <c r="O1283" i="1"/>
  <c r="S1282" i="1"/>
  <c r="R1282" i="1"/>
  <c r="Q1282" i="1"/>
  <c r="P1282" i="1"/>
  <c r="O1282" i="1"/>
  <c r="S1281" i="1"/>
  <c r="R1281" i="1"/>
  <c r="Q1281" i="1"/>
  <c r="P1281" i="1"/>
  <c r="O1281" i="1"/>
  <c r="S1280" i="1"/>
  <c r="R1280" i="1"/>
  <c r="Q1280" i="1"/>
  <c r="P1280" i="1"/>
  <c r="O1280" i="1"/>
  <c r="S1279" i="1"/>
  <c r="R1279" i="1"/>
  <c r="Q1279" i="1"/>
  <c r="P1279" i="1"/>
  <c r="O1279" i="1"/>
  <c r="S1278" i="1"/>
  <c r="R1278" i="1"/>
  <c r="Q1278" i="1"/>
  <c r="P1278" i="1"/>
  <c r="O1278" i="1"/>
  <c r="S1277" i="1"/>
  <c r="R1277" i="1"/>
  <c r="Q1277" i="1"/>
  <c r="P1277" i="1"/>
  <c r="O1277" i="1"/>
  <c r="S1276" i="1"/>
  <c r="R1276" i="1"/>
  <c r="Q1276" i="1"/>
  <c r="P1276" i="1"/>
  <c r="O1276" i="1"/>
  <c r="S1275" i="1"/>
  <c r="R1275" i="1"/>
  <c r="Q1275" i="1"/>
  <c r="P1275" i="1"/>
  <c r="O1275" i="1"/>
  <c r="S1274" i="1"/>
  <c r="R1274" i="1"/>
  <c r="Q1274" i="1"/>
  <c r="P1274" i="1"/>
  <c r="O1274" i="1"/>
  <c r="S1273" i="1"/>
  <c r="R1273" i="1"/>
  <c r="Q1273" i="1"/>
  <c r="P1273" i="1"/>
  <c r="O1273" i="1"/>
  <c r="S1272" i="1"/>
  <c r="R1272" i="1"/>
  <c r="Q1272" i="1"/>
  <c r="P1272" i="1"/>
  <c r="O1272" i="1"/>
  <c r="S1271" i="1"/>
  <c r="R1271" i="1"/>
  <c r="Q1271" i="1"/>
  <c r="P1271" i="1"/>
  <c r="O1271" i="1"/>
  <c r="S1270" i="1"/>
  <c r="R1270" i="1"/>
  <c r="Q1270" i="1"/>
  <c r="P1270" i="1"/>
  <c r="O1270" i="1"/>
  <c r="S1269" i="1"/>
  <c r="R1269" i="1"/>
  <c r="Q1269" i="1"/>
  <c r="P1269" i="1"/>
  <c r="O1269" i="1"/>
  <c r="S1268" i="1"/>
  <c r="R1268" i="1"/>
  <c r="Q1268" i="1"/>
  <c r="P1268" i="1"/>
  <c r="O1268" i="1"/>
  <c r="S1267" i="1"/>
  <c r="R1267" i="1"/>
  <c r="Q1267" i="1"/>
  <c r="P1267" i="1"/>
  <c r="O1267" i="1"/>
  <c r="S1266" i="1"/>
  <c r="R1266" i="1"/>
  <c r="Q1266" i="1"/>
  <c r="P1266" i="1"/>
  <c r="O1266" i="1"/>
  <c r="S1265" i="1"/>
  <c r="R1265" i="1"/>
  <c r="Q1265" i="1"/>
  <c r="P1265" i="1"/>
  <c r="O1265" i="1"/>
  <c r="S1264" i="1"/>
  <c r="R1264" i="1"/>
  <c r="Q1264" i="1"/>
  <c r="P1264" i="1"/>
  <c r="O1264" i="1"/>
  <c r="S1263" i="1"/>
  <c r="R1263" i="1"/>
  <c r="Q1263" i="1"/>
  <c r="P1263" i="1"/>
  <c r="O1263" i="1"/>
  <c r="S1262" i="1"/>
  <c r="R1262" i="1"/>
  <c r="Q1262" i="1"/>
  <c r="P1262" i="1"/>
  <c r="O1262" i="1"/>
  <c r="S1261" i="1"/>
  <c r="R1261" i="1"/>
  <c r="Q1261" i="1"/>
  <c r="P1261" i="1"/>
  <c r="O1261" i="1"/>
  <c r="S1260" i="1"/>
  <c r="R1260" i="1"/>
  <c r="Q1260" i="1"/>
  <c r="P1260" i="1"/>
  <c r="O1260" i="1"/>
  <c r="S1259" i="1"/>
  <c r="R1259" i="1"/>
  <c r="Q1259" i="1"/>
  <c r="P1259" i="1"/>
  <c r="O1259" i="1"/>
  <c r="S1258" i="1"/>
  <c r="R1258" i="1"/>
  <c r="Q1258" i="1"/>
  <c r="P1258" i="1"/>
  <c r="O1258" i="1"/>
  <c r="S1257" i="1"/>
  <c r="R1257" i="1"/>
  <c r="Q1257" i="1"/>
  <c r="P1257" i="1"/>
  <c r="O1257" i="1"/>
  <c r="S1256" i="1"/>
  <c r="R1256" i="1"/>
  <c r="Q1256" i="1"/>
  <c r="P1256" i="1"/>
  <c r="O1256" i="1"/>
  <c r="S1255" i="1"/>
  <c r="R1255" i="1"/>
  <c r="Q1255" i="1"/>
  <c r="P1255" i="1"/>
  <c r="O1255" i="1"/>
  <c r="S1254" i="1"/>
  <c r="R1254" i="1"/>
  <c r="Q1254" i="1"/>
  <c r="P1254" i="1"/>
  <c r="O1254" i="1"/>
  <c r="S1253" i="1"/>
  <c r="R1253" i="1"/>
  <c r="Q1253" i="1"/>
  <c r="P1253" i="1"/>
  <c r="O1253" i="1"/>
  <c r="S1252" i="1"/>
  <c r="R1252" i="1"/>
  <c r="Q1252" i="1"/>
  <c r="P1252" i="1"/>
  <c r="O1252" i="1"/>
  <c r="S1251" i="1"/>
  <c r="R1251" i="1"/>
  <c r="Q1251" i="1"/>
  <c r="P1251" i="1"/>
  <c r="O1251" i="1"/>
  <c r="S1250" i="1"/>
  <c r="R1250" i="1"/>
  <c r="Q1250" i="1"/>
  <c r="P1250" i="1"/>
  <c r="O1250" i="1"/>
  <c r="S1249" i="1"/>
  <c r="R1249" i="1"/>
  <c r="Q1249" i="1"/>
  <c r="P1249" i="1"/>
  <c r="O1249" i="1"/>
  <c r="S1248" i="1"/>
  <c r="R1248" i="1"/>
  <c r="Q1248" i="1"/>
  <c r="P1248" i="1"/>
  <c r="O1248" i="1"/>
  <c r="S1247" i="1"/>
  <c r="R1247" i="1"/>
  <c r="Q1247" i="1"/>
  <c r="P1247" i="1"/>
  <c r="O1247" i="1"/>
  <c r="S1246" i="1"/>
  <c r="R1246" i="1"/>
  <c r="Q1246" i="1"/>
  <c r="P1246" i="1"/>
  <c r="O1246" i="1"/>
  <c r="S1245" i="1"/>
  <c r="R1245" i="1"/>
  <c r="Q1245" i="1"/>
  <c r="P1245" i="1"/>
  <c r="O1245" i="1"/>
  <c r="S1244" i="1"/>
  <c r="R1244" i="1"/>
  <c r="Q1244" i="1"/>
  <c r="P1244" i="1"/>
  <c r="O1244" i="1"/>
  <c r="S1243" i="1"/>
  <c r="R1243" i="1"/>
  <c r="Q1243" i="1"/>
  <c r="P1243" i="1"/>
  <c r="O1243" i="1"/>
  <c r="S1242" i="1"/>
  <c r="R1242" i="1"/>
  <c r="Q1242" i="1"/>
  <c r="P1242" i="1"/>
  <c r="O1242" i="1"/>
  <c r="S1241" i="1"/>
  <c r="R1241" i="1"/>
  <c r="Q1241" i="1"/>
  <c r="P1241" i="1"/>
  <c r="O1241" i="1"/>
  <c r="S1240" i="1"/>
  <c r="R1240" i="1"/>
  <c r="Q1240" i="1"/>
  <c r="P1240" i="1"/>
  <c r="O1240" i="1"/>
  <c r="S1239" i="1"/>
  <c r="R1239" i="1"/>
  <c r="Q1239" i="1"/>
  <c r="P1239" i="1"/>
  <c r="O1239" i="1"/>
  <c r="S1238" i="1"/>
  <c r="R1238" i="1"/>
  <c r="Q1238" i="1"/>
  <c r="P1238" i="1"/>
  <c r="O1238" i="1"/>
  <c r="S1237" i="1"/>
  <c r="R1237" i="1"/>
  <c r="Q1237" i="1"/>
  <c r="P1237" i="1"/>
  <c r="O1237" i="1"/>
  <c r="S1236" i="1"/>
  <c r="R1236" i="1"/>
  <c r="Q1236" i="1"/>
  <c r="P1236" i="1"/>
  <c r="O1236" i="1"/>
  <c r="S1235" i="1"/>
  <c r="R1235" i="1"/>
  <c r="Q1235" i="1"/>
  <c r="P1235" i="1"/>
  <c r="O1235" i="1"/>
  <c r="S1234" i="1"/>
  <c r="R1234" i="1"/>
  <c r="Q1234" i="1"/>
  <c r="P1234" i="1"/>
  <c r="O1234" i="1"/>
  <c r="S1233" i="1"/>
  <c r="R1233" i="1"/>
  <c r="Q1233" i="1"/>
  <c r="P1233" i="1"/>
  <c r="O1233" i="1"/>
  <c r="S1232" i="1"/>
  <c r="R1232" i="1"/>
  <c r="Q1232" i="1"/>
  <c r="P1232" i="1"/>
  <c r="O1232" i="1"/>
  <c r="S1231" i="1"/>
  <c r="R1231" i="1"/>
  <c r="Q1231" i="1"/>
  <c r="P1231" i="1"/>
  <c r="O1231" i="1"/>
  <c r="S1230" i="1"/>
  <c r="R1230" i="1"/>
  <c r="Q1230" i="1"/>
  <c r="P1230" i="1"/>
  <c r="O1230" i="1"/>
  <c r="S1229" i="1"/>
  <c r="R1229" i="1"/>
  <c r="Q1229" i="1"/>
  <c r="P1229" i="1"/>
  <c r="O1229" i="1"/>
  <c r="S1228" i="1"/>
  <c r="R1228" i="1"/>
  <c r="Q1228" i="1"/>
  <c r="P1228" i="1"/>
  <c r="O1228" i="1"/>
  <c r="S1227" i="1"/>
  <c r="R1227" i="1"/>
  <c r="Q1227" i="1"/>
  <c r="P1227" i="1"/>
  <c r="O1227" i="1"/>
  <c r="S1226" i="1"/>
  <c r="R1226" i="1"/>
  <c r="Q1226" i="1"/>
  <c r="P1226" i="1"/>
  <c r="O1226" i="1"/>
  <c r="S1225" i="1"/>
  <c r="R1225" i="1"/>
  <c r="Q1225" i="1"/>
  <c r="P1225" i="1"/>
  <c r="O1225" i="1"/>
  <c r="S1224" i="1"/>
  <c r="R1224" i="1"/>
  <c r="Q1224" i="1"/>
  <c r="P1224" i="1"/>
  <c r="O1224" i="1"/>
  <c r="S1223" i="1"/>
  <c r="R1223" i="1"/>
  <c r="Q1223" i="1"/>
  <c r="P1223" i="1"/>
  <c r="O1223" i="1"/>
  <c r="S1222" i="1"/>
  <c r="R1222" i="1"/>
  <c r="Q1222" i="1"/>
  <c r="P1222" i="1"/>
  <c r="O1222" i="1"/>
  <c r="S1221" i="1"/>
  <c r="R1221" i="1"/>
  <c r="Q1221" i="1"/>
  <c r="P1221" i="1"/>
  <c r="O1221" i="1"/>
  <c r="S1220" i="1"/>
  <c r="R1220" i="1"/>
  <c r="Q1220" i="1"/>
  <c r="P1220" i="1"/>
  <c r="O1220" i="1"/>
  <c r="S1219" i="1"/>
  <c r="R1219" i="1"/>
  <c r="Q1219" i="1"/>
  <c r="P1219" i="1"/>
  <c r="O1219" i="1"/>
  <c r="S1218" i="1"/>
  <c r="R1218" i="1"/>
  <c r="Q1218" i="1"/>
  <c r="P1218" i="1"/>
  <c r="O1218" i="1"/>
  <c r="S1217" i="1"/>
  <c r="R1217" i="1"/>
  <c r="Q1217" i="1"/>
  <c r="P1217" i="1"/>
  <c r="O1217" i="1"/>
  <c r="S1216" i="1"/>
  <c r="R1216" i="1"/>
  <c r="Q1216" i="1"/>
  <c r="P1216" i="1"/>
  <c r="O1216" i="1"/>
  <c r="S1215" i="1"/>
  <c r="R1215" i="1"/>
  <c r="Q1215" i="1"/>
  <c r="P1215" i="1"/>
  <c r="O1215" i="1"/>
  <c r="S1214" i="1"/>
  <c r="R1214" i="1"/>
  <c r="Q1214" i="1"/>
  <c r="P1214" i="1"/>
  <c r="O1214" i="1"/>
  <c r="S1213" i="1"/>
  <c r="R1213" i="1"/>
  <c r="Q1213" i="1"/>
  <c r="P1213" i="1"/>
  <c r="O1213" i="1"/>
  <c r="S1212" i="1"/>
  <c r="R1212" i="1"/>
  <c r="Q1212" i="1"/>
  <c r="P1212" i="1"/>
  <c r="O1212" i="1"/>
  <c r="S1211" i="1"/>
  <c r="R1211" i="1"/>
  <c r="Q1211" i="1"/>
  <c r="P1211" i="1"/>
  <c r="O1211" i="1"/>
  <c r="S1210" i="1"/>
  <c r="R1210" i="1"/>
  <c r="Q1210" i="1"/>
  <c r="P1210" i="1"/>
  <c r="O1210" i="1"/>
  <c r="S1209" i="1"/>
  <c r="R1209" i="1"/>
  <c r="Q1209" i="1"/>
  <c r="P1209" i="1"/>
  <c r="O1209" i="1"/>
  <c r="S1208" i="1"/>
  <c r="R1208" i="1"/>
  <c r="Q1208" i="1"/>
  <c r="P1208" i="1"/>
  <c r="O1208" i="1"/>
  <c r="S1207" i="1"/>
  <c r="R1207" i="1"/>
  <c r="Q1207" i="1"/>
  <c r="P1207" i="1"/>
  <c r="O1207" i="1"/>
  <c r="S1206" i="1"/>
  <c r="R1206" i="1"/>
  <c r="Q1206" i="1"/>
  <c r="P1206" i="1"/>
  <c r="O1206" i="1"/>
  <c r="S1205" i="1"/>
  <c r="R1205" i="1"/>
  <c r="Q1205" i="1"/>
  <c r="P1205" i="1"/>
  <c r="O1205" i="1"/>
  <c r="S1204" i="1"/>
  <c r="R1204" i="1"/>
  <c r="Q1204" i="1"/>
  <c r="P1204" i="1"/>
  <c r="O1204" i="1"/>
  <c r="S1203" i="1"/>
  <c r="R1203" i="1"/>
  <c r="Q1203" i="1"/>
  <c r="P1203" i="1"/>
  <c r="O1203" i="1"/>
  <c r="S1202" i="1"/>
  <c r="R1202" i="1"/>
  <c r="Q1202" i="1"/>
  <c r="P1202" i="1"/>
  <c r="O1202" i="1"/>
  <c r="S1201" i="1"/>
  <c r="R1201" i="1"/>
  <c r="Q1201" i="1"/>
  <c r="P1201" i="1"/>
  <c r="O1201" i="1"/>
  <c r="S1200" i="1"/>
  <c r="R1200" i="1"/>
  <c r="Q1200" i="1"/>
  <c r="P1200" i="1"/>
  <c r="O1200" i="1"/>
  <c r="S1199" i="1"/>
  <c r="R1199" i="1"/>
  <c r="Q1199" i="1"/>
  <c r="P1199" i="1"/>
  <c r="O1199" i="1"/>
  <c r="S1198" i="1"/>
  <c r="R1198" i="1"/>
  <c r="Q1198" i="1"/>
  <c r="P1198" i="1"/>
  <c r="O1198" i="1"/>
  <c r="S1197" i="1"/>
  <c r="R1197" i="1"/>
  <c r="Q1197" i="1"/>
  <c r="P1197" i="1"/>
  <c r="O1197" i="1"/>
  <c r="S1196" i="1"/>
  <c r="R1196" i="1"/>
  <c r="Q1196" i="1"/>
  <c r="P1196" i="1"/>
  <c r="O1196" i="1"/>
  <c r="S1195" i="1"/>
  <c r="R1195" i="1"/>
  <c r="Q1195" i="1"/>
  <c r="P1195" i="1"/>
  <c r="O1195" i="1"/>
  <c r="S1194" i="1"/>
  <c r="R1194" i="1"/>
  <c r="Q1194" i="1"/>
  <c r="P1194" i="1"/>
  <c r="O1194" i="1"/>
  <c r="S1193" i="1"/>
  <c r="R1193" i="1"/>
  <c r="Q1193" i="1"/>
  <c r="P1193" i="1"/>
  <c r="O1193" i="1"/>
  <c r="S1192" i="1"/>
  <c r="R1192" i="1"/>
  <c r="Q1192" i="1"/>
  <c r="P1192" i="1"/>
  <c r="O1192" i="1"/>
  <c r="S1191" i="1"/>
  <c r="R1191" i="1"/>
  <c r="Q1191" i="1"/>
  <c r="P1191" i="1"/>
  <c r="O1191" i="1"/>
  <c r="S1190" i="1"/>
  <c r="R1190" i="1"/>
  <c r="Q1190" i="1"/>
  <c r="P1190" i="1"/>
  <c r="O1190" i="1"/>
  <c r="S1189" i="1"/>
  <c r="R1189" i="1"/>
  <c r="Q1189" i="1"/>
  <c r="P1189" i="1"/>
  <c r="O1189" i="1"/>
  <c r="S1188" i="1"/>
  <c r="R1188" i="1"/>
  <c r="Q1188" i="1"/>
  <c r="P1188" i="1"/>
  <c r="O1188" i="1"/>
  <c r="S1187" i="1"/>
  <c r="R1187" i="1"/>
  <c r="Q1187" i="1"/>
  <c r="P1187" i="1"/>
  <c r="O1187" i="1"/>
  <c r="S1186" i="1"/>
  <c r="R1186" i="1"/>
  <c r="Q1186" i="1"/>
  <c r="P1186" i="1"/>
  <c r="O1186" i="1"/>
  <c r="S1185" i="1"/>
  <c r="R1185" i="1"/>
  <c r="Q1185" i="1"/>
  <c r="P1185" i="1"/>
  <c r="O1185" i="1"/>
  <c r="S1184" i="1"/>
  <c r="R1184" i="1"/>
  <c r="Q1184" i="1"/>
  <c r="P1184" i="1"/>
  <c r="O1184" i="1"/>
  <c r="S1183" i="1"/>
  <c r="R1183" i="1"/>
  <c r="Q1183" i="1"/>
  <c r="P1183" i="1"/>
  <c r="O1183" i="1"/>
  <c r="S1182" i="1"/>
  <c r="R1182" i="1"/>
  <c r="Q1182" i="1"/>
  <c r="P1182" i="1"/>
  <c r="O1182" i="1"/>
  <c r="S1181" i="1"/>
  <c r="R1181" i="1"/>
  <c r="Q1181" i="1"/>
  <c r="P1181" i="1"/>
  <c r="O1181" i="1"/>
  <c r="S1180" i="1"/>
  <c r="R1180" i="1"/>
  <c r="Q1180" i="1"/>
  <c r="P1180" i="1"/>
  <c r="O1180" i="1"/>
  <c r="S1179" i="1"/>
  <c r="R1179" i="1"/>
  <c r="Q1179" i="1"/>
  <c r="P1179" i="1"/>
  <c r="O1179" i="1"/>
  <c r="S1178" i="1"/>
  <c r="R1178" i="1"/>
  <c r="Q1178" i="1"/>
  <c r="P1178" i="1"/>
  <c r="O1178" i="1"/>
  <c r="S1177" i="1"/>
  <c r="R1177" i="1"/>
  <c r="Q1177" i="1"/>
  <c r="P1177" i="1"/>
  <c r="O1177" i="1"/>
  <c r="S1176" i="1"/>
  <c r="R1176" i="1"/>
  <c r="Q1176" i="1"/>
  <c r="P1176" i="1"/>
  <c r="O1176" i="1"/>
  <c r="S1175" i="1"/>
  <c r="R1175" i="1"/>
  <c r="Q1175" i="1"/>
  <c r="P1175" i="1"/>
  <c r="O1175" i="1"/>
  <c r="S1174" i="1"/>
  <c r="R1174" i="1"/>
  <c r="Q1174" i="1"/>
  <c r="P1174" i="1"/>
  <c r="O1174" i="1"/>
  <c r="S1173" i="1"/>
  <c r="R1173" i="1"/>
  <c r="Q1173" i="1"/>
  <c r="P1173" i="1"/>
  <c r="O1173" i="1"/>
  <c r="S1172" i="1"/>
  <c r="R1172" i="1"/>
  <c r="Q1172" i="1"/>
  <c r="P1172" i="1"/>
  <c r="O1172" i="1"/>
  <c r="S1171" i="1"/>
  <c r="R1171" i="1"/>
  <c r="Q1171" i="1"/>
  <c r="P1171" i="1"/>
  <c r="O1171" i="1"/>
  <c r="S1170" i="1"/>
  <c r="R1170" i="1"/>
  <c r="Q1170" i="1"/>
  <c r="P1170" i="1"/>
  <c r="O1170" i="1"/>
  <c r="S1169" i="1"/>
  <c r="R1169" i="1"/>
  <c r="Q1169" i="1"/>
  <c r="P1169" i="1"/>
  <c r="O1169" i="1"/>
  <c r="S1168" i="1"/>
  <c r="R1168" i="1"/>
  <c r="Q1168" i="1"/>
  <c r="P1168" i="1"/>
  <c r="O1168" i="1"/>
  <c r="S1167" i="1"/>
  <c r="R1167" i="1"/>
  <c r="Q1167" i="1"/>
  <c r="P1167" i="1"/>
  <c r="O1167" i="1"/>
  <c r="S1166" i="1"/>
  <c r="R1166" i="1"/>
  <c r="Q1166" i="1"/>
  <c r="P1166" i="1"/>
  <c r="O1166" i="1"/>
  <c r="S1165" i="1"/>
  <c r="R1165" i="1"/>
  <c r="Q1165" i="1"/>
  <c r="P1165" i="1"/>
  <c r="O1165" i="1"/>
  <c r="S1164" i="1"/>
  <c r="R1164" i="1"/>
  <c r="Q1164" i="1"/>
  <c r="P1164" i="1"/>
  <c r="O1164" i="1"/>
  <c r="S1163" i="1"/>
  <c r="R1163" i="1"/>
  <c r="Q1163" i="1"/>
  <c r="P1163" i="1"/>
  <c r="O1163" i="1"/>
  <c r="S1162" i="1"/>
  <c r="R1162" i="1"/>
  <c r="Q1162" i="1"/>
  <c r="P1162" i="1"/>
  <c r="O1162" i="1"/>
  <c r="S1161" i="1"/>
  <c r="R1161" i="1"/>
  <c r="Q1161" i="1"/>
  <c r="P1161" i="1"/>
  <c r="O1161" i="1"/>
  <c r="S1160" i="1"/>
  <c r="R1160" i="1"/>
  <c r="Q1160" i="1"/>
  <c r="P1160" i="1"/>
  <c r="O1160" i="1"/>
  <c r="S1159" i="1"/>
  <c r="R1159" i="1"/>
  <c r="Q1159" i="1"/>
  <c r="P1159" i="1"/>
  <c r="O1159" i="1"/>
  <c r="S1158" i="1"/>
  <c r="R1158" i="1"/>
  <c r="Q1158" i="1"/>
  <c r="P1158" i="1"/>
  <c r="O1158" i="1"/>
  <c r="S1157" i="1"/>
  <c r="R1157" i="1"/>
  <c r="Q1157" i="1"/>
  <c r="P1157" i="1"/>
  <c r="O1157" i="1"/>
  <c r="S1156" i="1"/>
  <c r="R1156" i="1"/>
  <c r="Q1156" i="1"/>
  <c r="P1156" i="1"/>
  <c r="O1156" i="1"/>
  <c r="S1155" i="1"/>
  <c r="R1155" i="1"/>
  <c r="Q1155" i="1"/>
  <c r="P1155" i="1"/>
  <c r="O1155" i="1"/>
  <c r="S1154" i="1"/>
  <c r="R1154" i="1"/>
  <c r="Q1154" i="1"/>
  <c r="P1154" i="1"/>
  <c r="O1154" i="1"/>
  <c r="S1153" i="1"/>
  <c r="R1153" i="1"/>
  <c r="Q1153" i="1"/>
  <c r="P1153" i="1"/>
  <c r="O1153" i="1"/>
  <c r="S1152" i="1"/>
  <c r="R1152" i="1"/>
  <c r="Q1152" i="1"/>
  <c r="P1152" i="1"/>
  <c r="O1152" i="1"/>
  <c r="S1151" i="1"/>
  <c r="R1151" i="1"/>
  <c r="Q1151" i="1"/>
  <c r="P1151" i="1"/>
  <c r="O1151" i="1"/>
  <c r="S1150" i="1"/>
  <c r="R1150" i="1"/>
  <c r="Q1150" i="1"/>
  <c r="P1150" i="1"/>
  <c r="O1150" i="1"/>
  <c r="S1149" i="1"/>
  <c r="R1149" i="1"/>
  <c r="Q1149" i="1"/>
  <c r="P1149" i="1"/>
  <c r="O1149" i="1"/>
  <c r="S1148" i="1"/>
  <c r="R1148" i="1"/>
  <c r="Q1148" i="1"/>
  <c r="P1148" i="1"/>
  <c r="O1148" i="1"/>
  <c r="S1147" i="1"/>
  <c r="R1147" i="1"/>
  <c r="Q1147" i="1"/>
  <c r="P1147" i="1"/>
  <c r="O1147" i="1"/>
  <c r="S1146" i="1"/>
  <c r="R1146" i="1"/>
  <c r="Q1146" i="1"/>
  <c r="P1146" i="1"/>
  <c r="O1146" i="1"/>
  <c r="S1145" i="1"/>
  <c r="R1145" i="1"/>
  <c r="Q1145" i="1"/>
  <c r="P1145" i="1"/>
  <c r="O1145" i="1"/>
  <c r="S1144" i="1"/>
  <c r="R1144" i="1"/>
  <c r="Q1144" i="1"/>
  <c r="P1144" i="1"/>
  <c r="O1144" i="1"/>
  <c r="S1143" i="1"/>
  <c r="R1143" i="1"/>
  <c r="Q1143" i="1"/>
  <c r="P1143" i="1"/>
  <c r="O1143" i="1"/>
  <c r="S1142" i="1"/>
  <c r="R1142" i="1"/>
  <c r="Q1142" i="1"/>
  <c r="P1142" i="1"/>
  <c r="O1142" i="1"/>
  <c r="S1141" i="1"/>
  <c r="R1141" i="1"/>
  <c r="Q1141" i="1"/>
  <c r="P1141" i="1"/>
  <c r="O1141" i="1"/>
  <c r="S1140" i="1"/>
  <c r="R1140" i="1"/>
  <c r="Q1140" i="1"/>
  <c r="P1140" i="1"/>
  <c r="O1140" i="1"/>
  <c r="S1139" i="1"/>
  <c r="R1139" i="1"/>
  <c r="Q1139" i="1"/>
  <c r="P1139" i="1"/>
  <c r="O1139" i="1"/>
  <c r="S1138" i="1"/>
  <c r="R1138" i="1"/>
  <c r="Q1138" i="1"/>
  <c r="P1138" i="1"/>
  <c r="O1138" i="1"/>
  <c r="S1137" i="1"/>
  <c r="R1137" i="1"/>
  <c r="Q1137" i="1"/>
  <c r="P1137" i="1"/>
  <c r="O1137" i="1"/>
  <c r="S1136" i="1"/>
  <c r="R1136" i="1"/>
  <c r="Q1136" i="1"/>
  <c r="P1136" i="1"/>
  <c r="O1136" i="1"/>
  <c r="S1135" i="1"/>
  <c r="R1135" i="1"/>
  <c r="Q1135" i="1"/>
  <c r="P1135" i="1"/>
  <c r="O1135" i="1"/>
  <c r="S1134" i="1"/>
  <c r="R1134" i="1"/>
  <c r="Q1134" i="1"/>
  <c r="P1134" i="1"/>
  <c r="O1134" i="1"/>
  <c r="S1133" i="1"/>
  <c r="R1133" i="1"/>
  <c r="Q1133" i="1"/>
  <c r="P1133" i="1"/>
  <c r="O1133" i="1"/>
  <c r="S1132" i="1"/>
  <c r="R1132" i="1"/>
  <c r="Q1132" i="1"/>
  <c r="P1132" i="1"/>
  <c r="O1132" i="1"/>
  <c r="S1131" i="1"/>
  <c r="R1131" i="1"/>
  <c r="Q1131" i="1"/>
  <c r="P1131" i="1"/>
  <c r="O1131" i="1"/>
  <c r="S1130" i="1"/>
  <c r="R1130" i="1"/>
  <c r="Q1130" i="1"/>
  <c r="P1130" i="1"/>
  <c r="O1130" i="1"/>
  <c r="S1129" i="1"/>
  <c r="R1129" i="1"/>
  <c r="Q1129" i="1"/>
  <c r="P1129" i="1"/>
  <c r="O1129" i="1"/>
  <c r="S1128" i="1"/>
  <c r="R1128" i="1"/>
  <c r="Q1128" i="1"/>
  <c r="P1128" i="1"/>
  <c r="O1128" i="1"/>
  <c r="S1127" i="1"/>
  <c r="R1127" i="1"/>
  <c r="Q1127" i="1"/>
  <c r="P1127" i="1"/>
  <c r="O1127" i="1"/>
  <c r="S1126" i="1"/>
  <c r="R1126" i="1"/>
  <c r="Q1126" i="1"/>
  <c r="P1126" i="1"/>
  <c r="O1126" i="1"/>
  <c r="S1125" i="1"/>
  <c r="R1125" i="1"/>
  <c r="Q1125" i="1"/>
  <c r="P1125" i="1"/>
  <c r="O1125" i="1"/>
  <c r="S1124" i="1"/>
  <c r="R1124" i="1"/>
  <c r="Q1124" i="1"/>
  <c r="P1124" i="1"/>
  <c r="O1124" i="1"/>
  <c r="S1123" i="1"/>
  <c r="R1123" i="1"/>
  <c r="Q1123" i="1"/>
  <c r="P1123" i="1"/>
  <c r="O1123" i="1"/>
  <c r="S1122" i="1"/>
  <c r="R1122" i="1"/>
  <c r="Q1122" i="1"/>
  <c r="P1122" i="1"/>
  <c r="O1122" i="1"/>
  <c r="S1121" i="1"/>
  <c r="R1121" i="1"/>
  <c r="Q1121" i="1"/>
  <c r="P1121" i="1"/>
  <c r="O1121" i="1"/>
  <c r="S1120" i="1"/>
  <c r="R1120" i="1"/>
  <c r="Q1120" i="1"/>
  <c r="P1120" i="1"/>
  <c r="O1120" i="1"/>
  <c r="S1119" i="1"/>
  <c r="R1119" i="1"/>
  <c r="Q1119" i="1"/>
  <c r="P1119" i="1"/>
  <c r="O1119" i="1"/>
  <c r="S1118" i="1"/>
  <c r="R1118" i="1"/>
  <c r="Q1118" i="1"/>
  <c r="P1118" i="1"/>
  <c r="O1118" i="1"/>
  <c r="S1117" i="1"/>
  <c r="R1117" i="1"/>
  <c r="Q1117" i="1"/>
  <c r="P1117" i="1"/>
  <c r="O1117" i="1"/>
  <c r="S1116" i="1"/>
  <c r="R1116" i="1"/>
  <c r="Q1116" i="1"/>
  <c r="P1116" i="1"/>
  <c r="O1116" i="1"/>
  <c r="S1115" i="1"/>
  <c r="R1115" i="1"/>
  <c r="Q1115" i="1"/>
  <c r="P1115" i="1"/>
  <c r="O1115" i="1"/>
  <c r="S1114" i="1"/>
  <c r="R1114" i="1"/>
  <c r="Q1114" i="1"/>
  <c r="P1114" i="1"/>
  <c r="O1114" i="1"/>
  <c r="S1113" i="1"/>
  <c r="R1113" i="1"/>
  <c r="Q1113" i="1"/>
  <c r="P1113" i="1"/>
  <c r="O1113" i="1"/>
  <c r="S1112" i="1"/>
  <c r="R1112" i="1"/>
  <c r="Q1112" i="1"/>
  <c r="P1112" i="1"/>
  <c r="O1112" i="1"/>
  <c r="S1111" i="1"/>
  <c r="R1111" i="1"/>
  <c r="Q1111" i="1"/>
  <c r="P1111" i="1"/>
  <c r="O1111" i="1"/>
  <c r="S1110" i="1"/>
  <c r="R1110" i="1"/>
  <c r="Q1110" i="1"/>
  <c r="P1110" i="1"/>
  <c r="O1110" i="1"/>
  <c r="S1109" i="1"/>
  <c r="R1109" i="1"/>
  <c r="Q1109" i="1"/>
  <c r="P1109" i="1"/>
  <c r="O1109" i="1"/>
  <c r="S1108" i="1"/>
  <c r="R1108" i="1"/>
  <c r="Q1108" i="1"/>
  <c r="P1108" i="1"/>
  <c r="O1108" i="1"/>
  <c r="S1107" i="1"/>
  <c r="R1107" i="1"/>
  <c r="Q1107" i="1"/>
  <c r="P1107" i="1"/>
  <c r="O1107" i="1"/>
  <c r="S1106" i="1"/>
  <c r="R1106" i="1"/>
  <c r="Q1106" i="1"/>
  <c r="P1106" i="1"/>
  <c r="O1106" i="1"/>
  <c r="S1105" i="1"/>
  <c r="R1105" i="1"/>
  <c r="Q1105" i="1"/>
  <c r="P1105" i="1"/>
  <c r="O1105" i="1"/>
  <c r="S1104" i="1"/>
  <c r="R1104" i="1"/>
  <c r="Q1104" i="1"/>
  <c r="P1104" i="1"/>
  <c r="O1104" i="1"/>
  <c r="S1103" i="1"/>
  <c r="R1103" i="1"/>
  <c r="Q1103" i="1"/>
  <c r="P1103" i="1"/>
  <c r="O1103" i="1"/>
  <c r="S1102" i="1"/>
  <c r="R1102" i="1"/>
  <c r="Q1102" i="1"/>
  <c r="P1102" i="1"/>
  <c r="O1102" i="1"/>
  <c r="S1101" i="1"/>
  <c r="R1101" i="1"/>
  <c r="Q1101" i="1"/>
  <c r="P1101" i="1"/>
  <c r="O1101" i="1"/>
  <c r="S1100" i="1"/>
  <c r="R1100" i="1"/>
  <c r="Q1100" i="1"/>
  <c r="P1100" i="1"/>
  <c r="O1100" i="1"/>
  <c r="S1099" i="1"/>
  <c r="R1099" i="1"/>
  <c r="Q1099" i="1"/>
  <c r="P1099" i="1"/>
  <c r="O1099" i="1"/>
  <c r="S1098" i="1"/>
  <c r="R1098" i="1"/>
  <c r="Q1098" i="1"/>
  <c r="P1098" i="1"/>
  <c r="O1098" i="1"/>
  <c r="S1097" i="1"/>
  <c r="R1097" i="1"/>
  <c r="Q1097" i="1"/>
  <c r="P1097" i="1"/>
  <c r="O1097" i="1"/>
  <c r="S1096" i="1"/>
  <c r="R1096" i="1"/>
  <c r="Q1096" i="1"/>
  <c r="P1096" i="1"/>
  <c r="O1096" i="1"/>
  <c r="S1095" i="1"/>
  <c r="R1095" i="1"/>
  <c r="Q1095" i="1"/>
  <c r="P1095" i="1"/>
  <c r="O1095" i="1"/>
  <c r="S1094" i="1"/>
  <c r="R1094" i="1"/>
  <c r="Q1094" i="1"/>
  <c r="P1094" i="1"/>
  <c r="O1094" i="1"/>
  <c r="S1093" i="1"/>
  <c r="R1093" i="1"/>
  <c r="Q1093" i="1"/>
  <c r="P1093" i="1"/>
  <c r="O1093" i="1"/>
  <c r="S1092" i="1"/>
  <c r="R1092" i="1"/>
  <c r="Q1092" i="1"/>
  <c r="P1092" i="1"/>
  <c r="O1092" i="1"/>
  <c r="S1091" i="1"/>
  <c r="R1091" i="1"/>
  <c r="Q1091" i="1"/>
  <c r="P1091" i="1"/>
  <c r="O1091" i="1"/>
  <c r="S1090" i="1"/>
  <c r="R1090" i="1"/>
  <c r="Q1090" i="1"/>
  <c r="P1090" i="1"/>
  <c r="O1090" i="1"/>
  <c r="S1089" i="1"/>
  <c r="R1089" i="1"/>
  <c r="Q1089" i="1"/>
  <c r="P1089" i="1"/>
  <c r="O1089" i="1"/>
  <c r="S1088" i="1"/>
  <c r="R1088" i="1"/>
  <c r="Q1088" i="1"/>
  <c r="P1088" i="1"/>
  <c r="O1088" i="1"/>
  <c r="S1087" i="1"/>
  <c r="R1087" i="1"/>
  <c r="Q1087" i="1"/>
  <c r="P1087" i="1"/>
  <c r="O1087" i="1"/>
  <c r="S1086" i="1"/>
  <c r="R1086" i="1"/>
  <c r="Q1086" i="1"/>
  <c r="P1086" i="1"/>
  <c r="O1086" i="1"/>
  <c r="S1085" i="1"/>
  <c r="R1085" i="1"/>
  <c r="Q1085" i="1"/>
  <c r="P1085" i="1"/>
  <c r="O1085" i="1"/>
  <c r="S1084" i="1"/>
  <c r="R1084" i="1"/>
  <c r="Q1084" i="1"/>
  <c r="P1084" i="1"/>
  <c r="O1084" i="1"/>
  <c r="S1083" i="1"/>
  <c r="R1083" i="1"/>
  <c r="Q1083" i="1"/>
  <c r="P1083" i="1"/>
  <c r="O1083" i="1"/>
  <c r="S1082" i="1"/>
  <c r="R1082" i="1"/>
  <c r="Q1082" i="1"/>
  <c r="P1082" i="1"/>
  <c r="O1082" i="1"/>
  <c r="S1081" i="1"/>
  <c r="R1081" i="1"/>
  <c r="Q1081" i="1"/>
  <c r="P1081" i="1"/>
  <c r="O1081" i="1"/>
  <c r="S1080" i="1"/>
  <c r="R1080" i="1"/>
  <c r="Q1080" i="1"/>
  <c r="P1080" i="1"/>
  <c r="O1080" i="1"/>
  <c r="S1079" i="1"/>
  <c r="R1079" i="1"/>
  <c r="Q1079" i="1"/>
  <c r="P1079" i="1"/>
  <c r="O1079" i="1"/>
  <c r="S1078" i="1"/>
  <c r="R1078" i="1"/>
  <c r="Q1078" i="1"/>
  <c r="P1078" i="1"/>
  <c r="O1078" i="1"/>
  <c r="S1077" i="1"/>
  <c r="R1077" i="1"/>
  <c r="Q1077" i="1"/>
  <c r="P1077" i="1"/>
  <c r="O1077" i="1"/>
  <c r="S1076" i="1"/>
  <c r="R1076" i="1"/>
  <c r="Q1076" i="1"/>
  <c r="P1076" i="1"/>
  <c r="O1076" i="1"/>
  <c r="S1075" i="1"/>
  <c r="R1075" i="1"/>
  <c r="Q1075" i="1"/>
  <c r="P1075" i="1"/>
  <c r="O1075" i="1"/>
  <c r="S1074" i="1"/>
  <c r="R1074" i="1"/>
  <c r="Q1074" i="1"/>
  <c r="P1074" i="1"/>
  <c r="O1074" i="1"/>
  <c r="S1073" i="1"/>
  <c r="R1073" i="1"/>
  <c r="Q1073" i="1"/>
  <c r="P1073" i="1"/>
  <c r="O1073" i="1"/>
  <c r="S1072" i="1"/>
  <c r="R1072" i="1"/>
  <c r="Q1072" i="1"/>
  <c r="P1072" i="1"/>
  <c r="O1072" i="1"/>
  <c r="S1071" i="1"/>
  <c r="R1071" i="1"/>
  <c r="Q1071" i="1"/>
  <c r="P1071" i="1"/>
  <c r="O1071" i="1"/>
  <c r="S1070" i="1"/>
  <c r="R1070" i="1"/>
  <c r="Q1070" i="1"/>
  <c r="P1070" i="1"/>
  <c r="O1070" i="1"/>
  <c r="S1069" i="1"/>
  <c r="R1069" i="1"/>
  <c r="Q1069" i="1"/>
  <c r="P1069" i="1"/>
  <c r="O1069" i="1"/>
  <c r="S1068" i="1"/>
  <c r="R1068" i="1"/>
  <c r="Q1068" i="1"/>
  <c r="P1068" i="1"/>
  <c r="O1068" i="1"/>
  <c r="S1067" i="1"/>
  <c r="R1067" i="1"/>
  <c r="Q1067" i="1"/>
  <c r="P1067" i="1"/>
  <c r="O1067" i="1"/>
  <c r="S1066" i="1"/>
  <c r="R1066" i="1"/>
  <c r="Q1066" i="1"/>
  <c r="P1066" i="1"/>
  <c r="O1066" i="1"/>
  <c r="S1065" i="1"/>
  <c r="R1065" i="1"/>
  <c r="Q1065" i="1"/>
  <c r="P1065" i="1"/>
  <c r="O1065" i="1"/>
  <c r="S1064" i="1"/>
  <c r="R1064" i="1"/>
  <c r="Q1064" i="1"/>
  <c r="P1064" i="1"/>
  <c r="O1064" i="1"/>
  <c r="S1063" i="1"/>
  <c r="R1063" i="1"/>
  <c r="Q1063" i="1"/>
  <c r="P1063" i="1"/>
  <c r="O1063" i="1"/>
  <c r="S1062" i="1"/>
  <c r="R1062" i="1"/>
  <c r="Q1062" i="1"/>
  <c r="P1062" i="1"/>
  <c r="O1062" i="1"/>
  <c r="S1061" i="1"/>
  <c r="R1061" i="1"/>
  <c r="Q1061" i="1"/>
  <c r="P1061" i="1"/>
  <c r="O1061" i="1"/>
  <c r="S1060" i="1"/>
  <c r="R1060" i="1"/>
  <c r="Q1060" i="1"/>
  <c r="P1060" i="1"/>
  <c r="O1060" i="1"/>
  <c r="S1059" i="1"/>
  <c r="R1059" i="1"/>
  <c r="Q1059" i="1"/>
  <c r="P1059" i="1"/>
  <c r="O1059" i="1"/>
  <c r="S1058" i="1"/>
  <c r="R1058" i="1"/>
  <c r="Q1058" i="1"/>
  <c r="P1058" i="1"/>
  <c r="O1058" i="1"/>
  <c r="S1057" i="1"/>
  <c r="R1057" i="1"/>
  <c r="Q1057" i="1"/>
  <c r="P1057" i="1"/>
  <c r="O1057" i="1"/>
  <c r="S1056" i="1"/>
  <c r="R1056" i="1"/>
  <c r="Q1056" i="1"/>
  <c r="P1056" i="1"/>
  <c r="O1056" i="1"/>
  <c r="S1055" i="1"/>
  <c r="R1055" i="1"/>
  <c r="Q1055" i="1"/>
  <c r="P1055" i="1"/>
  <c r="O1055" i="1"/>
  <c r="S1054" i="1"/>
  <c r="R1054" i="1"/>
  <c r="Q1054" i="1"/>
  <c r="P1054" i="1"/>
  <c r="O1054" i="1"/>
  <c r="S1053" i="1"/>
  <c r="R1053" i="1"/>
  <c r="Q1053" i="1"/>
  <c r="P1053" i="1"/>
  <c r="O1053" i="1"/>
  <c r="S1052" i="1"/>
  <c r="R1052" i="1"/>
  <c r="Q1052" i="1"/>
  <c r="P1052" i="1"/>
  <c r="O1052" i="1"/>
  <c r="S1051" i="1"/>
  <c r="R1051" i="1"/>
  <c r="Q1051" i="1"/>
  <c r="P1051" i="1"/>
  <c r="O1051" i="1"/>
  <c r="S1050" i="1"/>
  <c r="R1050" i="1"/>
  <c r="Q1050" i="1"/>
  <c r="P1050" i="1"/>
  <c r="O1050" i="1"/>
  <c r="S1049" i="1"/>
  <c r="R1049" i="1"/>
  <c r="Q1049" i="1"/>
  <c r="P1049" i="1"/>
  <c r="O1049" i="1"/>
  <c r="S1048" i="1"/>
  <c r="R1048" i="1"/>
  <c r="Q1048" i="1"/>
  <c r="P1048" i="1"/>
  <c r="O1048" i="1"/>
  <c r="S1047" i="1"/>
  <c r="R1047" i="1"/>
  <c r="Q1047" i="1"/>
  <c r="P1047" i="1"/>
  <c r="O1047" i="1"/>
  <c r="S1046" i="1"/>
  <c r="R1046" i="1"/>
  <c r="Q1046" i="1"/>
  <c r="P1046" i="1"/>
  <c r="O1046" i="1"/>
  <c r="S1045" i="1"/>
  <c r="R1045" i="1"/>
  <c r="Q1045" i="1"/>
  <c r="P1045" i="1"/>
  <c r="O1045" i="1"/>
  <c r="S1044" i="1"/>
  <c r="R1044" i="1"/>
  <c r="Q1044" i="1"/>
  <c r="P1044" i="1"/>
  <c r="O1044" i="1"/>
  <c r="S1043" i="1"/>
  <c r="R1043" i="1"/>
  <c r="Q1043" i="1"/>
  <c r="P1043" i="1"/>
  <c r="O1043" i="1"/>
  <c r="S1042" i="1"/>
  <c r="R1042" i="1"/>
  <c r="Q1042" i="1"/>
  <c r="P1042" i="1"/>
  <c r="O1042" i="1"/>
  <c r="S1041" i="1"/>
  <c r="R1041" i="1"/>
  <c r="Q1041" i="1"/>
  <c r="P1041" i="1"/>
  <c r="O1041" i="1"/>
  <c r="S1040" i="1"/>
  <c r="R1040" i="1"/>
  <c r="Q1040" i="1"/>
  <c r="P1040" i="1"/>
  <c r="O1040" i="1"/>
  <c r="S1039" i="1"/>
  <c r="R1039" i="1"/>
  <c r="Q1039" i="1"/>
  <c r="P1039" i="1"/>
  <c r="O1039" i="1"/>
  <c r="S1038" i="1"/>
  <c r="R1038" i="1"/>
  <c r="Q1038" i="1"/>
  <c r="P1038" i="1"/>
  <c r="O1038" i="1"/>
  <c r="S1037" i="1"/>
  <c r="R1037" i="1"/>
  <c r="Q1037" i="1"/>
  <c r="P1037" i="1"/>
  <c r="O1037" i="1"/>
  <c r="S1036" i="1"/>
  <c r="R1036" i="1"/>
  <c r="Q1036" i="1"/>
  <c r="P1036" i="1"/>
  <c r="O1036" i="1"/>
  <c r="S1035" i="1"/>
  <c r="R1035" i="1"/>
  <c r="Q1035" i="1"/>
  <c r="P1035" i="1"/>
  <c r="O1035" i="1"/>
  <c r="S1034" i="1"/>
  <c r="R1034" i="1"/>
  <c r="Q1034" i="1"/>
  <c r="P1034" i="1"/>
  <c r="O1034" i="1"/>
  <c r="S1033" i="1"/>
  <c r="R1033" i="1"/>
  <c r="Q1033" i="1"/>
  <c r="P1033" i="1"/>
  <c r="O1033" i="1"/>
  <c r="S1032" i="1"/>
  <c r="R1032" i="1"/>
  <c r="Q1032" i="1"/>
  <c r="P1032" i="1"/>
  <c r="O1032" i="1"/>
  <c r="S1031" i="1"/>
  <c r="R1031" i="1"/>
  <c r="Q1031" i="1"/>
  <c r="P1031" i="1"/>
  <c r="O1031" i="1"/>
  <c r="S1030" i="1"/>
  <c r="R1030" i="1"/>
  <c r="Q1030" i="1"/>
  <c r="P1030" i="1"/>
  <c r="O1030" i="1"/>
  <c r="S1029" i="1"/>
  <c r="R1029" i="1"/>
  <c r="Q1029" i="1"/>
  <c r="P1029" i="1"/>
  <c r="O1029" i="1"/>
  <c r="S1028" i="1"/>
  <c r="R1028" i="1"/>
  <c r="Q1028" i="1"/>
  <c r="P1028" i="1"/>
  <c r="O1028" i="1"/>
  <c r="S1027" i="1"/>
  <c r="R1027" i="1"/>
  <c r="Q1027" i="1"/>
  <c r="P1027" i="1"/>
  <c r="O1027" i="1"/>
  <c r="S1026" i="1"/>
  <c r="R1026" i="1"/>
  <c r="Q1026" i="1"/>
  <c r="P1026" i="1"/>
  <c r="O1026" i="1"/>
  <c r="S1025" i="1"/>
  <c r="R1025" i="1"/>
  <c r="Q1025" i="1"/>
  <c r="P1025" i="1"/>
  <c r="O1025" i="1"/>
  <c r="S1024" i="1"/>
  <c r="R1024" i="1"/>
  <c r="Q1024" i="1"/>
  <c r="P1024" i="1"/>
  <c r="O1024" i="1"/>
  <c r="S1023" i="1"/>
  <c r="R1023" i="1"/>
  <c r="Q1023" i="1"/>
  <c r="P1023" i="1"/>
  <c r="O1023" i="1"/>
  <c r="S1022" i="1"/>
  <c r="R1022" i="1"/>
  <c r="Q1022" i="1"/>
  <c r="P1022" i="1"/>
  <c r="O1022" i="1"/>
  <c r="S1021" i="1"/>
  <c r="R1021" i="1"/>
  <c r="Q1021" i="1"/>
  <c r="P1021" i="1"/>
  <c r="O1021" i="1"/>
  <c r="S1020" i="1"/>
  <c r="R1020" i="1"/>
  <c r="Q1020" i="1"/>
  <c r="P1020" i="1"/>
  <c r="O1020" i="1"/>
  <c r="S1019" i="1"/>
  <c r="R1019" i="1"/>
  <c r="Q1019" i="1"/>
  <c r="P1019" i="1"/>
  <c r="O1019" i="1"/>
  <c r="S1018" i="1"/>
  <c r="R1018" i="1"/>
  <c r="Q1018" i="1"/>
  <c r="P1018" i="1"/>
  <c r="O1018" i="1"/>
  <c r="S1017" i="1"/>
  <c r="R1017" i="1"/>
  <c r="Q1017" i="1"/>
  <c r="P1017" i="1"/>
  <c r="O1017" i="1"/>
  <c r="S1016" i="1"/>
  <c r="R1016" i="1"/>
  <c r="Q1016" i="1"/>
  <c r="P1016" i="1"/>
  <c r="O1016" i="1"/>
  <c r="S1015" i="1"/>
  <c r="R1015" i="1"/>
  <c r="Q1015" i="1"/>
  <c r="P1015" i="1"/>
  <c r="O1015" i="1"/>
  <c r="S1014" i="1"/>
  <c r="R1014" i="1"/>
  <c r="Q1014" i="1"/>
  <c r="P1014" i="1"/>
  <c r="O1014" i="1"/>
  <c r="S1013" i="1"/>
  <c r="R1013" i="1"/>
  <c r="Q1013" i="1"/>
  <c r="P1013" i="1"/>
  <c r="O1013" i="1"/>
  <c r="S1012" i="1"/>
  <c r="R1012" i="1"/>
  <c r="Q1012" i="1"/>
  <c r="P1012" i="1"/>
  <c r="O1012" i="1"/>
  <c r="S1011" i="1"/>
  <c r="R1011" i="1"/>
  <c r="Q1011" i="1"/>
  <c r="P1011" i="1"/>
  <c r="O1011" i="1"/>
  <c r="S1010" i="1"/>
  <c r="R1010" i="1"/>
  <c r="Q1010" i="1"/>
  <c r="P1010" i="1"/>
  <c r="O1010" i="1"/>
  <c r="S1009" i="1"/>
  <c r="R1009" i="1"/>
  <c r="Q1009" i="1"/>
  <c r="P1009" i="1"/>
  <c r="O1009" i="1"/>
  <c r="S1008" i="1"/>
  <c r="R1008" i="1"/>
  <c r="Q1008" i="1"/>
  <c r="P1008" i="1"/>
  <c r="O1008" i="1"/>
  <c r="S1007" i="1"/>
  <c r="R1007" i="1"/>
  <c r="Q1007" i="1"/>
  <c r="P1007" i="1"/>
  <c r="O1007" i="1"/>
  <c r="S1006" i="1"/>
  <c r="R1006" i="1"/>
  <c r="Q1006" i="1"/>
  <c r="P1006" i="1"/>
  <c r="O1006" i="1"/>
  <c r="S1005" i="1"/>
  <c r="R1005" i="1"/>
  <c r="Q1005" i="1"/>
  <c r="P1005" i="1"/>
  <c r="O1005" i="1"/>
  <c r="S1004" i="1"/>
  <c r="R1004" i="1"/>
  <c r="Q1004" i="1"/>
  <c r="P1004" i="1"/>
  <c r="O1004" i="1"/>
  <c r="S1003" i="1"/>
  <c r="R1003" i="1"/>
  <c r="Q1003" i="1"/>
  <c r="P1003" i="1"/>
  <c r="O1003" i="1"/>
  <c r="S1002" i="1"/>
  <c r="R1002" i="1"/>
  <c r="Q1002" i="1"/>
  <c r="P1002" i="1"/>
  <c r="O1002" i="1"/>
  <c r="S1001" i="1"/>
  <c r="R1001" i="1"/>
  <c r="Q1001" i="1"/>
  <c r="P1001" i="1"/>
  <c r="O1001" i="1"/>
  <c r="S1000" i="1"/>
  <c r="R1000" i="1"/>
  <c r="Q1000" i="1"/>
  <c r="P1000" i="1"/>
  <c r="O1000" i="1"/>
  <c r="S999" i="1"/>
  <c r="R999" i="1"/>
  <c r="Q999" i="1"/>
  <c r="P999" i="1"/>
  <c r="O999" i="1"/>
  <c r="S998" i="1"/>
  <c r="R998" i="1"/>
  <c r="Q998" i="1"/>
  <c r="P998" i="1"/>
  <c r="O998" i="1"/>
  <c r="S997" i="1"/>
  <c r="R997" i="1"/>
  <c r="Q997" i="1"/>
  <c r="P997" i="1"/>
  <c r="O997" i="1"/>
  <c r="S996" i="1"/>
  <c r="R996" i="1"/>
  <c r="Q996" i="1"/>
  <c r="P996" i="1"/>
  <c r="O996" i="1"/>
  <c r="S995" i="1"/>
  <c r="R995" i="1"/>
  <c r="Q995" i="1"/>
  <c r="P995" i="1"/>
  <c r="O995" i="1"/>
  <c r="S994" i="1"/>
  <c r="R994" i="1"/>
  <c r="Q994" i="1"/>
  <c r="P994" i="1"/>
  <c r="O994" i="1"/>
  <c r="S993" i="1"/>
  <c r="R993" i="1"/>
  <c r="Q993" i="1"/>
  <c r="P993" i="1"/>
  <c r="O993" i="1"/>
  <c r="S992" i="1"/>
  <c r="R992" i="1"/>
  <c r="Q992" i="1"/>
  <c r="P992" i="1"/>
  <c r="O992" i="1"/>
  <c r="S991" i="1"/>
  <c r="R991" i="1"/>
  <c r="Q991" i="1"/>
  <c r="P991" i="1"/>
  <c r="O991" i="1"/>
  <c r="S990" i="1"/>
  <c r="R990" i="1"/>
  <c r="Q990" i="1"/>
  <c r="P990" i="1"/>
  <c r="O990" i="1"/>
  <c r="S989" i="1"/>
  <c r="R989" i="1"/>
  <c r="Q989" i="1"/>
  <c r="P989" i="1"/>
  <c r="O989" i="1"/>
  <c r="S988" i="1"/>
  <c r="R988" i="1"/>
  <c r="Q988" i="1"/>
  <c r="P988" i="1"/>
  <c r="O988" i="1"/>
  <c r="S987" i="1"/>
  <c r="R987" i="1"/>
  <c r="Q987" i="1"/>
  <c r="P987" i="1"/>
  <c r="O987" i="1"/>
  <c r="S986" i="1"/>
  <c r="R986" i="1"/>
  <c r="Q986" i="1"/>
  <c r="P986" i="1"/>
  <c r="O986" i="1"/>
  <c r="S985" i="1"/>
  <c r="R985" i="1"/>
  <c r="Q985" i="1"/>
  <c r="P985" i="1"/>
  <c r="O985" i="1"/>
  <c r="S984" i="1"/>
  <c r="R984" i="1"/>
  <c r="Q984" i="1"/>
  <c r="P984" i="1"/>
  <c r="O984" i="1"/>
  <c r="S983" i="1"/>
  <c r="R983" i="1"/>
  <c r="Q983" i="1"/>
  <c r="P983" i="1"/>
  <c r="O983" i="1"/>
  <c r="S982" i="1"/>
  <c r="R982" i="1"/>
  <c r="Q982" i="1"/>
  <c r="P982" i="1"/>
  <c r="O982" i="1"/>
  <c r="S981" i="1"/>
  <c r="R981" i="1"/>
  <c r="Q981" i="1"/>
  <c r="P981" i="1"/>
  <c r="O981" i="1"/>
  <c r="S980" i="1"/>
  <c r="R980" i="1"/>
  <c r="Q980" i="1"/>
  <c r="P980" i="1"/>
  <c r="O980" i="1"/>
  <c r="S979" i="1"/>
  <c r="R979" i="1"/>
  <c r="Q979" i="1"/>
  <c r="P979" i="1"/>
  <c r="O979" i="1"/>
  <c r="S978" i="1"/>
  <c r="R978" i="1"/>
  <c r="Q978" i="1"/>
  <c r="P978" i="1"/>
  <c r="O978" i="1"/>
  <c r="S977" i="1"/>
  <c r="R977" i="1"/>
  <c r="Q977" i="1"/>
  <c r="P977" i="1"/>
  <c r="O977" i="1"/>
  <c r="S976" i="1"/>
  <c r="R976" i="1"/>
  <c r="Q976" i="1"/>
  <c r="P976" i="1"/>
  <c r="O976" i="1"/>
  <c r="S975" i="1"/>
  <c r="R975" i="1"/>
  <c r="Q975" i="1"/>
  <c r="P975" i="1"/>
  <c r="O975" i="1"/>
  <c r="S974" i="1"/>
  <c r="R974" i="1"/>
  <c r="Q974" i="1"/>
  <c r="P974" i="1"/>
  <c r="O974" i="1"/>
  <c r="S973" i="1"/>
  <c r="R973" i="1"/>
  <c r="Q973" i="1"/>
  <c r="P973" i="1"/>
  <c r="O973" i="1"/>
  <c r="S972" i="1"/>
  <c r="R972" i="1"/>
  <c r="Q972" i="1"/>
  <c r="P972" i="1"/>
  <c r="O972" i="1"/>
  <c r="S971" i="1"/>
  <c r="R971" i="1"/>
  <c r="Q971" i="1"/>
  <c r="P971" i="1"/>
  <c r="O971" i="1"/>
  <c r="S970" i="1"/>
  <c r="R970" i="1"/>
  <c r="Q970" i="1"/>
  <c r="P970" i="1"/>
  <c r="O970" i="1"/>
  <c r="S969" i="1"/>
  <c r="R969" i="1"/>
  <c r="Q969" i="1"/>
  <c r="P969" i="1"/>
  <c r="O969" i="1"/>
  <c r="S968" i="1"/>
  <c r="R968" i="1"/>
  <c r="Q968" i="1"/>
  <c r="P968" i="1"/>
  <c r="O968" i="1"/>
  <c r="S967" i="1"/>
  <c r="R967" i="1"/>
  <c r="Q967" i="1"/>
  <c r="P967" i="1"/>
  <c r="O967" i="1"/>
  <c r="S966" i="1"/>
  <c r="R966" i="1"/>
  <c r="Q966" i="1"/>
  <c r="P966" i="1"/>
  <c r="O966" i="1"/>
  <c r="S965" i="1"/>
  <c r="R965" i="1"/>
  <c r="Q965" i="1"/>
  <c r="P965" i="1"/>
  <c r="O965" i="1"/>
  <c r="S964" i="1"/>
  <c r="R964" i="1"/>
  <c r="Q964" i="1"/>
  <c r="P964" i="1"/>
  <c r="O964" i="1"/>
  <c r="S963" i="1"/>
  <c r="R963" i="1"/>
  <c r="Q963" i="1"/>
  <c r="P963" i="1"/>
  <c r="O963" i="1"/>
  <c r="S962" i="1"/>
  <c r="R962" i="1"/>
  <c r="Q962" i="1"/>
  <c r="P962" i="1"/>
  <c r="O962" i="1"/>
  <c r="S961" i="1"/>
  <c r="R961" i="1"/>
  <c r="Q961" i="1"/>
  <c r="P961" i="1"/>
  <c r="O961" i="1"/>
  <c r="S960" i="1"/>
  <c r="R960" i="1"/>
  <c r="Q960" i="1"/>
  <c r="P960" i="1"/>
  <c r="O960" i="1"/>
  <c r="S959" i="1"/>
  <c r="R959" i="1"/>
  <c r="Q959" i="1"/>
  <c r="P959" i="1"/>
  <c r="O959" i="1"/>
  <c r="S958" i="1"/>
  <c r="R958" i="1"/>
  <c r="Q958" i="1"/>
  <c r="P958" i="1"/>
  <c r="O958" i="1"/>
  <c r="S957" i="1"/>
  <c r="R957" i="1"/>
  <c r="Q957" i="1"/>
  <c r="P957" i="1"/>
  <c r="O957" i="1"/>
  <c r="S956" i="1"/>
  <c r="R956" i="1"/>
  <c r="Q956" i="1"/>
  <c r="P956" i="1"/>
  <c r="O956" i="1"/>
  <c r="S955" i="1"/>
  <c r="R955" i="1"/>
  <c r="Q955" i="1"/>
  <c r="P955" i="1"/>
  <c r="O955" i="1"/>
  <c r="S954" i="1"/>
  <c r="R954" i="1"/>
  <c r="Q954" i="1"/>
  <c r="P954" i="1"/>
  <c r="O954" i="1"/>
  <c r="S953" i="1"/>
  <c r="R953" i="1"/>
  <c r="Q953" i="1"/>
  <c r="P953" i="1"/>
  <c r="O953" i="1"/>
  <c r="S952" i="1"/>
  <c r="R952" i="1"/>
  <c r="Q952" i="1"/>
  <c r="P952" i="1"/>
  <c r="O952" i="1"/>
  <c r="S951" i="1"/>
  <c r="R951" i="1"/>
  <c r="Q951" i="1"/>
  <c r="P951" i="1"/>
  <c r="O951" i="1"/>
  <c r="S950" i="1"/>
  <c r="R950" i="1"/>
  <c r="Q950" i="1"/>
  <c r="P950" i="1"/>
  <c r="O950" i="1"/>
  <c r="S949" i="1"/>
  <c r="R949" i="1"/>
  <c r="Q949" i="1"/>
  <c r="P949" i="1"/>
  <c r="O949" i="1"/>
  <c r="S948" i="1"/>
  <c r="R948" i="1"/>
  <c r="Q948" i="1"/>
  <c r="P948" i="1"/>
  <c r="O948" i="1"/>
  <c r="S947" i="1"/>
  <c r="R947" i="1"/>
  <c r="Q947" i="1"/>
  <c r="P947" i="1"/>
  <c r="O947" i="1"/>
  <c r="S946" i="1"/>
  <c r="R946" i="1"/>
  <c r="Q946" i="1"/>
  <c r="P946" i="1"/>
  <c r="O946" i="1"/>
  <c r="S945" i="1"/>
  <c r="R945" i="1"/>
  <c r="Q945" i="1"/>
  <c r="P945" i="1"/>
  <c r="O945" i="1"/>
  <c r="S944" i="1"/>
  <c r="R944" i="1"/>
  <c r="Q944" i="1"/>
  <c r="P944" i="1"/>
  <c r="O944" i="1"/>
  <c r="S943" i="1"/>
  <c r="R943" i="1"/>
  <c r="Q943" i="1"/>
  <c r="P943" i="1"/>
  <c r="O943" i="1"/>
  <c r="S942" i="1"/>
  <c r="R942" i="1"/>
  <c r="Q942" i="1"/>
  <c r="P942" i="1"/>
  <c r="O942" i="1"/>
  <c r="S941" i="1"/>
  <c r="R941" i="1"/>
  <c r="Q941" i="1"/>
  <c r="P941" i="1"/>
  <c r="O941" i="1"/>
  <c r="S940" i="1"/>
  <c r="R940" i="1"/>
  <c r="Q940" i="1"/>
  <c r="P940" i="1"/>
  <c r="O940" i="1"/>
  <c r="S939" i="1"/>
  <c r="R939" i="1"/>
  <c r="Q939" i="1"/>
  <c r="P939" i="1"/>
  <c r="O939" i="1"/>
  <c r="S938" i="1"/>
  <c r="R938" i="1"/>
  <c r="Q938" i="1"/>
  <c r="P938" i="1"/>
  <c r="O938" i="1"/>
  <c r="S937" i="1"/>
  <c r="R937" i="1"/>
  <c r="Q937" i="1"/>
  <c r="P937" i="1"/>
  <c r="O937" i="1"/>
  <c r="S936" i="1"/>
  <c r="R936" i="1"/>
  <c r="Q936" i="1"/>
  <c r="P936" i="1"/>
  <c r="O936" i="1"/>
  <c r="S935" i="1"/>
  <c r="R935" i="1"/>
  <c r="Q935" i="1"/>
  <c r="P935" i="1"/>
  <c r="O935" i="1"/>
  <c r="S934" i="1"/>
  <c r="R934" i="1"/>
  <c r="Q934" i="1"/>
  <c r="P934" i="1"/>
  <c r="O934" i="1"/>
  <c r="S933" i="1"/>
  <c r="R933" i="1"/>
  <c r="Q933" i="1"/>
  <c r="P933" i="1"/>
  <c r="O933" i="1"/>
  <c r="S932" i="1"/>
  <c r="R932" i="1"/>
  <c r="Q932" i="1"/>
  <c r="P932" i="1"/>
  <c r="O932" i="1"/>
  <c r="S931" i="1"/>
  <c r="R931" i="1"/>
  <c r="Q931" i="1"/>
  <c r="P931" i="1"/>
  <c r="O931" i="1"/>
  <c r="S930" i="1"/>
  <c r="R930" i="1"/>
  <c r="Q930" i="1"/>
  <c r="P930" i="1"/>
  <c r="O930" i="1"/>
  <c r="S929" i="1"/>
  <c r="R929" i="1"/>
  <c r="Q929" i="1"/>
  <c r="P929" i="1"/>
  <c r="O929" i="1"/>
  <c r="S928" i="1"/>
  <c r="R928" i="1"/>
  <c r="Q928" i="1"/>
  <c r="P928" i="1"/>
  <c r="O928" i="1"/>
  <c r="S927" i="1"/>
  <c r="R927" i="1"/>
  <c r="Q927" i="1"/>
  <c r="P927" i="1"/>
  <c r="O927" i="1"/>
  <c r="S926" i="1"/>
  <c r="R926" i="1"/>
  <c r="Q926" i="1"/>
  <c r="P926" i="1"/>
  <c r="O926" i="1"/>
  <c r="S925" i="1"/>
  <c r="R925" i="1"/>
  <c r="Q925" i="1"/>
  <c r="P925" i="1"/>
  <c r="O925" i="1"/>
  <c r="S924" i="1"/>
  <c r="R924" i="1"/>
  <c r="Q924" i="1"/>
  <c r="P924" i="1"/>
  <c r="O924" i="1"/>
  <c r="S923" i="1"/>
  <c r="R923" i="1"/>
  <c r="Q923" i="1"/>
  <c r="P923" i="1"/>
  <c r="O923" i="1"/>
  <c r="S922" i="1"/>
  <c r="R922" i="1"/>
  <c r="Q922" i="1"/>
  <c r="P922" i="1"/>
  <c r="O922" i="1"/>
  <c r="S921" i="1"/>
  <c r="R921" i="1"/>
  <c r="Q921" i="1"/>
  <c r="P921" i="1"/>
  <c r="O921" i="1"/>
  <c r="S920" i="1"/>
  <c r="R920" i="1"/>
  <c r="Q920" i="1"/>
  <c r="P920" i="1"/>
  <c r="O920" i="1"/>
  <c r="S919" i="1"/>
  <c r="R919" i="1"/>
  <c r="Q919" i="1"/>
  <c r="P919" i="1"/>
  <c r="O919" i="1"/>
  <c r="S918" i="1"/>
  <c r="R918" i="1"/>
  <c r="Q918" i="1"/>
  <c r="P918" i="1"/>
  <c r="O918" i="1"/>
  <c r="S917" i="1"/>
  <c r="R917" i="1"/>
  <c r="Q917" i="1"/>
  <c r="P917" i="1"/>
  <c r="O917" i="1"/>
  <c r="S916" i="1"/>
  <c r="R916" i="1"/>
  <c r="Q916" i="1"/>
  <c r="P916" i="1"/>
  <c r="O916" i="1"/>
  <c r="S915" i="1"/>
  <c r="R915" i="1"/>
  <c r="Q915" i="1"/>
  <c r="P915" i="1"/>
  <c r="O915" i="1"/>
  <c r="S914" i="1"/>
  <c r="R914" i="1"/>
  <c r="Q914" i="1"/>
  <c r="P914" i="1"/>
  <c r="O914" i="1"/>
  <c r="S913" i="1"/>
  <c r="R913" i="1"/>
  <c r="Q913" i="1"/>
  <c r="P913" i="1"/>
  <c r="O913" i="1"/>
  <c r="S912" i="1"/>
  <c r="R912" i="1"/>
  <c r="Q912" i="1"/>
  <c r="P912" i="1"/>
  <c r="O912" i="1"/>
  <c r="S911" i="1"/>
  <c r="R911" i="1"/>
  <c r="Q911" i="1"/>
  <c r="P911" i="1"/>
  <c r="O911" i="1"/>
  <c r="S910" i="1"/>
  <c r="R910" i="1"/>
  <c r="Q910" i="1"/>
  <c r="P910" i="1"/>
  <c r="O910" i="1"/>
  <c r="S909" i="1"/>
  <c r="R909" i="1"/>
  <c r="Q909" i="1"/>
  <c r="P909" i="1"/>
  <c r="O909" i="1"/>
  <c r="S908" i="1"/>
  <c r="R908" i="1"/>
  <c r="Q908" i="1"/>
  <c r="P908" i="1"/>
  <c r="O908" i="1"/>
  <c r="S907" i="1"/>
  <c r="R907" i="1"/>
  <c r="Q907" i="1"/>
  <c r="P907" i="1"/>
  <c r="O907" i="1"/>
  <c r="S906" i="1"/>
  <c r="R906" i="1"/>
  <c r="Q906" i="1"/>
  <c r="P906" i="1"/>
  <c r="O906" i="1"/>
  <c r="S905" i="1"/>
  <c r="R905" i="1"/>
  <c r="Q905" i="1"/>
  <c r="P905" i="1"/>
  <c r="O905" i="1"/>
  <c r="S904" i="1"/>
  <c r="R904" i="1"/>
  <c r="Q904" i="1"/>
  <c r="P904" i="1"/>
  <c r="O904" i="1"/>
  <c r="S903" i="1"/>
  <c r="R903" i="1"/>
  <c r="Q903" i="1"/>
  <c r="P903" i="1"/>
  <c r="O903" i="1"/>
  <c r="S902" i="1"/>
  <c r="R902" i="1"/>
  <c r="Q902" i="1"/>
  <c r="P902" i="1"/>
  <c r="O902" i="1"/>
  <c r="S901" i="1"/>
  <c r="R901" i="1"/>
  <c r="Q901" i="1"/>
  <c r="P901" i="1"/>
  <c r="O901" i="1"/>
  <c r="S900" i="1"/>
  <c r="R900" i="1"/>
  <c r="Q900" i="1"/>
  <c r="P900" i="1"/>
  <c r="O900" i="1"/>
  <c r="S899" i="1"/>
  <c r="R899" i="1"/>
  <c r="Q899" i="1"/>
  <c r="P899" i="1"/>
  <c r="O899" i="1"/>
  <c r="S898" i="1"/>
  <c r="R898" i="1"/>
  <c r="Q898" i="1"/>
  <c r="P898" i="1"/>
  <c r="O898" i="1"/>
  <c r="S897" i="1"/>
  <c r="R897" i="1"/>
  <c r="Q897" i="1"/>
  <c r="P897" i="1"/>
  <c r="O897" i="1"/>
  <c r="S896" i="1"/>
  <c r="R896" i="1"/>
  <c r="Q896" i="1"/>
  <c r="P896" i="1"/>
  <c r="O896" i="1"/>
  <c r="S895" i="1"/>
  <c r="R895" i="1"/>
  <c r="Q895" i="1"/>
  <c r="P895" i="1"/>
  <c r="O895" i="1"/>
  <c r="S894" i="1"/>
  <c r="R894" i="1"/>
  <c r="Q894" i="1"/>
  <c r="P894" i="1"/>
  <c r="O894" i="1"/>
  <c r="S893" i="1"/>
  <c r="R893" i="1"/>
  <c r="Q893" i="1"/>
  <c r="P893" i="1"/>
  <c r="O893" i="1"/>
  <c r="S892" i="1"/>
  <c r="R892" i="1"/>
  <c r="Q892" i="1"/>
  <c r="P892" i="1"/>
  <c r="O892" i="1"/>
  <c r="S891" i="1"/>
  <c r="R891" i="1"/>
  <c r="Q891" i="1"/>
  <c r="P891" i="1"/>
  <c r="O891" i="1"/>
  <c r="S890" i="1"/>
  <c r="R890" i="1"/>
  <c r="Q890" i="1"/>
  <c r="P890" i="1"/>
  <c r="O890" i="1"/>
  <c r="S889" i="1"/>
  <c r="R889" i="1"/>
  <c r="Q889" i="1"/>
  <c r="P889" i="1"/>
  <c r="O889" i="1"/>
  <c r="S888" i="1"/>
  <c r="R888" i="1"/>
  <c r="Q888" i="1"/>
  <c r="P888" i="1"/>
  <c r="O888" i="1"/>
  <c r="S887" i="1"/>
  <c r="R887" i="1"/>
  <c r="Q887" i="1"/>
  <c r="P887" i="1"/>
  <c r="O887" i="1"/>
  <c r="S886" i="1"/>
  <c r="R886" i="1"/>
  <c r="Q886" i="1"/>
  <c r="P886" i="1"/>
  <c r="O886" i="1"/>
  <c r="S885" i="1"/>
  <c r="R885" i="1"/>
  <c r="Q885" i="1"/>
  <c r="P885" i="1"/>
  <c r="O885" i="1"/>
  <c r="S884" i="1"/>
  <c r="R884" i="1"/>
  <c r="Q884" i="1"/>
  <c r="P884" i="1"/>
  <c r="O884" i="1"/>
  <c r="S883" i="1"/>
  <c r="R883" i="1"/>
  <c r="Q883" i="1"/>
  <c r="P883" i="1"/>
  <c r="O883" i="1"/>
  <c r="S882" i="1"/>
  <c r="R882" i="1"/>
  <c r="Q882" i="1"/>
  <c r="P882" i="1"/>
  <c r="O882" i="1"/>
  <c r="S881" i="1"/>
  <c r="R881" i="1"/>
  <c r="Q881" i="1"/>
  <c r="P881" i="1"/>
  <c r="O881" i="1"/>
  <c r="S880" i="1"/>
  <c r="R880" i="1"/>
  <c r="Q880" i="1"/>
  <c r="P880" i="1"/>
  <c r="O880" i="1"/>
  <c r="S879" i="1"/>
  <c r="R879" i="1"/>
  <c r="Q879" i="1"/>
  <c r="P879" i="1"/>
  <c r="O879" i="1"/>
  <c r="S878" i="1"/>
  <c r="R878" i="1"/>
  <c r="Q878" i="1"/>
  <c r="P878" i="1"/>
  <c r="O878" i="1"/>
  <c r="S877" i="1"/>
  <c r="R877" i="1"/>
  <c r="Q877" i="1"/>
  <c r="P877" i="1"/>
  <c r="O877" i="1"/>
  <c r="S876" i="1"/>
  <c r="R876" i="1"/>
  <c r="Q876" i="1"/>
  <c r="P876" i="1"/>
  <c r="O876" i="1"/>
  <c r="S875" i="1"/>
  <c r="R875" i="1"/>
  <c r="Q875" i="1"/>
  <c r="P875" i="1"/>
  <c r="O875" i="1"/>
  <c r="S874" i="1"/>
  <c r="R874" i="1"/>
  <c r="Q874" i="1"/>
  <c r="P874" i="1"/>
  <c r="O874" i="1"/>
  <c r="S873" i="1"/>
  <c r="R873" i="1"/>
  <c r="Q873" i="1"/>
  <c r="P873" i="1"/>
  <c r="O873" i="1"/>
  <c r="S872" i="1"/>
  <c r="R872" i="1"/>
  <c r="Q872" i="1"/>
  <c r="P872" i="1"/>
  <c r="O872" i="1"/>
  <c r="S871" i="1"/>
  <c r="R871" i="1"/>
  <c r="Q871" i="1"/>
  <c r="P871" i="1"/>
  <c r="O871" i="1"/>
  <c r="S870" i="1"/>
  <c r="R870" i="1"/>
  <c r="Q870" i="1"/>
  <c r="P870" i="1"/>
  <c r="O870" i="1"/>
  <c r="S869" i="1"/>
  <c r="R869" i="1"/>
  <c r="Q869" i="1"/>
  <c r="P869" i="1"/>
  <c r="O869" i="1"/>
  <c r="S868" i="1"/>
  <c r="R868" i="1"/>
  <c r="Q868" i="1"/>
  <c r="P868" i="1"/>
  <c r="O868" i="1"/>
  <c r="S867" i="1"/>
  <c r="R867" i="1"/>
  <c r="Q867" i="1"/>
  <c r="P867" i="1"/>
  <c r="O867" i="1"/>
  <c r="S866" i="1"/>
  <c r="R866" i="1"/>
  <c r="Q866" i="1"/>
  <c r="P866" i="1"/>
  <c r="O866" i="1"/>
  <c r="S865" i="1"/>
  <c r="R865" i="1"/>
  <c r="Q865" i="1"/>
  <c r="P865" i="1"/>
  <c r="O865" i="1"/>
  <c r="S864" i="1"/>
  <c r="R864" i="1"/>
  <c r="Q864" i="1"/>
  <c r="P864" i="1"/>
  <c r="O864" i="1"/>
  <c r="S863" i="1"/>
  <c r="R863" i="1"/>
  <c r="Q863" i="1"/>
  <c r="P863" i="1"/>
  <c r="O863" i="1"/>
  <c r="S862" i="1"/>
  <c r="R862" i="1"/>
  <c r="Q862" i="1"/>
  <c r="P862" i="1"/>
  <c r="O862" i="1"/>
  <c r="S861" i="1"/>
  <c r="R861" i="1"/>
  <c r="Q861" i="1"/>
  <c r="P861" i="1"/>
  <c r="O861" i="1"/>
  <c r="S860" i="1"/>
  <c r="R860" i="1"/>
  <c r="Q860" i="1"/>
  <c r="P860" i="1"/>
  <c r="O860" i="1"/>
  <c r="S859" i="1"/>
  <c r="R859" i="1"/>
  <c r="Q859" i="1"/>
  <c r="P859" i="1"/>
  <c r="O859" i="1"/>
  <c r="S858" i="1"/>
  <c r="R858" i="1"/>
  <c r="Q858" i="1"/>
  <c r="P858" i="1"/>
  <c r="O858" i="1"/>
  <c r="S857" i="1"/>
  <c r="R857" i="1"/>
  <c r="Q857" i="1"/>
  <c r="P857" i="1"/>
  <c r="O857" i="1"/>
  <c r="S856" i="1"/>
  <c r="R856" i="1"/>
  <c r="Q856" i="1"/>
  <c r="P856" i="1"/>
  <c r="O856" i="1"/>
  <c r="S855" i="1"/>
  <c r="R855" i="1"/>
  <c r="Q855" i="1"/>
  <c r="P855" i="1"/>
  <c r="O855" i="1"/>
  <c r="S854" i="1"/>
  <c r="R854" i="1"/>
  <c r="Q854" i="1"/>
  <c r="P854" i="1"/>
  <c r="O854" i="1"/>
  <c r="S853" i="1"/>
  <c r="R853" i="1"/>
  <c r="Q853" i="1"/>
  <c r="P853" i="1"/>
  <c r="O853" i="1"/>
  <c r="S852" i="1"/>
  <c r="R852" i="1"/>
  <c r="Q852" i="1"/>
  <c r="P852" i="1"/>
  <c r="O852" i="1"/>
  <c r="S851" i="1"/>
  <c r="R851" i="1"/>
  <c r="Q851" i="1"/>
  <c r="P851" i="1"/>
  <c r="O851" i="1"/>
  <c r="S850" i="1"/>
  <c r="R850" i="1"/>
  <c r="Q850" i="1"/>
  <c r="P850" i="1"/>
  <c r="O850" i="1"/>
  <c r="S849" i="1"/>
  <c r="R849" i="1"/>
  <c r="Q849" i="1"/>
  <c r="P849" i="1"/>
  <c r="O849" i="1"/>
  <c r="S848" i="1"/>
  <c r="R848" i="1"/>
  <c r="Q848" i="1"/>
  <c r="P848" i="1"/>
  <c r="O848" i="1"/>
  <c r="S847" i="1"/>
  <c r="R847" i="1"/>
  <c r="Q847" i="1"/>
  <c r="P847" i="1"/>
  <c r="O847" i="1"/>
  <c r="S846" i="1"/>
  <c r="R846" i="1"/>
  <c r="Q846" i="1"/>
  <c r="P846" i="1"/>
  <c r="O846" i="1"/>
  <c r="S845" i="1"/>
  <c r="R845" i="1"/>
  <c r="Q845" i="1"/>
  <c r="P845" i="1"/>
  <c r="O845" i="1"/>
  <c r="S844" i="1"/>
  <c r="R844" i="1"/>
  <c r="Q844" i="1"/>
  <c r="P844" i="1"/>
  <c r="O844" i="1"/>
  <c r="S843" i="1"/>
  <c r="R843" i="1"/>
  <c r="Q843" i="1"/>
  <c r="P843" i="1"/>
  <c r="O843" i="1"/>
  <c r="S842" i="1"/>
  <c r="R842" i="1"/>
  <c r="Q842" i="1"/>
  <c r="P842" i="1"/>
  <c r="O842" i="1"/>
  <c r="S841" i="1"/>
  <c r="R841" i="1"/>
  <c r="Q841" i="1"/>
  <c r="P841" i="1"/>
  <c r="O841" i="1"/>
  <c r="S840" i="1"/>
  <c r="R840" i="1"/>
  <c r="Q840" i="1"/>
  <c r="P840" i="1"/>
  <c r="O840" i="1"/>
  <c r="S839" i="1"/>
  <c r="R839" i="1"/>
  <c r="Q839" i="1"/>
  <c r="P839" i="1"/>
  <c r="O839" i="1"/>
  <c r="S838" i="1"/>
  <c r="R838" i="1"/>
  <c r="Q838" i="1"/>
  <c r="P838" i="1"/>
  <c r="O838" i="1"/>
  <c r="S837" i="1"/>
  <c r="R837" i="1"/>
  <c r="Q837" i="1"/>
  <c r="P837" i="1"/>
  <c r="O837" i="1"/>
  <c r="S836" i="1"/>
  <c r="R836" i="1"/>
  <c r="Q836" i="1"/>
  <c r="P836" i="1"/>
  <c r="O836" i="1"/>
  <c r="S835" i="1"/>
  <c r="R835" i="1"/>
  <c r="Q835" i="1"/>
  <c r="P835" i="1"/>
  <c r="O835" i="1"/>
  <c r="S834" i="1"/>
  <c r="R834" i="1"/>
  <c r="Q834" i="1"/>
  <c r="P834" i="1"/>
  <c r="O834" i="1"/>
  <c r="S833" i="1"/>
  <c r="R833" i="1"/>
  <c r="Q833" i="1"/>
  <c r="P833" i="1"/>
  <c r="O833" i="1"/>
  <c r="S832" i="1"/>
  <c r="R832" i="1"/>
  <c r="Q832" i="1"/>
  <c r="P832" i="1"/>
  <c r="O832" i="1"/>
  <c r="S831" i="1"/>
  <c r="R831" i="1"/>
  <c r="Q831" i="1"/>
  <c r="P831" i="1"/>
  <c r="O831" i="1"/>
  <c r="S830" i="1"/>
  <c r="R830" i="1"/>
  <c r="Q830" i="1"/>
  <c r="P830" i="1"/>
  <c r="O830" i="1"/>
  <c r="S829" i="1"/>
  <c r="R829" i="1"/>
  <c r="Q829" i="1"/>
  <c r="P829" i="1"/>
  <c r="O829" i="1"/>
  <c r="S828" i="1"/>
  <c r="R828" i="1"/>
  <c r="Q828" i="1"/>
  <c r="P828" i="1"/>
  <c r="O828" i="1"/>
  <c r="S827" i="1"/>
  <c r="R827" i="1"/>
  <c r="Q827" i="1"/>
  <c r="P827" i="1"/>
  <c r="O827" i="1"/>
  <c r="S826" i="1"/>
  <c r="R826" i="1"/>
  <c r="Q826" i="1"/>
  <c r="P826" i="1"/>
  <c r="O826" i="1"/>
  <c r="S825" i="1"/>
  <c r="R825" i="1"/>
  <c r="Q825" i="1"/>
  <c r="P825" i="1"/>
  <c r="O825" i="1"/>
  <c r="S824" i="1"/>
  <c r="R824" i="1"/>
  <c r="Q824" i="1"/>
  <c r="P824" i="1"/>
  <c r="O824" i="1"/>
  <c r="S823" i="1"/>
  <c r="R823" i="1"/>
  <c r="Q823" i="1"/>
  <c r="P823" i="1"/>
  <c r="O823" i="1"/>
  <c r="S822" i="1"/>
  <c r="R822" i="1"/>
  <c r="Q822" i="1"/>
  <c r="P822" i="1"/>
  <c r="O822" i="1"/>
  <c r="S821" i="1"/>
  <c r="R821" i="1"/>
  <c r="Q821" i="1"/>
  <c r="P821" i="1"/>
  <c r="O821" i="1"/>
  <c r="S820" i="1"/>
  <c r="R820" i="1"/>
  <c r="Q820" i="1"/>
  <c r="P820" i="1"/>
  <c r="O820" i="1"/>
  <c r="S819" i="1"/>
  <c r="R819" i="1"/>
  <c r="Q819" i="1"/>
  <c r="P819" i="1"/>
  <c r="O819" i="1"/>
  <c r="S818" i="1"/>
  <c r="R818" i="1"/>
  <c r="Q818" i="1"/>
  <c r="P818" i="1"/>
  <c r="O818" i="1"/>
  <c r="S817" i="1"/>
  <c r="R817" i="1"/>
  <c r="Q817" i="1"/>
  <c r="P817" i="1"/>
  <c r="O817" i="1"/>
  <c r="S816" i="1"/>
  <c r="R816" i="1"/>
  <c r="Q816" i="1"/>
  <c r="P816" i="1"/>
  <c r="O816" i="1"/>
  <c r="S815" i="1"/>
  <c r="R815" i="1"/>
  <c r="Q815" i="1"/>
  <c r="P815" i="1"/>
  <c r="O815" i="1"/>
  <c r="S814" i="1"/>
  <c r="R814" i="1"/>
  <c r="Q814" i="1"/>
  <c r="P814" i="1"/>
  <c r="O814" i="1"/>
  <c r="S813" i="1"/>
  <c r="R813" i="1"/>
  <c r="Q813" i="1"/>
  <c r="P813" i="1"/>
  <c r="O813" i="1"/>
  <c r="S812" i="1"/>
  <c r="R812" i="1"/>
  <c r="Q812" i="1"/>
  <c r="P812" i="1"/>
  <c r="O812" i="1"/>
  <c r="S811" i="1"/>
  <c r="R811" i="1"/>
  <c r="Q811" i="1"/>
  <c r="P811" i="1"/>
  <c r="O811" i="1"/>
  <c r="S810" i="1"/>
  <c r="R810" i="1"/>
  <c r="Q810" i="1"/>
  <c r="P810" i="1"/>
  <c r="O810" i="1"/>
  <c r="S809" i="1"/>
  <c r="R809" i="1"/>
  <c r="Q809" i="1"/>
  <c r="P809" i="1"/>
  <c r="O809" i="1"/>
  <c r="S808" i="1"/>
  <c r="R808" i="1"/>
  <c r="Q808" i="1"/>
  <c r="P808" i="1"/>
  <c r="O808" i="1"/>
  <c r="S807" i="1"/>
  <c r="R807" i="1"/>
  <c r="Q807" i="1"/>
  <c r="P807" i="1"/>
  <c r="O807" i="1"/>
  <c r="S806" i="1"/>
  <c r="R806" i="1"/>
  <c r="Q806" i="1"/>
  <c r="P806" i="1"/>
  <c r="O806" i="1"/>
  <c r="S805" i="1"/>
  <c r="R805" i="1"/>
  <c r="Q805" i="1"/>
  <c r="P805" i="1"/>
  <c r="O805" i="1"/>
  <c r="S804" i="1"/>
  <c r="R804" i="1"/>
  <c r="Q804" i="1"/>
  <c r="P804" i="1"/>
  <c r="O804" i="1"/>
  <c r="S803" i="1"/>
  <c r="R803" i="1"/>
  <c r="Q803" i="1"/>
  <c r="P803" i="1"/>
  <c r="O803" i="1"/>
  <c r="S802" i="1"/>
  <c r="R802" i="1"/>
  <c r="Q802" i="1"/>
  <c r="P802" i="1"/>
  <c r="O802" i="1"/>
  <c r="S801" i="1"/>
  <c r="R801" i="1"/>
  <c r="Q801" i="1"/>
  <c r="P801" i="1"/>
  <c r="O801" i="1"/>
  <c r="S800" i="1"/>
  <c r="R800" i="1"/>
  <c r="Q800" i="1"/>
  <c r="P800" i="1"/>
  <c r="O800" i="1"/>
  <c r="S799" i="1"/>
  <c r="R799" i="1"/>
  <c r="Q799" i="1"/>
  <c r="P799" i="1"/>
  <c r="O799" i="1"/>
  <c r="S798" i="1"/>
  <c r="R798" i="1"/>
  <c r="Q798" i="1"/>
  <c r="P798" i="1"/>
  <c r="O798" i="1"/>
  <c r="S797" i="1"/>
  <c r="R797" i="1"/>
  <c r="Q797" i="1"/>
  <c r="P797" i="1"/>
  <c r="O797" i="1"/>
  <c r="S796" i="1"/>
  <c r="R796" i="1"/>
  <c r="Q796" i="1"/>
  <c r="P796" i="1"/>
  <c r="O796" i="1"/>
  <c r="S795" i="1"/>
  <c r="R795" i="1"/>
  <c r="Q795" i="1"/>
  <c r="P795" i="1"/>
  <c r="O795" i="1"/>
  <c r="S794" i="1"/>
  <c r="R794" i="1"/>
  <c r="Q794" i="1"/>
  <c r="P794" i="1"/>
  <c r="O794" i="1"/>
  <c r="S793" i="1"/>
  <c r="R793" i="1"/>
  <c r="Q793" i="1"/>
  <c r="P793" i="1"/>
  <c r="O793" i="1"/>
  <c r="S792" i="1"/>
  <c r="R792" i="1"/>
  <c r="Q792" i="1"/>
  <c r="P792" i="1"/>
  <c r="O792" i="1"/>
  <c r="S791" i="1"/>
  <c r="R791" i="1"/>
  <c r="Q791" i="1"/>
  <c r="P791" i="1"/>
  <c r="O791" i="1"/>
  <c r="S790" i="1"/>
  <c r="R790" i="1"/>
  <c r="Q790" i="1"/>
  <c r="P790" i="1"/>
  <c r="O790" i="1"/>
  <c r="S789" i="1"/>
  <c r="R789" i="1"/>
  <c r="Q789" i="1"/>
  <c r="P789" i="1"/>
  <c r="O789" i="1"/>
  <c r="S788" i="1"/>
  <c r="R788" i="1"/>
  <c r="Q788" i="1"/>
  <c r="P788" i="1"/>
  <c r="O788" i="1"/>
  <c r="S787" i="1"/>
  <c r="R787" i="1"/>
  <c r="Q787" i="1"/>
  <c r="P787" i="1"/>
  <c r="O787" i="1"/>
  <c r="S786" i="1"/>
  <c r="R786" i="1"/>
  <c r="Q786" i="1"/>
  <c r="P786" i="1"/>
  <c r="O786" i="1"/>
  <c r="S785" i="1"/>
  <c r="R785" i="1"/>
  <c r="Q785" i="1"/>
  <c r="P785" i="1"/>
  <c r="O785" i="1"/>
  <c r="S784" i="1"/>
  <c r="R784" i="1"/>
  <c r="Q784" i="1"/>
  <c r="P784" i="1"/>
  <c r="O784" i="1"/>
  <c r="S783" i="1"/>
  <c r="R783" i="1"/>
  <c r="Q783" i="1"/>
  <c r="P783" i="1"/>
  <c r="O783" i="1"/>
  <c r="S782" i="1"/>
  <c r="R782" i="1"/>
  <c r="Q782" i="1"/>
  <c r="P782" i="1"/>
  <c r="O782" i="1"/>
  <c r="S781" i="1"/>
  <c r="R781" i="1"/>
  <c r="Q781" i="1"/>
  <c r="P781" i="1"/>
  <c r="O781" i="1"/>
  <c r="S780" i="1"/>
  <c r="R780" i="1"/>
  <c r="Q780" i="1"/>
  <c r="P780" i="1"/>
  <c r="O780" i="1"/>
  <c r="S779" i="1"/>
  <c r="R779" i="1"/>
  <c r="Q779" i="1"/>
  <c r="P779" i="1"/>
  <c r="O779" i="1"/>
  <c r="S778" i="1"/>
  <c r="R778" i="1"/>
  <c r="Q778" i="1"/>
  <c r="P778" i="1"/>
  <c r="O778" i="1"/>
  <c r="S777" i="1"/>
  <c r="R777" i="1"/>
  <c r="Q777" i="1"/>
  <c r="P777" i="1"/>
  <c r="O777" i="1"/>
  <c r="S776" i="1"/>
  <c r="R776" i="1"/>
  <c r="Q776" i="1"/>
  <c r="P776" i="1"/>
  <c r="O776" i="1"/>
  <c r="S775" i="1"/>
  <c r="R775" i="1"/>
  <c r="Q775" i="1"/>
  <c r="P775" i="1"/>
  <c r="O775" i="1"/>
  <c r="S774" i="1"/>
  <c r="R774" i="1"/>
  <c r="Q774" i="1"/>
  <c r="P774" i="1"/>
  <c r="O774" i="1"/>
  <c r="S773" i="1"/>
  <c r="R773" i="1"/>
  <c r="Q773" i="1"/>
  <c r="P773" i="1"/>
  <c r="O773" i="1"/>
  <c r="S772" i="1"/>
  <c r="R772" i="1"/>
  <c r="Q772" i="1"/>
  <c r="P772" i="1"/>
  <c r="O772" i="1"/>
  <c r="S771" i="1"/>
  <c r="R771" i="1"/>
  <c r="Q771" i="1"/>
  <c r="P771" i="1"/>
  <c r="O771" i="1"/>
  <c r="S770" i="1"/>
  <c r="R770" i="1"/>
  <c r="Q770" i="1"/>
  <c r="P770" i="1"/>
  <c r="O770" i="1"/>
  <c r="S769" i="1"/>
  <c r="R769" i="1"/>
  <c r="Q769" i="1"/>
  <c r="P769" i="1"/>
  <c r="O769" i="1"/>
  <c r="S768" i="1"/>
  <c r="R768" i="1"/>
  <c r="Q768" i="1"/>
  <c r="P768" i="1"/>
  <c r="O768" i="1"/>
  <c r="S767" i="1"/>
  <c r="R767" i="1"/>
  <c r="Q767" i="1"/>
  <c r="P767" i="1"/>
  <c r="O767" i="1"/>
  <c r="S766" i="1"/>
  <c r="R766" i="1"/>
  <c r="Q766" i="1"/>
  <c r="P766" i="1"/>
  <c r="O766" i="1"/>
  <c r="S765" i="1"/>
  <c r="R765" i="1"/>
  <c r="Q765" i="1"/>
  <c r="P765" i="1"/>
  <c r="O765" i="1"/>
  <c r="S764" i="1"/>
  <c r="R764" i="1"/>
  <c r="Q764" i="1"/>
  <c r="P764" i="1"/>
  <c r="O764" i="1"/>
  <c r="S763" i="1"/>
  <c r="R763" i="1"/>
  <c r="Q763" i="1"/>
  <c r="P763" i="1"/>
  <c r="O763" i="1"/>
  <c r="S762" i="1"/>
  <c r="R762" i="1"/>
  <c r="Q762" i="1"/>
  <c r="P762" i="1"/>
  <c r="O762" i="1"/>
  <c r="S761" i="1"/>
  <c r="R761" i="1"/>
  <c r="Q761" i="1"/>
  <c r="P761" i="1"/>
  <c r="O761" i="1"/>
  <c r="S760" i="1"/>
  <c r="R760" i="1"/>
  <c r="Q760" i="1"/>
  <c r="P760" i="1"/>
  <c r="O760" i="1"/>
  <c r="S759" i="1"/>
  <c r="R759" i="1"/>
  <c r="Q759" i="1"/>
  <c r="P759" i="1"/>
  <c r="O759" i="1"/>
  <c r="S758" i="1"/>
  <c r="R758" i="1"/>
  <c r="Q758" i="1"/>
  <c r="P758" i="1"/>
  <c r="O758" i="1"/>
  <c r="S757" i="1"/>
  <c r="R757" i="1"/>
  <c r="Q757" i="1"/>
  <c r="P757" i="1"/>
  <c r="O757" i="1"/>
  <c r="S756" i="1"/>
  <c r="R756" i="1"/>
  <c r="Q756" i="1"/>
  <c r="P756" i="1"/>
  <c r="O756" i="1"/>
  <c r="S755" i="1"/>
  <c r="R755" i="1"/>
  <c r="Q755" i="1"/>
  <c r="P755" i="1"/>
  <c r="O755" i="1"/>
  <c r="S754" i="1"/>
  <c r="R754" i="1"/>
  <c r="Q754" i="1"/>
  <c r="P754" i="1"/>
  <c r="O754" i="1"/>
  <c r="S753" i="1"/>
  <c r="R753" i="1"/>
  <c r="Q753" i="1"/>
  <c r="P753" i="1"/>
  <c r="O753" i="1"/>
  <c r="S752" i="1"/>
  <c r="R752" i="1"/>
  <c r="Q752" i="1"/>
  <c r="P752" i="1"/>
  <c r="O752" i="1"/>
  <c r="S751" i="1"/>
  <c r="R751" i="1"/>
  <c r="Q751" i="1"/>
  <c r="P751" i="1"/>
  <c r="O751" i="1"/>
  <c r="S750" i="1"/>
  <c r="R750" i="1"/>
  <c r="Q750" i="1"/>
  <c r="P750" i="1"/>
  <c r="O750" i="1"/>
  <c r="S749" i="1"/>
  <c r="R749" i="1"/>
  <c r="Q749" i="1"/>
  <c r="P749" i="1"/>
  <c r="O749" i="1"/>
  <c r="S748" i="1"/>
  <c r="R748" i="1"/>
  <c r="Q748" i="1"/>
  <c r="P748" i="1"/>
  <c r="O748" i="1"/>
  <c r="S747" i="1"/>
  <c r="R747" i="1"/>
  <c r="Q747" i="1"/>
  <c r="P747" i="1"/>
  <c r="O747" i="1"/>
  <c r="S746" i="1"/>
  <c r="R746" i="1"/>
  <c r="Q746" i="1"/>
  <c r="P746" i="1"/>
  <c r="O746" i="1"/>
  <c r="S745" i="1"/>
  <c r="R745" i="1"/>
  <c r="Q745" i="1"/>
  <c r="P745" i="1"/>
  <c r="O745" i="1"/>
  <c r="S744" i="1"/>
  <c r="R744" i="1"/>
  <c r="Q744" i="1"/>
  <c r="P744" i="1"/>
  <c r="O744" i="1"/>
  <c r="S743" i="1"/>
  <c r="R743" i="1"/>
  <c r="Q743" i="1"/>
  <c r="P743" i="1"/>
  <c r="O743" i="1"/>
  <c r="S742" i="1"/>
  <c r="R742" i="1"/>
  <c r="Q742" i="1"/>
  <c r="P742" i="1"/>
  <c r="O742" i="1"/>
  <c r="S741" i="1"/>
  <c r="R741" i="1"/>
  <c r="Q741" i="1"/>
  <c r="P741" i="1"/>
  <c r="O741" i="1"/>
  <c r="S740" i="1"/>
  <c r="R740" i="1"/>
  <c r="Q740" i="1"/>
  <c r="P740" i="1"/>
  <c r="O740" i="1"/>
  <c r="S739" i="1"/>
  <c r="R739" i="1"/>
  <c r="Q739" i="1"/>
  <c r="P739" i="1"/>
  <c r="O739" i="1"/>
  <c r="S738" i="1"/>
  <c r="R738" i="1"/>
  <c r="Q738" i="1"/>
  <c r="P738" i="1"/>
  <c r="O738" i="1"/>
  <c r="S737" i="1"/>
  <c r="R737" i="1"/>
  <c r="Q737" i="1"/>
  <c r="P737" i="1"/>
  <c r="O737" i="1"/>
  <c r="S736" i="1"/>
  <c r="R736" i="1"/>
  <c r="Q736" i="1"/>
  <c r="P736" i="1"/>
  <c r="O736" i="1"/>
  <c r="S735" i="1"/>
  <c r="R735" i="1"/>
  <c r="Q735" i="1"/>
  <c r="P735" i="1"/>
  <c r="O735" i="1"/>
  <c r="S734" i="1"/>
  <c r="R734" i="1"/>
  <c r="Q734" i="1"/>
  <c r="P734" i="1"/>
  <c r="O734" i="1"/>
  <c r="S733" i="1"/>
  <c r="R733" i="1"/>
  <c r="Q733" i="1"/>
  <c r="P733" i="1"/>
  <c r="O733" i="1"/>
  <c r="S732" i="1"/>
  <c r="R732" i="1"/>
  <c r="Q732" i="1"/>
  <c r="P732" i="1"/>
  <c r="O732" i="1"/>
  <c r="S731" i="1"/>
  <c r="R731" i="1"/>
  <c r="Q731" i="1"/>
  <c r="P731" i="1"/>
  <c r="O731" i="1"/>
  <c r="S730" i="1"/>
  <c r="R730" i="1"/>
  <c r="Q730" i="1"/>
  <c r="P730" i="1"/>
  <c r="O730" i="1"/>
  <c r="S729" i="1"/>
  <c r="R729" i="1"/>
  <c r="Q729" i="1"/>
  <c r="P729" i="1"/>
  <c r="O729" i="1"/>
  <c r="S728" i="1"/>
  <c r="R728" i="1"/>
  <c r="Q728" i="1"/>
  <c r="P728" i="1"/>
  <c r="O728" i="1"/>
  <c r="S727" i="1"/>
  <c r="R727" i="1"/>
  <c r="Q727" i="1"/>
  <c r="P727" i="1"/>
  <c r="O727" i="1"/>
  <c r="S726" i="1"/>
  <c r="R726" i="1"/>
  <c r="Q726" i="1"/>
  <c r="P726" i="1"/>
  <c r="O726" i="1"/>
  <c r="S725" i="1"/>
  <c r="R725" i="1"/>
  <c r="Q725" i="1"/>
  <c r="P725" i="1"/>
  <c r="O725" i="1"/>
  <c r="S724" i="1"/>
  <c r="R724" i="1"/>
  <c r="Q724" i="1"/>
  <c r="P724" i="1"/>
  <c r="O724" i="1"/>
  <c r="S723" i="1"/>
  <c r="R723" i="1"/>
  <c r="Q723" i="1"/>
  <c r="P723" i="1"/>
  <c r="O723" i="1"/>
  <c r="S722" i="1"/>
  <c r="R722" i="1"/>
  <c r="Q722" i="1"/>
  <c r="P722" i="1"/>
  <c r="O722" i="1"/>
  <c r="S721" i="1"/>
  <c r="R721" i="1"/>
  <c r="Q721" i="1"/>
  <c r="P721" i="1"/>
  <c r="O721" i="1"/>
  <c r="S720" i="1"/>
  <c r="R720" i="1"/>
  <c r="Q720" i="1"/>
  <c r="P720" i="1"/>
  <c r="O720" i="1"/>
  <c r="S719" i="1"/>
  <c r="R719" i="1"/>
  <c r="Q719" i="1"/>
  <c r="P719" i="1"/>
  <c r="O719" i="1"/>
  <c r="S718" i="1"/>
  <c r="R718" i="1"/>
  <c r="Q718" i="1"/>
  <c r="P718" i="1"/>
  <c r="O718" i="1"/>
  <c r="S717" i="1"/>
  <c r="R717" i="1"/>
  <c r="Q717" i="1"/>
  <c r="P717" i="1"/>
  <c r="O717" i="1"/>
  <c r="S716" i="1"/>
  <c r="R716" i="1"/>
  <c r="Q716" i="1"/>
  <c r="P716" i="1"/>
  <c r="O716" i="1"/>
  <c r="S715" i="1"/>
  <c r="R715" i="1"/>
  <c r="Q715" i="1"/>
  <c r="P715" i="1"/>
  <c r="O715" i="1"/>
  <c r="S714" i="1"/>
  <c r="R714" i="1"/>
  <c r="Q714" i="1"/>
  <c r="P714" i="1"/>
  <c r="O714" i="1"/>
  <c r="S713" i="1"/>
  <c r="R713" i="1"/>
  <c r="Q713" i="1"/>
  <c r="P713" i="1"/>
  <c r="O713" i="1"/>
  <c r="S712" i="1"/>
  <c r="R712" i="1"/>
  <c r="Q712" i="1"/>
  <c r="P712" i="1"/>
  <c r="O712" i="1"/>
  <c r="S711" i="1"/>
  <c r="R711" i="1"/>
  <c r="Q711" i="1"/>
  <c r="P711" i="1"/>
  <c r="O711" i="1"/>
  <c r="S710" i="1"/>
  <c r="R710" i="1"/>
  <c r="Q710" i="1"/>
  <c r="P710" i="1"/>
  <c r="O710" i="1"/>
  <c r="S709" i="1"/>
  <c r="R709" i="1"/>
  <c r="Q709" i="1"/>
  <c r="P709" i="1"/>
  <c r="O709" i="1"/>
  <c r="S708" i="1"/>
  <c r="R708" i="1"/>
  <c r="Q708" i="1"/>
  <c r="P708" i="1"/>
  <c r="O708" i="1"/>
  <c r="S707" i="1"/>
  <c r="R707" i="1"/>
  <c r="Q707" i="1"/>
  <c r="P707" i="1"/>
  <c r="O707" i="1"/>
  <c r="S706" i="1"/>
  <c r="R706" i="1"/>
  <c r="Q706" i="1"/>
  <c r="P706" i="1"/>
  <c r="O706" i="1"/>
  <c r="S705" i="1"/>
  <c r="R705" i="1"/>
  <c r="Q705" i="1"/>
  <c r="P705" i="1"/>
  <c r="O705" i="1"/>
  <c r="S704" i="1"/>
  <c r="R704" i="1"/>
  <c r="Q704" i="1"/>
  <c r="P704" i="1"/>
  <c r="O704" i="1"/>
  <c r="S703" i="1"/>
  <c r="R703" i="1"/>
  <c r="Q703" i="1"/>
  <c r="P703" i="1"/>
  <c r="O703" i="1"/>
  <c r="S702" i="1"/>
  <c r="R702" i="1"/>
  <c r="Q702" i="1"/>
  <c r="P702" i="1"/>
  <c r="O702" i="1"/>
  <c r="S701" i="1"/>
  <c r="R701" i="1"/>
  <c r="Q701" i="1"/>
  <c r="P701" i="1"/>
  <c r="O701" i="1"/>
  <c r="S700" i="1"/>
  <c r="R700" i="1"/>
  <c r="Q700" i="1"/>
  <c r="P700" i="1"/>
  <c r="O700" i="1"/>
  <c r="S699" i="1"/>
  <c r="R699" i="1"/>
  <c r="Q699" i="1"/>
  <c r="P699" i="1"/>
  <c r="O699" i="1"/>
  <c r="S698" i="1"/>
  <c r="R698" i="1"/>
  <c r="Q698" i="1"/>
  <c r="P698" i="1"/>
  <c r="O698" i="1"/>
  <c r="S697" i="1"/>
  <c r="R697" i="1"/>
  <c r="Q697" i="1"/>
  <c r="P697" i="1"/>
  <c r="O697" i="1"/>
  <c r="S696" i="1"/>
  <c r="R696" i="1"/>
  <c r="Q696" i="1"/>
  <c r="P696" i="1"/>
  <c r="O696" i="1"/>
  <c r="S695" i="1"/>
  <c r="R695" i="1"/>
  <c r="Q695" i="1"/>
  <c r="P695" i="1"/>
  <c r="O695" i="1"/>
  <c r="S694" i="1"/>
  <c r="R694" i="1"/>
  <c r="Q694" i="1"/>
  <c r="P694" i="1"/>
  <c r="O694" i="1"/>
  <c r="S693" i="1"/>
  <c r="R693" i="1"/>
  <c r="Q693" i="1"/>
  <c r="P693" i="1"/>
  <c r="O693" i="1"/>
  <c r="S692" i="1"/>
  <c r="R692" i="1"/>
  <c r="Q692" i="1"/>
  <c r="P692" i="1"/>
  <c r="O692" i="1"/>
  <c r="S691" i="1"/>
  <c r="R691" i="1"/>
  <c r="Q691" i="1"/>
  <c r="P691" i="1"/>
  <c r="O691" i="1"/>
  <c r="S690" i="1"/>
  <c r="R690" i="1"/>
  <c r="Q690" i="1"/>
  <c r="P690" i="1"/>
  <c r="O690" i="1"/>
  <c r="S689" i="1"/>
  <c r="R689" i="1"/>
  <c r="Q689" i="1"/>
  <c r="P689" i="1"/>
  <c r="O689" i="1"/>
  <c r="S688" i="1"/>
  <c r="R688" i="1"/>
  <c r="Q688" i="1"/>
  <c r="P688" i="1"/>
  <c r="O688" i="1"/>
  <c r="S687" i="1"/>
  <c r="R687" i="1"/>
  <c r="Q687" i="1"/>
  <c r="P687" i="1"/>
  <c r="O687" i="1"/>
  <c r="S686" i="1"/>
  <c r="R686" i="1"/>
  <c r="Q686" i="1"/>
  <c r="P686" i="1"/>
  <c r="O686" i="1"/>
  <c r="S685" i="1"/>
  <c r="R685" i="1"/>
  <c r="Q685" i="1"/>
  <c r="P685" i="1"/>
  <c r="O685" i="1"/>
  <c r="S684" i="1"/>
  <c r="R684" i="1"/>
  <c r="Q684" i="1"/>
  <c r="P684" i="1"/>
  <c r="O684" i="1"/>
  <c r="S683" i="1"/>
  <c r="R683" i="1"/>
  <c r="Q683" i="1"/>
  <c r="P683" i="1"/>
  <c r="O683" i="1"/>
  <c r="S682" i="1"/>
  <c r="R682" i="1"/>
  <c r="Q682" i="1"/>
  <c r="P682" i="1"/>
  <c r="O682" i="1"/>
  <c r="S681" i="1"/>
  <c r="R681" i="1"/>
  <c r="Q681" i="1"/>
  <c r="P681" i="1"/>
  <c r="O681" i="1"/>
  <c r="S680" i="1"/>
  <c r="R680" i="1"/>
  <c r="Q680" i="1"/>
  <c r="P680" i="1"/>
  <c r="O680" i="1"/>
  <c r="S679" i="1"/>
  <c r="R679" i="1"/>
  <c r="Q679" i="1"/>
  <c r="P679" i="1"/>
  <c r="O679" i="1"/>
  <c r="S678" i="1"/>
  <c r="R678" i="1"/>
  <c r="Q678" i="1"/>
  <c r="P678" i="1"/>
  <c r="O678" i="1"/>
  <c r="S677" i="1"/>
  <c r="R677" i="1"/>
  <c r="Q677" i="1"/>
  <c r="P677" i="1"/>
  <c r="O677" i="1"/>
  <c r="S676" i="1"/>
  <c r="R676" i="1"/>
  <c r="Q676" i="1"/>
  <c r="P676" i="1"/>
  <c r="O676" i="1"/>
  <c r="S675" i="1"/>
  <c r="R675" i="1"/>
  <c r="Q675" i="1"/>
  <c r="P675" i="1"/>
  <c r="O675" i="1"/>
  <c r="S674" i="1"/>
  <c r="R674" i="1"/>
  <c r="Q674" i="1"/>
  <c r="P674" i="1"/>
  <c r="O674" i="1"/>
  <c r="S673" i="1"/>
  <c r="R673" i="1"/>
  <c r="Q673" i="1"/>
  <c r="P673" i="1"/>
  <c r="O673" i="1"/>
  <c r="S672" i="1"/>
  <c r="R672" i="1"/>
  <c r="Q672" i="1"/>
  <c r="P672" i="1"/>
  <c r="O672" i="1"/>
  <c r="S671" i="1"/>
  <c r="R671" i="1"/>
  <c r="Q671" i="1"/>
  <c r="P671" i="1"/>
  <c r="O671" i="1"/>
  <c r="S670" i="1"/>
  <c r="R670" i="1"/>
  <c r="Q670" i="1"/>
  <c r="P670" i="1"/>
  <c r="O670" i="1"/>
  <c r="S669" i="1"/>
  <c r="R669" i="1"/>
  <c r="Q669" i="1"/>
  <c r="P669" i="1"/>
  <c r="O669" i="1"/>
  <c r="S668" i="1"/>
  <c r="R668" i="1"/>
  <c r="Q668" i="1"/>
  <c r="P668" i="1"/>
  <c r="O668" i="1"/>
  <c r="S667" i="1"/>
  <c r="R667" i="1"/>
  <c r="Q667" i="1"/>
  <c r="P667" i="1"/>
  <c r="O667" i="1"/>
  <c r="S666" i="1"/>
  <c r="R666" i="1"/>
  <c r="Q666" i="1"/>
  <c r="P666" i="1"/>
  <c r="O666" i="1"/>
  <c r="S665" i="1"/>
  <c r="R665" i="1"/>
  <c r="Q665" i="1"/>
  <c r="P665" i="1"/>
  <c r="O665" i="1"/>
  <c r="S664" i="1"/>
  <c r="R664" i="1"/>
  <c r="Q664" i="1"/>
  <c r="P664" i="1"/>
  <c r="O664" i="1"/>
  <c r="S663" i="1"/>
  <c r="R663" i="1"/>
  <c r="Q663" i="1"/>
  <c r="P663" i="1"/>
  <c r="O663" i="1"/>
  <c r="S662" i="1"/>
  <c r="R662" i="1"/>
  <c r="Q662" i="1"/>
  <c r="P662" i="1"/>
  <c r="O662" i="1"/>
  <c r="S661" i="1"/>
  <c r="R661" i="1"/>
  <c r="Q661" i="1"/>
  <c r="P661" i="1"/>
  <c r="O661" i="1"/>
  <c r="S660" i="1"/>
  <c r="R660" i="1"/>
  <c r="Q660" i="1"/>
  <c r="P660" i="1"/>
  <c r="O660" i="1"/>
  <c r="S659" i="1"/>
  <c r="R659" i="1"/>
  <c r="Q659" i="1"/>
  <c r="P659" i="1"/>
  <c r="O659" i="1"/>
  <c r="S658" i="1"/>
  <c r="R658" i="1"/>
  <c r="Q658" i="1"/>
  <c r="P658" i="1"/>
  <c r="O658" i="1"/>
  <c r="S657" i="1"/>
  <c r="R657" i="1"/>
  <c r="Q657" i="1"/>
  <c r="P657" i="1"/>
  <c r="O657" i="1"/>
  <c r="S656" i="1"/>
  <c r="R656" i="1"/>
  <c r="Q656" i="1"/>
  <c r="P656" i="1"/>
  <c r="O656" i="1"/>
  <c r="S655" i="1"/>
  <c r="R655" i="1"/>
  <c r="Q655" i="1"/>
  <c r="P655" i="1"/>
  <c r="O655" i="1"/>
  <c r="S654" i="1"/>
  <c r="R654" i="1"/>
  <c r="Q654" i="1"/>
  <c r="P654" i="1"/>
  <c r="O654" i="1"/>
  <c r="S653" i="1"/>
  <c r="R653" i="1"/>
  <c r="Q653" i="1"/>
  <c r="P653" i="1"/>
  <c r="O653" i="1"/>
  <c r="S652" i="1"/>
  <c r="R652" i="1"/>
  <c r="Q652" i="1"/>
  <c r="P652" i="1"/>
  <c r="O652" i="1"/>
  <c r="S651" i="1"/>
  <c r="R651" i="1"/>
  <c r="Q651" i="1"/>
  <c r="P651" i="1"/>
  <c r="O651" i="1"/>
  <c r="S650" i="1"/>
  <c r="R650" i="1"/>
  <c r="Q650" i="1"/>
  <c r="P650" i="1"/>
  <c r="O650" i="1"/>
  <c r="S649" i="1"/>
  <c r="R649" i="1"/>
  <c r="Q649" i="1"/>
  <c r="P649" i="1"/>
  <c r="O649" i="1"/>
  <c r="S648" i="1"/>
  <c r="R648" i="1"/>
  <c r="Q648" i="1"/>
  <c r="P648" i="1"/>
  <c r="O648" i="1"/>
  <c r="S647" i="1"/>
  <c r="R647" i="1"/>
  <c r="Q647" i="1"/>
  <c r="P647" i="1"/>
  <c r="O647" i="1"/>
  <c r="S646" i="1"/>
  <c r="R646" i="1"/>
  <c r="Q646" i="1"/>
  <c r="P646" i="1"/>
  <c r="O646" i="1"/>
  <c r="S645" i="1"/>
  <c r="R645" i="1"/>
  <c r="Q645" i="1"/>
  <c r="P645" i="1"/>
  <c r="O645" i="1"/>
  <c r="S644" i="1"/>
  <c r="R644" i="1"/>
  <c r="Q644" i="1"/>
  <c r="P644" i="1"/>
  <c r="O644" i="1"/>
  <c r="S643" i="1"/>
  <c r="R643" i="1"/>
  <c r="Q643" i="1"/>
  <c r="P643" i="1"/>
  <c r="O643" i="1"/>
  <c r="S642" i="1"/>
  <c r="R642" i="1"/>
  <c r="Q642" i="1"/>
  <c r="P642" i="1"/>
  <c r="O642" i="1"/>
  <c r="S641" i="1"/>
  <c r="R641" i="1"/>
  <c r="Q641" i="1"/>
  <c r="P641" i="1"/>
  <c r="O641" i="1"/>
  <c r="S640" i="1"/>
  <c r="R640" i="1"/>
  <c r="Q640" i="1"/>
  <c r="P640" i="1"/>
  <c r="O640" i="1"/>
  <c r="S639" i="1"/>
  <c r="R639" i="1"/>
  <c r="Q639" i="1"/>
  <c r="P639" i="1"/>
  <c r="O639" i="1"/>
  <c r="S638" i="1"/>
  <c r="R638" i="1"/>
  <c r="Q638" i="1"/>
  <c r="P638" i="1"/>
  <c r="O638" i="1"/>
  <c r="S637" i="1"/>
  <c r="R637" i="1"/>
  <c r="Q637" i="1"/>
  <c r="P637" i="1"/>
  <c r="O637" i="1"/>
  <c r="S636" i="1"/>
  <c r="R636" i="1"/>
  <c r="Q636" i="1"/>
  <c r="P636" i="1"/>
  <c r="O636" i="1"/>
  <c r="S635" i="1"/>
  <c r="R635" i="1"/>
  <c r="Q635" i="1"/>
  <c r="P635" i="1"/>
  <c r="O635" i="1"/>
  <c r="S634" i="1"/>
  <c r="R634" i="1"/>
  <c r="Q634" i="1"/>
  <c r="P634" i="1"/>
  <c r="O634" i="1"/>
  <c r="S633" i="1"/>
  <c r="R633" i="1"/>
  <c r="Q633" i="1"/>
  <c r="P633" i="1"/>
  <c r="O633" i="1"/>
  <c r="S632" i="1"/>
  <c r="R632" i="1"/>
  <c r="Q632" i="1"/>
  <c r="P632" i="1"/>
  <c r="O632" i="1"/>
  <c r="S631" i="1"/>
  <c r="R631" i="1"/>
  <c r="Q631" i="1"/>
  <c r="P631" i="1"/>
  <c r="O631" i="1"/>
  <c r="S630" i="1"/>
  <c r="R630" i="1"/>
  <c r="Q630" i="1"/>
  <c r="P630" i="1"/>
  <c r="O630" i="1"/>
  <c r="S629" i="1"/>
  <c r="R629" i="1"/>
  <c r="Q629" i="1"/>
  <c r="P629" i="1"/>
  <c r="O629" i="1"/>
  <c r="S628" i="1"/>
  <c r="R628" i="1"/>
  <c r="Q628" i="1"/>
  <c r="P628" i="1"/>
  <c r="O628" i="1"/>
  <c r="S627" i="1"/>
  <c r="R627" i="1"/>
  <c r="Q627" i="1"/>
  <c r="P627" i="1"/>
  <c r="O627" i="1"/>
  <c r="S626" i="1"/>
  <c r="R626" i="1"/>
  <c r="Q626" i="1"/>
  <c r="P626" i="1"/>
  <c r="O626" i="1"/>
  <c r="S625" i="1"/>
  <c r="R625" i="1"/>
  <c r="Q625" i="1"/>
  <c r="P625" i="1"/>
  <c r="O625" i="1"/>
  <c r="S624" i="1"/>
  <c r="R624" i="1"/>
  <c r="Q624" i="1"/>
  <c r="P624" i="1"/>
  <c r="O624" i="1"/>
  <c r="S623" i="1"/>
  <c r="R623" i="1"/>
  <c r="Q623" i="1"/>
  <c r="P623" i="1"/>
  <c r="O623" i="1"/>
  <c r="S622" i="1"/>
  <c r="R622" i="1"/>
  <c r="Q622" i="1"/>
  <c r="P622" i="1"/>
  <c r="O622" i="1"/>
  <c r="S621" i="1"/>
  <c r="R621" i="1"/>
  <c r="Q621" i="1"/>
  <c r="P621" i="1"/>
  <c r="O621" i="1"/>
  <c r="S620" i="1"/>
  <c r="R620" i="1"/>
  <c r="Q620" i="1"/>
  <c r="P620" i="1"/>
  <c r="O620" i="1"/>
  <c r="S619" i="1"/>
  <c r="R619" i="1"/>
  <c r="Q619" i="1"/>
  <c r="P619" i="1"/>
  <c r="O619" i="1"/>
  <c r="S618" i="1"/>
  <c r="R618" i="1"/>
  <c r="Q618" i="1"/>
  <c r="P618" i="1"/>
  <c r="O618" i="1"/>
  <c r="S617" i="1"/>
  <c r="R617" i="1"/>
  <c r="Q617" i="1"/>
  <c r="P617" i="1"/>
  <c r="O617" i="1"/>
  <c r="S616" i="1"/>
  <c r="R616" i="1"/>
  <c r="Q616" i="1"/>
  <c r="P616" i="1"/>
  <c r="O616" i="1"/>
  <c r="S615" i="1"/>
  <c r="R615" i="1"/>
  <c r="Q615" i="1"/>
  <c r="P615" i="1"/>
  <c r="O615" i="1"/>
  <c r="S614" i="1"/>
  <c r="R614" i="1"/>
  <c r="Q614" i="1"/>
  <c r="P614" i="1"/>
  <c r="O614" i="1"/>
  <c r="S613" i="1"/>
  <c r="R613" i="1"/>
  <c r="Q613" i="1"/>
  <c r="P613" i="1"/>
  <c r="O613" i="1"/>
  <c r="S612" i="1"/>
  <c r="R612" i="1"/>
  <c r="Q612" i="1"/>
  <c r="P612" i="1"/>
  <c r="O612" i="1"/>
  <c r="S611" i="1"/>
  <c r="R611" i="1"/>
  <c r="Q611" i="1"/>
  <c r="P611" i="1"/>
  <c r="O611" i="1"/>
  <c r="S610" i="1"/>
  <c r="R610" i="1"/>
  <c r="Q610" i="1"/>
  <c r="P610" i="1"/>
  <c r="O610" i="1"/>
  <c r="S609" i="1"/>
  <c r="R609" i="1"/>
  <c r="Q609" i="1"/>
  <c r="P609" i="1"/>
  <c r="O609" i="1"/>
  <c r="S608" i="1"/>
  <c r="R608" i="1"/>
  <c r="Q608" i="1"/>
  <c r="P608" i="1"/>
  <c r="O608" i="1"/>
  <c r="S607" i="1"/>
  <c r="R607" i="1"/>
  <c r="Q607" i="1"/>
  <c r="P607" i="1"/>
  <c r="O607" i="1"/>
  <c r="S606" i="1"/>
  <c r="R606" i="1"/>
  <c r="Q606" i="1"/>
  <c r="P606" i="1"/>
  <c r="O606" i="1"/>
  <c r="S605" i="1"/>
  <c r="R605" i="1"/>
  <c r="Q605" i="1"/>
  <c r="P605" i="1"/>
  <c r="O605" i="1"/>
  <c r="S604" i="1"/>
  <c r="R604" i="1"/>
  <c r="Q604" i="1"/>
  <c r="P604" i="1"/>
  <c r="O604" i="1"/>
  <c r="S603" i="1"/>
  <c r="R603" i="1"/>
  <c r="Q603" i="1"/>
  <c r="P603" i="1"/>
  <c r="O603" i="1"/>
  <c r="S602" i="1"/>
  <c r="R602" i="1"/>
  <c r="Q602" i="1"/>
  <c r="P602" i="1"/>
  <c r="O602" i="1"/>
  <c r="S601" i="1"/>
  <c r="R601" i="1"/>
  <c r="Q601" i="1"/>
  <c r="P601" i="1"/>
  <c r="O601" i="1"/>
  <c r="S600" i="1"/>
  <c r="R600" i="1"/>
  <c r="Q600" i="1"/>
  <c r="P600" i="1"/>
  <c r="O600" i="1"/>
  <c r="S599" i="1"/>
  <c r="R599" i="1"/>
  <c r="Q599" i="1"/>
  <c r="P599" i="1"/>
  <c r="O599" i="1"/>
  <c r="S598" i="1"/>
  <c r="R598" i="1"/>
  <c r="Q598" i="1"/>
  <c r="P598" i="1"/>
  <c r="O598" i="1"/>
  <c r="S597" i="1"/>
  <c r="R597" i="1"/>
  <c r="Q597" i="1"/>
  <c r="P597" i="1"/>
  <c r="O597" i="1"/>
  <c r="S596" i="1"/>
  <c r="R596" i="1"/>
  <c r="Q596" i="1"/>
  <c r="P596" i="1"/>
  <c r="O596" i="1"/>
  <c r="S595" i="1"/>
  <c r="R595" i="1"/>
  <c r="Q595" i="1"/>
  <c r="P595" i="1"/>
  <c r="O595" i="1"/>
  <c r="S594" i="1"/>
  <c r="R594" i="1"/>
  <c r="Q594" i="1"/>
  <c r="P594" i="1"/>
  <c r="O594" i="1"/>
  <c r="S593" i="1"/>
  <c r="R593" i="1"/>
  <c r="Q593" i="1"/>
  <c r="P593" i="1"/>
  <c r="O593" i="1"/>
  <c r="S592" i="1"/>
  <c r="R592" i="1"/>
  <c r="Q592" i="1"/>
  <c r="P592" i="1"/>
  <c r="O592" i="1"/>
  <c r="S591" i="1"/>
  <c r="R591" i="1"/>
  <c r="Q591" i="1"/>
  <c r="P591" i="1"/>
  <c r="O591" i="1"/>
  <c r="S590" i="1"/>
  <c r="R590" i="1"/>
  <c r="Q590" i="1"/>
  <c r="P590" i="1"/>
  <c r="O590" i="1"/>
  <c r="S589" i="1"/>
  <c r="R589" i="1"/>
  <c r="Q589" i="1"/>
  <c r="P589" i="1"/>
  <c r="O589" i="1"/>
  <c r="S588" i="1"/>
  <c r="R588" i="1"/>
  <c r="Q588" i="1"/>
  <c r="P588" i="1"/>
  <c r="O588" i="1"/>
  <c r="S587" i="1"/>
  <c r="R587" i="1"/>
  <c r="Q587" i="1"/>
  <c r="P587" i="1"/>
  <c r="O587" i="1"/>
  <c r="S586" i="1"/>
  <c r="R586" i="1"/>
  <c r="Q586" i="1"/>
  <c r="P586" i="1"/>
  <c r="O586" i="1"/>
  <c r="S585" i="1"/>
  <c r="R585" i="1"/>
  <c r="Q585" i="1"/>
  <c r="P585" i="1"/>
  <c r="O585" i="1"/>
  <c r="S584" i="1"/>
  <c r="R584" i="1"/>
  <c r="Q584" i="1"/>
  <c r="P584" i="1"/>
  <c r="O584" i="1"/>
  <c r="S583" i="1"/>
  <c r="R583" i="1"/>
  <c r="Q583" i="1"/>
  <c r="P583" i="1"/>
  <c r="O583" i="1"/>
  <c r="S582" i="1"/>
  <c r="R582" i="1"/>
  <c r="Q582" i="1"/>
  <c r="P582" i="1"/>
  <c r="O582" i="1"/>
  <c r="S581" i="1"/>
  <c r="R581" i="1"/>
  <c r="Q581" i="1"/>
  <c r="P581" i="1"/>
  <c r="O581" i="1"/>
  <c r="S580" i="1"/>
  <c r="R580" i="1"/>
  <c r="Q580" i="1"/>
  <c r="P580" i="1"/>
  <c r="O580" i="1"/>
  <c r="S579" i="1"/>
  <c r="R579" i="1"/>
  <c r="Q579" i="1"/>
  <c r="P579" i="1"/>
  <c r="O579" i="1"/>
  <c r="S578" i="1"/>
  <c r="R578" i="1"/>
  <c r="Q578" i="1"/>
  <c r="P578" i="1"/>
  <c r="O578" i="1"/>
  <c r="S577" i="1"/>
  <c r="R577" i="1"/>
  <c r="Q577" i="1"/>
  <c r="P577" i="1"/>
  <c r="O577" i="1"/>
  <c r="S576" i="1"/>
  <c r="R576" i="1"/>
  <c r="Q576" i="1"/>
  <c r="P576" i="1"/>
  <c r="O576" i="1"/>
  <c r="S575" i="1"/>
  <c r="R575" i="1"/>
  <c r="Q575" i="1"/>
  <c r="P575" i="1"/>
  <c r="O575" i="1"/>
  <c r="S574" i="1"/>
  <c r="R574" i="1"/>
  <c r="Q574" i="1"/>
  <c r="P574" i="1"/>
  <c r="O574" i="1"/>
  <c r="S573" i="1"/>
  <c r="R573" i="1"/>
  <c r="Q573" i="1"/>
  <c r="P573" i="1"/>
  <c r="O573" i="1"/>
  <c r="S572" i="1"/>
  <c r="R572" i="1"/>
  <c r="Q572" i="1"/>
  <c r="P572" i="1"/>
  <c r="O572" i="1"/>
  <c r="S571" i="1"/>
  <c r="R571" i="1"/>
  <c r="Q571" i="1"/>
  <c r="P571" i="1"/>
  <c r="O571" i="1"/>
  <c r="S570" i="1"/>
  <c r="R570" i="1"/>
  <c r="Q570" i="1"/>
  <c r="P570" i="1"/>
  <c r="O570" i="1"/>
  <c r="S569" i="1"/>
  <c r="R569" i="1"/>
  <c r="Q569" i="1"/>
  <c r="P569" i="1"/>
  <c r="O569" i="1"/>
  <c r="S568" i="1"/>
  <c r="R568" i="1"/>
  <c r="Q568" i="1"/>
  <c r="P568" i="1"/>
  <c r="O568" i="1"/>
  <c r="S567" i="1"/>
  <c r="R567" i="1"/>
  <c r="Q567" i="1"/>
  <c r="P567" i="1"/>
  <c r="O567" i="1"/>
  <c r="S566" i="1"/>
  <c r="R566" i="1"/>
  <c r="Q566" i="1"/>
  <c r="P566" i="1"/>
  <c r="O566" i="1"/>
  <c r="S565" i="1"/>
  <c r="R565" i="1"/>
  <c r="Q565" i="1"/>
  <c r="P565" i="1"/>
  <c r="O565" i="1"/>
  <c r="S564" i="1"/>
  <c r="R564" i="1"/>
  <c r="Q564" i="1"/>
  <c r="P564" i="1"/>
  <c r="O564" i="1"/>
  <c r="S563" i="1"/>
  <c r="R563" i="1"/>
  <c r="Q563" i="1"/>
  <c r="P563" i="1"/>
  <c r="O563" i="1"/>
  <c r="S562" i="1"/>
  <c r="R562" i="1"/>
  <c r="Q562" i="1"/>
  <c r="P562" i="1"/>
  <c r="O562" i="1"/>
  <c r="S561" i="1"/>
  <c r="R561" i="1"/>
  <c r="Q561" i="1"/>
  <c r="P561" i="1"/>
  <c r="O561" i="1"/>
  <c r="S560" i="1"/>
  <c r="R560" i="1"/>
  <c r="Q560" i="1"/>
  <c r="P560" i="1"/>
  <c r="O560" i="1"/>
  <c r="S559" i="1"/>
  <c r="R559" i="1"/>
  <c r="Q559" i="1"/>
  <c r="P559" i="1"/>
  <c r="O559" i="1"/>
  <c r="S558" i="1"/>
  <c r="R558" i="1"/>
  <c r="Q558" i="1"/>
  <c r="P558" i="1"/>
  <c r="O558" i="1"/>
  <c r="S557" i="1"/>
  <c r="R557" i="1"/>
  <c r="Q557" i="1"/>
  <c r="P557" i="1"/>
  <c r="O557" i="1"/>
  <c r="S556" i="1"/>
  <c r="R556" i="1"/>
  <c r="Q556" i="1"/>
  <c r="P556" i="1"/>
  <c r="O556" i="1"/>
  <c r="S555" i="1"/>
  <c r="R555" i="1"/>
  <c r="Q555" i="1"/>
  <c r="P555" i="1"/>
  <c r="O555" i="1"/>
  <c r="S554" i="1"/>
  <c r="R554" i="1"/>
  <c r="Q554" i="1"/>
  <c r="P554" i="1"/>
  <c r="O554" i="1"/>
  <c r="S553" i="1"/>
  <c r="R553" i="1"/>
  <c r="Q553" i="1"/>
  <c r="P553" i="1"/>
  <c r="O553" i="1"/>
  <c r="S552" i="1"/>
  <c r="R552" i="1"/>
  <c r="Q552" i="1"/>
  <c r="P552" i="1"/>
  <c r="O552" i="1"/>
  <c r="S551" i="1"/>
  <c r="R551" i="1"/>
  <c r="Q551" i="1"/>
  <c r="P551" i="1"/>
  <c r="O551" i="1"/>
  <c r="S550" i="1"/>
  <c r="R550" i="1"/>
  <c r="Q550" i="1"/>
  <c r="P550" i="1"/>
  <c r="O550" i="1"/>
  <c r="S549" i="1"/>
  <c r="R549" i="1"/>
  <c r="Q549" i="1"/>
  <c r="P549" i="1"/>
  <c r="O549" i="1"/>
  <c r="S548" i="1"/>
  <c r="R548" i="1"/>
  <c r="Q548" i="1"/>
  <c r="P548" i="1"/>
  <c r="O548" i="1"/>
  <c r="S547" i="1"/>
  <c r="R547" i="1"/>
  <c r="Q547" i="1"/>
  <c r="P547" i="1"/>
  <c r="O547" i="1"/>
  <c r="S546" i="1"/>
  <c r="R546" i="1"/>
  <c r="Q546" i="1"/>
  <c r="P546" i="1"/>
  <c r="O546" i="1"/>
  <c r="S545" i="1"/>
  <c r="R545" i="1"/>
  <c r="Q545" i="1"/>
  <c r="P545" i="1"/>
  <c r="O545" i="1"/>
  <c r="S544" i="1"/>
  <c r="R544" i="1"/>
  <c r="Q544" i="1"/>
  <c r="P544" i="1"/>
  <c r="O544" i="1"/>
  <c r="S543" i="1"/>
  <c r="R543" i="1"/>
  <c r="Q543" i="1"/>
  <c r="P543" i="1"/>
  <c r="O543" i="1"/>
  <c r="S542" i="1"/>
  <c r="R542" i="1"/>
  <c r="Q542" i="1"/>
  <c r="P542" i="1"/>
  <c r="O542" i="1"/>
  <c r="S541" i="1"/>
  <c r="R541" i="1"/>
  <c r="Q541" i="1"/>
  <c r="P541" i="1"/>
  <c r="O541" i="1"/>
  <c r="S540" i="1"/>
  <c r="R540" i="1"/>
  <c r="Q540" i="1"/>
  <c r="P540" i="1"/>
  <c r="O540" i="1"/>
  <c r="S539" i="1"/>
  <c r="R539" i="1"/>
  <c r="Q539" i="1"/>
  <c r="P539" i="1"/>
  <c r="O539" i="1"/>
  <c r="S538" i="1"/>
  <c r="R538" i="1"/>
  <c r="Q538" i="1"/>
  <c r="P538" i="1"/>
  <c r="O538" i="1"/>
  <c r="S537" i="1"/>
  <c r="R537" i="1"/>
  <c r="Q537" i="1"/>
  <c r="P537" i="1"/>
  <c r="O537" i="1"/>
  <c r="S536" i="1"/>
  <c r="R536" i="1"/>
  <c r="Q536" i="1"/>
  <c r="P536" i="1"/>
  <c r="O536" i="1"/>
  <c r="S535" i="1"/>
  <c r="R535" i="1"/>
  <c r="Q535" i="1"/>
  <c r="P535" i="1"/>
  <c r="O535" i="1"/>
  <c r="S534" i="1"/>
  <c r="R534" i="1"/>
  <c r="Q534" i="1"/>
  <c r="P534" i="1"/>
  <c r="O534" i="1"/>
  <c r="S533" i="1"/>
  <c r="R533" i="1"/>
  <c r="Q533" i="1"/>
  <c r="P533" i="1"/>
  <c r="O533" i="1"/>
  <c r="S532" i="1"/>
  <c r="R532" i="1"/>
  <c r="Q532" i="1"/>
  <c r="P532" i="1"/>
  <c r="O532" i="1"/>
  <c r="S531" i="1"/>
  <c r="R531" i="1"/>
  <c r="Q531" i="1"/>
  <c r="P531" i="1"/>
  <c r="O531" i="1"/>
  <c r="S530" i="1"/>
  <c r="R530" i="1"/>
  <c r="Q530" i="1"/>
  <c r="P530" i="1"/>
  <c r="O530" i="1"/>
  <c r="S529" i="1"/>
  <c r="R529" i="1"/>
  <c r="Q529" i="1"/>
  <c r="P529" i="1"/>
  <c r="O529" i="1"/>
  <c r="S528" i="1"/>
  <c r="R528" i="1"/>
  <c r="Q528" i="1"/>
  <c r="P528" i="1"/>
  <c r="O528" i="1"/>
  <c r="S527" i="1"/>
  <c r="R527" i="1"/>
  <c r="Q527" i="1"/>
  <c r="P527" i="1"/>
  <c r="O527" i="1"/>
  <c r="S526" i="1"/>
  <c r="R526" i="1"/>
  <c r="Q526" i="1"/>
  <c r="P526" i="1"/>
  <c r="O526" i="1"/>
  <c r="S525" i="1"/>
  <c r="R525" i="1"/>
  <c r="Q525" i="1"/>
  <c r="P525" i="1"/>
  <c r="O525" i="1"/>
  <c r="S524" i="1"/>
  <c r="R524" i="1"/>
  <c r="Q524" i="1"/>
  <c r="P524" i="1"/>
  <c r="O524" i="1"/>
  <c r="S523" i="1"/>
  <c r="R523" i="1"/>
  <c r="Q523" i="1"/>
  <c r="P523" i="1"/>
  <c r="O523" i="1"/>
  <c r="S522" i="1"/>
  <c r="R522" i="1"/>
  <c r="Q522" i="1"/>
  <c r="P522" i="1"/>
  <c r="O522" i="1"/>
  <c r="S521" i="1"/>
  <c r="R521" i="1"/>
  <c r="Q521" i="1"/>
  <c r="P521" i="1"/>
  <c r="O521" i="1"/>
  <c r="S520" i="1"/>
  <c r="R520" i="1"/>
  <c r="Q520" i="1"/>
  <c r="P520" i="1"/>
  <c r="O520" i="1"/>
  <c r="S519" i="1"/>
  <c r="R519" i="1"/>
  <c r="Q519" i="1"/>
  <c r="P519" i="1"/>
  <c r="O519" i="1"/>
  <c r="S518" i="1"/>
  <c r="R518" i="1"/>
  <c r="Q518" i="1"/>
  <c r="P518" i="1"/>
  <c r="O518" i="1"/>
  <c r="S517" i="1"/>
  <c r="R517" i="1"/>
  <c r="Q517" i="1"/>
  <c r="P517" i="1"/>
  <c r="O517" i="1"/>
  <c r="S516" i="1"/>
  <c r="R516" i="1"/>
  <c r="Q516" i="1"/>
  <c r="P516" i="1"/>
  <c r="O516" i="1"/>
  <c r="S515" i="1"/>
  <c r="R515" i="1"/>
  <c r="Q515" i="1"/>
  <c r="P515" i="1"/>
  <c r="O515" i="1"/>
  <c r="S514" i="1"/>
  <c r="R514" i="1"/>
  <c r="Q514" i="1"/>
  <c r="P514" i="1"/>
  <c r="O514" i="1"/>
  <c r="S513" i="1"/>
  <c r="R513" i="1"/>
  <c r="Q513" i="1"/>
  <c r="P513" i="1"/>
  <c r="O513" i="1"/>
  <c r="S512" i="1"/>
  <c r="R512" i="1"/>
  <c r="Q512" i="1"/>
  <c r="P512" i="1"/>
  <c r="O512" i="1"/>
  <c r="S511" i="1"/>
  <c r="R511" i="1"/>
  <c r="Q511" i="1"/>
  <c r="P511" i="1"/>
  <c r="O511" i="1"/>
  <c r="S510" i="1"/>
  <c r="R510" i="1"/>
  <c r="Q510" i="1"/>
  <c r="P510" i="1"/>
  <c r="O510" i="1"/>
  <c r="S509" i="1"/>
  <c r="R509" i="1"/>
  <c r="Q509" i="1"/>
  <c r="P509" i="1"/>
  <c r="O509" i="1"/>
  <c r="S508" i="1"/>
  <c r="R508" i="1"/>
  <c r="Q508" i="1"/>
  <c r="P508" i="1"/>
  <c r="O508" i="1"/>
  <c r="S507" i="1"/>
  <c r="R507" i="1"/>
  <c r="Q507" i="1"/>
  <c r="P507" i="1"/>
  <c r="O507" i="1"/>
  <c r="S506" i="1"/>
  <c r="R506" i="1"/>
  <c r="Q506" i="1"/>
  <c r="P506" i="1"/>
  <c r="O506" i="1"/>
  <c r="S505" i="1"/>
  <c r="R505" i="1"/>
  <c r="Q505" i="1"/>
  <c r="P505" i="1"/>
  <c r="O505" i="1"/>
  <c r="S504" i="1"/>
  <c r="R504" i="1"/>
  <c r="Q504" i="1"/>
  <c r="P504" i="1"/>
  <c r="O504" i="1"/>
  <c r="S503" i="1"/>
  <c r="R503" i="1"/>
  <c r="Q503" i="1"/>
  <c r="P503" i="1"/>
  <c r="O503" i="1"/>
  <c r="S502" i="1"/>
  <c r="R502" i="1"/>
  <c r="Q502" i="1"/>
  <c r="P502" i="1"/>
  <c r="O502" i="1"/>
  <c r="S501" i="1"/>
  <c r="R501" i="1"/>
  <c r="Q501" i="1"/>
  <c r="P501" i="1"/>
  <c r="O501" i="1"/>
  <c r="S500" i="1"/>
  <c r="R500" i="1"/>
  <c r="Q500" i="1"/>
  <c r="P500" i="1"/>
  <c r="O500" i="1"/>
  <c r="S499" i="1"/>
  <c r="R499" i="1"/>
  <c r="Q499" i="1"/>
  <c r="P499" i="1"/>
  <c r="O499" i="1"/>
  <c r="S498" i="1"/>
  <c r="R498" i="1"/>
  <c r="Q498" i="1"/>
  <c r="P498" i="1"/>
  <c r="O498" i="1"/>
  <c r="S497" i="1"/>
  <c r="R497" i="1"/>
  <c r="Q497" i="1"/>
  <c r="P497" i="1"/>
  <c r="O497" i="1"/>
  <c r="S496" i="1"/>
  <c r="R496" i="1"/>
  <c r="Q496" i="1"/>
  <c r="P496" i="1"/>
  <c r="O496" i="1"/>
  <c r="S495" i="1"/>
  <c r="R495" i="1"/>
  <c r="Q495" i="1"/>
  <c r="P495" i="1"/>
  <c r="O495" i="1"/>
  <c r="S494" i="1"/>
  <c r="R494" i="1"/>
  <c r="Q494" i="1"/>
  <c r="P494" i="1"/>
  <c r="O494" i="1"/>
  <c r="S493" i="1"/>
  <c r="R493" i="1"/>
  <c r="Q493" i="1"/>
  <c r="P493" i="1"/>
  <c r="O493" i="1"/>
  <c r="S492" i="1"/>
  <c r="R492" i="1"/>
  <c r="Q492" i="1"/>
  <c r="P492" i="1"/>
  <c r="O492" i="1"/>
  <c r="S491" i="1"/>
  <c r="R491" i="1"/>
  <c r="Q491" i="1"/>
  <c r="P491" i="1"/>
  <c r="O491" i="1"/>
  <c r="S490" i="1"/>
  <c r="R490" i="1"/>
  <c r="Q490" i="1"/>
  <c r="P490" i="1"/>
  <c r="O490" i="1"/>
  <c r="S489" i="1"/>
  <c r="R489" i="1"/>
  <c r="Q489" i="1"/>
  <c r="P489" i="1"/>
  <c r="O489" i="1"/>
  <c r="S488" i="1"/>
  <c r="R488" i="1"/>
  <c r="Q488" i="1"/>
  <c r="P488" i="1"/>
  <c r="O488" i="1"/>
  <c r="S487" i="1"/>
  <c r="R487" i="1"/>
  <c r="Q487" i="1"/>
  <c r="P487" i="1"/>
  <c r="O487" i="1"/>
  <c r="S486" i="1"/>
  <c r="R486" i="1"/>
  <c r="Q486" i="1"/>
  <c r="P486" i="1"/>
  <c r="O486" i="1"/>
  <c r="S485" i="1"/>
  <c r="R485" i="1"/>
  <c r="Q485" i="1"/>
  <c r="P485" i="1"/>
  <c r="O485" i="1"/>
  <c r="S484" i="1"/>
  <c r="R484" i="1"/>
  <c r="Q484" i="1"/>
  <c r="P484" i="1"/>
  <c r="O484" i="1"/>
  <c r="S483" i="1"/>
  <c r="R483" i="1"/>
  <c r="Q483" i="1"/>
  <c r="P483" i="1"/>
  <c r="O483" i="1"/>
  <c r="S482" i="1"/>
  <c r="R482" i="1"/>
  <c r="Q482" i="1"/>
  <c r="P482" i="1"/>
  <c r="O482" i="1"/>
  <c r="S481" i="1"/>
  <c r="R481" i="1"/>
  <c r="Q481" i="1"/>
  <c r="P481" i="1"/>
  <c r="O481" i="1"/>
  <c r="S480" i="1"/>
  <c r="R480" i="1"/>
  <c r="Q480" i="1"/>
  <c r="P480" i="1"/>
  <c r="O480" i="1"/>
  <c r="S479" i="1"/>
  <c r="R479" i="1"/>
  <c r="Q479" i="1"/>
  <c r="P479" i="1"/>
  <c r="O479" i="1"/>
  <c r="S478" i="1"/>
  <c r="R478" i="1"/>
  <c r="Q478" i="1"/>
  <c r="P478" i="1"/>
  <c r="O478" i="1"/>
  <c r="S477" i="1"/>
  <c r="R477" i="1"/>
  <c r="Q477" i="1"/>
  <c r="P477" i="1"/>
  <c r="O477" i="1"/>
  <c r="S476" i="1"/>
  <c r="R476" i="1"/>
  <c r="Q476" i="1"/>
  <c r="P476" i="1"/>
  <c r="O476" i="1"/>
  <c r="S475" i="1"/>
  <c r="R475" i="1"/>
  <c r="Q475" i="1"/>
  <c r="P475" i="1"/>
  <c r="O475" i="1"/>
  <c r="S474" i="1"/>
  <c r="R474" i="1"/>
  <c r="Q474" i="1"/>
  <c r="P474" i="1"/>
  <c r="O474" i="1"/>
  <c r="S473" i="1"/>
  <c r="R473" i="1"/>
  <c r="Q473" i="1"/>
  <c r="P473" i="1"/>
  <c r="O473" i="1"/>
  <c r="S472" i="1"/>
  <c r="R472" i="1"/>
  <c r="Q472" i="1"/>
  <c r="P472" i="1"/>
  <c r="O472" i="1"/>
  <c r="S471" i="1"/>
  <c r="R471" i="1"/>
  <c r="Q471" i="1"/>
  <c r="P471" i="1"/>
  <c r="O471" i="1"/>
  <c r="S470" i="1"/>
  <c r="R470" i="1"/>
  <c r="Q470" i="1"/>
  <c r="P470" i="1"/>
  <c r="O470" i="1"/>
  <c r="S469" i="1"/>
  <c r="R469" i="1"/>
  <c r="Q469" i="1"/>
  <c r="P469" i="1"/>
  <c r="O469" i="1"/>
  <c r="S468" i="1"/>
  <c r="R468" i="1"/>
  <c r="Q468" i="1"/>
  <c r="P468" i="1"/>
  <c r="O468" i="1"/>
  <c r="S467" i="1"/>
  <c r="R467" i="1"/>
  <c r="Q467" i="1"/>
  <c r="P467" i="1"/>
  <c r="O467" i="1"/>
  <c r="S466" i="1"/>
  <c r="R466" i="1"/>
  <c r="Q466" i="1"/>
  <c r="P466" i="1"/>
  <c r="O466" i="1"/>
  <c r="S465" i="1"/>
  <c r="R465" i="1"/>
  <c r="Q465" i="1"/>
  <c r="P465" i="1"/>
  <c r="O465" i="1"/>
  <c r="S464" i="1"/>
  <c r="R464" i="1"/>
  <c r="Q464" i="1"/>
  <c r="P464" i="1"/>
  <c r="O464" i="1"/>
  <c r="S463" i="1"/>
  <c r="R463" i="1"/>
  <c r="Q463" i="1"/>
  <c r="P463" i="1"/>
  <c r="O463" i="1"/>
  <c r="S462" i="1"/>
  <c r="R462" i="1"/>
  <c r="Q462" i="1"/>
  <c r="P462" i="1"/>
  <c r="O462" i="1"/>
  <c r="S461" i="1"/>
  <c r="R461" i="1"/>
  <c r="Q461" i="1"/>
  <c r="P461" i="1"/>
  <c r="O461" i="1"/>
  <c r="S460" i="1"/>
  <c r="R460" i="1"/>
  <c r="Q460" i="1"/>
  <c r="P460" i="1"/>
  <c r="O460" i="1"/>
  <c r="S459" i="1"/>
  <c r="R459" i="1"/>
  <c r="Q459" i="1"/>
  <c r="P459" i="1"/>
  <c r="O459" i="1"/>
  <c r="S458" i="1"/>
  <c r="R458" i="1"/>
  <c r="Q458" i="1"/>
  <c r="P458" i="1"/>
  <c r="O458" i="1"/>
  <c r="S457" i="1"/>
  <c r="R457" i="1"/>
  <c r="Q457" i="1"/>
  <c r="P457" i="1"/>
  <c r="O457" i="1"/>
  <c r="S456" i="1"/>
  <c r="R456" i="1"/>
  <c r="Q456" i="1"/>
  <c r="P456" i="1"/>
  <c r="O456" i="1"/>
  <c r="S455" i="1"/>
  <c r="R455" i="1"/>
  <c r="Q455" i="1"/>
  <c r="P455" i="1"/>
  <c r="O455" i="1"/>
  <c r="S454" i="1"/>
  <c r="R454" i="1"/>
  <c r="Q454" i="1"/>
  <c r="P454" i="1"/>
  <c r="O454" i="1"/>
  <c r="S453" i="1"/>
  <c r="R453" i="1"/>
  <c r="Q453" i="1"/>
  <c r="P453" i="1"/>
  <c r="O453" i="1"/>
  <c r="S452" i="1"/>
  <c r="R452" i="1"/>
  <c r="Q452" i="1"/>
  <c r="P452" i="1"/>
  <c r="O452" i="1"/>
  <c r="S451" i="1"/>
  <c r="R451" i="1"/>
  <c r="Q451" i="1"/>
  <c r="P451" i="1"/>
  <c r="O451" i="1"/>
  <c r="S450" i="1"/>
  <c r="R450" i="1"/>
  <c r="Q450" i="1"/>
  <c r="P450" i="1"/>
  <c r="O450" i="1"/>
  <c r="S449" i="1"/>
  <c r="R449" i="1"/>
  <c r="Q449" i="1"/>
  <c r="P449" i="1"/>
  <c r="O449" i="1"/>
  <c r="S448" i="1"/>
  <c r="R448" i="1"/>
  <c r="Q448" i="1"/>
  <c r="P448" i="1"/>
  <c r="O448" i="1"/>
  <c r="S447" i="1"/>
  <c r="R447" i="1"/>
  <c r="Q447" i="1"/>
  <c r="P447" i="1"/>
  <c r="O447" i="1"/>
  <c r="S446" i="1"/>
  <c r="R446" i="1"/>
  <c r="Q446" i="1"/>
  <c r="P446" i="1"/>
  <c r="O446" i="1"/>
  <c r="S445" i="1"/>
  <c r="R445" i="1"/>
  <c r="Q445" i="1"/>
  <c r="P445" i="1"/>
  <c r="O445" i="1"/>
  <c r="S444" i="1"/>
  <c r="R444" i="1"/>
  <c r="Q444" i="1"/>
  <c r="P444" i="1"/>
  <c r="O444" i="1"/>
  <c r="S443" i="1"/>
  <c r="R443" i="1"/>
  <c r="Q443" i="1"/>
  <c r="P443" i="1"/>
  <c r="O443" i="1"/>
  <c r="S442" i="1"/>
  <c r="R442" i="1"/>
  <c r="Q442" i="1"/>
  <c r="P442" i="1"/>
  <c r="O442" i="1"/>
  <c r="S441" i="1"/>
  <c r="R441" i="1"/>
  <c r="Q441" i="1"/>
  <c r="P441" i="1"/>
  <c r="O441" i="1"/>
  <c r="S440" i="1"/>
  <c r="R440" i="1"/>
  <c r="Q440" i="1"/>
  <c r="P440" i="1"/>
  <c r="O440" i="1"/>
  <c r="S439" i="1"/>
  <c r="R439" i="1"/>
  <c r="Q439" i="1"/>
  <c r="P439" i="1"/>
  <c r="O439" i="1"/>
  <c r="S438" i="1"/>
  <c r="R438" i="1"/>
  <c r="Q438" i="1"/>
  <c r="P438" i="1"/>
  <c r="O438" i="1"/>
  <c r="S437" i="1"/>
  <c r="R437" i="1"/>
  <c r="Q437" i="1"/>
  <c r="P437" i="1"/>
  <c r="O437" i="1"/>
  <c r="S436" i="1"/>
  <c r="R436" i="1"/>
  <c r="Q436" i="1"/>
  <c r="P436" i="1"/>
  <c r="O436" i="1"/>
  <c r="S435" i="1"/>
  <c r="R435" i="1"/>
  <c r="Q435" i="1"/>
  <c r="P435" i="1"/>
  <c r="O435" i="1"/>
  <c r="S434" i="1"/>
  <c r="R434" i="1"/>
  <c r="Q434" i="1"/>
  <c r="P434" i="1"/>
  <c r="O434" i="1"/>
  <c r="S433" i="1"/>
  <c r="R433" i="1"/>
  <c r="Q433" i="1"/>
  <c r="P433" i="1"/>
  <c r="O433" i="1"/>
  <c r="S432" i="1"/>
  <c r="R432" i="1"/>
  <c r="Q432" i="1"/>
  <c r="P432" i="1"/>
  <c r="O432" i="1"/>
  <c r="S431" i="1"/>
  <c r="R431" i="1"/>
  <c r="Q431" i="1"/>
  <c r="P431" i="1"/>
  <c r="O431" i="1"/>
  <c r="S430" i="1"/>
  <c r="R430" i="1"/>
  <c r="Q430" i="1"/>
  <c r="P430" i="1"/>
  <c r="O430" i="1"/>
  <c r="S429" i="1"/>
  <c r="R429" i="1"/>
  <c r="Q429" i="1"/>
  <c r="P429" i="1"/>
  <c r="O429" i="1"/>
  <c r="S428" i="1"/>
  <c r="R428" i="1"/>
  <c r="Q428" i="1"/>
  <c r="P428" i="1"/>
  <c r="O428" i="1"/>
  <c r="S427" i="1"/>
  <c r="R427" i="1"/>
  <c r="Q427" i="1"/>
  <c r="P427" i="1"/>
  <c r="O427" i="1"/>
  <c r="S426" i="1"/>
  <c r="R426" i="1"/>
  <c r="Q426" i="1"/>
  <c r="P426" i="1"/>
  <c r="O426" i="1"/>
  <c r="S425" i="1"/>
  <c r="R425" i="1"/>
  <c r="Q425" i="1"/>
  <c r="P425" i="1"/>
  <c r="O425" i="1"/>
  <c r="S424" i="1"/>
  <c r="R424" i="1"/>
  <c r="Q424" i="1"/>
  <c r="P424" i="1"/>
  <c r="O424" i="1"/>
  <c r="S423" i="1"/>
  <c r="R423" i="1"/>
  <c r="Q423" i="1"/>
  <c r="P423" i="1"/>
  <c r="O423" i="1"/>
  <c r="S422" i="1"/>
  <c r="R422" i="1"/>
  <c r="Q422" i="1"/>
  <c r="P422" i="1"/>
  <c r="O422" i="1"/>
  <c r="S421" i="1"/>
  <c r="R421" i="1"/>
  <c r="Q421" i="1"/>
  <c r="P421" i="1"/>
  <c r="O421" i="1"/>
  <c r="S420" i="1"/>
  <c r="R420" i="1"/>
  <c r="Q420" i="1"/>
  <c r="P420" i="1"/>
  <c r="O420" i="1"/>
  <c r="S419" i="1"/>
  <c r="R419" i="1"/>
  <c r="Q419" i="1"/>
  <c r="P419" i="1"/>
  <c r="O419" i="1"/>
  <c r="S418" i="1"/>
  <c r="R418" i="1"/>
  <c r="Q418" i="1"/>
  <c r="P418" i="1"/>
  <c r="O418" i="1"/>
  <c r="S417" i="1"/>
  <c r="R417" i="1"/>
  <c r="Q417" i="1"/>
  <c r="P417" i="1"/>
  <c r="O417" i="1"/>
  <c r="S416" i="1"/>
  <c r="R416" i="1"/>
  <c r="Q416" i="1"/>
  <c r="P416" i="1"/>
  <c r="O416" i="1"/>
  <c r="S415" i="1"/>
  <c r="R415" i="1"/>
  <c r="Q415" i="1"/>
  <c r="P415" i="1"/>
  <c r="O415" i="1"/>
  <c r="S414" i="1"/>
  <c r="R414" i="1"/>
  <c r="Q414" i="1"/>
  <c r="P414" i="1"/>
  <c r="O414" i="1"/>
  <c r="S413" i="1"/>
  <c r="R413" i="1"/>
  <c r="Q413" i="1"/>
  <c r="P413" i="1"/>
  <c r="O413" i="1"/>
  <c r="S412" i="1"/>
  <c r="R412" i="1"/>
  <c r="Q412" i="1"/>
  <c r="P412" i="1"/>
  <c r="O412" i="1"/>
  <c r="S411" i="1"/>
  <c r="R411" i="1"/>
  <c r="Q411" i="1"/>
  <c r="P411" i="1"/>
  <c r="O411" i="1"/>
  <c r="S410" i="1"/>
  <c r="R410" i="1"/>
  <c r="Q410" i="1"/>
  <c r="P410" i="1"/>
  <c r="O410" i="1"/>
  <c r="S409" i="1"/>
  <c r="R409" i="1"/>
  <c r="Q409" i="1"/>
  <c r="P409" i="1"/>
  <c r="O409" i="1"/>
  <c r="S408" i="1"/>
  <c r="R408" i="1"/>
  <c r="Q408" i="1"/>
  <c r="P408" i="1"/>
  <c r="O408" i="1"/>
  <c r="S407" i="1"/>
  <c r="R407" i="1"/>
  <c r="Q407" i="1"/>
  <c r="P407" i="1"/>
  <c r="O407" i="1"/>
  <c r="S406" i="1"/>
  <c r="R406" i="1"/>
  <c r="Q406" i="1"/>
  <c r="P406" i="1"/>
  <c r="O406" i="1"/>
  <c r="S405" i="1"/>
  <c r="R405" i="1"/>
  <c r="Q405" i="1"/>
  <c r="P405" i="1"/>
  <c r="O405" i="1"/>
  <c r="S404" i="1"/>
  <c r="R404" i="1"/>
  <c r="Q404" i="1"/>
  <c r="P404" i="1"/>
  <c r="O404" i="1"/>
  <c r="S403" i="1"/>
  <c r="R403" i="1"/>
  <c r="Q403" i="1"/>
  <c r="P403" i="1"/>
  <c r="O403" i="1"/>
  <c r="S402" i="1"/>
  <c r="R402" i="1"/>
  <c r="Q402" i="1"/>
  <c r="P402" i="1"/>
  <c r="O402" i="1"/>
  <c r="S401" i="1"/>
  <c r="R401" i="1"/>
  <c r="Q401" i="1"/>
  <c r="P401" i="1"/>
  <c r="O401" i="1"/>
  <c r="S400" i="1"/>
  <c r="R400" i="1"/>
  <c r="Q400" i="1"/>
  <c r="P400" i="1"/>
  <c r="O400" i="1"/>
  <c r="S399" i="1"/>
  <c r="R399" i="1"/>
  <c r="Q399" i="1"/>
  <c r="P399" i="1"/>
  <c r="O399" i="1"/>
  <c r="S398" i="1"/>
  <c r="R398" i="1"/>
  <c r="Q398" i="1"/>
  <c r="P398" i="1"/>
  <c r="O398" i="1"/>
  <c r="S397" i="1"/>
  <c r="R397" i="1"/>
  <c r="Q397" i="1"/>
  <c r="P397" i="1"/>
  <c r="O397" i="1"/>
  <c r="S396" i="1"/>
  <c r="R396" i="1"/>
  <c r="Q396" i="1"/>
  <c r="P396" i="1"/>
  <c r="O396" i="1"/>
  <c r="S395" i="1"/>
  <c r="R395" i="1"/>
  <c r="Q395" i="1"/>
  <c r="P395" i="1"/>
  <c r="O395" i="1"/>
  <c r="S394" i="1"/>
  <c r="R394" i="1"/>
  <c r="Q394" i="1"/>
  <c r="P394" i="1"/>
  <c r="O394" i="1"/>
  <c r="S393" i="1"/>
  <c r="R393" i="1"/>
  <c r="Q393" i="1"/>
  <c r="P393" i="1"/>
  <c r="O393" i="1"/>
  <c r="S392" i="1"/>
  <c r="R392" i="1"/>
  <c r="Q392" i="1"/>
  <c r="P392" i="1"/>
  <c r="O392" i="1"/>
  <c r="S391" i="1"/>
  <c r="R391" i="1"/>
  <c r="Q391" i="1"/>
  <c r="P391" i="1"/>
  <c r="O391" i="1"/>
  <c r="S390" i="1"/>
  <c r="R390" i="1"/>
  <c r="Q390" i="1"/>
  <c r="P390" i="1"/>
  <c r="O390" i="1"/>
  <c r="S389" i="1"/>
  <c r="R389" i="1"/>
  <c r="Q389" i="1"/>
  <c r="P389" i="1"/>
  <c r="O389" i="1"/>
  <c r="S388" i="1"/>
  <c r="R388" i="1"/>
  <c r="Q388" i="1"/>
  <c r="P388" i="1"/>
  <c r="O388" i="1"/>
  <c r="S387" i="1"/>
  <c r="R387" i="1"/>
  <c r="Q387" i="1"/>
  <c r="P387" i="1"/>
  <c r="O387" i="1"/>
  <c r="S386" i="1"/>
  <c r="R386" i="1"/>
  <c r="Q386" i="1"/>
  <c r="P386" i="1"/>
  <c r="O386" i="1"/>
  <c r="S385" i="1"/>
  <c r="R385" i="1"/>
  <c r="Q385" i="1"/>
  <c r="P385" i="1"/>
  <c r="O385" i="1"/>
  <c r="S384" i="1"/>
  <c r="R384" i="1"/>
  <c r="Q384" i="1"/>
  <c r="P384" i="1"/>
  <c r="O384" i="1"/>
  <c r="S383" i="1"/>
  <c r="R383" i="1"/>
  <c r="Q383" i="1"/>
  <c r="P383" i="1"/>
  <c r="O383" i="1"/>
  <c r="S382" i="1"/>
  <c r="R382" i="1"/>
  <c r="Q382" i="1"/>
  <c r="P382" i="1"/>
  <c r="O382" i="1"/>
  <c r="S381" i="1"/>
  <c r="R381" i="1"/>
  <c r="Q381" i="1"/>
  <c r="P381" i="1"/>
  <c r="O381" i="1"/>
  <c r="S380" i="1"/>
  <c r="R380" i="1"/>
  <c r="Q380" i="1"/>
  <c r="P380" i="1"/>
  <c r="O380" i="1"/>
  <c r="S379" i="1"/>
  <c r="R379" i="1"/>
  <c r="Q379" i="1"/>
  <c r="P379" i="1"/>
  <c r="O379" i="1"/>
  <c r="S378" i="1"/>
  <c r="R378" i="1"/>
  <c r="Q378" i="1"/>
  <c r="P378" i="1"/>
  <c r="O378" i="1"/>
  <c r="S377" i="1"/>
  <c r="R377" i="1"/>
  <c r="Q377" i="1"/>
  <c r="P377" i="1"/>
  <c r="O377" i="1"/>
  <c r="S376" i="1"/>
  <c r="R376" i="1"/>
  <c r="Q376" i="1"/>
  <c r="P376" i="1"/>
  <c r="O376" i="1"/>
  <c r="S375" i="1"/>
  <c r="R375" i="1"/>
  <c r="Q375" i="1"/>
  <c r="P375" i="1"/>
  <c r="O375" i="1"/>
  <c r="S374" i="1"/>
  <c r="R374" i="1"/>
  <c r="Q374" i="1"/>
  <c r="P374" i="1"/>
  <c r="O374" i="1"/>
  <c r="S373" i="1"/>
  <c r="R373" i="1"/>
  <c r="Q373" i="1"/>
  <c r="P373" i="1"/>
  <c r="O373" i="1"/>
  <c r="S372" i="1"/>
  <c r="R372" i="1"/>
  <c r="Q372" i="1"/>
  <c r="P372" i="1"/>
  <c r="O372" i="1"/>
  <c r="S371" i="1"/>
  <c r="R371" i="1"/>
  <c r="Q371" i="1"/>
  <c r="P371" i="1"/>
  <c r="O371" i="1"/>
  <c r="S370" i="1"/>
  <c r="R370" i="1"/>
  <c r="Q370" i="1"/>
  <c r="P370" i="1"/>
  <c r="O370" i="1"/>
  <c r="S369" i="1"/>
  <c r="R369" i="1"/>
  <c r="Q369" i="1"/>
  <c r="P369" i="1"/>
  <c r="O369" i="1"/>
  <c r="S368" i="1"/>
  <c r="R368" i="1"/>
  <c r="Q368" i="1"/>
  <c r="P368" i="1"/>
  <c r="O368" i="1"/>
  <c r="S367" i="1"/>
  <c r="R367" i="1"/>
  <c r="Q367" i="1"/>
  <c r="P367" i="1"/>
  <c r="O367" i="1"/>
  <c r="S366" i="1"/>
  <c r="R366" i="1"/>
  <c r="Q366" i="1"/>
  <c r="P366" i="1"/>
  <c r="O366" i="1"/>
  <c r="S365" i="1"/>
  <c r="R365" i="1"/>
  <c r="Q365" i="1"/>
  <c r="P365" i="1"/>
  <c r="O365" i="1"/>
  <c r="S364" i="1"/>
  <c r="R364" i="1"/>
  <c r="Q364" i="1"/>
  <c r="P364" i="1"/>
  <c r="O364" i="1"/>
  <c r="S363" i="1"/>
  <c r="R363" i="1"/>
  <c r="Q363" i="1"/>
  <c r="P363" i="1"/>
  <c r="O363" i="1"/>
  <c r="S362" i="1"/>
  <c r="R362" i="1"/>
  <c r="Q362" i="1"/>
  <c r="P362" i="1"/>
  <c r="O362" i="1"/>
  <c r="S361" i="1"/>
  <c r="R361" i="1"/>
  <c r="Q361" i="1"/>
  <c r="P361" i="1"/>
  <c r="O361" i="1"/>
  <c r="S360" i="1"/>
  <c r="R360" i="1"/>
  <c r="Q360" i="1"/>
  <c r="P360" i="1"/>
  <c r="O360" i="1"/>
  <c r="S359" i="1"/>
  <c r="R359" i="1"/>
  <c r="Q359" i="1"/>
  <c r="P359" i="1"/>
  <c r="O359" i="1"/>
  <c r="S358" i="1"/>
  <c r="R358" i="1"/>
  <c r="Q358" i="1"/>
  <c r="P358" i="1"/>
  <c r="O358" i="1"/>
  <c r="S357" i="1"/>
  <c r="R357" i="1"/>
  <c r="Q357" i="1"/>
  <c r="P357" i="1"/>
  <c r="O357" i="1"/>
  <c r="S356" i="1"/>
  <c r="R356" i="1"/>
  <c r="Q356" i="1"/>
  <c r="P356" i="1"/>
  <c r="O356" i="1"/>
  <c r="S355" i="1"/>
  <c r="R355" i="1"/>
  <c r="Q355" i="1"/>
  <c r="P355" i="1"/>
  <c r="O355" i="1"/>
  <c r="S354" i="1"/>
  <c r="R354" i="1"/>
  <c r="Q354" i="1"/>
  <c r="P354" i="1"/>
  <c r="O354" i="1"/>
  <c r="S353" i="1"/>
  <c r="R353" i="1"/>
  <c r="Q353" i="1"/>
  <c r="P353" i="1"/>
  <c r="O353" i="1"/>
  <c r="S352" i="1"/>
  <c r="R352" i="1"/>
  <c r="Q352" i="1"/>
  <c r="P352" i="1"/>
  <c r="O352" i="1"/>
  <c r="S351" i="1"/>
  <c r="R351" i="1"/>
  <c r="Q351" i="1"/>
  <c r="P351" i="1"/>
  <c r="O351" i="1"/>
  <c r="S350" i="1"/>
  <c r="R350" i="1"/>
  <c r="Q350" i="1"/>
  <c r="P350" i="1"/>
  <c r="O350" i="1"/>
  <c r="S349" i="1"/>
  <c r="R349" i="1"/>
  <c r="Q349" i="1"/>
  <c r="P349" i="1"/>
  <c r="O349" i="1"/>
  <c r="S348" i="1"/>
  <c r="R348" i="1"/>
  <c r="Q348" i="1"/>
  <c r="P348" i="1"/>
  <c r="O348" i="1"/>
  <c r="S347" i="1"/>
  <c r="R347" i="1"/>
  <c r="Q347" i="1"/>
  <c r="P347" i="1"/>
  <c r="O347" i="1"/>
  <c r="S346" i="1"/>
  <c r="R346" i="1"/>
  <c r="Q346" i="1"/>
  <c r="P346" i="1"/>
  <c r="O346" i="1"/>
  <c r="S345" i="1"/>
  <c r="R345" i="1"/>
  <c r="Q345" i="1"/>
  <c r="P345" i="1"/>
  <c r="O345" i="1"/>
  <c r="S344" i="1"/>
  <c r="R344" i="1"/>
  <c r="Q344" i="1"/>
  <c r="P344" i="1"/>
  <c r="O344" i="1"/>
  <c r="S343" i="1"/>
  <c r="R343" i="1"/>
  <c r="Q343" i="1"/>
  <c r="P343" i="1"/>
  <c r="O343" i="1"/>
  <c r="S342" i="1"/>
  <c r="R342" i="1"/>
  <c r="Q342" i="1"/>
  <c r="P342" i="1"/>
  <c r="O342" i="1"/>
  <c r="S341" i="1"/>
  <c r="R341" i="1"/>
  <c r="Q341" i="1"/>
  <c r="P341" i="1"/>
  <c r="O341" i="1"/>
  <c r="S340" i="1"/>
  <c r="R340" i="1"/>
  <c r="Q340" i="1"/>
  <c r="P340" i="1"/>
  <c r="O340" i="1"/>
  <c r="S339" i="1"/>
  <c r="R339" i="1"/>
  <c r="Q339" i="1"/>
  <c r="P339" i="1"/>
  <c r="O339" i="1"/>
  <c r="S338" i="1"/>
  <c r="R338" i="1"/>
  <c r="Q338" i="1"/>
  <c r="P338" i="1"/>
  <c r="O338" i="1"/>
  <c r="S337" i="1"/>
  <c r="R337" i="1"/>
  <c r="Q337" i="1"/>
  <c r="P337" i="1"/>
  <c r="O337" i="1"/>
  <c r="S336" i="1"/>
  <c r="R336" i="1"/>
  <c r="Q336" i="1"/>
  <c r="P336" i="1"/>
  <c r="O336" i="1"/>
  <c r="S335" i="1"/>
  <c r="R335" i="1"/>
  <c r="Q335" i="1"/>
  <c r="P335" i="1"/>
  <c r="O335" i="1"/>
  <c r="S334" i="1"/>
  <c r="R334" i="1"/>
  <c r="Q334" i="1"/>
  <c r="P334" i="1"/>
  <c r="O334" i="1"/>
  <c r="S333" i="1"/>
  <c r="R333" i="1"/>
  <c r="Q333" i="1"/>
  <c r="P333" i="1"/>
  <c r="O333" i="1"/>
  <c r="S332" i="1"/>
  <c r="R332" i="1"/>
  <c r="Q332" i="1"/>
  <c r="P332" i="1"/>
  <c r="O332" i="1"/>
  <c r="S331" i="1"/>
  <c r="R331" i="1"/>
  <c r="Q331" i="1"/>
  <c r="P331" i="1"/>
  <c r="O331" i="1"/>
  <c r="S330" i="1"/>
  <c r="R330" i="1"/>
  <c r="Q330" i="1"/>
  <c r="P330" i="1"/>
  <c r="O330" i="1"/>
  <c r="S329" i="1"/>
  <c r="R329" i="1"/>
  <c r="Q329" i="1"/>
  <c r="P329" i="1"/>
  <c r="O329" i="1"/>
  <c r="S328" i="1"/>
  <c r="R328" i="1"/>
  <c r="Q328" i="1"/>
  <c r="P328" i="1"/>
  <c r="O328" i="1"/>
  <c r="S327" i="1"/>
  <c r="R327" i="1"/>
  <c r="Q327" i="1"/>
  <c r="P327" i="1"/>
  <c r="O327" i="1"/>
  <c r="S326" i="1"/>
  <c r="R326" i="1"/>
  <c r="Q326" i="1"/>
  <c r="P326" i="1"/>
  <c r="O326" i="1"/>
  <c r="S325" i="1"/>
  <c r="R325" i="1"/>
  <c r="Q325" i="1"/>
  <c r="P325" i="1"/>
  <c r="O325" i="1"/>
  <c r="S324" i="1"/>
  <c r="R324" i="1"/>
  <c r="Q324" i="1"/>
  <c r="P324" i="1"/>
  <c r="O324" i="1"/>
  <c r="S323" i="1"/>
  <c r="R323" i="1"/>
  <c r="Q323" i="1"/>
  <c r="P323" i="1"/>
  <c r="O323" i="1"/>
  <c r="S322" i="1"/>
  <c r="R322" i="1"/>
  <c r="Q322" i="1"/>
  <c r="P322" i="1"/>
  <c r="O322" i="1"/>
  <c r="S321" i="1"/>
  <c r="R321" i="1"/>
  <c r="Q321" i="1"/>
  <c r="P321" i="1"/>
  <c r="O321" i="1"/>
  <c r="S320" i="1"/>
  <c r="R320" i="1"/>
  <c r="Q320" i="1"/>
  <c r="P320" i="1"/>
  <c r="O320" i="1"/>
  <c r="S319" i="1"/>
  <c r="R319" i="1"/>
  <c r="Q319" i="1"/>
  <c r="P319" i="1"/>
  <c r="O319" i="1"/>
  <c r="S318" i="1"/>
  <c r="R318" i="1"/>
  <c r="Q318" i="1"/>
  <c r="P318" i="1"/>
  <c r="O318" i="1"/>
  <c r="S317" i="1"/>
  <c r="R317" i="1"/>
  <c r="Q317" i="1"/>
  <c r="P317" i="1"/>
  <c r="O317" i="1"/>
  <c r="S316" i="1"/>
  <c r="R316" i="1"/>
  <c r="Q316" i="1"/>
  <c r="P316" i="1"/>
  <c r="O316" i="1"/>
  <c r="S315" i="1"/>
  <c r="R315" i="1"/>
  <c r="Q315" i="1"/>
  <c r="P315" i="1"/>
  <c r="O315" i="1"/>
  <c r="S314" i="1"/>
  <c r="R314" i="1"/>
  <c r="Q314" i="1"/>
  <c r="P314" i="1"/>
  <c r="O314" i="1"/>
  <c r="S313" i="1"/>
  <c r="R313" i="1"/>
  <c r="Q313" i="1"/>
  <c r="P313" i="1"/>
  <c r="O313" i="1"/>
  <c r="S312" i="1"/>
  <c r="R312" i="1"/>
  <c r="Q312" i="1"/>
  <c r="P312" i="1"/>
  <c r="O312" i="1"/>
  <c r="S311" i="1"/>
  <c r="R311" i="1"/>
  <c r="Q311" i="1"/>
  <c r="P311" i="1"/>
  <c r="O311" i="1"/>
  <c r="S310" i="1"/>
  <c r="R310" i="1"/>
  <c r="Q310" i="1"/>
  <c r="P310" i="1"/>
  <c r="O310" i="1"/>
  <c r="S309" i="1"/>
  <c r="R309" i="1"/>
  <c r="Q309" i="1"/>
  <c r="P309" i="1"/>
  <c r="O309" i="1"/>
  <c r="S308" i="1"/>
  <c r="R308" i="1"/>
  <c r="Q308" i="1"/>
  <c r="P308" i="1"/>
  <c r="O308" i="1"/>
  <c r="S307" i="1"/>
  <c r="R307" i="1"/>
  <c r="Q307" i="1"/>
  <c r="P307" i="1"/>
  <c r="O307" i="1"/>
  <c r="S306" i="1"/>
  <c r="R306" i="1"/>
  <c r="Q306" i="1"/>
  <c r="P306" i="1"/>
  <c r="O306" i="1"/>
  <c r="S305" i="1"/>
  <c r="R305" i="1"/>
  <c r="Q305" i="1"/>
  <c r="P305" i="1"/>
  <c r="O305" i="1"/>
  <c r="S304" i="1"/>
  <c r="R304" i="1"/>
  <c r="Q304" i="1"/>
  <c r="P304" i="1"/>
  <c r="O304" i="1"/>
  <c r="S303" i="1"/>
  <c r="R303" i="1"/>
  <c r="Q303" i="1"/>
  <c r="P303" i="1"/>
  <c r="O303" i="1"/>
  <c r="S302" i="1"/>
  <c r="R302" i="1"/>
  <c r="Q302" i="1"/>
  <c r="P302" i="1"/>
  <c r="O302" i="1"/>
  <c r="S301" i="1"/>
  <c r="R301" i="1"/>
  <c r="Q301" i="1"/>
  <c r="P301" i="1"/>
  <c r="O301" i="1"/>
  <c r="S300" i="1"/>
  <c r="R300" i="1"/>
  <c r="Q300" i="1"/>
  <c r="P300" i="1"/>
  <c r="O300" i="1"/>
  <c r="S299" i="1"/>
  <c r="R299" i="1"/>
  <c r="Q299" i="1"/>
  <c r="P299" i="1"/>
  <c r="O299" i="1"/>
  <c r="S298" i="1"/>
  <c r="R298" i="1"/>
  <c r="Q298" i="1"/>
  <c r="P298" i="1"/>
  <c r="O298" i="1"/>
  <c r="S297" i="1"/>
  <c r="R297" i="1"/>
  <c r="Q297" i="1"/>
  <c r="P297" i="1"/>
  <c r="O297" i="1"/>
  <c r="S296" i="1"/>
  <c r="R296" i="1"/>
  <c r="Q296" i="1"/>
  <c r="P296" i="1"/>
  <c r="O296" i="1"/>
  <c r="S295" i="1"/>
  <c r="R295" i="1"/>
  <c r="Q295" i="1"/>
  <c r="P295" i="1"/>
  <c r="O295" i="1"/>
  <c r="S294" i="1"/>
  <c r="R294" i="1"/>
  <c r="Q294" i="1"/>
  <c r="P294" i="1"/>
  <c r="O294" i="1"/>
  <c r="S293" i="1"/>
  <c r="R293" i="1"/>
  <c r="Q293" i="1"/>
  <c r="P293" i="1"/>
  <c r="O293" i="1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S4" i="1"/>
  <c r="R4" i="1"/>
  <c r="Q4" i="1"/>
  <c r="P4" i="1"/>
  <c r="O4" i="1"/>
  <c r="S3" i="1"/>
  <c r="R3" i="1"/>
  <c r="Q3" i="1"/>
  <c r="P3" i="1"/>
  <c r="O3" i="1"/>
  <c r="S2" i="1"/>
  <c r="R2" i="1"/>
  <c r="Q2" i="1"/>
  <c r="P2" i="1"/>
  <c r="O2" i="1"/>
</calcChain>
</file>

<file path=xl/sharedStrings.xml><?xml version="1.0" encoding="utf-8"?>
<sst xmlns="http://schemas.openxmlformats.org/spreadsheetml/2006/main" count="24795" uniqueCount="8382">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</sst>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'State vs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0-4635-980C-29806C354B25}"/>
            </c:ext>
          </c:extLst>
        </c:ser>
        <c:ser>
          <c:idx val="1"/>
          <c:order val="1"/>
          <c:tx>
            <c:strRef>
              <c:f>'State vs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0-4635-980C-29806C354B25}"/>
            </c:ext>
          </c:extLst>
        </c:ser>
        <c:ser>
          <c:idx val="2"/>
          <c:order val="2"/>
          <c:tx>
            <c:strRef>
              <c:f>'State vs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0-4635-980C-29806C354B25}"/>
            </c:ext>
          </c:extLst>
        </c:ser>
        <c:ser>
          <c:idx val="3"/>
          <c:order val="3"/>
          <c:tx>
            <c:strRef>
              <c:f>'State vs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'State vs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30-4635-980C-29806C354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75691471"/>
        <c:axId val="46123663"/>
        <c:axId val="0"/>
      </c:bar3DChart>
      <c:catAx>
        <c:axId val="27569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3663"/>
        <c:crosses val="autoZero"/>
        <c:auto val="1"/>
        <c:lblAlgn val="ctr"/>
        <c:lblOffset val="100"/>
        <c:noMultiLvlLbl val="0"/>
      </c:catAx>
      <c:valAx>
        <c:axId val="461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9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'State vs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'State vs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6-4046-AD45-F700363BB36C}"/>
            </c:ext>
          </c:extLst>
        </c:ser>
        <c:ser>
          <c:idx val="1"/>
          <c:order val="1"/>
          <c:tx>
            <c:strRef>
              <c:f>'State vs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'State vs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6-4046-AD45-F700363BB36C}"/>
            </c:ext>
          </c:extLst>
        </c:ser>
        <c:ser>
          <c:idx val="2"/>
          <c:order val="2"/>
          <c:tx>
            <c:strRef>
              <c:f>'State vs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'State vs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76-4046-AD45-F700363BB36C}"/>
            </c:ext>
          </c:extLst>
        </c:ser>
        <c:ser>
          <c:idx val="3"/>
          <c:order val="3"/>
          <c:tx>
            <c:strRef>
              <c:f>'State vs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'State vs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76-4046-AD45-F700363BB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421167"/>
        <c:axId val="38054095"/>
        <c:axId val="0"/>
      </c:bar3DChart>
      <c:catAx>
        <c:axId val="1504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54095"/>
        <c:crosses val="autoZero"/>
        <c:auto val="1"/>
        <c:lblAlgn val="ctr"/>
        <c:lblOffset val="100"/>
        <c:noMultiLvlLbl val="0"/>
      </c:catAx>
      <c:valAx>
        <c:axId val="380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2-46B2-ACDF-037735C0F3C3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2-46B2-ACDF-037735C0F3C3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E2-46B2-ACDF-037735C0F3C3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E2-46B2-ACDF-037735C0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414207"/>
        <c:axId val="1608145471"/>
      </c:lineChart>
      <c:catAx>
        <c:axId val="161141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145471"/>
        <c:crosses val="autoZero"/>
        <c:auto val="1"/>
        <c:lblAlgn val="ctr"/>
        <c:lblOffset val="100"/>
        <c:noMultiLvlLbl val="0"/>
      </c:catAx>
      <c:valAx>
        <c:axId val="16081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1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20</xdr:row>
      <xdr:rowOff>157162</xdr:rowOff>
    </xdr:from>
    <xdr:to>
      <xdr:col>9</xdr:col>
      <xdr:colOff>219075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4C14E-1FC3-401F-8BB7-50463B666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14</xdr:row>
      <xdr:rowOff>176212</xdr:rowOff>
    </xdr:from>
    <xdr:to>
      <xdr:col>14</xdr:col>
      <xdr:colOff>504825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98BC8-E9E1-4FFD-B6DF-1B0496E70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20</xdr:row>
      <xdr:rowOff>157162</xdr:rowOff>
    </xdr:from>
    <xdr:to>
      <xdr:col>10</xdr:col>
      <xdr:colOff>9525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4420E-F741-406B-AE38-EBF266526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80.628385879631" createdVersion="6" refreshedVersion="6" minRefreshableVersion="3" recordCount="4115" xr:uid="{3021F153-A316-46FD-853F-B8CB38DB344E}">
  <cacheSource type="worksheet">
    <worksheetSource ref="F1:Q1048576" sheet="Original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80.631736921299" createdVersion="6" refreshedVersion="6" minRefreshableVersion="3" recordCount="4115" xr:uid="{4A8F923D-0158-4BC2-AA92-69930FD317B5}">
  <cacheSource type="worksheet">
    <worksheetSource ref="F1:R1048576" sheet="Original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080.699824421295" createdVersion="6" refreshedVersion="6" minRefreshableVersion="3" recordCount="4115" xr:uid="{15F1A526-5827-4A70-AEF0-81A27D9E27CF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n v="0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n v="0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n v="0"/>
    <x v="0"/>
  </r>
  <r>
    <x v="1"/>
    <s v="GB"/>
    <s v="GBP"/>
    <n v="1402949760"/>
    <n v="1400536692"/>
    <b v="0"/>
    <n v="0"/>
    <b v="0"/>
    <s v="film &amp; video/science fiction"/>
    <n v="0"/>
    <n v="0"/>
    <x v="0"/>
  </r>
  <r>
    <x v="1"/>
    <s v="US"/>
    <s v="USD"/>
    <n v="1467763200"/>
    <n v="1466453161"/>
    <b v="0"/>
    <n v="0"/>
    <b v="0"/>
    <s v="film &amp; video/science fiction"/>
    <n v="0"/>
    <n v="0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n v="0"/>
    <x v="0"/>
  </r>
  <r>
    <x v="1"/>
    <s v="US"/>
    <s v="USD"/>
    <n v="1441386000"/>
    <n v="1438811418"/>
    <b v="0"/>
    <n v="0"/>
    <b v="0"/>
    <s v="film &amp; video/science fiction"/>
    <n v="0"/>
    <n v="0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n v="0"/>
    <x v="0"/>
  </r>
  <r>
    <x v="1"/>
    <s v="DK"/>
    <s v="DKK"/>
    <n v="1444657593"/>
    <n v="1440337593"/>
    <b v="0"/>
    <n v="0"/>
    <b v="0"/>
    <s v="film &amp; video/science fiction"/>
    <n v="0"/>
    <n v="0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n v="0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n v="0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n v="0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n v="0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n v="0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n v="0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n v="0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n v="0"/>
    <x v="0"/>
  </r>
  <r>
    <x v="2"/>
    <s v="GB"/>
    <s v="GBP"/>
    <n v="1425131108"/>
    <n v="1422539108"/>
    <b v="0"/>
    <n v="0"/>
    <b v="0"/>
    <s v="film &amp; video/drama"/>
    <n v="0"/>
    <n v="0"/>
    <x v="0"/>
  </r>
  <r>
    <x v="2"/>
    <s v="NL"/>
    <s v="EUR"/>
    <n v="1431108776"/>
    <n v="1425924776"/>
    <b v="0"/>
    <n v="0"/>
    <b v="0"/>
    <s v="film &amp; video/drama"/>
    <n v="0"/>
    <n v="0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n v="0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n v="0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n v="0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n v="0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n v="0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n v="0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n v="0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n v="0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n v="0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n v="0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n v="0"/>
    <x v="0"/>
  </r>
  <r>
    <x v="2"/>
    <s v="US"/>
    <s v="USD"/>
    <n v="1436566135"/>
    <n v="1433974135"/>
    <b v="0"/>
    <n v="0"/>
    <b v="0"/>
    <s v="film &amp; video/drama"/>
    <n v="0"/>
    <n v="0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n v="0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n v="0"/>
    <x v="0"/>
  </r>
  <r>
    <x v="2"/>
    <s v="AU"/>
    <s v="AUD"/>
    <n v="1436506726"/>
    <n v="1431322726"/>
    <b v="0"/>
    <n v="0"/>
    <b v="0"/>
    <s v="film &amp; video/drama"/>
    <n v="0"/>
    <n v="0"/>
    <x v="0"/>
  </r>
  <r>
    <x v="2"/>
    <s v="US"/>
    <s v="USD"/>
    <n v="1460153054"/>
    <n v="1457564654"/>
    <b v="0"/>
    <n v="0"/>
    <b v="0"/>
    <s v="film &amp; video/drama"/>
    <n v="0"/>
    <n v="0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n v="0"/>
    <x v="0"/>
  </r>
  <r>
    <x v="2"/>
    <s v="GB"/>
    <s v="GBP"/>
    <n v="1433176105"/>
    <n v="1427992105"/>
    <b v="0"/>
    <n v="0"/>
    <b v="0"/>
    <s v="film &amp; video/drama"/>
    <n v="0"/>
    <n v="0"/>
    <x v="0"/>
  </r>
  <r>
    <x v="2"/>
    <s v="DE"/>
    <s v="EUR"/>
    <n v="1455402297"/>
    <n v="1452810297"/>
    <b v="0"/>
    <n v="0"/>
    <b v="0"/>
    <s v="film &amp; video/drama"/>
    <n v="0"/>
    <n v="0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n v="0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n v="0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n v="0"/>
    <x v="0"/>
  </r>
  <r>
    <x v="2"/>
    <s v="US"/>
    <s v="USD"/>
    <n v="1451952000"/>
    <n v="1447380099"/>
    <b v="0"/>
    <n v="0"/>
    <b v="0"/>
    <s v="film &amp; video/drama"/>
    <n v="0"/>
    <n v="0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n v="0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n v="0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n v="0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n v="0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n v="0"/>
    <x v="0"/>
  </r>
  <r>
    <x v="2"/>
    <s v="CA"/>
    <s v="CAD"/>
    <n v="1475912326"/>
    <n v="1470728326"/>
    <b v="0"/>
    <n v="0"/>
    <b v="0"/>
    <s v="film &amp; video/animation"/>
    <n v="0"/>
    <n v="0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n v="0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n v="0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n v="0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n v="0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n v="0"/>
    <x v="0"/>
  </r>
  <r>
    <x v="2"/>
    <s v="US"/>
    <s v="USD"/>
    <n v="1312945341"/>
    <n v="1307761341"/>
    <b v="0"/>
    <n v="0"/>
    <b v="0"/>
    <s v="film &amp; video/animation"/>
    <n v="0"/>
    <n v="0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n v="0"/>
    <x v="0"/>
  </r>
  <r>
    <x v="2"/>
    <s v="GB"/>
    <s v="GBP"/>
    <n v="1409960724"/>
    <n v="1404776724"/>
    <b v="0"/>
    <n v="0"/>
    <b v="0"/>
    <s v="film &amp; video/animation"/>
    <n v="0"/>
    <n v="0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n v="0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n v="0"/>
    <x v="0"/>
  </r>
  <r>
    <x v="2"/>
    <s v="US"/>
    <s v="USD"/>
    <n v="1427921509"/>
    <n v="1425333109"/>
    <b v="0"/>
    <n v="0"/>
    <b v="0"/>
    <s v="film &amp; video/animation"/>
    <n v="0"/>
    <n v="0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n v="0"/>
    <x v="0"/>
  </r>
  <r>
    <x v="2"/>
    <s v="US"/>
    <s v="USD"/>
    <n v="1483924700"/>
    <n v="1481332700"/>
    <b v="0"/>
    <n v="0"/>
    <b v="0"/>
    <s v="film &amp; video/animation"/>
    <n v="0"/>
    <n v="0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n v="0"/>
    <x v="0"/>
  </r>
  <r>
    <x v="2"/>
    <s v="US"/>
    <s v="USD"/>
    <n v="1453937699"/>
    <n v="1451345699"/>
    <b v="0"/>
    <n v="0"/>
    <b v="0"/>
    <s v="film &amp; video/animation"/>
    <n v="0"/>
    <n v="0"/>
    <x v="0"/>
  </r>
  <r>
    <x v="2"/>
    <s v="SE"/>
    <s v="SEK"/>
    <n v="1476319830"/>
    <n v="1471135830"/>
    <b v="0"/>
    <n v="0"/>
    <b v="0"/>
    <s v="film &amp; video/animation"/>
    <n v="0"/>
    <n v="0"/>
    <x v="0"/>
  </r>
  <r>
    <x v="2"/>
    <s v="GB"/>
    <s v="GBP"/>
    <n v="1432142738"/>
    <n v="1429550738"/>
    <b v="0"/>
    <n v="0"/>
    <b v="0"/>
    <s v="film &amp; video/animation"/>
    <n v="0"/>
    <n v="0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n v="0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n v="0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n v="0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n v="0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n v="0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n v="1.0209999999999999"/>
    <n v="150.14705882352942"/>
    <x v="1"/>
  </r>
  <r>
    <x v="0"/>
    <s v="US"/>
    <s v="USD"/>
    <n v="1477976340"/>
    <n v="1475460819"/>
    <b v="0"/>
    <n v="56"/>
    <b v="1"/>
    <s v="theater/plays"/>
    <n v="1.0464"/>
    <n v="93.428571428571431"/>
    <x v="1"/>
  </r>
  <r>
    <x v="0"/>
    <s v="US"/>
    <s v="USD"/>
    <n v="1458518325"/>
    <n v="1456793925"/>
    <b v="0"/>
    <n v="31"/>
    <b v="1"/>
    <s v="theater/plays"/>
    <n v="1.1466666666666667"/>
    <n v="110.96774193548387"/>
    <x v="1"/>
  </r>
  <r>
    <x v="0"/>
    <s v="US"/>
    <s v="USD"/>
    <n v="1442805076"/>
    <n v="1440213076"/>
    <b v="0"/>
    <n v="84"/>
    <b v="1"/>
    <s v="theater/plays"/>
    <n v="1.206"/>
    <n v="71.785714285714292"/>
    <x v="1"/>
  </r>
  <r>
    <x v="0"/>
    <s v="GB"/>
    <s v="GBP"/>
    <n v="1464801169"/>
    <n v="1462209169"/>
    <b v="0"/>
    <n v="130"/>
    <b v="1"/>
    <s v="theater/plays"/>
    <n v="1.0867285714285715"/>
    <n v="29.258076923076924"/>
    <x v="1"/>
  </r>
  <r>
    <x v="0"/>
    <s v="US"/>
    <s v="USD"/>
    <n v="1410601041"/>
    <n v="1406713041"/>
    <b v="0"/>
    <n v="12"/>
    <b v="1"/>
    <s v="theater/plays"/>
    <n v="1"/>
    <n v="1000"/>
    <x v="1"/>
  </r>
  <r>
    <x v="0"/>
    <s v="GB"/>
    <s v="GBP"/>
    <n v="1438966800"/>
    <n v="1436278344"/>
    <b v="0"/>
    <n v="23"/>
    <b v="1"/>
    <s v="theater/plays"/>
    <n v="1.1399999999999999"/>
    <n v="74.347826086956516"/>
    <x v="1"/>
  </r>
  <r>
    <x v="0"/>
    <s v="US"/>
    <s v="USD"/>
    <n v="1487347500"/>
    <n v="1484715366"/>
    <b v="0"/>
    <n v="158"/>
    <b v="1"/>
    <s v="theater/plays"/>
    <n v="1.0085"/>
    <n v="63.829113924050631"/>
    <x v="1"/>
  </r>
  <r>
    <x v="0"/>
    <s v="US"/>
    <s v="USD"/>
    <n v="1434921600"/>
    <n v="1433109907"/>
    <b v="0"/>
    <n v="30"/>
    <b v="1"/>
    <s v="theater/plays"/>
    <n v="1.1565217391304348"/>
    <n v="44.333333333333336"/>
    <x v="1"/>
  </r>
  <r>
    <x v="0"/>
    <s v="CA"/>
    <s v="CAD"/>
    <n v="1484110800"/>
    <n v="1482281094"/>
    <b v="0"/>
    <n v="18"/>
    <b v="1"/>
    <s v="theater/plays"/>
    <n v="1.3041666666666667"/>
    <n v="86.944444444444443"/>
    <x v="1"/>
  </r>
  <r>
    <x v="0"/>
    <s v="US"/>
    <s v="USD"/>
    <n v="1435111200"/>
    <n v="1433254268"/>
    <b v="0"/>
    <n v="29"/>
    <b v="1"/>
    <s v="theater/plays"/>
    <n v="1.0778267254038179"/>
    <n v="126.55172413793103"/>
    <x v="1"/>
  </r>
  <r>
    <x v="0"/>
    <s v="US"/>
    <s v="USD"/>
    <n v="1481957940"/>
    <n v="1478050429"/>
    <b v="0"/>
    <n v="31"/>
    <b v="1"/>
    <s v="theater/plays"/>
    <n v="1"/>
    <n v="129.03225806451613"/>
    <x v="1"/>
  </r>
  <r>
    <x v="0"/>
    <s v="US"/>
    <s v="USD"/>
    <n v="1463098208"/>
    <n v="1460506208"/>
    <b v="0"/>
    <n v="173"/>
    <b v="1"/>
    <s v="theater/plays"/>
    <n v="1.2324999999999999"/>
    <n v="71.242774566473983"/>
    <x v="1"/>
  </r>
  <r>
    <x v="0"/>
    <s v="GB"/>
    <s v="GBP"/>
    <n v="1463394365"/>
    <n v="1461320765"/>
    <b v="0"/>
    <n v="17"/>
    <b v="1"/>
    <s v="theater/plays"/>
    <n v="1.002"/>
    <n v="117.88235294117646"/>
    <x v="1"/>
  </r>
  <r>
    <x v="0"/>
    <s v="NO"/>
    <s v="NOK"/>
    <n v="1446418800"/>
    <n v="1443036470"/>
    <b v="0"/>
    <n v="48"/>
    <b v="1"/>
    <s v="theater/plays"/>
    <n v="1.0466666666666666"/>
    <n v="327.08333333333331"/>
    <x v="1"/>
  </r>
  <r>
    <x v="0"/>
    <s v="GB"/>
    <s v="GBP"/>
    <n v="1483707905"/>
    <n v="1481115905"/>
    <b v="0"/>
    <n v="59"/>
    <b v="1"/>
    <s v="theater/plays"/>
    <n v="1.0249999999999999"/>
    <n v="34.745762711864408"/>
    <x v="1"/>
  </r>
  <r>
    <x v="0"/>
    <s v="GB"/>
    <s v="GBP"/>
    <n v="1438624800"/>
    <n v="1435133807"/>
    <b v="0"/>
    <n v="39"/>
    <b v="1"/>
    <s v="theater/plays"/>
    <n v="1.1825757575757576"/>
    <n v="100.06410256410257"/>
    <x v="1"/>
  </r>
  <r>
    <x v="0"/>
    <s v="US"/>
    <s v="USD"/>
    <n v="1446665191"/>
    <n v="1444069591"/>
    <b v="0"/>
    <n v="59"/>
    <b v="1"/>
    <s v="theater/plays"/>
    <n v="1.2050000000000001"/>
    <n v="40.847457627118644"/>
    <x v="1"/>
  </r>
  <r>
    <x v="0"/>
    <s v="US"/>
    <s v="USD"/>
    <n v="1463166263"/>
    <n v="1460574263"/>
    <b v="0"/>
    <n v="60"/>
    <b v="1"/>
    <s v="theater/plays"/>
    <n v="3.0242"/>
    <n v="252.01666666666668"/>
    <x v="1"/>
  </r>
  <r>
    <x v="0"/>
    <s v="GB"/>
    <s v="GBP"/>
    <n v="1467681107"/>
    <n v="1465866707"/>
    <b v="0"/>
    <n v="20"/>
    <b v="1"/>
    <s v="theater/plays"/>
    <n v="1.00644"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n v="0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n v="0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n v="0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n v="0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n v="0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n v="0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n v="0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n v="0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n v="0"/>
    <x v="2"/>
  </r>
  <r>
    <x v="2"/>
    <s v="US"/>
    <s v="USD"/>
    <n v="1426442400"/>
    <n v="1424454319"/>
    <b v="0"/>
    <n v="0"/>
    <b v="0"/>
    <s v="technology/web"/>
    <n v="0"/>
    <n v="0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n v="0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n v="0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n v="0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n v="0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n v="0"/>
    <x v="2"/>
  </r>
  <r>
    <x v="1"/>
    <s v="FR"/>
    <s v="EUR"/>
    <n v="1453210037"/>
    <n v="1448026037"/>
    <b v="0"/>
    <n v="0"/>
    <b v="0"/>
    <s v="technology/web"/>
    <n v="0"/>
    <n v="0"/>
    <x v="2"/>
  </r>
  <r>
    <x v="1"/>
    <s v="IT"/>
    <s v="EUR"/>
    <n v="1472777146"/>
    <n v="1470185146"/>
    <b v="0"/>
    <n v="0"/>
    <b v="0"/>
    <s v="technology/web"/>
    <n v="0"/>
    <n v="0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n v="0"/>
    <x v="2"/>
  </r>
  <r>
    <x v="1"/>
    <s v="NZ"/>
    <s v="NZD"/>
    <n v="1443149759"/>
    <n v="1440557759"/>
    <b v="0"/>
    <n v="0"/>
    <b v="0"/>
    <s v="technology/web"/>
    <n v="0"/>
    <n v="0"/>
    <x v="2"/>
  </r>
  <r>
    <x v="1"/>
    <s v="FR"/>
    <s v="EUR"/>
    <n v="1488013307"/>
    <n v="1485421307"/>
    <b v="0"/>
    <n v="0"/>
    <b v="0"/>
    <s v="technology/web"/>
    <n v="0"/>
    <n v="0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n v="0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n v="0"/>
    <x v="2"/>
  </r>
  <r>
    <x v="1"/>
    <s v="US"/>
    <s v="USD"/>
    <n v="1431647041"/>
    <n v="1429055041"/>
    <b v="0"/>
    <n v="0"/>
    <b v="0"/>
    <s v="technology/web"/>
    <n v="0"/>
    <n v="0"/>
    <x v="2"/>
  </r>
  <r>
    <x v="1"/>
    <s v="CA"/>
    <s v="CAD"/>
    <n v="1490560177"/>
    <n v="1487971777"/>
    <b v="0"/>
    <n v="0"/>
    <b v="0"/>
    <s v="technology/web"/>
    <n v="0"/>
    <n v="0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n v="0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n v="0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n v="0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n v="0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n v="0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n v="0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n v="1.4394736842105262"/>
    <n v="66.707317073170728"/>
    <x v="3"/>
  </r>
  <r>
    <x v="0"/>
    <s v="US"/>
    <s v="USD"/>
    <n v="1406900607"/>
    <n v="1403012607"/>
    <b v="0"/>
    <n v="119"/>
    <b v="1"/>
    <s v="publishing/nonfiction"/>
    <n v="1.2210975609756098"/>
    <n v="84.142857142857139"/>
    <x v="3"/>
  </r>
  <r>
    <x v="0"/>
    <s v="US"/>
    <s v="USD"/>
    <n v="1333909178"/>
    <n v="1331320778"/>
    <b v="0"/>
    <n v="153"/>
    <b v="1"/>
    <s v="publishing/nonfiction"/>
    <n v="1.3202400000000001"/>
    <n v="215.72549019607843"/>
    <x v="3"/>
  </r>
  <r>
    <x v="0"/>
    <s v="US"/>
    <s v="USD"/>
    <n v="1438228740"/>
    <n v="1435606549"/>
    <b v="0"/>
    <n v="100"/>
    <b v="1"/>
    <s v="publishing/nonfiction"/>
    <n v="1.0938000000000001"/>
    <n v="54.69"/>
    <x v="3"/>
  </r>
  <r>
    <x v="0"/>
    <s v="US"/>
    <s v="USD"/>
    <n v="1309447163"/>
    <n v="1306855163"/>
    <b v="0"/>
    <n v="143"/>
    <b v="1"/>
    <s v="publishing/nonfiction"/>
    <n v="1.0547157142857144"/>
    <n v="51.62944055944056"/>
    <x v="3"/>
  </r>
  <r>
    <x v="0"/>
    <s v="US"/>
    <s v="USD"/>
    <n v="1450018912"/>
    <n v="1447426912"/>
    <b v="0"/>
    <n v="140"/>
    <b v="1"/>
    <s v="publishing/nonfiction"/>
    <n v="1.0035000000000001"/>
    <n v="143.35714285714286"/>
    <x v="3"/>
  </r>
  <r>
    <x v="0"/>
    <s v="US"/>
    <s v="USD"/>
    <n v="1365728487"/>
    <n v="1363136487"/>
    <b v="0"/>
    <n v="35"/>
    <b v="1"/>
    <s v="publishing/nonfiction"/>
    <n v="1.014"/>
    <n v="72.428571428571431"/>
    <x v="3"/>
  </r>
  <r>
    <x v="0"/>
    <s v="US"/>
    <s v="USD"/>
    <n v="1358198400"/>
    <n v="1354580949"/>
    <b v="0"/>
    <n v="149"/>
    <b v="1"/>
    <s v="publishing/nonfiction"/>
    <n v="1.5551428571428572"/>
    <n v="36.530201342281877"/>
    <x v="3"/>
  </r>
  <r>
    <x v="0"/>
    <s v="US"/>
    <s v="USD"/>
    <n v="1313957157"/>
    <n v="1310069157"/>
    <b v="0"/>
    <n v="130"/>
    <b v="1"/>
    <s v="publishing/nonfiction"/>
    <n v="1.05566"/>
    <n v="60.903461538461535"/>
    <x v="3"/>
  </r>
  <r>
    <x v="0"/>
    <s v="US"/>
    <s v="USD"/>
    <n v="1348028861"/>
    <n v="1342844861"/>
    <b v="0"/>
    <n v="120"/>
    <b v="1"/>
    <s v="publishing/nonfiction"/>
    <n v="1.3065"/>
    <n v="43.55"/>
    <x v="3"/>
  </r>
  <r>
    <x v="0"/>
    <s v="US"/>
    <s v="USD"/>
    <n v="1323280391"/>
    <n v="1320688391"/>
    <b v="0"/>
    <n v="265"/>
    <b v="1"/>
    <s v="publishing/nonfiction"/>
    <n v="1.3219000000000001"/>
    <n v="99.766037735849054"/>
    <x v="3"/>
  </r>
  <r>
    <x v="0"/>
    <s v="US"/>
    <s v="USD"/>
    <n v="1327212000"/>
    <n v="1322852747"/>
    <b v="0"/>
    <n v="71"/>
    <b v="1"/>
    <s v="publishing/nonfiction"/>
    <n v="1.26"/>
    <n v="88.732394366197184"/>
    <x v="3"/>
  </r>
  <r>
    <x v="0"/>
    <s v="GB"/>
    <s v="GBP"/>
    <n v="1380449461"/>
    <n v="1375265461"/>
    <b v="0"/>
    <n v="13"/>
    <b v="1"/>
    <s v="publishing/nonfiction"/>
    <n v="1.6"/>
    <n v="4.9230769230769234"/>
    <x v="3"/>
  </r>
  <r>
    <x v="0"/>
    <s v="GB"/>
    <s v="GBP"/>
    <n v="1387533892"/>
    <n v="1384941892"/>
    <b v="0"/>
    <n v="169"/>
    <b v="1"/>
    <s v="publishing/nonfiction"/>
    <n v="1.2048000000000001"/>
    <n v="17.822485207100591"/>
    <x v="3"/>
  </r>
  <r>
    <x v="0"/>
    <s v="CA"/>
    <s v="CAD"/>
    <n v="1431147600"/>
    <n v="1428465420"/>
    <b v="0"/>
    <n v="57"/>
    <b v="1"/>
    <s v="publishing/nonfiction"/>
    <n v="1.2552941176470589"/>
    <n v="187.19298245614036"/>
    <x v="3"/>
  </r>
  <r>
    <x v="0"/>
    <s v="US"/>
    <s v="USD"/>
    <n v="1417653540"/>
    <n v="1414975346"/>
    <b v="0"/>
    <n v="229"/>
    <b v="1"/>
    <s v="publishing/nonfiction"/>
    <n v="1.1440638297872341"/>
    <n v="234.80786026200875"/>
    <x v="3"/>
  </r>
  <r>
    <x v="0"/>
    <s v="US"/>
    <s v="USD"/>
    <n v="1385009940"/>
    <n v="1383327440"/>
    <b v="0"/>
    <n v="108"/>
    <b v="1"/>
    <s v="publishing/nonfiction"/>
    <n v="3.151388888888889"/>
    <n v="105.04629629629629"/>
    <x v="3"/>
  </r>
  <r>
    <x v="0"/>
    <s v="US"/>
    <s v="USD"/>
    <n v="1392408000"/>
    <n v="1390890987"/>
    <b v="0"/>
    <n v="108"/>
    <b v="1"/>
    <s v="publishing/nonfiction"/>
    <n v="1.224"/>
    <n v="56.666666666666664"/>
    <x v="3"/>
  </r>
  <r>
    <x v="0"/>
    <s v="US"/>
    <s v="USD"/>
    <n v="1417409940"/>
    <n v="1414765794"/>
    <b v="0"/>
    <n v="41"/>
    <b v="1"/>
    <s v="publishing/nonfiction"/>
    <n v="1.0673333333333332"/>
    <n v="39.048780487804876"/>
    <x v="3"/>
  </r>
  <r>
    <x v="0"/>
    <s v="US"/>
    <s v="USD"/>
    <n v="1407758629"/>
    <n v="1404907429"/>
    <b v="0"/>
    <n v="139"/>
    <b v="1"/>
    <s v="publishing/nonfiction"/>
    <n v="1.5833333333333333"/>
    <n v="68.345323741007192"/>
    <x v="3"/>
  </r>
  <r>
    <x v="0"/>
    <s v="US"/>
    <s v="USD"/>
    <n v="1434857482"/>
    <n v="1433647882"/>
    <b v="0"/>
    <n v="19"/>
    <b v="1"/>
    <s v="publishing/nonfiction"/>
    <n v="1.0740000000000001"/>
    <n v="169.57894736842104"/>
    <x v="3"/>
  </r>
  <r>
    <x v="0"/>
    <s v="US"/>
    <s v="USD"/>
    <n v="1370964806"/>
    <n v="1367940806"/>
    <b v="0"/>
    <n v="94"/>
    <b v="1"/>
    <s v="publishing/nonfiction"/>
    <n v="1.0226"/>
    <n v="141.42340425531913"/>
    <x v="3"/>
  </r>
  <r>
    <x v="0"/>
    <s v="US"/>
    <s v="USD"/>
    <n v="1395435712"/>
    <n v="1392847312"/>
    <b v="0"/>
    <n v="23"/>
    <b v="1"/>
    <s v="publishing/nonfiction"/>
    <n v="1.1071428571428572"/>
    <n v="67.391304347826093"/>
    <x v="3"/>
  </r>
  <r>
    <x v="0"/>
    <s v="US"/>
    <s v="USD"/>
    <n v="1334610000"/>
    <n v="1332435685"/>
    <b v="0"/>
    <n v="15"/>
    <b v="1"/>
    <s v="publishing/nonfiction"/>
    <n v="1.48"/>
    <n v="54.266666666666666"/>
    <x v="3"/>
  </r>
  <r>
    <x v="0"/>
    <s v="US"/>
    <s v="USD"/>
    <n v="1355439503"/>
    <n v="1352847503"/>
    <b v="0"/>
    <n v="62"/>
    <b v="1"/>
    <s v="publishing/nonfiction"/>
    <n v="1.0232000000000001"/>
    <n v="82.516129032258064"/>
    <x v="3"/>
  </r>
  <r>
    <x v="0"/>
    <s v="US"/>
    <s v="USD"/>
    <n v="1367588645"/>
    <n v="1364996645"/>
    <b v="0"/>
    <n v="74"/>
    <b v="1"/>
    <s v="publishing/nonfiction"/>
    <n v="1.7909909909909909"/>
    <n v="53.729729729729726"/>
    <x v="3"/>
  </r>
  <r>
    <x v="0"/>
    <s v="US"/>
    <s v="USD"/>
    <n v="1348372740"/>
    <n v="1346806909"/>
    <b v="0"/>
    <n v="97"/>
    <b v="1"/>
    <s v="publishing/nonfiction"/>
    <n v="1.1108135252761968"/>
    <n v="34.206185567010309"/>
    <x v="3"/>
  </r>
  <r>
    <x v="0"/>
    <s v="NL"/>
    <s v="EUR"/>
    <n v="1421319240"/>
    <n v="1418649019"/>
    <b v="0"/>
    <n v="55"/>
    <b v="1"/>
    <s v="publishing/nonfiction"/>
    <n v="1.0004285714285714"/>
    <n v="127.32727272727273"/>
    <x v="3"/>
  </r>
  <r>
    <x v="0"/>
    <s v="US"/>
    <s v="USD"/>
    <n v="1407701966"/>
    <n v="1405109966"/>
    <b v="0"/>
    <n v="44"/>
    <b v="1"/>
    <s v="publishing/nonfiction"/>
    <n v="1.0024999999999999"/>
    <n v="45.56818181818182"/>
    <x v="3"/>
  </r>
  <r>
    <x v="0"/>
    <s v="US"/>
    <s v="USD"/>
    <n v="1485642930"/>
    <n v="1483050930"/>
    <b v="0"/>
    <n v="110"/>
    <b v="1"/>
    <s v="publishing/nonfiction"/>
    <n v="1.0556000000000001"/>
    <n v="95.963636363636368"/>
    <x v="3"/>
  </r>
  <r>
    <x v="0"/>
    <s v="US"/>
    <s v="USD"/>
    <n v="1361739872"/>
    <n v="1359147872"/>
    <b v="0"/>
    <n v="59"/>
    <b v="1"/>
    <s v="publishing/nonfiction"/>
    <n v="1.0258775877587758"/>
    <n v="77.271186440677965"/>
    <x v="3"/>
  </r>
  <r>
    <x v="0"/>
    <s v="US"/>
    <s v="USD"/>
    <n v="1312470475"/>
    <n v="1308496075"/>
    <b v="0"/>
    <n v="62"/>
    <b v="1"/>
    <s v="publishing/nonfiction"/>
    <n v="1.1850000000000001"/>
    <n v="57.338709677419352"/>
    <x v="3"/>
  </r>
  <r>
    <x v="0"/>
    <s v="AU"/>
    <s v="AUD"/>
    <n v="1476615600"/>
    <n v="1474884417"/>
    <b v="0"/>
    <n v="105"/>
    <b v="1"/>
    <s v="publishing/nonfiction"/>
    <n v="1.117"/>
    <n v="53.19047619047619"/>
    <x v="3"/>
  </r>
  <r>
    <x v="0"/>
    <s v="US"/>
    <s v="USD"/>
    <n v="1423922991"/>
    <n v="1421330991"/>
    <b v="0"/>
    <n v="26"/>
    <b v="1"/>
    <s v="publishing/nonfiction"/>
    <n v="1.28"/>
    <n v="492.30769230769232"/>
    <x v="3"/>
  </r>
  <r>
    <x v="0"/>
    <s v="US"/>
    <s v="USD"/>
    <n v="1357408721"/>
    <n v="1354816721"/>
    <b v="0"/>
    <n v="49"/>
    <b v="1"/>
    <s v="publishing/nonfiction"/>
    <n v="1.0375000000000001"/>
    <n v="42.346938775510203"/>
    <x v="3"/>
  </r>
  <r>
    <x v="0"/>
    <s v="US"/>
    <s v="USD"/>
    <n v="1369010460"/>
    <n v="1366381877"/>
    <b v="0"/>
    <n v="68"/>
    <b v="1"/>
    <s v="publishing/nonfiction"/>
    <n v="1.0190760000000001"/>
    <n v="37.466029411764708"/>
    <x v="3"/>
  </r>
  <r>
    <x v="0"/>
    <s v="US"/>
    <s v="USD"/>
    <n v="1303147459"/>
    <n v="1297880659"/>
    <b v="0"/>
    <n v="22"/>
    <b v="1"/>
    <s v="publishing/nonfiction"/>
    <n v="1.177142857142857"/>
    <n v="37.454545454545453"/>
    <x v="3"/>
  </r>
  <r>
    <x v="0"/>
    <s v="US"/>
    <s v="USD"/>
    <n v="1354756714"/>
    <n v="1353547114"/>
    <b v="0"/>
    <n v="18"/>
    <b v="1"/>
    <s v="publishing/nonfiction"/>
    <n v="2.38"/>
    <n v="33.055555555555557"/>
    <x v="3"/>
  </r>
  <r>
    <x v="0"/>
    <s v="US"/>
    <s v="USD"/>
    <n v="1286568268"/>
    <n v="1283976268"/>
    <b v="0"/>
    <n v="19"/>
    <b v="1"/>
    <s v="publishing/nonfiction"/>
    <n v="1.02"/>
    <n v="134.21052631578948"/>
    <x v="3"/>
  </r>
  <r>
    <x v="0"/>
    <s v="GB"/>
    <s v="GBP"/>
    <n v="1404892539"/>
    <n v="1401436539"/>
    <b v="0"/>
    <n v="99"/>
    <b v="1"/>
    <s v="publishing/nonfiction"/>
    <n v="1.0192000000000001"/>
    <n v="51.474747474747474"/>
    <x v="3"/>
  </r>
  <r>
    <x v="2"/>
    <s v="US"/>
    <s v="USD"/>
    <n v="1480188013"/>
    <n v="1477592413"/>
    <b v="0"/>
    <n v="0"/>
    <b v="0"/>
    <s v="publishing/fiction"/>
    <n v="0"/>
    <n v="0"/>
    <x v="3"/>
  </r>
  <r>
    <x v="2"/>
    <s v="US"/>
    <s v="USD"/>
    <n v="1391364126"/>
    <n v="1388772126"/>
    <b v="0"/>
    <n v="6"/>
    <b v="0"/>
    <s v="publishing/fiction"/>
    <n v="4.7E-2"/>
    <n v="39.166666666666664"/>
    <x v="3"/>
  </r>
  <r>
    <x v="2"/>
    <s v="MX"/>
    <s v="MXN"/>
    <n v="1480831200"/>
    <n v="1479328570"/>
    <b v="0"/>
    <n v="0"/>
    <b v="0"/>
    <s v="publishing/fiction"/>
    <n v="0"/>
    <n v="0"/>
    <x v="3"/>
  </r>
  <r>
    <x v="2"/>
    <s v="GB"/>
    <s v="GBP"/>
    <n v="1376563408"/>
    <n v="1373971408"/>
    <b v="0"/>
    <n v="1"/>
    <b v="0"/>
    <s v="publishing/fiction"/>
    <n v="1.1655011655011655E-3"/>
    <n v="5"/>
    <x v="3"/>
  </r>
  <r>
    <x v="2"/>
    <s v="US"/>
    <s v="USD"/>
    <n v="1441858161"/>
    <n v="1439266161"/>
    <b v="0"/>
    <n v="0"/>
    <b v="0"/>
    <s v="publishing/fiction"/>
    <n v="0"/>
    <n v="0"/>
    <x v="3"/>
  </r>
  <r>
    <x v="2"/>
    <s v="US"/>
    <s v="USD"/>
    <n v="1413723684"/>
    <n v="1411131684"/>
    <b v="0"/>
    <n v="44"/>
    <b v="0"/>
    <s v="publishing/fiction"/>
    <n v="0.36014285714285715"/>
    <n v="57.295454545454547"/>
    <x v="3"/>
  </r>
  <r>
    <x v="2"/>
    <s v="CA"/>
    <s v="CAD"/>
    <n v="1424112483"/>
    <n v="1421520483"/>
    <b v="0"/>
    <n v="0"/>
    <b v="0"/>
    <s v="publishing/fiction"/>
    <n v="0"/>
    <n v="0"/>
    <x v="3"/>
  </r>
  <r>
    <x v="2"/>
    <s v="US"/>
    <s v="USD"/>
    <n v="1432178810"/>
    <n v="1429586810"/>
    <b v="0"/>
    <n v="3"/>
    <b v="0"/>
    <s v="publishing/fiction"/>
    <n v="3.5400000000000001E-2"/>
    <n v="59"/>
    <x v="3"/>
  </r>
  <r>
    <x v="2"/>
    <s v="US"/>
    <s v="USD"/>
    <n v="1387169890"/>
    <n v="1384577890"/>
    <b v="0"/>
    <n v="0"/>
    <b v="0"/>
    <s v="publishing/fiction"/>
    <n v="0"/>
    <n v="0"/>
    <x v="3"/>
  </r>
  <r>
    <x v="2"/>
    <s v="US"/>
    <s v="USD"/>
    <n v="1388102094"/>
    <n v="1385510094"/>
    <b v="0"/>
    <n v="52"/>
    <b v="0"/>
    <s v="publishing/fiction"/>
    <n v="0.41399999999999998"/>
    <n v="31.846153846153847"/>
    <x v="3"/>
  </r>
  <r>
    <x v="2"/>
    <s v="US"/>
    <s v="USD"/>
    <n v="1361750369"/>
    <n v="1358294369"/>
    <b v="0"/>
    <n v="0"/>
    <b v="0"/>
    <s v="publishing/fiction"/>
    <n v="0"/>
    <n v="0"/>
    <x v="3"/>
  </r>
  <r>
    <x v="2"/>
    <s v="US"/>
    <s v="USD"/>
    <n v="1454183202"/>
    <n v="1449863202"/>
    <b v="0"/>
    <n v="1"/>
    <b v="0"/>
    <s v="publishing/fiction"/>
    <n v="2.631578947368421E-4"/>
    <n v="10"/>
    <x v="3"/>
  </r>
  <r>
    <x v="2"/>
    <s v="US"/>
    <s v="USD"/>
    <n v="1257047940"/>
    <n v="1252718519"/>
    <b v="0"/>
    <n v="1"/>
    <b v="0"/>
    <s v="publishing/fiction"/>
    <n v="3.3333333333333333E-2"/>
    <n v="50"/>
    <x v="3"/>
  </r>
  <r>
    <x v="2"/>
    <s v="GB"/>
    <s v="GBP"/>
    <n v="1431298860"/>
    <n v="1428341985"/>
    <b v="0"/>
    <n v="2"/>
    <b v="0"/>
    <s v="publishing/fiction"/>
    <n v="8.5129023676509714E-3"/>
    <n v="16"/>
    <x v="3"/>
  </r>
  <r>
    <x v="2"/>
    <s v="US"/>
    <s v="USD"/>
    <n v="1393181018"/>
    <n v="1390589018"/>
    <b v="0"/>
    <n v="9"/>
    <b v="0"/>
    <s v="publishing/fiction"/>
    <n v="0.70199999999999996"/>
    <n v="39"/>
    <x v="3"/>
  </r>
  <r>
    <x v="2"/>
    <s v="US"/>
    <s v="USD"/>
    <n v="1323998795"/>
    <n v="1321406795"/>
    <b v="0"/>
    <n v="5"/>
    <b v="0"/>
    <s v="publishing/fiction"/>
    <n v="1.7000000000000001E-2"/>
    <n v="34"/>
    <x v="3"/>
  </r>
  <r>
    <x v="2"/>
    <s v="US"/>
    <s v="USD"/>
    <n v="1444539600"/>
    <n v="1441297645"/>
    <b v="0"/>
    <n v="57"/>
    <b v="0"/>
    <s v="publishing/fiction"/>
    <n v="0.51400000000000001"/>
    <n v="63.122807017543863"/>
    <x v="3"/>
  </r>
  <r>
    <x v="2"/>
    <s v="US"/>
    <s v="USD"/>
    <n v="1375313577"/>
    <n v="1372721577"/>
    <b v="0"/>
    <n v="3"/>
    <b v="0"/>
    <s v="publishing/fiction"/>
    <n v="7.0000000000000001E-3"/>
    <n v="7"/>
    <x v="3"/>
  </r>
  <r>
    <x v="2"/>
    <s v="US"/>
    <s v="USD"/>
    <n v="1398876680"/>
    <n v="1396284680"/>
    <b v="0"/>
    <n v="1"/>
    <b v="0"/>
    <s v="publishing/fiction"/>
    <n v="4.0000000000000001E-3"/>
    <n v="2"/>
    <x v="3"/>
  </r>
  <r>
    <x v="2"/>
    <s v="US"/>
    <s v="USD"/>
    <n v="1287115200"/>
    <n v="1284567905"/>
    <b v="0"/>
    <n v="6"/>
    <b v="0"/>
    <s v="publishing/fiction"/>
    <n v="2.6666666666666668E-2"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n v="0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n v="0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n v="0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n v="0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n v="0"/>
    <x v="4"/>
  </r>
  <r>
    <x v="2"/>
    <s v="US"/>
    <s v="USD"/>
    <n v="1315715823"/>
    <n v="1313123823"/>
    <b v="0"/>
    <n v="0"/>
    <b v="0"/>
    <s v="music/jazz"/>
    <n v="0"/>
    <n v="0"/>
    <x v="4"/>
  </r>
  <r>
    <x v="2"/>
    <s v="US"/>
    <s v="USD"/>
    <n v="1280206740"/>
    <n v="1276283655"/>
    <b v="0"/>
    <n v="0"/>
    <b v="0"/>
    <s v="music/jazz"/>
    <n v="0"/>
    <n v="0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n v="0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n v="0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n v="0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n v="0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n v="0"/>
    <x v="4"/>
  </r>
  <r>
    <x v="2"/>
    <s v="US"/>
    <s v="USD"/>
    <n v="1337024695"/>
    <n v="1334432695"/>
    <b v="0"/>
    <n v="0"/>
    <b v="0"/>
    <s v="music/jazz"/>
    <n v="0"/>
    <n v="0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n v="0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n v="0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2"/>
  </r>
  <r>
    <x v="2"/>
    <s v="US"/>
    <s v="USD"/>
    <n v="1486693145"/>
    <n v="1484101145"/>
    <b v="0"/>
    <n v="31"/>
    <b v="0"/>
    <s v="technology/wearables"/>
    <n v="2.3220000000000001E-2"/>
    <n v="37.451612903225808"/>
    <x v="2"/>
  </r>
  <r>
    <x v="2"/>
    <s v="US"/>
    <s v="USD"/>
    <n v="1455826460"/>
    <n v="1452716060"/>
    <b v="0"/>
    <n v="16"/>
    <b v="0"/>
    <s v="technology/wearables"/>
    <n v="8.9066666666666669E-2"/>
    <n v="41.75"/>
    <x v="2"/>
  </r>
  <r>
    <x v="2"/>
    <s v="US"/>
    <s v="USD"/>
    <n v="1480438905"/>
    <n v="1477843305"/>
    <b v="0"/>
    <n v="12"/>
    <b v="0"/>
    <s v="technology/wearables"/>
    <n v="9.633333333333334E-2"/>
    <n v="24.083333333333332"/>
    <x v="2"/>
  </r>
  <r>
    <x v="2"/>
    <s v="US"/>
    <s v="USD"/>
    <n v="1460988000"/>
    <n v="1458050450"/>
    <b v="0"/>
    <n v="96"/>
    <b v="0"/>
    <s v="technology/wearables"/>
    <n v="0.13325999999999999"/>
    <n v="69.40625"/>
    <x v="2"/>
  </r>
  <r>
    <x v="2"/>
    <s v="FR"/>
    <s v="EUR"/>
    <n v="1487462340"/>
    <n v="1482958626"/>
    <b v="0"/>
    <n v="16"/>
    <b v="0"/>
    <s v="technology/wearables"/>
    <n v="2.4840000000000001E-2"/>
    <n v="155.25"/>
    <x v="2"/>
  </r>
  <r>
    <x v="2"/>
    <s v="US"/>
    <s v="USD"/>
    <n v="1473444048"/>
    <n v="1470852048"/>
    <b v="0"/>
    <n v="5"/>
    <b v="0"/>
    <s v="technology/wearables"/>
    <n v="1.9066666666666666E-2"/>
    <n v="57.2"/>
    <x v="2"/>
  </r>
  <r>
    <x v="2"/>
    <s v="US"/>
    <s v="USD"/>
    <n v="1467312306"/>
    <n v="1462128306"/>
    <b v="0"/>
    <n v="0"/>
    <b v="0"/>
    <s v="technology/wearables"/>
    <n v="0"/>
    <n v="0"/>
    <x v="2"/>
  </r>
  <r>
    <x v="2"/>
    <s v="NL"/>
    <s v="EUR"/>
    <n v="1457812364"/>
    <n v="1455220364"/>
    <b v="0"/>
    <n v="8"/>
    <b v="0"/>
    <s v="technology/wearables"/>
    <n v="0.12"/>
    <n v="60"/>
    <x v="2"/>
  </r>
  <r>
    <x v="2"/>
    <s v="DE"/>
    <s v="EUR"/>
    <n v="1456016576"/>
    <n v="1450832576"/>
    <b v="0"/>
    <n v="7"/>
    <b v="0"/>
    <s v="technology/wearables"/>
    <n v="1.3650000000000001E-2"/>
    <n v="39"/>
    <x v="2"/>
  </r>
  <r>
    <x v="2"/>
    <s v="CA"/>
    <s v="CAD"/>
    <n v="1453053661"/>
    <n v="1450461661"/>
    <b v="0"/>
    <n v="24"/>
    <b v="0"/>
    <s v="technology/wearables"/>
    <n v="0.28039999999999998"/>
    <n v="58.416666666666664"/>
    <x v="2"/>
  </r>
  <r>
    <x v="2"/>
    <s v="US"/>
    <s v="USD"/>
    <n v="1465054872"/>
    <n v="1461166872"/>
    <b v="0"/>
    <n v="121"/>
    <b v="0"/>
    <s v="technology/wearables"/>
    <n v="0.38390000000000002"/>
    <n v="158.63636363636363"/>
    <x v="2"/>
  </r>
  <r>
    <x v="2"/>
    <s v="US"/>
    <s v="USD"/>
    <n v="1479483812"/>
    <n v="1476888212"/>
    <b v="0"/>
    <n v="196"/>
    <b v="0"/>
    <s v="technology/wearables"/>
    <n v="0.39942857142857141"/>
    <n v="99.857142857142861"/>
    <x v="2"/>
  </r>
  <r>
    <x v="2"/>
    <s v="US"/>
    <s v="USD"/>
    <n v="1422158199"/>
    <n v="1419566199"/>
    <b v="0"/>
    <n v="5"/>
    <b v="0"/>
    <s v="technology/wearables"/>
    <n v="8.3999999999999995E-3"/>
    <n v="25.2"/>
    <x v="2"/>
  </r>
  <r>
    <x v="2"/>
    <s v="US"/>
    <s v="USD"/>
    <n v="1440100839"/>
    <n v="1436472039"/>
    <b v="0"/>
    <n v="73"/>
    <b v="0"/>
    <s v="technology/wearables"/>
    <n v="0.43406666666666666"/>
    <n v="89.191780821917803"/>
    <x v="2"/>
  </r>
  <r>
    <x v="2"/>
    <s v="US"/>
    <s v="USD"/>
    <n v="1473750300"/>
    <n v="1470294300"/>
    <b v="0"/>
    <n v="93"/>
    <b v="0"/>
    <s v="technology/wearables"/>
    <n v="5.6613333333333335E-2"/>
    <n v="182.6236559139785"/>
    <x v="2"/>
  </r>
  <r>
    <x v="2"/>
    <s v="US"/>
    <s v="USD"/>
    <n v="1430081759"/>
    <n v="1424901359"/>
    <b v="0"/>
    <n v="17"/>
    <b v="0"/>
    <s v="technology/wearables"/>
    <n v="1.7219999999999999E-2"/>
    <n v="50.647058823529413"/>
    <x v="2"/>
  </r>
  <r>
    <x v="2"/>
    <s v="US"/>
    <s v="USD"/>
    <n v="1479392133"/>
    <n v="1476710133"/>
    <b v="0"/>
    <n v="7"/>
    <b v="0"/>
    <s v="technology/wearables"/>
    <n v="1.9416666666666665E-2"/>
    <n v="33.285714285714285"/>
    <x v="2"/>
  </r>
  <r>
    <x v="2"/>
    <s v="US"/>
    <s v="USD"/>
    <n v="1428641940"/>
    <n v="1426792563"/>
    <b v="0"/>
    <n v="17"/>
    <b v="0"/>
    <s v="technology/wearables"/>
    <n v="0.11328275684711328"/>
    <n v="51.823529411764703"/>
    <x v="2"/>
  </r>
  <r>
    <x v="2"/>
    <s v="US"/>
    <s v="USD"/>
    <n v="1421640665"/>
    <n v="1419048665"/>
    <b v="0"/>
    <n v="171"/>
    <b v="0"/>
    <s v="technology/wearables"/>
    <n v="0.3886"/>
    <n v="113.62573099415205"/>
    <x v="2"/>
  </r>
  <r>
    <x v="2"/>
    <s v="US"/>
    <s v="USD"/>
    <n v="1489500155"/>
    <n v="1485874955"/>
    <b v="0"/>
    <n v="188"/>
    <b v="0"/>
    <s v="technology/wearables"/>
    <n v="0.46100628930817611"/>
    <n v="136.46276595744681"/>
    <x v="2"/>
  </r>
  <r>
    <x v="2"/>
    <s v="US"/>
    <s v="USD"/>
    <n v="1487617200"/>
    <n v="1483634335"/>
    <b v="0"/>
    <n v="110"/>
    <b v="0"/>
    <s v="technology/wearables"/>
    <n v="0.42188421052631581"/>
    <n v="364.35454545454547"/>
    <x v="2"/>
  </r>
  <r>
    <x v="2"/>
    <s v="US"/>
    <s v="USD"/>
    <n v="1455210353"/>
    <n v="1451927153"/>
    <b v="0"/>
    <n v="37"/>
    <b v="0"/>
    <s v="technology/wearables"/>
    <n v="0.2848"/>
    <n v="19.243243243243242"/>
    <x v="2"/>
  </r>
  <r>
    <x v="2"/>
    <s v="US"/>
    <s v="USD"/>
    <n v="1476717319"/>
    <n v="1473693319"/>
    <b v="0"/>
    <n v="9"/>
    <b v="0"/>
    <s v="technology/wearables"/>
    <n v="1.0771428571428571E-2"/>
    <n v="41.888888888888886"/>
    <x v="2"/>
  </r>
  <r>
    <x v="2"/>
    <s v="CA"/>
    <s v="CAD"/>
    <n v="1441119919"/>
    <n v="1437663919"/>
    <b v="0"/>
    <n v="29"/>
    <b v="0"/>
    <s v="technology/wearables"/>
    <n v="7.9909090909090902E-3"/>
    <n v="30.310344827586206"/>
    <x v="2"/>
  </r>
  <r>
    <x v="2"/>
    <s v="US"/>
    <s v="USD"/>
    <n v="1477454340"/>
    <n v="1474676646"/>
    <b v="0"/>
    <n v="6"/>
    <b v="0"/>
    <s v="technology/wearables"/>
    <n v="1.192E-2"/>
    <n v="49.666666666666664"/>
    <x v="2"/>
  </r>
  <r>
    <x v="2"/>
    <s v="US"/>
    <s v="USD"/>
    <n v="1475766932"/>
    <n v="1473174932"/>
    <b v="0"/>
    <n v="30"/>
    <b v="0"/>
    <s v="technology/wearables"/>
    <n v="0.14799999999999999"/>
    <n v="59.2"/>
    <x v="2"/>
  </r>
  <r>
    <x v="2"/>
    <s v="US"/>
    <s v="USD"/>
    <n v="1461301574"/>
    <n v="1456121174"/>
    <b v="0"/>
    <n v="81"/>
    <b v="0"/>
    <s v="technology/wearables"/>
    <n v="0.17810000000000001"/>
    <n v="43.97530864197531"/>
    <x v="2"/>
  </r>
  <r>
    <x v="2"/>
    <s v="US"/>
    <s v="USD"/>
    <n v="1408134034"/>
    <n v="1405542034"/>
    <b v="0"/>
    <n v="4"/>
    <b v="0"/>
    <s v="technology/wearables"/>
    <n v="1.325E-2"/>
    <n v="26.5"/>
    <x v="2"/>
  </r>
  <r>
    <x v="2"/>
    <s v="MX"/>
    <s v="MXN"/>
    <n v="1486624607"/>
    <n v="1483773407"/>
    <b v="0"/>
    <n v="11"/>
    <b v="0"/>
    <s v="technology/wearables"/>
    <n v="0.46666666666666667"/>
    <n v="1272.7272727272727"/>
    <x v="2"/>
  </r>
  <r>
    <x v="2"/>
    <s v="CA"/>
    <s v="CAD"/>
    <n v="1485147540"/>
    <n v="1481951853"/>
    <b v="0"/>
    <n v="14"/>
    <b v="0"/>
    <s v="technology/wearables"/>
    <n v="0.4592"/>
    <n v="164"/>
    <x v="2"/>
  </r>
  <r>
    <x v="2"/>
    <s v="US"/>
    <s v="USD"/>
    <n v="1433178060"/>
    <n v="1429290060"/>
    <b v="0"/>
    <n v="5"/>
    <b v="0"/>
    <s v="technology/wearables"/>
    <n v="2.2599999999999999E-3"/>
    <n v="45.2"/>
    <x v="2"/>
  </r>
  <r>
    <x v="2"/>
    <s v="US"/>
    <s v="USD"/>
    <n v="1409813940"/>
    <n v="1407271598"/>
    <b v="0"/>
    <n v="45"/>
    <b v="0"/>
    <s v="technology/wearables"/>
    <n v="0.34625"/>
    <n v="153.88888888888889"/>
    <x v="2"/>
  </r>
  <r>
    <x v="2"/>
    <s v="US"/>
    <s v="USD"/>
    <n v="1447032093"/>
    <n v="1441844493"/>
    <b v="0"/>
    <n v="8"/>
    <b v="0"/>
    <s v="technology/wearables"/>
    <n v="2.0549999999999999E-2"/>
    <n v="51.375"/>
    <x v="2"/>
  </r>
  <r>
    <x v="2"/>
    <s v="US"/>
    <s v="USD"/>
    <n v="1458925156"/>
    <n v="1456336756"/>
    <b v="0"/>
    <n v="3"/>
    <b v="0"/>
    <s v="technology/wearables"/>
    <n v="5.5999999999999999E-3"/>
    <n v="93.333333333333329"/>
    <x v="2"/>
  </r>
  <r>
    <x v="2"/>
    <s v="US"/>
    <s v="USD"/>
    <n v="1467132185"/>
    <n v="1461948185"/>
    <b v="0"/>
    <n v="24"/>
    <b v="0"/>
    <s v="technology/wearables"/>
    <n v="2.6069999999999999E-2"/>
    <n v="108.625"/>
    <x v="2"/>
  </r>
  <r>
    <x v="2"/>
    <s v="AU"/>
    <s v="AUD"/>
    <n v="1439515497"/>
    <n v="1435627497"/>
    <b v="0"/>
    <n v="18"/>
    <b v="0"/>
    <s v="technology/wearables"/>
    <n v="1.9259999999999999E-2"/>
    <n v="160.5"/>
    <x v="2"/>
  </r>
  <r>
    <x v="2"/>
    <s v="AT"/>
    <s v="EUR"/>
    <n v="1456094197"/>
    <n v="1453502197"/>
    <b v="0"/>
    <n v="12"/>
    <b v="0"/>
    <s v="technology/wearables"/>
    <n v="0.33666666666666667"/>
    <n v="75.75"/>
    <x v="2"/>
  </r>
  <r>
    <x v="2"/>
    <s v="SE"/>
    <s v="SEK"/>
    <n v="1456385101"/>
    <n v="1453793101"/>
    <b v="0"/>
    <n v="123"/>
    <b v="0"/>
    <s v="technology/wearables"/>
    <n v="0.5626326718299024"/>
    <n v="790.83739837398377"/>
    <x v="2"/>
  </r>
  <r>
    <x v="2"/>
    <s v="US"/>
    <s v="USD"/>
    <n v="1466449140"/>
    <n v="1463392828"/>
    <b v="0"/>
    <n v="96"/>
    <b v="0"/>
    <s v="technology/wearables"/>
    <n v="0.82817600000000002"/>
    <n v="301.93916666666667"/>
    <x v="2"/>
  </r>
  <r>
    <x v="2"/>
    <s v="US"/>
    <s v="USD"/>
    <n v="1417387322"/>
    <n v="1413495722"/>
    <b v="0"/>
    <n v="31"/>
    <b v="0"/>
    <s v="technology/wearables"/>
    <n v="0.14860000000000001"/>
    <n v="47.935483870967744"/>
    <x v="2"/>
  </r>
  <r>
    <x v="2"/>
    <s v="US"/>
    <s v="USD"/>
    <n v="1407624222"/>
    <n v="1405032222"/>
    <b v="0"/>
    <n v="4"/>
    <b v="0"/>
    <s v="technology/wearables"/>
    <n v="1.2375123751237513E-4"/>
    <n v="2.75"/>
    <x v="2"/>
  </r>
  <r>
    <x v="2"/>
    <s v="US"/>
    <s v="USD"/>
    <n v="1475431486"/>
    <n v="1472839486"/>
    <b v="0"/>
    <n v="3"/>
    <b v="0"/>
    <s v="technology/wearables"/>
    <n v="1.7142857142857143E-4"/>
    <n v="1"/>
    <x v="2"/>
  </r>
  <r>
    <x v="2"/>
    <s v="ES"/>
    <s v="EUR"/>
    <n v="1471985640"/>
    <n v="1469289685"/>
    <b v="0"/>
    <n v="179"/>
    <b v="0"/>
    <s v="technology/wearables"/>
    <n v="0.2950613611721471"/>
    <n v="171.79329608938548"/>
    <x v="2"/>
  </r>
  <r>
    <x v="2"/>
    <s v="US"/>
    <s v="USD"/>
    <n v="1427507208"/>
    <n v="1424918808"/>
    <b v="0"/>
    <n v="3"/>
    <b v="0"/>
    <s v="technology/wearables"/>
    <n v="1.06E-2"/>
    <n v="35.333333333333336"/>
    <x v="2"/>
  </r>
  <r>
    <x v="2"/>
    <s v="DE"/>
    <s v="EUR"/>
    <n v="1451602800"/>
    <n v="1449011610"/>
    <b v="0"/>
    <n v="23"/>
    <b v="0"/>
    <s v="technology/wearables"/>
    <n v="6.2933333333333327E-2"/>
    <n v="82.086956521739125"/>
    <x v="2"/>
  </r>
  <r>
    <x v="2"/>
    <s v="GB"/>
    <s v="GBP"/>
    <n v="1452384000"/>
    <n v="1447698300"/>
    <b v="0"/>
    <n v="23"/>
    <b v="0"/>
    <s v="technology/wearables"/>
    <n v="0.1275"/>
    <n v="110.8695652173913"/>
    <x v="2"/>
  </r>
  <r>
    <x v="2"/>
    <s v="NL"/>
    <s v="EUR"/>
    <n v="1403507050"/>
    <n v="1400051050"/>
    <b v="0"/>
    <n v="41"/>
    <b v="0"/>
    <s v="technology/wearables"/>
    <n v="0.13220000000000001"/>
    <n v="161.21951219512195"/>
    <x v="2"/>
  </r>
  <r>
    <x v="2"/>
    <s v="IT"/>
    <s v="EUR"/>
    <n v="1475310825"/>
    <n v="1472718825"/>
    <b v="0"/>
    <n v="0"/>
    <b v="0"/>
    <s v="technology/wearables"/>
    <n v="0"/>
    <n v="0"/>
    <x v="2"/>
  </r>
  <r>
    <x v="2"/>
    <s v="US"/>
    <s v="USD"/>
    <n v="1475101495"/>
    <n v="1472509495"/>
    <b v="0"/>
    <n v="32"/>
    <b v="0"/>
    <s v="technology/wearables"/>
    <n v="0.16769999999999999"/>
    <n v="52.40625"/>
    <x v="2"/>
  </r>
  <r>
    <x v="2"/>
    <s v="US"/>
    <s v="USD"/>
    <n v="1409770164"/>
    <n v="1407178164"/>
    <b v="0"/>
    <n v="2"/>
    <b v="0"/>
    <s v="technology/wearables"/>
    <n v="1.0399999999999999E-3"/>
    <n v="13"/>
    <x v="2"/>
  </r>
  <r>
    <x v="2"/>
    <s v="GB"/>
    <s v="GBP"/>
    <n v="1468349460"/>
    <n v="1466186988"/>
    <b v="0"/>
    <n v="7"/>
    <b v="0"/>
    <s v="technology/wearables"/>
    <n v="4.24E-2"/>
    <n v="30.285714285714285"/>
    <x v="2"/>
  </r>
  <r>
    <x v="2"/>
    <s v="US"/>
    <s v="USD"/>
    <n v="1462655519"/>
    <n v="1457475119"/>
    <b v="0"/>
    <n v="4"/>
    <b v="0"/>
    <s v="technology/wearables"/>
    <n v="4.6699999999999997E-3"/>
    <n v="116.75"/>
    <x v="2"/>
  </r>
  <r>
    <x v="2"/>
    <s v="US"/>
    <s v="USD"/>
    <n v="1478926800"/>
    <n v="1476054568"/>
    <b v="0"/>
    <n v="196"/>
    <b v="0"/>
    <s v="technology/wearables"/>
    <n v="0.25087142857142858"/>
    <n v="89.59693877551021"/>
    <x v="2"/>
  </r>
  <r>
    <x v="2"/>
    <s v="US"/>
    <s v="USD"/>
    <n v="1417388340"/>
    <n v="1412835530"/>
    <b v="0"/>
    <n v="11"/>
    <b v="0"/>
    <s v="technology/wearables"/>
    <n v="2.3345000000000001E-2"/>
    <n v="424.45454545454544"/>
    <x v="2"/>
  </r>
  <r>
    <x v="2"/>
    <s v="US"/>
    <s v="USD"/>
    <n v="1417276800"/>
    <n v="1415140480"/>
    <b v="0"/>
    <n v="9"/>
    <b v="0"/>
    <s v="technology/wearables"/>
    <n v="7.2599999999999998E-2"/>
    <n v="80.666666666666671"/>
    <x v="2"/>
  </r>
  <r>
    <x v="2"/>
    <s v="US"/>
    <s v="USD"/>
    <n v="1406474820"/>
    <n v="1403902060"/>
    <b v="0"/>
    <n v="5"/>
    <b v="0"/>
    <s v="technology/wearables"/>
    <n v="1.6250000000000001E-2"/>
    <n v="13"/>
    <x v="2"/>
  </r>
  <r>
    <x v="2"/>
    <s v="US"/>
    <s v="USD"/>
    <n v="1417145297"/>
    <n v="1414549697"/>
    <b v="0"/>
    <n v="8"/>
    <b v="0"/>
    <s v="technology/wearables"/>
    <n v="1.2999999999999999E-2"/>
    <n v="8.125"/>
    <x v="2"/>
  </r>
  <r>
    <x v="2"/>
    <s v="CA"/>
    <s v="CAD"/>
    <n v="1447909401"/>
    <n v="1444017801"/>
    <b v="0"/>
    <n v="229"/>
    <b v="0"/>
    <s v="technology/wearables"/>
    <n v="0.58558333333333334"/>
    <n v="153.42794759825327"/>
    <x v="2"/>
  </r>
  <r>
    <x v="2"/>
    <s v="CA"/>
    <s v="CAD"/>
    <n v="1415865720"/>
    <n v="1413270690"/>
    <b v="0"/>
    <n v="40"/>
    <b v="0"/>
    <s v="technology/wearables"/>
    <n v="7.7886666666666673E-2"/>
    <n v="292.07499999999999"/>
    <x v="2"/>
  </r>
  <r>
    <x v="1"/>
    <s v="US"/>
    <s v="USD"/>
    <n v="1489537560"/>
    <n v="1484357160"/>
    <b v="0"/>
    <n v="6"/>
    <b v="0"/>
    <s v="technology/wearables"/>
    <n v="2.2157147647256063E-2"/>
    <n v="3304"/>
    <x v="2"/>
  </r>
  <r>
    <x v="1"/>
    <s v="GB"/>
    <s v="GBP"/>
    <n v="1485796613"/>
    <n v="1481908613"/>
    <b v="0"/>
    <n v="4"/>
    <b v="0"/>
    <s v="technology/wearables"/>
    <n v="1.04"/>
    <n v="1300"/>
    <x v="2"/>
  </r>
  <r>
    <x v="1"/>
    <s v="US"/>
    <s v="USD"/>
    <n v="1450331940"/>
    <n v="1447777514"/>
    <b v="0"/>
    <n v="22"/>
    <b v="0"/>
    <s v="technology/wearables"/>
    <n v="0.29602960296029601"/>
    <n v="134.54545454545453"/>
    <x v="2"/>
  </r>
  <r>
    <x v="1"/>
    <s v="FR"/>
    <s v="EUR"/>
    <n v="1489680061"/>
    <n v="1487091661"/>
    <b v="0"/>
    <n v="15"/>
    <b v="0"/>
    <s v="technology/wearables"/>
    <n v="0.16055"/>
    <n v="214.06666666666666"/>
    <x v="2"/>
  </r>
  <r>
    <x v="1"/>
    <s v="US"/>
    <s v="USD"/>
    <n v="1455814827"/>
    <n v="1453222827"/>
    <b v="0"/>
    <n v="95"/>
    <b v="0"/>
    <s v="technology/wearables"/>
    <n v="0.82208000000000003"/>
    <n v="216.33684210526314"/>
    <x v="2"/>
  </r>
  <r>
    <x v="1"/>
    <s v="US"/>
    <s v="USD"/>
    <n v="1446217183"/>
    <n v="1443538783"/>
    <b v="0"/>
    <n v="161"/>
    <b v="0"/>
    <s v="technology/wearables"/>
    <n v="0.75051000000000001"/>
    <n v="932.31055900621118"/>
    <x v="2"/>
  </r>
  <r>
    <x v="1"/>
    <s v="US"/>
    <s v="USD"/>
    <n v="1418368260"/>
    <n v="1417654672"/>
    <b v="0"/>
    <n v="8"/>
    <b v="0"/>
    <s v="technology/wearables"/>
    <n v="5.8500000000000003E-2"/>
    <n v="29.25"/>
    <x v="2"/>
  </r>
  <r>
    <x v="1"/>
    <s v="US"/>
    <s v="USD"/>
    <n v="1481727623"/>
    <n v="1478095223"/>
    <b v="0"/>
    <n v="76"/>
    <b v="0"/>
    <s v="technology/wearables"/>
    <n v="0.44319999999999998"/>
    <n v="174.94736842105263"/>
    <x v="2"/>
  </r>
  <r>
    <x v="1"/>
    <s v="MX"/>
    <s v="MXN"/>
    <n v="1482953115"/>
    <n v="1480361115"/>
    <b v="0"/>
    <n v="1"/>
    <b v="0"/>
    <s v="technology/wearables"/>
    <n v="2.6737967914438501E-3"/>
    <n v="250"/>
    <x v="2"/>
  </r>
  <r>
    <x v="1"/>
    <s v="US"/>
    <s v="USD"/>
    <n v="1466346646"/>
    <n v="1463754646"/>
    <b v="0"/>
    <n v="101"/>
    <b v="0"/>
    <s v="technology/wearables"/>
    <n v="0.1313"/>
    <n v="65"/>
    <x v="2"/>
  </r>
  <r>
    <x v="1"/>
    <s v="US"/>
    <s v="USD"/>
    <n v="1473044340"/>
    <n v="1468180462"/>
    <b v="0"/>
    <n v="4"/>
    <b v="0"/>
    <s v="technology/wearables"/>
    <n v="1.9088937093275488E-3"/>
    <n v="55"/>
    <x v="2"/>
  </r>
  <r>
    <x v="1"/>
    <s v="US"/>
    <s v="USD"/>
    <n v="1418938395"/>
    <n v="1415050395"/>
    <b v="0"/>
    <n v="1"/>
    <b v="0"/>
    <s v="technology/wearables"/>
    <n v="3.7499999999999999E-3"/>
    <n v="75"/>
    <x v="2"/>
  </r>
  <r>
    <x v="1"/>
    <s v="US"/>
    <s v="USD"/>
    <n v="1485254052"/>
    <n v="1481366052"/>
    <b v="0"/>
    <n v="775"/>
    <b v="0"/>
    <s v="technology/wearables"/>
    <n v="215.35021"/>
    <n v="1389.3561935483872"/>
    <x v="2"/>
  </r>
  <r>
    <x v="1"/>
    <s v="US"/>
    <s v="USD"/>
    <n v="1451419200"/>
    <n v="1449000056"/>
    <b v="0"/>
    <n v="90"/>
    <b v="0"/>
    <s v="technology/wearables"/>
    <n v="0.34527999999999998"/>
    <n v="95.911111111111111"/>
    <x v="2"/>
  </r>
  <r>
    <x v="1"/>
    <s v="US"/>
    <s v="USD"/>
    <n v="1420070615"/>
    <n v="1415750615"/>
    <b v="0"/>
    <n v="16"/>
    <b v="0"/>
    <s v="technology/wearables"/>
    <n v="0.30599999999999999"/>
    <n v="191.25"/>
    <x v="2"/>
  </r>
  <r>
    <x v="1"/>
    <s v="CH"/>
    <s v="CHF"/>
    <n v="1448489095"/>
    <n v="1445893495"/>
    <b v="0"/>
    <n v="6"/>
    <b v="0"/>
    <s v="technology/wearables"/>
    <n v="2.6666666666666668E-2"/>
    <n v="40"/>
    <x v="2"/>
  </r>
  <r>
    <x v="1"/>
    <s v="US"/>
    <s v="USD"/>
    <n v="1459992856"/>
    <n v="1456108456"/>
    <b v="0"/>
    <n v="38"/>
    <b v="0"/>
    <s v="technology/wearables"/>
    <n v="2.8420000000000001E-2"/>
    <n v="74.78947368421052"/>
    <x v="2"/>
  </r>
  <r>
    <x v="1"/>
    <s v="US"/>
    <s v="USD"/>
    <n v="1448125935"/>
    <n v="1444666335"/>
    <b v="0"/>
    <n v="355"/>
    <b v="0"/>
    <s v="technology/wearables"/>
    <n v="0.22878799999999999"/>
    <n v="161.11830985915492"/>
    <x v="2"/>
  </r>
  <r>
    <x v="1"/>
    <s v="US"/>
    <s v="USD"/>
    <n v="1468496933"/>
    <n v="1465904933"/>
    <b v="0"/>
    <n v="7"/>
    <b v="0"/>
    <s v="technology/wearables"/>
    <n v="3.1050000000000001E-2"/>
    <n v="88.714285714285708"/>
    <x v="2"/>
  </r>
  <r>
    <x v="1"/>
    <s v="US"/>
    <s v="USD"/>
    <n v="1423092149"/>
    <n v="1420500149"/>
    <b v="0"/>
    <n v="400"/>
    <b v="0"/>
    <s v="technology/wearables"/>
    <n v="0.47333333333333333"/>
    <n v="53.25"/>
    <x v="2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5"/>
  </r>
  <r>
    <x v="1"/>
    <s v="US"/>
    <s v="USD"/>
    <n v="1406769992"/>
    <n v="1405041992"/>
    <b v="0"/>
    <n v="0"/>
    <b v="0"/>
    <s v="journalism/audio"/>
    <n v="0"/>
    <n v="0"/>
    <x v="5"/>
  </r>
  <r>
    <x v="1"/>
    <s v="US"/>
    <s v="USD"/>
    <n v="1410516000"/>
    <n v="1406824948"/>
    <b v="0"/>
    <n v="1"/>
    <b v="0"/>
    <s v="journalism/audio"/>
    <n v="1.5384615384615385E-2"/>
    <n v="10"/>
    <x v="5"/>
  </r>
  <r>
    <x v="1"/>
    <s v="US"/>
    <s v="USD"/>
    <n v="1432101855"/>
    <n v="1429509855"/>
    <b v="0"/>
    <n v="292"/>
    <b v="0"/>
    <s v="journalism/audio"/>
    <n v="8.5370000000000001E-2"/>
    <n v="29.236301369863014"/>
    <x v="5"/>
  </r>
  <r>
    <x v="1"/>
    <s v="US"/>
    <s v="USD"/>
    <n v="1425587220"/>
    <n v="1420668801"/>
    <b v="0"/>
    <n v="2"/>
    <b v="0"/>
    <s v="journalism/audio"/>
    <n v="8.571428571428571E-4"/>
    <n v="3"/>
    <x v="5"/>
  </r>
  <r>
    <x v="1"/>
    <s v="US"/>
    <s v="USD"/>
    <n v="1408827550"/>
    <n v="1406235550"/>
    <b v="0"/>
    <n v="8"/>
    <b v="0"/>
    <s v="journalism/audio"/>
    <n v="2.6599999999999999E-2"/>
    <n v="33.25"/>
    <x v="5"/>
  </r>
  <r>
    <x v="1"/>
    <s v="DE"/>
    <s v="EUR"/>
    <n v="1451161560"/>
    <n v="1447273560"/>
    <b v="0"/>
    <n v="0"/>
    <b v="0"/>
    <s v="journalism/audio"/>
    <n v="0"/>
    <n v="0"/>
    <x v="5"/>
  </r>
  <r>
    <x v="1"/>
    <s v="US"/>
    <s v="USD"/>
    <n v="1415219915"/>
    <n v="1412624315"/>
    <b v="0"/>
    <n v="1"/>
    <b v="0"/>
    <s v="journalism/audio"/>
    <n v="5.0000000000000001E-4"/>
    <n v="1"/>
    <x v="5"/>
  </r>
  <r>
    <x v="1"/>
    <s v="US"/>
    <s v="USD"/>
    <n v="1474766189"/>
    <n v="1471310189"/>
    <b v="0"/>
    <n v="4"/>
    <b v="0"/>
    <s v="journalism/audio"/>
    <n v="1.4133333333333333E-2"/>
    <n v="53"/>
    <x v="5"/>
  </r>
  <r>
    <x v="1"/>
    <s v="US"/>
    <s v="USD"/>
    <n v="1455272445"/>
    <n v="1452680445"/>
    <b v="0"/>
    <n v="0"/>
    <b v="0"/>
    <s v="journalism/audio"/>
    <n v="0"/>
    <n v="0"/>
    <x v="5"/>
  </r>
  <r>
    <x v="1"/>
    <s v="US"/>
    <s v="USD"/>
    <n v="1442257677"/>
    <n v="1439665677"/>
    <b v="0"/>
    <n v="0"/>
    <b v="0"/>
    <s v="journalism/audio"/>
    <n v="0"/>
    <n v="0"/>
    <x v="5"/>
  </r>
  <r>
    <x v="1"/>
    <s v="US"/>
    <s v="USD"/>
    <n v="1409098825"/>
    <n v="1406679625"/>
    <b v="0"/>
    <n v="0"/>
    <b v="0"/>
    <s v="journalism/audio"/>
    <n v="0"/>
    <n v="0"/>
    <x v="5"/>
  </r>
  <r>
    <x v="1"/>
    <s v="US"/>
    <s v="USD"/>
    <n v="1465243740"/>
    <n v="1461438495"/>
    <b v="0"/>
    <n v="0"/>
    <b v="0"/>
    <s v="journalism/audio"/>
    <n v="0"/>
    <n v="0"/>
    <x v="5"/>
  </r>
  <r>
    <x v="1"/>
    <s v="US"/>
    <s v="USD"/>
    <n v="1488773332"/>
    <n v="1486613332"/>
    <b v="0"/>
    <n v="1"/>
    <b v="0"/>
    <s v="journalism/audio"/>
    <n v="0.01"/>
    <n v="15"/>
    <x v="5"/>
  </r>
  <r>
    <x v="1"/>
    <s v="US"/>
    <s v="USD"/>
    <n v="1407708000"/>
    <n v="1405110399"/>
    <b v="0"/>
    <n v="0"/>
    <b v="0"/>
    <s v="journalism/audio"/>
    <n v="0"/>
    <n v="0"/>
    <x v="5"/>
  </r>
  <r>
    <x v="1"/>
    <s v="US"/>
    <s v="USD"/>
    <n v="1457394545"/>
    <n v="1454802545"/>
    <b v="0"/>
    <n v="0"/>
    <b v="0"/>
    <s v="journalism/audio"/>
    <n v="0"/>
    <n v="0"/>
    <x v="5"/>
  </r>
  <r>
    <x v="1"/>
    <s v="US"/>
    <s v="USD"/>
    <n v="1429892177"/>
    <n v="1424711777"/>
    <b v="0"/>
    <n v="0"/>
    <b v="0"/>
    <s v="journalism/audio"/>
    <n v="0"/>
    <n v="0"/>
    <x v="5"/>
  </r>
  <r>
    <x v="1"/>
    <s v="US"/>
    <s v="USD"/>
    <n v="1480888483"/>
    <n v="1478292883"/>
    <b v="0"/>
    <n v="0"/>
    <b v="0"/>
    <s v="journalism/audio"/>
    <n v="0"/>
    <n v="0"/>
    <x v="5"/>
  </r>
  <r>
    <x v="1"/>
    <s v="US"/>
    <s v="USD"/>
    <n v="1427328000"/>
    <n v="1423777043"/>
    <b v="0"/>
    <n v="0"/>
    <b v="0"/>
    <s v="journalism/audio"/>
    <n v="0"/>
    <n v="0"/>
    <x v="5"/>
  </r>
  <r>
    <x v="1"/>
    <s v="US"/>
    <s v="USD"/>
    <n v="1426269456"/>
    <n v="1423681056"/>
    <b v="0"/>
    <n v="0"/>
    <b v="0"/>
    <s v="journalism/audio"/>
    <n v="0"/>
    <n v="0"/>
    <x v="5"/>
  </r>
  <r>
    <x v="1"/>
    <s v="US"/>
    <s v="USD"/>
    <n v="1429134893"/>
    <n v="1426542893"/>
    <b v="0"/>
    <n v="1"/>
    <b v="0"/>
    <s v="journalism/audio"/>
    <n v="0.01"/>
    <n v="50"/>
    <x v="5"/>
  </r>
  <r>
    <x v="1"/>
    <s v="US"/>
    <s v="USD"/>
    <n v="1462150800"/>
    <n v="1456987108"/>
    <b v="0"/>
    <n v="0"/>
    <b v="0"/>
    <s v="journalism/audio"/>
    <n v="0"/>
    <n v="0"/>
    <x v="5"/>
  </r>
  <r>
    <x v="1"/>
    <s v="US"/>
    <s v="USD"/>
    <n v="1468351341"/>
    <n v="1467746541"/>
    <b v="0"/>
    <n v="4"/>
    <b v="0"/>
    <s v="journalism/audio"/>
    <n v="0.95477386934673369"/>
    <n v="47.5"/>
    <x v="5"/>
  </r>
  <r>
    <x v="1"/>
    <s v="US"/>
    <s v="USD"/>
    <n v="1472604262"/>
    <n v="1470012262"/>
    <b v="0"/>
    <n v="0"/>
    <b v="0"/>
    <s v="journalism/audio"/>
    <n v="0"/>
    <n v="0"/>
    <x v="5"/>
  </r>
  <r>
    <x v="2"/>
    <s v="US"/>
    <s v="USD"/>
    <n v="1373174903"/>
    <n v="1369286903"/>
    <b v="0"/>
    <n v="123"/>
    <b v="0"/>
    <s v="games/video games"/>
    <n v="8.9744444444444446E-2"/>
    <n v="65.666666666666671"/>
    <x v="6"/>
  </r>
  <r>
    <x v="2"/>
    <s v="AU"/>
    <s v="AUD"/>
    <n v="1392800922"/>
    <n v="1390381722"/>
    <b v="0"/>
    <n v="5"/>
    <b v="0"/>
    <s v="games/video games"/>
    <n v="2.7E-2"/>
    <n v="16.2"/>
    <x v="6"/>
  </r>
  <r>
    <x v="2"/>
    <s v="US"/>
    <s v="USD"/>
    <n v="1375657582"/>
    <n v="1371769582"/>
    <b v="0"/>
    <n v="148"/>
    <b v="0"/>
    <s v="games/video games"/>
    <n v="3.3673333333333333E-2"/>
    <n v="34.128378378378379"/>
    <x v="6"/>
  </r>
  <r>
    <x v="2"/>
    <s v="US"/>
    <s v="USD"/>
    <n v="1387657931"/>
    <n v="1385065931"/>
    <b v="0"/>
    <n v="10"/>
    <b v="0"/>
    <s v="games/video games"/>
    <n v="0.26"/>
    <n v="13"/>
    <x v="6"/>
  </r>
  <r>
    <x v="2"/>
    <s v="US"/>
    <s v="USD"/>
    <n v="1460274864"/>
    <n v="1457686464"/>
    <b v="0"/>
    <n v="4"/>
    <b v="0"/>
    <s v="games/video games"/>
    <n v="1.5E-3"/>
    <n v="11.25"/>
    <x v="6"/>
  </r>
  <r>
    <x v="2"/>
    <s v="US"/>
    <s v="USD"/>
    <n v="1385447459"/>
    <n v="1382679059"/>
    <b v="0"/>
    <n v="21"/>
    <b v="0"/>
    <s v="games/video games"/>
    <n v="0.38636363636363635"/>
    <n v="40.476190476190474"/>
    <x v="6"/>
  </r>
  <r>
    <x v="2"/>
    <s v="US"/>
    <s v="USD"/>
    <n v="1349050622"/>
    <n v="1347322622"/>
    <b v="0"/>
    <n v="2"/>
    <b v="0"/>
    <s v="games/video games"/>
    <n v="7.0000000000000001E-3"/>
    <n v="35"/>
    <x v="6"/>
  </r>
  <r>
    <x v="2"/>
    <s v="NO"/>
    <s v="NOK"/>
    <n v="1447787093"/>
    <n v="1445191493"/>
    <b v="0"/>
    <n v="0"/>
    <b v="0"/>
    <s v="games/video games"/>
    <n v="0"/>
    <n v="0"/>
    <x v="6"/>
  </r>
  <r>
    <x v="2"/>
    <s v="US"/>
    <s v="USD"/>
    <n v="1391630297"/>
    <n v="1389038297"/>
    <b v="0"/>
    <n v="4"/>
    <b v="0"/>
    <s v="games/video games"/>
    <n v="6.8000000000000005E-4"/>
    <n v="12.75"/>
    <x v="6"/>
  </r>
  <r>
    <x v="2"/>
    <s v="US"/>
    <s v="USD"/>
    <n v="1318806541"/>
    <n v="1316214541"/>
    <b v="0"/>
    <n v="1"/>
    <b v="0"/>
    <s v="games/video games"/>
    <n v="1.3333333333333334E-2"/>
    <n v="10"/>
    <x v="6"/>
  </r>
  <r>
    <x v="2"/>
    <s v="US"/>
    <s v="USD"/>
    <n v="1388808545"/>
    <n v="1386216545"/>
    <b v="0"/>
    <n v="30"/>
    <b v="0"/>
    <s v="games/video games"/>
    <n v="6.3092592592592589E-2"/>
    <n v="113.56666666666666"/>
    <x v="6"/>
  </r>
  <r>
    <x v="2"/>
    <s v="US"/>
    <s v="USD"/>
    <n v="1336340516"/>
    <n v="1333748516"/>
    <b v="0"/>
    <n v="3"/>
    <b v="0"/>
    <s v="games/video games"/>
    <n v="4.4999999999999998E-2"/>
    <n v="15"/>
    <x v="6"/>
  </r>
  <r>
    <x v="2"/>
    <s v="US"/>
    <s v="USD"/>
    <n v="1410426250"/>
    <n v="1405674250"/>
    <b v="0"/>
    <n v="975"/>
    <b v="0"/>
    <s v="games/video games"/>
    <n v="0.62765333333333329"/>
    <n v="48.281025641025643"/>
    <x v="6"/>
  </r>
  <r>
    <x v="2"/>
    <s v="US"/>
    <s v="USD"/>
    <n v="1452744011"/>
    <n v="1450152011"/>
    <b v="0"/>
    <n v="167"/>
    <b v="0"/>
    <s v="games/video games"/>
    <n v="0.29376000000000002"/>
    <n v="43.976047904191617"/>
    <x v="6"/>
  </r>
  <r>
    <x v="2"/>
    <s v="US"/>
    <s v="USD"/>
    <n v="1311309721"/>
    <n v="1307421721"/>
    <b v="0"/>
    <n v="5"/>
    <b v="0"/>
    <s v="games/video games"/>
    <n v="7.4999999999999997E-2"/>
    <n v="9"/>
    <x v="6"/>
  </r>
  <r>
    <x v="2"/>
    <s v="DE"/>
    <s v="EUR"/>
    <n v="1463232936"/>
    <n v="1461072936"/>
    <b v="0"/>
    <n v="18"/>
    <b v="0"/>
    <s v="games/video games"/>
    <n v="2.6076923076923077E-2"/>
    <n v="37.666666666666664"/>
    <x v="6"/>
  </r>
  <r>
    <x v="2"/>
    <s v="US"/>
    <s v="USD"/>
    <n v="1399778333"/>
    <n v="1397186333"/>
    <b v="0"/>
    <n v="98"/>
    <b v="0"/>
    <s v="games/video games"/>
    <n v="9.1050000000000006E-2"/>
    <n v="18.581632653061224"/>
    <x v="6"/>
  </r>
  <r>
    <x v="2"/>
    <s v="US"/>
    <s v="USD"/>
    <n v="1422483292"/>
    <n v="1419891292"/>
    <b v="0"/>
    <n v="4"/>
    <b v="0"/>
    <s v="games/video games"/>
    <n v="1.7647058823529413E-4"/>
    <n v="3"/>
    <x v="6"/>
  </r>
  <r>
    <x v="2"/>
    <s v="US"/>
    <s v="USD"/>
    <n v="1344635088"/>
    <n v="1342043088"/>
    <b v="0"/>
    <n v="3"/>
    <b v="0"/>
    <s v="games/video games"/>
    <n v="5.5999999999999999E-3"/>
    <n v="18.666666666666668"/>
    <x v="6"/>
  </r>
  <r>
    <x v="2"/>
    <s v="CA"/>
    <s v="CAD"/>
    <n v="1406994583"/>
    <n v="1401810583"/>
    <b v="0"/>
    <n v="1"/>
    <b v="0"/>
    <s v="games/video games"/>
    <n v="8.2000000000000007E-3"/>
    <n v="410"/>
    <x v="6"/>
  </r>
  <r>
    <x v="2"/>
    <s v="US"/>
    <s v="USD"/>
    <n v="1407534804"/>
    <n v="1404942804"/>
    <b v="0"/>
    <n v="0"/>
    <b v="0"/>
    <s v="games/video games"/>
    <n v="0"/>
    <n v="0"/>
    <x v="6"/>
  </r>
  <r>
    <x v="2"/>
    <s v="CA"/>
    <s v="CAD"/>
    <n v="1457967975"/>
    <n v="1455379575"/>
    <b v="0"/>
    <n v="9"/>
    <b v="0"/>
    <s v="games/video games"/>
    <n v="3.4200000000000001E-2"/>
    <n v="114"/>
    <x v="6"/>
  </r>
  <r>
    <x v="2"/>
    <s v="US"/>
    <s v="USD"/>
    <n v="1408913291"/>
    <n v="1406321291"/>
    <b v="0"/>
    <n v="2"/>
    <b v="0"/>
    <s v="games/video games"/>
    <n v="8.3333333333333339E-4"/>
    <n v="7.5"/>
    <x v="6"/>
  </r>
  <r>
    <x v="2"/>
    <s v="US"/>
    <s v="USD"/>
    <n v="1402852087"/>
    <n v="1400260087"/>
    <b v="0"/>
    <n v="0"/>
    <b v="0"/>
    <s v="games/video games"/>
    <n v="0"/>
    <n v="0"/>
    <x v="6"/>
  </r>
  <r>
    <x v="2"/>
    <s v="US"/>
    <s v="USD"/>
    <n v="1398366667"/>
    <n v="1395774667"/>
    <b v="0"/>
    <n v="147"/>
    <b v="0"/>
    <s v="games/video games"/>
    <n v="0.14182977777777778"/>
    <n v="43.41727891156463"/>
    <x v="6"/>
  </r>
  <r>
    <x v="2"/>
    <s v="FR"/>
    <s v="EUR"/>
    <n v="1435293175"/>
    <n v="1432701175"/>
    <b v="0"/>
    <n v="49"/>
    <b v="0"/>
    <s v="games/video games"/>
    <n v="7.8266666666666665E-2"/>
    <n v="23.959183673469386"/>
    <x v="6"/>
  </r>
  <r>
    <x v="2"/>
    <s v="AU"/>
    <s v="AUD"/>
    <n v="1432873653"/>
    <n v="1430281653"/>
    <b v="0"/>
    <n v="1"/>
    <b v="0"/>
    <s v="games/video games"/>
    <n v="3.8464497269020693E-4"/>
    <n v="5"/>
    <x v="6"/>
  </r>
  <r>
    <x v="2"/>
    <s v="GB"/>
    <s v="GBP"/>
    <n v="1460313672"/>
    <n v="1457725272"/>
    <b v="0"/>
    <n v="2"/>
    <b v="0"/>
    <s v="games/video games"/>
    <n v="0.125"/>
    <n v="12.5"/>
    <x v="6"/>
  </r>
  <r>
    <x v="2"/>
    <s v="US"/>
    <s v="USD"/>
    <n v="1357432638"/>
    <n v="1354840638"/>
    <b v="0"/>
    <n v="7"/>
    <b v="0"/>
    <s v="games/video games"/>
    <n v="1.0500000000000001E-2"/>
    <n v="3"/>
    <x v="6"/>
  </r>
  <r>
    <x v="2"/>
    <s v="CA"/>
    <s v="CAD"/>
    <n v="1455232937"/>
    <n v="1453936937"/>
    <b v="0"/>
    <n v="4"/>
    <b v="0"/>
    <s v="games/video games"/>
    <n v="0.14083333333333334"/>
    <n v="10.5625"/>
    <x v="6"/>
  </r>
  <r>
    <x v="2"/>
    <s v="US"/>
    <s v="USD"/>
    <n v="1318180033"/>
    <n v="1315588033"/>
    <b v="0"/>
    <n v="27"/>
    <b v="0"/>
    <s v="games/video games"/>
    <n v="0.18300055555555556"/>
    <n v="122.00037037037038"/>
    <x v="6"/>
  </r>
  <r>
    <x v="2"/>
    <s v="US"/>
    <s v="USD"/>
    <n v="1377867220"/>
    <n v="1375275220"/>
    <b v="0"/>
    <n v="94"/>
    <b v="0"/>
    <s v="games/video games"/>
    <n v="5.0347999999999997E-2"/>
    <n v="267.80851063829789"/>
    <x v="6"/>
  </r>
  <r>
    <x v="2"/>
    <s v="US"/>
    <s v="USD"/>
    <n v="1412393400"/>
    <n v="1409747154"/>
    <b v="0"/>
    <n v="29"/>
    <b v="0"/>
    <s v="games/video games"/>
    <n v="0.17933333333333334"/>
    <n v="74.206896551724142"/>
    <x v="6"/>
  </r>
  <r>
    <x v="2"/>
    <s v="US"/>
    <s v="USD"/>
    <n v="1393786877"/>
    <n v="1390330877"/>
    <b v="0"/>
    <n v="7"/>
    <b v="0"/>
    <s v="games/video games"/>
    <n v="4.6999999999999999E-4"/>
    <n v="6.7142857142857144"/>
    <x v="6"/>
  </r>
  <r>
    <x v="2"/>
    <s v="US"/>
    <s v="USD"/>
    <n v="1397413095"/>
    <n v="1394821095"/>
    <b v="0"/>
    <n v="22"/>
    <b v="0"/>
    <s v="games/video games"/>
    <n v="7.2120000000000004E-2"/>
    <n v="81.954545454545453"/>
    <x v="6"/>
  </r>
  <r>
    <x v="2"/>
    <s v="GB"/>
    <s v="GBP"/>
    <n v="1431547468"/>
    <n v="1428955468"/>
    <b v="0"/>
    <n v="1"/>
    <b v="0"/>
    <s v="games/video games"/>
    <n v="5.0000000000000001E-3"/>
    <n v="25"/>
    <x v="6"/>
  </r>
  <r>
    <x v="2"/>
    <s v="DE"/>
    <s v="EUR"/>
    <n v="1455417571"/>
    <n v="1452825571"/>
    <b v="0"/>
    <n v="10"/>
    <b v="0"/>
    <s v="games/video games"/>
    <n v="2.5000000000000001E-2"/>
    <n v="10"/>
    <x v="6"/>
  </r>
  <r>
    <x v="2"/>
    <s v="US"/>
    <s v="USD"/>
    <n v="1468519920"/>
    <n v="1466188338"/>
    <b v="0"/>
    <n v="6"/>
    <b v="0"/>
    <s v="games/video games"/>
    <n v="4.0999999999999999E-4"/>
    <n v="6.833333333333333"/>
    <x v="6"/>
  </r>
  <r>
    <x v="2"/>
    <s v="US"/>
    <s v="USD"/>
    <n v="1386568740"/>
    <n v="1383095125"/>
    <b v="0"/>
    <n v="24"/>
    <b v="0"/>
    <s v="games/video games"/>
    <n v="5.3124999999999999E-2"/>
    <n v="17.708333333333332"/>
    <x v="6"/>
  </r>
  <r>
    <x v="2"/>
    <s v="US"/>
    <s v="USD"/>
    <n v="1466227190"/>
    <n v="1461043190"/>
    <b v="0"/>
    <n v="15"/>
    <b v="0"/>
    <s v="games/video games"/>
    <n v="1.6199999999999999E-2"/>
    <n v="16.2"/>
    <x v="6"/>
  </r>
  <r>
    <x v="2"/>
    <s v="GB"/>
    <s v="GBP"/>
    <n v="1402480221"/>
    <n v="1399888221"/>
    <b v="0"/>
    <n v="37"/>
    <b v="0"/>
    <s v="games/video games"/>
    <n v="4.9516666666666667E-2"/>
    <n v="80.297297297297291"/>
    <x v="6"/>
  </r>
  <r>
    <x v="2"/>
    <s v="US"/>
    <s v="USD"/>
    <n v="1395627327"/>
    <n v="1393038927"/>
    <b v="0"/>
    <n v="20"/>
    <b v="0"/>
    <s v="games/video games"/>
    <n v="1.5900000000000001E-3"/>
    <n v="71.55"/>
    <x v="6"/>
  </r>
  <r>
    <x v="2"/>
    <s v="US"/>
    <s v="USD"/>
    <n v="1333557975"/>
    <n v="1330969575"/>
    <b v="0"/>
    <n v="7"/>
    <b v="0"/>
    <s v="games/video games"/>
    <n v="0.41249999999999998"/>
    <n v="23.571428571428573"/>
    <x v="6"/>
  </r>
  <r>
    <x v="2"/>
    <s v="US"/>
    <s v="USD"/>
    <n v="1406148024"/>
    <n v="1403556024"/>
    <b v="0"/>
    <n v="0"/>
    <b v="0"/>
    <s v="games/video games"/>
    <n v="0"/>
    <n v="0"/>
    <x v="6"/>
  </r>
  <r>
    <x v="2"/>
    <s v="US"/>
    <s v="USD"/>
    <n v="1334326635"/>
    <n v="1329146235"/>
    <b v="0"/>
    <n v="21"/>
    <b v="0"/>
    <s v="games/video games"/>
    <n v="2.93E-2"/>
    <n v="34.88095238095238"/>
    <x v="6"/>
  </r>
  <r>
    <x v="2"/>
    <s v="US"/>
    <s v="USD"/>
    <n v="1479495790"/>
    <n v="1476900190"/>
    <b v="0"/>
    <n v="3"/>
    <b v="0"/>
    <s v="games/video games"/>
    <n v="4.4999999999999997E-3"/>
    <n v="15"/>
    <x v="6"/>
  </r>
  <r>
    <x v="2"/>
    <s v="US"/>
    <s v="USD"/>
    <n v="1354919022"/>
    <n v="1352327022"/>
    <b v="0"/>
    <n v="11"/>
    <b v="0"/>
    <s v="games/video games"/>
    <n v="5.1000000000000004E-3"/>
    <n v="23.181818181818183"/>
    <x v="6"/>
  </r>
  <r>
    <x v="2"/>
    <s v="US"/>
    <s v="USD"/>
    <n v="1452228790"/>
    <n v="1449636790"/>
    <b v="0"/>
    <n v="1"/>
    <b v="0"/>
    <s v="games/video games"/>
    <n v="4.0000000000000002E-4"/>
    <n v="1"/>
    <x v="6"/>
  </r>
  <r>
    <x v="2"/>
    <s v="US"/>
    <s v="USD"/>
    <n v="1421656200"/>
    <n v="1416507211"/>
    <b v="0"/>
    <n v="312"/>
    <b v="0"/>
    <s v="games/video games"/>
    <n v="0.35537409090909089"/>
    <n v="100.23371794871794"/>
    <x v="6"/>
  </r>
  <r>
    <x v="2"/>
    <s v="GB"/>
    <s v="GBP"/>
    <n v="1408058820"/>
    <n v="1405466820"/>
    <b v="0"/>
    <n v="1"/>
    <b v="0"/>
    <s v="games/video games"/>
    <n v="5.0000000000000001E-3"/>
    <n v="5"/>
    <x v="6"/>
  </r>
  <r>
    <x v="2"/>
    <s v="GB"/>
    <s v="GBP"/>
    <n v="1381306687"/>
    <n v="1378714687"/>
    <b v="0"/>
    <n v="3"/>
    <b v="0"/>
    <s v="games/video games"/>
    <n v="1.6666666666666668E-3"/>
    <n v="3.3333333333333335"/>
    <x v="6"/>
  </r>
  <r>
    <x v="2"/>
    <s v="US"/>
    <s v="USD"/>
    <n v="1459352495"/>
    <n v="1456764095"/>
    <b v="0"/>
    <n v="4"/>
    <b v="0"/>
    <s v="games/video games"/>
    <n v="1.325E-3"/>
    <n v="13.25"/>
    <x v="6"/>
  </r>
  <r>
    <x v="2"/>
    <s v="US"/>
    <s v="USD"/>
    <n v="1339273208"/>
    <n v="1334089208"/>
    <b v="0"/>
    <n v="10"/>
    <b v="0"/>
    <s v="games/video games"/>
    <n v="3.5704000000000004E-4"/>
    <n v="17.852"/>
    <x v="6"/>
  </r>
  <r>
    <x v="2"/>
    <s v="DE"/>
    <s v="EUR"/>
    <n v="1451053313"/>
    <n v="1448461313"/>
    <b v="0"/>
    <n v="8"/>
    <b v="0"/>
    <s v="games/video games"/>
    <n v="8.3000000000000004E-2"/>
    <n v="10.375"/>
    <x v="6"/>
  </r>
  <r>
    <x v="2"/>
    <s v="AU"/>
    <s v="AUD"/>
    <n v="1396666779"/>
    <n v="1394078379"/>
    <b v="0"/>
    <n v="3"/>
    <b v="0"/>
    <s v="games/video games"/>
    <n v="2.4222222222222221E-2"/>
    <n v="36.333333333333336"/>
    <x v="6"/>
  </r>
  <r>
    <x v="2"/>
    <s v="US"/>
    <s v="USD"/>
    <n v="1396810864"/>
    <n v="1395687664"/>
    <b v="0"/>
    <n v="1"/>
    <b v="0"/>
    <s v="games/video games"/>
    <n v="2.3809523809523812E-3"/>
    <n v="5"/>
    <x v="6"/>
  </r>
  <r>
    <x v="2"/>
    <s v="US"/>
    <s v="USD"/>
    <n v="1319835400"/>
    <n v="1315947400"/>
    <b v="0"/>
    <n v="0"/>
    <b v="0"/>
    <s v="games/video games"/>
    <n v="0"/>
    <n v="0"/>
    <x v="6"/>
  </r>
  <r>
    <x v="2"/>
    <s v="US"/>
    <s v="USD"/>
    <n v="1457904316"/>
    <n v="1455315916"/>
    <b v="0"/>
    <n v="5"/>
    <b v="0"/>
    <s v="games/video games"/>
    <n v="1.16E-4"/>
    <n v="5.8"/>
    <x v="6"/>
  </r>
  <r>
    <x v="2"/>
    <s v="GB"/>
    <s v="GBP"/>
    <n v="1369932825"/>
    <n v="1368723225"/>
    <b v="0"/>
    <n v="0"/>
    <b v="0"/>
    <s v="games/video games"/>
    <n v="0"/>
    <n v="0"/>
    <x v="6"/>
  </r>
  <r>
    <x v="2"/>
    <s v="US"/>
    <s v="USD"/>
    <n v="1397910848"/>
    <n v="1395318848"/>
    <b v="0"/>
    <n v="3"/>
    <b v="0"/>
    <s v="games/video games"/>
    <n v="2.2000000000000001E-3"/>
    <n v="3.6666666666666665"/>
    <x v="6"/>
  </r>
  <r>
    <x v="2"/>
    <s v="US"/>
    <s v="USD"/>
    <n v="1430409651"/>
    <n v="1427817651"/>
    <b v="0"/>
    <n v="7"/>
    <b v="0"/>
    <s v="games/mobile games"/>
    <n v="4.7222222222222223E-3"/>
    <n v="60.714285714285715"/>
    <x v="6"/>
  </r>
  <r>
    <x v="2"/>
    <s v="GB"/>
    <s v="GBP"/>
    <n v="1443193130"/>
    <n v="1438009130"/>
    <b v="0"/>
    <n v="0"/>
    <b v="0"/>
    <s v="games/mobile games"/>
    <n v="0"/>
    <n v="0"/>
    <x v="6"/>
  </r>
  <r>
    <x v="2"/>
    <s v="US"/>
    <s v="USD"/>
    <n v="1468482694"/>
    <n v="1465890694"/>
    <b v="0"/>
    <n v="2"/>
    <b v="0"/>
    <s v="games/mobile games"/>
    <n v="5.0000000000000001E-3"/>
    <n v="5"/>
    <x v="6"/>
  </r>
  <r>
    <x v="2"/>
    <s v="US"/>
    <s v="USD"/>
    <n v="1416000600"/>
    <n v="1413318600"/>
    <b v="0"/>
    <n v="23"/>
    <b v="0"/>
    <s v="games/mobile games"/>
    <n v="1.6714285714285713E-2"/>
    <n v="25.434782608695652"/>
    <x v="6"/>
  </r>
  <r>
    <x v="2"/>
    <s v="GB"/>
    <s v="GBP"/>
    <n v="1407425717"/>
    <n v="1404833717"/>
    <b v="0"/>
    <n v="1"/>
    <b v="0"/>
    <s v="games/mobile games"/>
    <n v="1E-3"/>
    <n v="1"/>
    <x v="6"/>
  </r>
  <r>
    <x v="2"/>
    <s v="US"/>
    <s v="USD"/>
    <n v="1465107693"/>
    <n v="1462515693"/>
    <b v="0"/>
    <n v="2"/>
    <b v="0"/>
    <s v="games/mobile games"/>
    <n v="1.0499999999999999E-3"/>
    <n v="10.5"/>
    <x v="6"/>
  </r>
  <r>
    <x v="2"/>
    <s v="US"/>
    <s v="USD"/>
    <n v="1416963300"/>
    <n v="1411775700"/>
    <b v="0"/>
    <n v="3"/>
    <b v="0"/>
    <s v="games/mobile games"/>
    <n v="2.2000000000000001E-3"/>
    <n v="3.6666666666666665"/>
    <x v="6"/>
  </r>
  <r>
    <x v="2"/>
    <s v="AU"/>
    <s v="AUD"/>
    <n v="1450993668"/>
    <n v="1448401668"/>
    <b v="0"/>
    <n v="0"/>
    <b v="0"/>
    <s v="games/mobile games"/>
    <n v="0"/>
    <n v="0"/>
    <x v="6"/>
  </r>
  <r>
    <x v="2"/>
    <s v="CA"/>
    <s v="CAD"/>
    <n v="1483238771"/>
    <n v="1480646771"/>
    <b v="0"/>
    <n v="13"/>
    <b v="0"/>
    <s v="games/mobile games"/>
    <n v="0.14380000000000001"/>
    <n v="110.61538461538461"/>
    <x v="6"/>
  </r>
  <r>
    <x v="2"/>
    <s v="GB"/>
    <s v="GBP"/>
    <n v="1406799981"/>
    <n v="1404207981"/>
    <b v="0"/>
    <n v="1"/>
    <b v="0"/>
    <s v="games/mobile games"/>
    <n v="6.6666666666666671E-3"/>
    <n v="20"/>
    <x v="6"/>
  </r>
  <r>
    <x v="2"/>
    <s v="AU"/>
    <s v="AUD"/>
    <n v="1417235580"/>
    <n v="1416034228"/>
    <b v="0"/>
    <n v="1"/>
    <b v="0"/>
    <s v="games/mobile games"/>
    <n v="4.0000000000000003E-5"/>
    <n v="1"/>
    <x v="6"/>
  </r>
  <r>
    <x v="2"/>
    <s v="DE"/>
    <s v="EUR"/>
    <n v="1470527094"/>
    <n v="1467935094"/>
    <b v="0"/>
    <n v="1"/>
    <b v="0"/>
    <s v="games/mobile games"/>
    <n v="0.05"/>
    <n v="50"/>
    <x v="6"/>
  </r>
  <r>
    <x v="2"/>
    <s v="FR"/>
    <s v="EUR"/>
    <n v="1450541229"/>
    <n v="1447949229"/>
    <b v="0"/>
    <n v="6"/>
    <b v="0"/>
    <s v="games/mobile games"/>
    <n v="6.4439140811455853E-2"/>
    <n v="45"/>
    <x v="6"/>
  </r>
  <r>
    <x v="2"/>
    <s v="US"/>
    <s v="USD"/>
    <n v="1461440421"/>
    <n v="1458848421"/>
    <b v="0"/>
    <n v="39"/>
    <b v="0"/>
    <s v="games/mobile games"/>
    <n v="0.39500000000000002"/>
    <n v="253.2051282051282"/>
    <x v="6"/>
  </r>
  <r>
    <x v="2"/>
    <s v="US"/>
    <s v="USD"/>
    <n v="1485035131"/>
    <n v="1483307131"/>
    <b v="0"/>
    <n v="4"/>
    <b v="0"/>
    <s v="games/mobile games"/>
    <n v="3.5714285714285713E-3"/>
    <n v="31.25"/>
    <x v="6"/>
  </r>
  <r>
    <x v="2"/>
    <s v="US"/>
    <s v="USD"/>
    <n v="1420100426"/>
    <n v="1417508426"/>
    <b v="0"/>
    <n v="1"/>
    <b v="0"/>
    <s v="games/mobile games"/>
    <n v="6.2500000000000001E-4"/>
    <n v="5"/>
    <x v="6"/>
  </r>
  <r>
    <x v="2"/>
    <s v="GB"/>
    <s v="GBP"/>
    <n v="1438859121"/>
    <n v="1436267121"/>
    <b v="0"/>
    <n v="0"/>
    <b v="0"/>
    <s v="games/mobile games"/>
    <n v="0"/>
    <n v="0"/>
    <x v="6"/>
  </r>
  <r>
    <x v="2"/>
    <s v="DE"/>
    <s v="EUR"/>
    <n v="1436460450"/>
    <n v="1433868450"/>
    <b v="0"/>
    <n v="0"/>
    <b v="0"/>
    <s v="games/mobile games"/>
    <n v="0"/>
    <n v="0"/>
    <x v="6"/>
  </r>
  <r>
    <x v="2"/>
    <s v="US"/>
    <s v="USD"/>
    <n v="1424131727"/>
    <n v="1421539727"/>
    <b v="0"/>
    <n v="0"/>
    <b v="0"/>
    <s v="games/mobile games"/>
    <n v="0"/>
    <n v="0"/>
    <x v="6"/>
  </r>
  <r>
    <x v="2"/>
    <s v="US"/>
    <s v="USD"/>
    <n v="1450327126"/>
    <n v="1447735126"/>
    <b v="0"/>
    <n v="8"/>
    <b v="0"/>
    <s v="games/mobile games"/>
    <n v="4.1333333333333335E-3"/>
    <n v="23.25"/>
    <x v="6"/>
  </r>
  <r>
    <x v="2"/>
    <s v="US"/>
    <s v="USD"/>
    <n v="1430281320"/>
    <n v="1427689320"/>
    <b v="0"/>
    <n v="0"/>
    <b v="0"/>
    <s v="food/food trucks"/>
    <n v="0"/>
    <n v="0"/>
    <x v="7"/>
  </r>
  <r>
    <x v="2"/>
    <s v="US"/>
    <s v="USD"/>
    <n v="1412272592"/>
    <n v="1407088592"/>
    <b v="0"/>
    <n v="1"/>
    <b v="0"/>
    <s v="food/food trucks"/>
    <n v="1.25E-3"/>
    <n v="100"/>
    <x v="7"/>
  </r>
  <r>
    <x v="2"/>
    <s v="US"/>
    <s v="USD"/>
    <n v="1399071173"/>
    <n v="1395787973"/>
    <b v="0"/>
    <n v="12"/>
    <b v="0"/>
    <s v="food/food trucks"/>
    <n v="8.8333333333333333E-2"/>
    <n v="44.166666666666664"/>
    <x v="7"/>
  </r>
  <r>
    <x v="2"/>
    <s v="CA"/>
    <s v="CAD"/>
    <n v="1413760783"/>
    <n v="1408576783"/>
    <b v="0"/>
    <n v="0"/>
    <b v="0"/>
    <s v="food/food trucks"/>
    <n v="0"/>
    <n v="0"/>
    <x v="7"/>
  </r>
  <r>
    <x v="2"/>
    <s v="US"/>
    <s v="USD"/>
    <n v="1480568781"/>
    <n v="1477973181"/>
    <b v="0"/>
    <n v="3"/>
    <b v="0"/>
    <s v="food/food trucks"/>
    <n v="4.8666666666666667E-3"/>
    <n v="24.333333333333332"/>
    <x v="7"/>
  </r>
  <r>
    <x v="2"/>
    <s v="US"/>
    <s v="USD"/>
    <n v="1466096566"/>
    <n v="1463504566"/>
    <b v="0"/>
    <n v="2"/>
    <b v="0"/>
    <s v="food/food trucks"/>
    <n v="1.5E-3"/>
    <n v="37.5"/>
    <x v="7"/>
  </r>
  <r>
    <x v="2"/>
    <s v="US"/>
    <s v="USD"/>
    <n v="1452293675"/>
    <n v="1447109675"/>
    <b v="0"/>
    <n v="6"/>
    <b v="0"/>
    <s v="food/food trucks"/>
    <n v="0.1008"/>
    <n v="42"/>
    <x v="7"/>
  </r>
  <r>
    <x v="2"/>
    <s v="US"/>
    <s v="USD"/>
    <n v="1441592863"/>
    <n v="1439000863"/>
    <b v="0"/>
    <n v="0"/>
    <b v="0"/>
    <s v="food/food trucks"/>
    <n v="0"/>
    <n v="0"/>
    <x v="7"/>
  </r>
  <r>
    <x v="2"/>
    <s v="US"/>
    <s v="USD"/>
    <n v="1431709312"/>
    <n v="1429117312"/>
    <b v="0"/>
    <n v="15"/>
    <b v="0"/>
    <s v="food/food trucks"/>
    <n v="5.6937500000000002E-2"/>
    <n v="60.733333333333334"/>
    <x v="7"/>
  </r>
  <r>
    <x v="2"/>
    <s v="US"/>
    <s v="USD"/>
    <n v="1434647305"/>
    <n v="1432055305"/>
    <b v="0"/>
    <n v="1"/>
    <b v="0"/>
    <s v="food/food trucks"/>
    <n v="6.2500000000000003E-3"/>
    <n v="50"/>
    <x v="7"/>
  </r>
  <r>
    <x v="2"/>
    <s v="US"/>
    <s v="USD"/>
    <n v="1441507006"/>
    <n v="1438915006"/>
    <b v="0"/>
    <n v="3"/>
    <b v="0"/>
    <s v="food/food trucks"/>
    <n v="6.5000000000000002E-2"/>
    <n v="108.33333333333333"/>
    <x v="7"/>
  </r>
  <r>
    <x v="2"/>
    <s v="US"/>
    <s v="USD"/>
    <n v="1408040408"/>
    <n v="1405448408"/>
    <b v="0"/>
    <n v="8"/>
    <b v="0"/>
    <s v="food/food trucks"/>
    <n v="7.5199999999999998E-3"/>
    <n v="23.5"/>
    <x v="7"/>
  </r>
  <r>
    <x v="2"/>
    <s v="US"/>
    <s v="USD"/>
    <n v="1424742162"/>
    <n v="1422150162"/>
    <b v="0"/>
    <n v="0"/>
    <b v="0"/>
    <s v="food/food trucks"/>
    <n v="0"/>
    <n v="0"/>
    <x v="7"/>
  </r>
  <r>
    <x v="2"/>
    <s v="US"/>
    <s v="USD"/>
    <n v="1417795480"/>
    <n v="1412607880"/>
    <b v="0"/>
    <n v="3"/>
    <b v="0"/>
    <s v="food/food trucks"/>
    <n v="1.5100000000000001E-2"/>
    <n v="50.333333333333336"/>
    <x v="7"/>
  </r>
  <r>
    <x v="2"/>
    <s v="US"/>
    <s v="USD"/>
    <n v="1418091128"/>
    <n v="1415499128"/>
    <b v="0"/>
    <n v="3"/>
    <b v="0"/>
    <s v="food/food trucks"/>
    <n v="4.6666666666666671E-3"/>
    <n v="11.666666666666666"/>
    <x v="7"/>
  </r>
  <r>
    <x v="2"/>
    <s v="US"/>
    <s v="USD"/>
    <n v="1435679100"/>
    <n v="1433006765"/>
    <b v="0"/>
    <n v="0"/>
    <b v="0"/>
    <s v="food/food trucks"/>
    <n v="0"/>
    <n v="0"/>
    <x v="7"/>
  </r>
  <r>
    <x v="2"/>
    <s v="US"/>
    <s v="USD"/>
    <n v="1427510586"/>
    <n v="1424922186"/>
    <b v="0"/>
    <n v="19"/>
    <b v="0"/>
    <s v="food/food trucks"/>
    <n v="3.85E-2"/>
    <n v="60.789473684210527"/>
    <x v="7"/>
  </r>
  <r>
    <x v="2"/>
    <s v="US"/>
    <s v="USD"/>
    <n v="1432047989"/>
    <n v="1430233589"/>
    <b v="0"/>
    <n v="0"/>
    <b v="0"/>
    <s v="food/food trucks"/>
    <n v="0"/>
    <n v="0"/>
    <x v="7"/>
  </r>
  <r>
    <x v="2"/>
    <s v="US"/>
    <s v="USD"/>
    <n v="1411662264"/>
    <n v="1408983864"/>
    <b v="0"/>
    <n v="2"/>
    <b v="0"/>
    <s v="food/food trucks"/>
    <n v="5.8333333333333338E-4"/>
    <n v="17.5"/>
    <x v="7"/>
  </r>
  <r>
    <x v="2"/>
    <s v="US"/>
    <s v="USD"/>
    <n v="1407604920"/>
    <n v="1405012920"/>
    <b v="0"/>
    <n v="0"/>
    <b v="0"/>
    <s v="food/food trucks"/>
    <n v="0"/>
    <n v="0"/>
    <x v="7"/>
  </r>
  <r>
    <x v="2"/>
    <s v="US"/>
    <s v="USD"/>
    <n v="1466270582"/>
    <n v="1463678582"/>
    <b v="0"/>
    <n v="0"/>
    <b v="0"/>
    <s v="food/food trucks"/>
    <n v="0"/>
    <n v="0"/>
    <x v="7"/>
  </r>
  <r>
    <x v="2"/>
    <s v="US"/>
    <s v="USD"/>
    <n v="1404623330"/>
    <n v="1401685730"/>
    <b v="0"/>
    <n v="25"/>
    <b v="0"/>
    <s v="food/food trucks"/>
    <n v="0.20705000000000001"/>
    <n v="82.82"/>
    <x v="7"/>
  </r>
  <r>
    <x v="2"/>
    <s v="US"/>
    <s v="USD"/>
    <n v="1435291200"/>
    <n v="1432640342"/>
    <b v="0"/>
    <n v="8"/>
    <b v="0"/>
    <s v="food/food trucks"/>
    <n v="0.19139999999999999"/>
    <n v="358.875"/>
    <x v="7"/>
  </r>
  <r>
    <x v="2"/>
    <s v="US"/>
    <s v="USD"/>
    <n v="1410543495"/>
    <n v="1407865095"/>
    <b v="0"/>
    <n v="16"/>
    <b v="0"/>
    <s v="food/food trucks"/>
    <n v="1.6316666666666667E-2"/>
    <n v="61.1875"/>
    <x v="7"/>
  </r>
  <r>
    <x v="2"/>
    <s v="US"/>
    <s v="USD"/>
    <n v="1474507065"/>
    <n v="1471915065"/>
    <b v="0"/>
    <n v="3"/>
    <b v="0"/>
    <s v="food/food trucks"/>
    <n v="5.6666666666666664E-2"/>
    <n v="340"/>
    <x v="7"/>
  </r>
  <r>
    <x v="2"/>
    <s v="US"/>
    <s v="USD"/>
    <n v="1424593763"/>
    <n v="1422001763"/>
    <b v="0"/>
    <n v="3"/>
    <b v="0"/>
    <s v="food/food trucks"/>
    <n v="1.6999999999999999E-3"/>
    <n v="5.666666666666667"/>
    <x v="7"/>
  </r>
  <r>
    <x v="2"/>
    <s v="GB"/>
    <s v="GBP"/>
    <n v="1433021171"/>
    <n v="1430429171"/>
    <b v="0"/>
    <n v="2"/>
    <b v="0"/>
    <s v="food/food trucks"/>
    <n v="4.0000000000000001E-3"/>
    <n v="50"/>
    <x v="7"/>
  </r>
  <r>
    <x v="2"/>
    <s v="US"/>
    <s v="USD"/>
    <n v="1415909927"/>
    <n v="1414351127"/>
    <b v="0"/>
    <n v="1"/>
    <b v="0"/>
    <s v="food/food trucks"/>
    <n v="1E-3"/>
    <n v="25"/>
    <x v="7"/>
  </r>
  <r>
    <x v="2"/>
    <s v="US"/>
    <s v="USD"/>
    <n v="1408551752"/>
    <n v="1405959752"/>
    <b v="0"/>
    <n v="0"/>
    <b v="0"/>
    <s v="food/food trucks"/>
    <n v="0"/>
    <n v="0"/>
    <x v="7"/>
  </r>
  <r>
    <x v="2"/>
    <s v="US"/>
    <s v="USD"/>
    <n v="1438576057"/>
    <n v="1435552057"/>
    <b v="0"/>
    <n v="1"/>
    <b v="0"/>
    <s v="food/food trucks"/>
    <n v="2.4000000000000001E-4"/>
    <n v="30"/>
    <x v="7"/>
  </r>
  <r>
    <x v="2"/>
    <s v="US"/>
    <s v="USD"/>
    <n v="1462738327"/>
    <n v="1460146327"/>
    <b v="0"/>
    <n v="19"/>
    <b v="0"/>
    <s v="food/food trucks"/>
    <n v="5.906666666666667E-2"/>
    <n v="46.631578947368418"/>
    <x v="7"/>
  </r>
  <r>
    <x v="2"/>
    <s v="US"/>
    <s v="USD"/>
    <n v="1436981339"/>
    <n v="1434389339"/>
    <b v="0"/>
    <n v="9"/>
    <b v="0"/>
    <s v="food/food trucks"/>
    <n v="2.9250000000000002E-2"/>
    <n v="65"/>
    <x v="7"/>
  </r>
  <r>
    <x v="2"/>
    <s v="AU"/>
    <s v="AUD"/>
    <n v="1488805200"/>
    <n v="1484094498"/>
    <b v="0"/>
    <n v="1"/>
    <b v="0"/>
    <s v="food/food trucks"/>
    <n v="5.7142857142857142E-5"/>
    <n v="10"/>
    <x v="7"/>
  </r>
  <r>
    <x v="2"/>
    <s v="GB"/>
    <s v="GBP"/>
    <n v="1413388296"/>
    <n v="1410796296"/>
    <b v="0"/>
    <n v="0"/>
    <b v="0"/>
    <s v="food/food trucks"/>
    <n v="0"/>
    <n v="0"/>
    <x v="7"/>
  </r>
  <r>
    <x v="2"/>
    <s v="US"/>
    <s v="USD"/>
    <n v="1408225452"/>
    <n v="1405633452"/>
    <b v="0"/>
    <n v="1"/>
    <b v="0"/>
    <s v="food/food trucks"/>
    <n v="6.666666666666667E-5"/>
    <n v="5"/>
    <x v="7"/>
  </r>
  <r>
    <x v="2"/>
    <s v="CA"/>
    <s v="CAD"/>
    <n v="1446052627"/>
    <n v="1443460627"/>
    <b v="0"/>
    <n v="5"/>
    <b v="0"/>
    <s v="food/food trucks"/>
    <n v="5.3333333333333337E-2"/>
    <n v="640"/>
    <x v="7"/>
  </r>
  <r>
    <x v="2"/>
    <s v="US"/>
    <s v="USD"/>
    <n v="1403983314"/>
    <n v="1400786514"/>
    <b v="0"/>
    <n v="85"/>
    <b v="0"/>
    <s v="food/food trucks"/>
    <n v="0.11749999999999999"/>
    <n v="69.117647058823536"/>
    <x v="7"/>
  </r>
  <r>
    <x v="2"/>
    <s v="US"/>
    <s v="USD"/>
    <n v="1425197321"/>
    <n v="1422605321"/>
    <b v="0"/>
    <n v="3"/>
    <b v="0"/>
    <s v="food/food trucks"/>
    <n v="8.0000000000000007E-5"/>
    <n v="1.3333333333333333"/>
    <x v="7"/>
  </r>
  <r>
    <x v="2"/>
    <s v="US"/>
    <s v="USD"/>
    <n v="1484239320"/>
    <n v="1482609088"/>
    <b v="0"/>
    <n v="4"/>
    <b v="0"/>
    <s v="food/food trucks"/>
    <n v="4.2000000000000003E-2"/>
    <n v="10.5"/>
    <x v="7"/>
  </r>
  <r>
    <x v="2"/>
    <s v="US"/>
    <s v="USD"/>
    <n v="1478059140"/>
    <n v="1476391223"/>
    <b v="0"/>
    <n v="3"/>
    <b v="0"/>
    <s v="food/food trucks"/>
    <n v="0.04"/>
    <n v="33.333333333333336"/>
    <x v="7"/>
  </r>
  <r>
    <x v="0"/>
    <s v="GB"/>
    <s v="GBP"/>
    <n v="1486391011"/>
    <n v="1483712611"/>
    <b v="0"/>
    <n v="375"/>
    <b v="1"/>
    <s v="photography/photobooks"/>
    <n v="1.0493636363636363"/>
    <n v="61.562666666666665"/>
    <x v="8"/>
  </r>
  <r>
    <x v="0"/>
    <s v="US"/>
    <s v="USD"/>
    <n v="1433736000"/>
    <n v="1430945149"/>
    <b v="0"/>
    <n v="111"/>
    <b v="1"/>
    <s v="photography/photobooks"/>
    <n v="1.0544"/>
    <n v="118.73873873873873"/>
    <x v="8"/>
  </r>
  <r>
    <x v="0"/>
    <s v="GB"/>
    <s v="GBP"/>
    <n v="1433198520"/>
    <n v="1430340195"/>
    <b v="0"/>
    <n v="123"/>
    <b v="1"/>
    <s v="photography/photobooks"/>
    <n v="1.0673333333333332"/>
    <n v="65.081300813008127"/>
    <x v="8"/>
  </r>
  <r>
    <x v="0"/>
    <s v="US"/>
    <s v="USD"/>
    <n v="1431885600"/>
    <n v="1429133323"/>
    <b v="0"/>
    <n v="70"/>
    <b v="1"/>
    <s v="photography/photobooks"/>
    <n v="1.0412571428571429"/>
    <n v="130.15714285714284"/>
    <x v="8"/>
  </r>
  <r>
    <x v="0"/>
    <s v="CA"/>
    <s v="CAD"/>
    <n v="1482943740"/>
    <n v="1481129340"/>
    <b v="0"/>
    <n v="85"/>
    <b v="1"/>
    <s v="photography/photobooks"/>
    <n v="1.6054999999999999"/>
    <n v="37.776470588235291"/>
    <x v="8"/>
  </r>
  <r>
    <x v="0"/>
    <s v="US"/>
    <s v="USD"/>
    <n v="1467242995"/>
    <n v="1465428595"/>
    <b v="0"/>
    <n v="86"/>
    <b v="1"/>
    <s v="photography/photobooks"/>
    <n v="1.0777777777777777"/>
    <n v="112.79069767441861"/>
    <x v="8"/>
  </r>
  <r>
    <x v="0"/>
    <s v="US"/>
    <s v="USD"/>
    <n v="1409500725"/>
    <n v="1406908725"/>
    <b v="0"/>
    <n v="13"/>
    <b v="1"/>
    <s v="photography/photobooks"/>
    <n v="1.35"/>
    <n v="51.92307692307692"/>
    <x v="8"/>
  </r>
  <r>
    <x v="0"/>
    <s v="US"/>
    <s v="USD"/>
    <n v="1458480560"/>
    <n v="1455892160"/>
    <b v="0"/>
    <n v="33"/>
    <b v="1"/>
    <s v="photography/photobooks"/>
    <n v="1.0907407407407408"/>
    <n v="89.242424242424249"/>
    <x v="8"/>
  </r>
  <r>
    <x v="0"/>
    <s v="GB"/>
    <s v="GBP"/>
    <n v="1486814978"/>
    <n v="1484222978"/>
    <b v="0"/>
    <n v="15"/>
    <b v="1"/>
    <s v="photography/photobooks"/>
    <n v="2.9"/>
    <n v="19.333333333333332"/>
    <x v="8"/>
  </r>
  <r>
    <x v="0"/>
    <s v="US"/>
    <s v="USD"/>
    <n v="1460223453"/>
    <n v="1455043053"/>
    <b v="0"/>
    <n v="273"/>
    <b v="1"/>
    <s v="photography/photobooks"/>
    <n v="1.0395714285714286"/>
    <n v="79.967032967032964"/>
    <x v="8"/>
  </r>
  <r>
    <x v="0"/>
    <s v="IE"/>
    <s v="EUR"/>
    <n v="1428493379"/>
    <n v="1425901379"/>
    <b v="0"/>
    <n v="714"/>
    <b v="1"/>
    <s v="photography/photobooks"/>
    <n v="3.2223999999999999"/>
    <n v="56.414565826330531"/>
    <x v="8"/>
  </r>
  <r>
    <x v="0"/>
    <s v="IT"/>
    <s v="EUR"/>
    <n v="1450602000"/>
    <n v="1445415653"/>
    <b v="0"/>
    <n v="170"/>
    <b v="1"/>
    <s v="photography/photobooks"/>
    <n v="1.35"/>
    <n v="79.411764705882348"/>
    <x v="8"/>
  </r>
  <r>
    <x v="0"/>
    <s v="GB"/>
    <s v="GBP"/>
    <n v="1450467539"/>
    <n v="1447875539"/>
    <b v="0"/>
    <n v="512"/>
    <b v="1"/>
    <s v="photography/photobooks"/>
    <n v="2.6991034482758622"/>
    <n v="76.439453125"/>
    <x v="8"/>
  </r>
  <r>
    <x v="0"/>
    <s v="US"/>
    <s v="USD"/>
    <n v="1465797540"/>
    <n v="1463155034"/>
    <b v="0"/>
    <n v="314"/>
    <b v="1"/>
    <s v="photography/photobooks"/>
    <n v="2.5329333333333333"/>
    <n v="121"/>
    <x v="8"/>
  </r>
  <r>
    <x v="0"/>
    <s v="US"/>
    <s v="USD"/>
    <n v="1451530800"/>
    <n v="1448463086"/>
    <b v="0"/>
    <n v="167"/>
    <b v="1"/>
    <s v="photography/photobooks"/>
    <n v="2.6059999999999999"/>
    <n v="54.616766467065865"/>
    <x v="8"/>
  </r>
  <r>
    <x v="0"/>
    <s v="GB"/>
    <s v="GBP"/>
    <n v="1436380200"/>
    <n v="1433615400"/>
    <b v="0"/>
    <n v="9"/>
    <b v="1"/>
    <s v="photography/photobooks"/>
    <n v="1.0131677953348381"/>
    <n v="299.22222222222223"/>
    <x v="8"/>
  </r>
  <r>
    <x v="0"/>
    <s v="US"/>
    <s v="USD"/>
    <n v="1429183656"/>
    <n v="1427369256"/>
    <b v="0"/>
    <n v="103"/>
    <b v="1"/>
    <s v="photography/photobooks"/>
    <n v="1.2560416666666667"/>
    <n v="58.533980582524272"/>
    <x v="8"/>
  </r>
  <r>
    <x v="0"/>
    <s v="GB"/>
    <s v="GBP"/>
    <n v="1468593246"/>
    <n v="1466001246"/>
    <b v="0"/>
    <n v="111"/>
    <b v="1"/>
    <s v="photography/photobooks"/>
    <n v="1.0243783333333334"/>
    <n v="55.371801801801809"/>
    <x v="8"/>
  </r>
  <r>
    <x v="0"/>
    <s v="AU"/>
    <s v="AUD"/>
    <n v="1435388154"/>
    <n v="1432796154"/>
    <b v="0"/>
    <n v="271"/>
    <b v="1"/>
    <s v="photography/photobooks"/>
    <n v="1.99244"/>
    <n v="183.80442804428046"/>
    <x v="8"/>
  </r>
  <r>
    <x v="0"/>
    <s v="US"/>
    <s v="USD"/>
    <n v="1433083527"/>
    <n v="1430491527"/>
    <b v="0"/>
    <n v="101"/>
    <b v="1"/>
    <s v="photography/photobooks"/>
    <n v="1.0245398773006136"/>
    <n v="165.34653465346534"/>
    <x v="8"/>
  </r>
  <r>
    <x v="0"/>
    <s v="US"/>
    <s v="USD"/>
    <n v="1449205200"/>
    <n v="1445363833"/>
    <b v="0"/>
    <n v="57"/>
    <b v="1"/>
    <s v="photography/photobooks"/>
    <n v="1.0294615384615384"/>
    <n v="234.78947368421052"/>
    <x v="8"/>
  </r>
  <r>
    <x v="0"/>
    <s v="DE"/>
    <s v="EUR"/>
    <n v="1434197351"/>
    <n v="1431605351"/>
    <b v="0"/>
    <n v="62"/>
    <b v="1"/>
    <s v="photography/photobooks"/>
    <n v="1.0086153846153847"/>
    <n v="211.48387096774192"/>
    <x v="8"/>
  </r>
  <r>
    <x v="0"/>
    <s v="AT"/>
    <s v="EUR"/>
    <n v="1489238940"/>
    <n v="1486406253"/>
    <b v="0"/>
    <n v="32"/>
    <b v="1"/>
    <s v="photography/photobooks"/>
    <n v="1.1499999999999999"/>
    <n v="32.34375"/>
    <x v="8"/>
  </r>
  <r>
    <x v="0"/>
    <s v="IT"/>
    <s v="EUR"/>
    <n v="1459418400"/>
    <n v="1456827573"/>
    <b v="0"/>
    <n v="141"/>
    <b v="1"/>
    <s v="photography/photobooks"/>
    <n v="1.0416766467065868"/>
    <n v="123.37588652482269"/>
    <x v="8"/>
  </r>
  <r>
    <x v="0"/>
    <s v="US"/>
    <s v="USD"/>
    <n v="1458835264"/>
    <n v="1456246864"/>
    <b v="0"/>
    <n v="75"/>
    <b v="1"/>
    <s v="photography/photobooks"/>
    <n v="1.5529999999999999"/>
    <n v="207.06666666666666"/>
    <x v="8"/>
  </r>
  <r>
    <x v="0"/>
    <s v="US"/>
    <s v="USD"/>
    <n v="1488053905"/>
    <n v="1485461905"/>
    <b v="0"/>
    <n v="46"/>
    <b v="1"/>
    <s v="photography/photobooks"/>
    <n v="1.06"/>
    <n v="138.2608695652174"/>
    <x v="8"/>
  </r>
  <r>
    <x v="0"/>
    <s v="SE"/>
    <s v="SEK"/>
    <n v="1433106000"/>
    <n v="1431124572"/>
    <b v="0"/>
    <n v="103"/>
    <b v="1"/>
    <s v="photography/photobooks"/>
    <n v="2.5431499999999998"/>
    <n v="493.81553398058253"/>
    <x v="8"/>
  </r>
  <r>
    <x v="0"/>
    <s v="CA"/>
    <s v="CAD"/>
    <n v="1465505261"/>
    <n v="1464209261"/>
    <b v="0"/>
    <n v="6"/>
    <b v="1"/>
    <s v="photography/photobooks"/>
    <n v="1.0109999999999999"/>
    <n v="168.5"/>
    <x v="8"/>
  </r>
  <r>
    <x v="0"/>
    <s v="US"/>
    <s v="USD"/>
    <n v="1448586000"/>
    <n v="1447195695"/>
    <b v="0"/>
    <n v="83"/>
    <b v="1"/>
    <s v="photography/photobooks"/>
    <n v="1.2904"/>
    <n v="38.867469879518069"/>
    <x v="8"/>
  </r>
  <r>
    <x v="0"/>
    <s v="GB"/>
    <s v="GBP"/>
    <n v="1485886100"/>
    <n v="1482862100"/>
    <b v="0"/>
    <n v="108"/>
    <b v="1"/>
    <s v="photography/photobooks"/>
    <n v="1.0223076923076924"/>
    <n v="61.527777777777779"/>
    <x v="8"/>
  </r>
  <r>
    <x v="0"/>
    <s v="US"/>
    <s v="USD"/>
    <n v="1433880605"/>
    <n v="1428696605"/>
    <b v="0"/>
    <n v="25"/>
    <b v="1"/>
    <s v="photography/photobooks"/>
    <n v="1.3180000000000001"/>
    <n v="105.44"/>
    <x v="8"/>
  </r>
  <r>
    <x v="0"/>
    <s v="US"/>
    <s v="USD"/>
    <n v="1401487756"/>
    <n v="1398895756"/>
    <b v="0"/>
    <n v="549"/>
    <b v="1"/>
    <s v="photography/photobooks"/>
    <n v="7.8608020000000005"/>
    <n v="71.592003642987251"/>
    <x v="8"/>
  </r>
  <r>
    <x v="0"/>
    <s v="US"/>
    <s v="USD"/>
    <n v="1443826980"/>
    <n v="1441032457"/>
    <b v="0"/>
    <n v="222"/>
    <b v="1"/>
    <s v="photography/photobooks"/>
    <n v="1.4570000000000001"/>
    <n v="91.882882882882882"/>
    <x v="8"/>
  </r>
  <r>
    <x v="0"/>
    <s v="US"/>
    <s v="USD"/>
    <n v="1468524340"/>
    <n v="1465932340"/>
    <b v="0"/>
    <n v="183"/>
    <b v="1"/>
    <s v="photography/photobooks"/>
    <n v="1.026"/>
    <n v="148.57377049180329"/>
    <x v="8"/>
  </r>
  <r>
    <x v="0"/>
    <s v="US"/>
    <s v="USD"/>
    <n v="1446346800"/>
    <n v="1443714800"/>
    <b v="0"/>
    <n v="89"/>
    <b v="1"/>
    <s v="photography/photobooks"/>
    <n v="1.7227777777777777"/>
    <n v="174.2134831460674"/>
    <x v="8"/>
  </r>
  <r>
    <x v="0"/>
    <s v="US"/>
    <s v="USD"/>
    <n v="1476961513"/>
    <n v="1474369513"/>
    <b v="0"/>
    <n v="253"/>
    <b v="1"/>
    <s v="photography/photobooks"/>
    <n v="1.5916819571865444"/>
    <n v="102.86166007905139"/>
    <x v="8"/>
  </r>
  <r>
    <x v="0"/>
    <s v="DE"/>
    <s v="EUR"/>
    <n v="1440515112"/>
    <n v="1437923112"/>
    <b v="0"/>
    <n v="140"/>
    <b v="1"/>
    <s v="photography/photobooks"/>
    <n v="1.0376666666666667"/>
    <n v="111.17857142857143"/>
    <x v="8"/>
  </r>
  <r>
    <x v="0"/>
    <s v="GB"/>
    <s v="GBP"/>
    <n v="1480809600"/>
    <n v="1478431488"/>
    <b v="0"/>
    <n v="103"/>
    <b v="1"/>
    <s v="photography/photobooks"/>
    <n v="1.1140954545454547"/>
    <n v="23.796213592233013"/>
    <x v="8"/>
  </r>
  <r>
    <x v="0"/>
    <s v="CA"/>
    <s v="CAD"/>
    <n v="1459483200"/>
    <n v="1456852647"/>
    <b v="0"/>
    <n v="138"/>
    <b v="1"/>
    <s v="photography/photobooks"/>
    <n v="2.80375"/>
    <n v="81.268115942028984"/>
    <x v="8"/>
  </r>
  <r>
    <x v="0"/>
    <s v="US"/>
    <s v="USD"/>
    <n v="1478754909"/>
    <n v="1476159309"/>
    <b v="0"/>
    <n v="191"/>
    <b v="1"/>
    <s v="photography/photobooks"/>
    <n v="1.1210606060606061"/>
    <n v="116.21465968586388"/>
    <x v="8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n v="0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n v="0"/>
    <x v="4"/>
  </r>
  <r>
    <x v="1"/>
    <s v="US"/>
    <s v="USD"/>
    <n v="1440723600"/>
    <n v="1436394968"/>
    <b v="0"/>
    <n v="0"/>
    <b v="0"/>
    <s v="music/world music"/>
    <n v="0"/>
    <n v="0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n v="0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n v="0"/>
    <x v="4"/>
  </r>
  <r>
    <x v="1"/>
    <s v="US"/>
    <s v="USD"/>
    <n v="1345790865"/>
    <n v="1344062865"/>
    <b v="0"/>
    <n v="0"/>
    <b v="0"/>
    <s v="music/world music"/>
    <n v="0"/>
    <n v="0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n v="0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n v="1.01"/>
    <n v="65.161290322580641"/>
    <x v="1"/>
  </r>
  <r>
    <x v="0"/>
    <s v="GB"/>
    <s v="GBP"/>
    <n v="1434808775"/>
    <n v="1433512775"/>
    <b v="0"/>
    <n v="63"/>
    <b v="1"/>
    <s v="theater/plays"/>
    <n v="1.0165"/>
    <n v="32.269841269841272"/>
    <x v="1"/>
  </r>
  <r>
    <x v="0"/>
    <s v="GB"/>
    <s v="GBP"/>
    <n v="1424181600"/>
    <n v="1423041227"/>
    <b v="0"/>
    <n v="20"/>
    <b v="1"/>
    <s v="theater/plays"/>
    <n v="1.0833333333333333"/>
    <n v="81.25"/>
    <x v="1"/>
  </r>
  <r>
    <x v="0"/>
    <s v="GB"/>
    <s v="GBP"/>
    <n v="1434120856"/>
    <n v="1428936856"/>
    <b v="0"/>
    <n v="25"/>
    <b v="1"/>
    <s v="theater/plays"/>
    <n v="2.42"/>
    <n v="24.2"/>
    <x v="1"/>
  </r>
  <r>
    <x v="0"/>
    <s v="US"/>
    <s v="USD"/>
    <n v="1470801600"/>
    <n v="1468122163"/>
    <b v="0"/>
    <n v="61"/>
    <b v="1"/>
    <s v="theater/plays"/>
    <n v="1.0044999999999999"/>
    <n v="65.868852459016395"/>
    <x v="1"/>
  </r>
  <r>
    <x v="0"/>
    <s v="US"/>
    <s v="USD"/>
    <n v="1483499645"/>
    <n v="1480907645"/>
    <b v="0"/>
    <n v="52"/>
    <b v="1"/>
    <s v="theater/plays"/>
    <n v="1.2506666666666666"/>
    <n v="36.07692307692308"/>
    <x v="1"/>
  </r>
  <r>
    <x v="0"/>
    <s v="US"/>
    <s v="USD"/>
    <n v="1429772340"/>
    <n v="1427121931"/>
    <b v="0"/>
    <n v="86"/>
    <b v="1"/>
    <s v="theater/plays"/>
    <n v="1.0857142857142856"/>
    <n v="44.186046511627907"/>
    <x v="1"/>
  </r>
  <r>
    <x v="0"/>
    <s v="US"/>
    <s v="USD"/>
    <n v="1428390000"/>
    <n v="1425224391"/>
    <b v="0"/>
    <n v="42"/>
    <b v="1"/>
    <s v="theater/plays"/>
    <n v="1.4570000000000001"/>
    <n v="104.07142857142857"/>
    <x v="1"/>
  </r>
  <r>
    <x v="0"/>
    <s v="GB"/>
    <s v="GBP"/>
    <n v="1444172340"/>
    <n v="1441822828"/>
    <b v="0"/>
    <n v="52"/>
    <b v="1"/>
    <s v="theater/plays"/>
    <n v="1.1000000000000001"/>
    <n v="35.96153846153846"/>
    <x v="1"/>
  </r>
  <r>
    <x v="0"/>
    <s v="US"/>
    <s v="USD"/>
    <n v="1447523371"/>
    <n v="1444927771"/>
    <b v="0"/>
    <n v="120"/>
    <b v="1"/>
    <s v="theater/plays"/>
    <n v="1.0223333333333333"/>
    <n v="127.79166666666667"/>
    <x v="1"/>
  </r>
  <r>
    <x v="0"/>
    <s v="GB"/>
    <s v="GBP"/>
    <n v="1445252400"/>
    <n v="1443696797"/>
    <b v="0"/>
    <n v="22"/>
    <b v="1"/>
    <s v="theater/plays"/>
    <n v="1.22"/>
    <n v="27.727272727272727"/>
    <x v="1"/>
  </r>
  <r>
    <x v="0"/>
    <s v="GB"/>
    <s v="GBP"/>
    <n v="1438189200"/>
    <n v="1435585497"/>
    <b v="0"/>
    <n v="64"/>
    <b v="1"/>
    <s v="theater/plays"/>
    <n v="1.0196000000000001"/>
    <n v="39.828125"/>
    <x v="1"/>
  </r>
  <r>
    <x v="0"/>
    <s v="GB"/>
    <s v="GBP"/>
    <n v="1457914373"/>
    <n v="1456189973"/>
    <b v="0"/>
    <n v="23"/>
    <b v="1"/>
    <s v="theater/plays"/>
    <n v="1.411764705882353"/>
    <n v="52.173913043478258"/>
    <x v="1"/>
  </r>
  <r>
    <x v="0"/>
    <s v="US"/>
    <s v="USD"/>
    <n v="1462125358"/>
    <n v="1459533358"/>
    <b v="0"/>
    <n v="238"/>
    <b v="1"/>
    <s v="theater/plays"/>
    <n v="1.0952500000000001"/>
    <n v="92.037815126050418"/>
    <x v="1"/>
  </r>
  <r>
    <x v="0"/>
    <s v="GB"/>
    <s v="GBP"/>
    <n v="1461860432"/>
    <n v="1459268432"/>
    <b v="0"/>
    <n v="33"/>
    <b v="1"/>
    <s v="theater/plays"/>
    <n v="1.0465"/>
    <n v="63.424242424242422"/>
    <x v="1"/>
  </r>
  <r>
    <x v="0"/>
    <s v="US"/>
    <s v="USD"/>
    <n v="1436902359"/>
    <n v="1434310359"/>
    <b v="0"/>
    <n v="32"/>
    <b v="1"/>
    <s v="theater/plays"/>
    <n v="1.24"/>
    <n v="135.625"/>
    <x v="1"/>
  </r>
  <r>
    <x v="0"/>
    <s v="US"/>
    <s v="USD"/>
    <n v="1464807420"/>
    <n v="1461427938"/>
    <b v="0"/>
    <n v="24"/>
    <b v="1"/>
    <s v="theater/plays"/>
    <n v="1.35"/>
    <n v="168.75"/>
    <x v="1"/>
  </r>
  <r>
    <x v="0"/>
    <s v="US"/>
    <s v="USD"/>
    <n v="1437447600"/>
    <n v="1436551178"/>
    <b v="0"/>
    <n v="29"/>
    <b v="1"/>
    <s v="theater/plays"/>
    <n v="1.0275000000000001"/>
    <n v="70.862068965517238"/>
    <x v="1"/>
  </r>
  <r>
    <x v="0"/>
    <s v="US"/>
    <s v="USD"/>
    <n v="1480559011"/>
    <n v="1477963411"/>
    <b v="0"/>
    <n v="50"/>
    <b v="1"/>
    <s v="theater/plays"/>
    <n v="1"/>
    <n v="50"/>
    <x v="1"/>
  </r>
  <r>
    <x v="0"/>
    <s v="GB"/>
    <s v="GBP"/>
    <n v="1469962800"/>
    <n v="1468578920"/>
    <b v="0"/>
    <n v="108"/>
    <b v="1"/>
    <s v="theater/plays"/>
    <n v="1.3026085714285716"/>
    <n v="42.214166666666671"/>
    <x v="1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n v="0"/>
    <x v="2"/>
  </r>
  <r>
    <x v="1"/>
    <s v="AU"/>
    <s v="AUD"/>
    <n v="1405478025"/>
    <n v="1402886025"/>
    <b v="0"/>
    <n v="0"/>
    <b v="0"/>
    <s v="technology/wearables"/>
    <n v="0"/>
    <n v="0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n v="0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n v="0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n v="0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n v="0"/>
    <x v="3"/>
  </r>
  <r>
    <x v="2"/>
    <s v="DE"/>
    <s v="EUR"/>
    <n v="1440408120"/>
    <n v="1435224120"/>
    <b v="0"/>
    <n v="0"/>
    <b v="0"/>
    <s v="publishing/translations"/>
    <n v="0"/>
    <n v="0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n v="0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n v="0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n v="0"/>
    <x v="3"/>
  </r>
  <r>
    <x v="2"/>
    <s v="FR"/>
    <s v="EUR"/>
    <n v="1483395209"/>
    <n v="1480803209"/>
    <b v="0"/>
    <n v="0"/>
    <b v="0"/>
    <s v="publishing/translations"/>
    <n v="0"/>
    <n v="0"/>
    <x v="3"/>
  </r>
  <r>
    <x v="2"/>
    <s v="DE"/>
    <s v="EUR"/>
    <n v="1442091462"/>
    <n v="1436907462"/>
    <b v="0"/>
    <n v="0"/>
    <b v="0"/>
    <s v="publishing/translations"/>
    <n v="0"/>
    <n v="0"/>
    <x v="3"/>
  </r>
  <r>
    <x v="2"/>
    <s v="DE"/>
    <s v="EUR"/>
    <n v="1434286855"/>
    <n v="1431694855"/>
    <b v="0"/>
    <n v="0"/>
    <b v="0"/>
    <s v="publishing/translations"/>
    <n v="0"/>
    <n v="0"/>
    <x v="3"/>
  </r>
  <r>
    <x v="2"/>
    <s v="IT"/>
    <s v="EUR"/>
    <n v="1461235478"/>
    <n v="1459507478"/>
    <b v="0"/>
    <n v="0"/>
    <b v="0"/>
    <s v="publishing/translations"/>
    <n v="0"/>
    <n v="0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n v="0"/>
    <x v="3"/>
  </r>
  <r>
    <x v="2"/>
    <s v="US"/>
    <s v="USD"/>
    <n v="1431286105"/>
    <n v="1427138905"/>
    <b v="0"/>
    <n v="0"/>
    <b v="0"/>
    <s v="publishing/translations"/>
    <n v="0"/>
    <n v="0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n v="0"/>
    <x v="3"/>
  </r>
  <r>
    <x v="1"/>
    <s v="FR"/>
    <s v="EUR"/>
    <n v="1492270947"/>
    <n v="1488386547"/>
    <b v="0"/>
    <n v="0"/>
    <b v="0"/>
    <s v="publishing/translations"/>
    <n v="0"/>
    <n v="0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n v="0"/>
    <x v="3"/>
  </r>
  <r>
    <x v="1"/>
    <s v="US"/>
    <s v="USD"/>
    <n v="1407729600"/>
    <n v="1405097760"/>
    <b v="0"/>
    <n v="0"/>
    <b v="0"/>
    <s v="publishing/translations"/>
    <n v="0"/>
    <n v="0"/>
    <x v="3"/>
  </r>
  <r>
    <x v="1"/>
    <s v="DK"/>
    <s v="DKK"/>
    <n v="1449077100"/>
    <n v="1446612896"/>
    <b v="0"/>
    <n v="0"/>
    <b v="0"/>
    <s v="publishing/translations"/>
    <n v="0"/>
    <n v="0"/>
    <x v="3"/>
  </r>
  <r>
    <x v="1"/>
    <s v="US"/>
    <s v="USD"/>
    <n v="1417391100"/>
    <n v="1412371898"/>
    <b v="0"/>
    <n v="0"/>
    <b v="0"/>
    <s v="publishing/translations"/>
    <n v="0"/>
    <n v="0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n v="0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n v="0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n v="0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n v="0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n v="0"/>
    <x v="3"/>
  </r>
  <r>
    <x v="2"/>
    <s v="US"/>
    <s v="USD"/>
    <n v="1410866659"/>
    <n v="1405682659"/>
    <b v="0"/>
    <n v="0"/>
    <b v="0"/>
    <s v="publishing/fiction"/>
    <n v="0"/>
    <n v="0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8"/>
  </r>
  <r>
    <x v="0"/>
    <s v="GB"/>
    <s v="GBP"/>
    <n v="1458943200"/>
    <n v="1456491680"/>
    <b v="1"/>
    <n v="329"/>
    <b v="1"/>
    <s v="photography/photobooks"/>
    <n v="1.0144545454545455"/>
    <n v="67.835866261398181"/>
    <x v="8"/>
  </r>
  <r>
    <x v="0"/>
    <s v="BE"/>
    <s v="EUR"/>
    <n v="1477210801"/>
    <n v="1472026801"/>
    <b v="1"/>
    <n v="71"/>
    <b v="1"/>
    <s v="photography/photobooks"/>
    <n v="1.0789146666666667"/>
    <n v="56.98492957746479"/>
    <x v="8"/>
  </r>
  <r>
    <x v="0"/>
    <s v="GB"/>
    <s v="GBP"/>
    <n v="1402389180"/>
    <n v="1399996024"/>
    <b v="1"/>
    <n v="269"/>
    <b v="1"/>
    <s v="photography/photobooks"/>
    <n v="2.7793846153846156"/>
    <n v="67.159851301115239"/>
    <x v="8"/>
  </r>
  <r>
    <x v="0"/>
    <s v="DE"/>
    <s v="EUR"/>
    <n v="1458676860"/>
    <n v="1455446303"/>
    <b v="1"/>
    <n v="345"/>
    <b v="1"/>
    <s v="photography/photobooks"/>
    <n v="1.0358125"/>
    <n v="48.037681159420288"/>
    <x v="8"/>
  </r>
  <r>
    <x v="0"/>
    <s v="GB"/>
    <s v="GBP"/>
    <n v="1406227904"/>
    <n v="1403635904"/>
    <b v="1"/>
    <n v="43"/>
    <b v="1"/>
    <s v="photography/photobooks"/>
    <n v="1.1140000000000001"/>
    <n v="38.860465116279073"/>
    <x v="8"/>
  </r>
  <r>
    <x v="0"/>
    <s v="US"/>
    <s v="USD"/>
    <n v="1273911000"/>
    <n v="1268822909"/>
    <b v="1"/>
    <n v="33"/>
    <b v="1"/>
    <s v="photography/photobooks"/>
    <n v="2.15"/>
    <n v="78.181818181818187"/>
    <x v="8"/>
  </r>
  <r>
    <x v="0"/>
    <s v="US"/>
    <s v="USD"/>
    <n v="1403880281"/>
    <n v="1401201881"/>
    <b v="1"/>
    <n v="211"/>
    <b v="1"/>
    <s v="photography/photobooks"/>
    <n v="1.1076216216216217"/>
    <n v="97.113744075829388"/>
    <x v="8"/>
  </r>
  <r>
    <x v="0"/>
    <s v="DE"/>
    <s v="EUR"/>
    <n v="1487113140"/>
    <n v="1484570885"/>
    <b v="1"/>
    <n v="196"/>
    <b v="1"/>
    <s v="photography/photobooks"/>
    <n v="1.2364125714285714"/>
    <n v="110.39397959183674"/>
    <x v="8"/>
  </r>
  <r>
    <x v="0"/>
    <s v="GB"/>
    <s v="GBP"/>
    <n v="1405761278"/>
    <n v="1403169278"/>
    <b v="1"/>
    <n v="405"/>
    <b v="1"/>
    <s v="photography/photobooks"/>
    <n v="1.0103500000000001"/>
    <n v="39.91506172839506"/>
    <x v="8"/>
  </r>
  <r>
    <x v="0"/>
    <s v="US"/>
    <s v="USD"/>
    <n v="1447858804"/>
    <n v="1445263204"/>
    <b v="1"/>
    <n v="206"/>
    <b v="1"/>
    <s v="photography/photobooks"/>
    <n v="1.1179285714285714"/>
    <n v="75.975728155339809"/>
    <x v="8"/>
  </r>
  <r>
    <x v="0"/>
    <s v="US"/>
    <s v="USD"/>
    <n v="1486311939"/>
    <n v="1483719939"/>
    <b v="1"/>
    <n v="335"/>
    <b v="1"/>
    <s v="photography/photobooks"/>
    <n v="5.5877142857142861"/>
    <n v="58.379104477611939"/>
    <x v="8"/>
  </r>
  <r>
    <x v="0"/>
    <s v="GB"/>
    <s v="GBP"/>
    <n v="1405523866"/>
    <n v="1402931866"/>
    <b v="1"/>
    <n v="215"/>
    <b v="1"/>
    <s v="photography/photobooks"/>
    <n v="1.5001875"/>
    <n v="55.82093023255814"/>
    <x v="8"/>
  </r>
  <r>
    <x v="0"/>
    <s v="US"/>
    <s v="USD"/>
    <n v="1443363640"/>
    <n v="1439907640"/>
    <b v="1"/>
    <n v="176"/>
    <b v="1"/>
    <s v="photography/photobooks"/>
    <n v="1.0647599999999999"/>
    <n v="151.24431818181819"/>
    <x v="8"/>
  </r>
  <r>
    <x v="0"/>
    <s v="NO"/>
    <s v="NOK"/>
    <n v="1458104697"/>
    <n v="1455516297"/>
    <b v="1"/>
    <n v="555"/>
    <b v="1"/>
    <s v="photography/photobooks"/>
    <n v="1.57189"/>
    <n v="849.67027027027029"/>
    <x v="8"/>
  </r>
  <r>
    <x v="0"/>
    <s v="US"/>
    <s v="USD"/>
    <n v="1475762400"/>
    <n v="1473160292"/>
    <b v="1"/>
    <n v="116"/>
    <b v="1"/>
    <s v="photography/photobooks"/>
    <n v="1.0865882352941176"/>
    <n v="159.24137931034483"/>
    <x v="8"/>
  </r>
  <r>
    <x v="0"/>
    <s v="US"/>
    <s v="USD"/>
    <n v="1417845600"/>
    <n v="1415194553"/>
    <b v="1"/>
    <n v="615"/>
    <b v="1"/>
    <s v="photography/photobooks"/>
    <n v="1.6197999999999999"/>
    <n v="39.507317073170732"/>
    <x v="8"/>
  </r>
  <r>
    <x v="0"/>
    <s v="US"/>
    <s v="USD"/>
    <n v="1401565252"/>
    <n v="1398973252"/>
    <b v="1"/>
    <n v="236"/>
    <b v="1"/>
    <s v="photography/photobooks"/>
    <n v="2.0536666666666665"/>
    <n v="130.52966101694915"/>
    <x v="8"/>
  </r>
  <r>
    <x v="0"/>
    <s v="US"/>
    <s v="USD"/>
    <n v="1403301540"/>
    <n v="1400867283"/>
    <b v="1"/>
    <n v="145"/>
    <b v="1"/>
    <s v="photography/photobooks"/>
    <n v="1.033638888888889"/>
    <n v="64.156896551724131"/>
    <x v="8"/>
  </r>
  <r>
    <x v="0"/>
    <s v="US"/>
    <s v="USD"/>
    <n v="1418961600"/>
    <n v="1415824513"/>
    <b v="1"/>
    <n v="167"/>
    <b v="1"/>
    <s v="photography/photobooks"/>
    <n v="1.0347222222222223"/>
    <n v="111.52694610778443"/>
    <x v="8"/>
  </r>
  <r>
    <x v="0"/>
    <s v="US"/>
    <s v="USD"/>
    <n v="1465272091"/>
    <n v="1462248091"/>
    <b v="1"/>
    <n v="235"/>
    <b v="1"/>
    <s v="photography/photobooks"/>
    <n v="1.0681333333333334"/>
    <n v="170.44680851063831"/>
    <x v="8"/>
  </r>
  <r>
    <x v="0"/>
    <s v="US"/>
    <s v="USD"/>
    <n v="1413575739"/>
    <n v="1410983739"/>
    <b v="1"/>
    <n v="452"/>
    <b v="1"/>
    <s v="photography/photobooks"/>
    <n v="1.3896574712643677"/>
    <n v="133.7391592920354"/>
    <x v="8"/>
  </r>
  <r>
    <x v="0"/>
    <s v="US"/>
    <s v="USD"/>
    <n v="1419292800"/>
    <n v="1416592916"/>
    <b v="1"/>
    <n v="241"/>
    <b v="1"/>
    <s v="photography/photobooks"/>
    <n v="1.2484324324324325"/>
    <n v="95.834024896265561"/>
    <x v="8"/>
  </r>
  <r>
    <x v="0"/>
    <s v="SE"/>
    <s v="SEK"/>
    <n v="1487592090"/>
    <n v="1485000090"/>
    <b v="1"/>
    <n v="28"/>
    <b v="1"/>
    <s v="photography/photobooks"/>
    <n v="2.0699999999999998"/>
    <n v="221.78571428571428"/>
    <x v="8"/>
  </r>
  <r>
    <x v="0"/>
    <s v="US"/>
    <s v="USD"/>
    <n v="1471539138"/>
    <n v="1468947138"/>
    <b v="1"/>
    <n v="140"/>
    <b v="1"/>
    <s v="photography/photobooks"/>
    <n v="1.7400576923076922"/>
    <n v="32.315357142857138"/>
    <x v="8"/>
  </r>
  <r>
    <x v="0"/>
    <s v="US"/>
    <s v="USD"/>
    <n v="1453185447"/>
    <n v="1448951847"/>
    <b v="1"/>
    <n v="280"/>
    <b v="1"/>
    <s v="photography/photobooks"/>
    <n v="1.2032608695652174"/>
    <n v="98.839285714285708"/>
    <x v="8"/>
  </r>
  <r>
    <x v="0"/>
    <s v="US"/>
    <s v="USD"/>
    <n v="1489497886"/>
    <n v="1487082286"/>
    <b v="1"/>
    <n v="70"/>
    <b v="1"/>
    <s v="photography/photobooks"/>
    <n v="1.1044428571428573"/>
    <n v="55.222142857142863"/>
    <x v="8"/>
  </r>
  <r>
    <x v="0"/>
    <s v="US"/>
    <s v="USD"/>
    <n v="1485907200"/>
    <n v="1483292122"/>
    <b v="1"/>
    <n v="160"/>
    <b v="1"/>
    <s v="photography/photobooks"/>
    <n v="2.8156666666666665"/>
    <n v="52.793750000000003"/>
    <x v="8"/>
  </r>
  <r>
    <x v="0"/>
    <s v="US"/>
    <s v="USD"/>
    <n v="1426773920"/>
    <n v="1424185520"/>
    <b v="1"/>
    <n v="141"/>
    <b v="1"/>
    <s v="photography/photobooks"/>
    <n v="1.0067894736842105"/>
    <n v="135.66666666666666"/>
    <x v="8"/>
  </r>
  <r>
    <x v="0"/>
    <s v="US"/>
    <s v="USD"/>
    <n v="1445624695"/>
    <n v="1443464695"/>
    <b v="1"/>
    <n v="874"/>
    <b v="1"/>
    <s v="photography/photobooks"/>
    <n v="1.3482571428571428"/>
    <n v="53.991990846681922"/>
    <x v="8"/>
  </r>
  <r>
    <x v="0"/>
    <s v="US"/>
    <s v="USD"/>
    <n v="1417402800"/>
    <n v="1414610126"/>
    <b v="1"/>
    <n v="73"/>
    <b v="1"/>
    <s v="photography/photobooks"/>
    <n v="1.7595744680851064"/>
    <n v="56.643835616438359"/>
    <x v="8"/>
  </r>
  <r>
    <x v="0"/>
    <s v="AU"/>
    <s v="AUD"/>
    <n v="1455548400"/>
    <n v="1453461865"/>
    <b v="1"/>
    <n v="294"/>
    <b v="1"/>
    <s v="photography/photobooks"/>
    <n v="4.8402000000000003"/>
    <n v="82.316326530612244"/>
    <x v="8"/>
  </r>
  <r>
    <x v="0"/>
    <s v="US"/>
    <s v="USD"/>
    <n v="1462161540"/>
    <n v="1457913777"/>
    <b v="1"/>
    <n v="740"/>
    <b v="1"/>
    <s v="photography/photobooks"/>
    <n v="1.4514"/>
    <n v="88.26081081081081"/>
    <x v="8"/>
  </r>
  <r>
    <x v="0"/>
    <s v="US"/>
    <s v="USD"/>
    <n v="1441383062"/>
    <n v="1438791062"/>
    <b v="1"/>
    <n v="369"/>
    <b v="1"/>
    <s v="photography/photobooks"/>
    <n v="4.1773333333333333"/>
    <n v="84.905149051490511"/>
    <x v="8"/>
  </r>
  <r>
    <x v="0"/>
    <s v="US"/>
    <s v="USD"/>
    <n v="1464040800"/>
    <n v="1461527631"/>
    <b v="1"/>
    <n v="110"/>
    <b v="1"/>
    <s v="photography/photobooks"/>
    <n v="1.3242499999999999"/>
    <n v="48.154545454545456"/>
    <x v="8"/>
  </r>
  <r>
    <x v="0"/>
    <s v="US"/>
    <s v="USD"/>
    <n v="1440702910"/>
    <n v="1438110910"/>
    <b v="1"/>
    <n v="455"/>
    <b v="1"/>
    <s v="photography/photobooks"/>
    <n v="2.5030841666666666"/>
    <n v="66.015406593406595"/>
    <x v="8"/>
  </r>
  <r>
    <x v="0"/>
    <s v="DE"/>
    <s v="EUR"/>
    <n v="1470506400"/>
    <n v="1467358427"/>
    <b v="1"/>
    <n v="224"/>
    <b v="1"/>
    <s v="photography/photobooks"/>
    <n v="1.7989999999999999"/>
    <n v="96.375"/>
    <x v="8"/>
  </r>
  <r>
    <x v="0"/>
    <s v="US"/>
    <s v="USD"/>
    <n v="1421952370"/>
    <n v="1418064370"/>
    <b v="1"/>
    <n v="46"/>
    <b v="1"/>
    <s v="photography/photobooks"/>
    <n v="1.0262857142857142"/>
    <n v="156.17391304347825"/>
    <x v="8"/>
  </r>
  <r>
    <x v="0"/>
    <s v="US"/>
    <s v="USD"/>
    <n v="1483481019"/>
    <n v="1480629819"/>
    <b v="0"/>
    <n v="284"/>
    <b v="1"/>
    <s v="photography/photobooks"/>
    <n v="1.359861"/>
    <n v="95.764859154929582"/>
    <x v="8"/>
  </r>
  <r>
    <x v="0"/>
    <s v="US"/>
    <s v="USD"/>
    <n v="1416964500"/>
    <n v="1414368616"/>
    <b v="1"/>
    <n v="98"/>
    <b v="1"/>
    <s v="photography/photobooks"/>
    <n v="1.1786666666666668"/>
    <n v="180.40816326530611"/>
    <x v="8"/>
  </r>
  <r>
    <x v="2"/>
    <s v="US"/>
    <s v="USD"/>
    <n v="1420045538"/>
    <n v="1417453538"/>
    <b v="0"/>
    <n v="2"/>
    <b v="0"/>
    <s v="photography/nature"/>
    <n v="3.3333333333333332E-4"/>
    <n v="3"/>
    <x v="8"/>
  </r>
  <r>
    <x v="2"/>
    <s v="CA"/>
    <s v="CAD"/>
    <n v="1435708500"/>
    <n v="1434412500"/>
    <b v="0"/>
    <n v="1"/>
    <b v="0"/>
    <s v="photography/nature"/>
    <n v="0.04"/>
    <n v="20"/>
    <x v="8"/>
  </r>
  <r>
    <x v="2"/>
    <s v="US"/>
    <s v="USD"/>
    <n v="1416662034"/>
    <n v="1414066434"/>
    <b v="0"/>
    <n v="1"/>
    <b v="0"/>
    <s v="photography/nature"/>
    <n v="4.4444444444444444E-3"/>
    <n v="10"/>
    <x v="8"/>
  </r>
  <r>
    <x v="2"/>
    <s v="US"/>
    <s v="USD"/>
    <n v="1427847480"/>
    <n v="1424222024"/>
    <b v="0"/>
    <n v="0"/>
    <b v="0"/>
    <s v="photography/nature"/>
    <n v="0"/>
    <n v="0"/>
    <x v="8"/>
  </r>
  <r>
    <x v="2"/>
    <s v="US"/>
    <s v="USD"/>
    <n v="1425330960"/>
    <n v="1422393234"/>
    <b v="0"/>
    <n v="1"/>
    <b v="0"/>
    <s v="photography/nature"/>
    <n v="3.3333333333333332E-4"/>
    <n v="1"/>
    <x v="8"/>
  </r>
  <r>
    <x v="2"/>
    <s v="GB"/>
    <s v="GBP"/>
    <n v="1410930399"/>
    <n v="1405746399"/>
    <b v="0"/>
    <n v="11"/>
    <b v="0"/>
    <s v="photography/nature"/>
    <n v="0.28899999999999998"/>
    <n v="26.272727272727273"/>
    <x v="8"/>
  </r>
  <r>
    <x v="2"/>
    <s v="US"/>
    <s v="USD"/>
    <n v="1487844882"/>
    <n v="1487240082"/>
    <b v="0"/>
    <n v="0"/>
    <b v="0"/>
    <s v="photography/nature"/>
    <n v="0"/>
    <n v="0"/>
    <x v="8"/>
  </r>
  <r>
    <x v="2"/>
    <s v="US"/>
    <s v="USD"/>
    <n v="1447020620"/>
    <n v="1444425020"/>
    <b v="0"/>
    <n v="1"/>
    <b v="0"/>
    <s v="photography/nature"/>
    <n v="8.5714285714285715E-2"/>
    <n v="60"/>
    <x v="8"/>
  </r>
  <r>
    <x v="2"/>
    <s v="US"/>
    <s v="USD"/>
    <n v="1446524159"/>
    <n v="1443928559"/>
    <b v="0"/>
    <n v="6"/>
    <b v="0"/>
    <s v="photography/nature"/>
    <n v="0.34"/>
    <n v="28.333333333333332"/>
    <x v="8"/>
  </r>
  <r>
    <x v="2"/>
    <s v="GB"/>
    <s v="GBP"/>
    <n v="1463050034"/>
    <n v="1460458034"/>
    <b v="0"/>
    <n v="7"/>
    <b v="0"/>
    <s v="photography/nature"/>
    <n v="0.13466666666666666"/>
    <n v="14.428571428571429"/>
    <x v="8"/>
  </r>
  <r>
    <x v="2"/>
    <s v="US"/>
    <s v="USD"/>
    <n v="1432756039"/>
    <n v="1430164039"/>
    <b v="0"/>
    <n v="0"/>
    <b v="0"/>
    <s v="photography/nature"/>
    <n v="0"/>
    <n v="0"/>
    <x v="8"/>
  </r>
  <r>
    <x v="2"/>
    <s v="US"/>
    <s v="USD"/>
    <n v="1412135940"/>
    <n v="1410366708"/>
    <b v="0"/>
    <n v="16"/>
    <b v="0"/>
    <s v="photography/nature"/>
    <n v="0.49186046511627907"/>
    <n v="132.1875"/>
    <x v="8"/>
  </r>
  <r>
    <x v="2"/>
    <s v="US"/>
    <s v="USD"/>
    <n v="1441176447"/>
    <n v="1438584447"/>
    <b v="0"/>
    <n v="0"/>
    <b v="0"/>
    <s v="photography/nature"/>
    <n v="0"/>
    <n v="0"/>
    <x v="8"/>
  </r>
  <r>
    <x v="2"/>
    <s v="AU"/>
    <s v="AUD"/>
    <n v="1438495390"/>
    <n v="1435903390"/>
    <b v="0"/>
    <n v="0"/>
    <b v="0"/>
    <s v="photography/nature"/>
    <n v="0"/>
    <n v="0"/>
    <x v="8"/>
  </r>
  <r>
    <x v="2"/>
    <s v="US"/>
    <s v="USD"/>
    <n v="1442509200"/>
    <n v="1440513832"/>
    <b v="0"/>
    <n v="0"/>
    <b v="0"/>
    <s v="photography/nature"/>
    <n v="0"/>
    <n v="0"/>
    <x v="8"/>
  </r>
  <r>
    <x v="2"/>
    <s v="CA"/>
    <s v="CAD"/>
    <n v="1467603624"/>
    <n v="1465011624"/>
    <b v="0"/>
    <n v="12"/>
    <b v="0"/>
    <s v="photography/nature"/>
    <n v="0.45133333333333331"/>
    <n v="56.416666666666664"/>
    <x v="8"/>
  </r>
  <r>
    <x v="2"/>
    <s v="US"/>
    <s v="USD"/>
    <n v="1411227633"/>
    <n v="1408549233"/>
    <b v="0"/>
    <n v="1"/>
    <b v="0"/>
    <s v="photography/nature"/>
    <n v="0.04"/>
    <n v="100"/>
    <x v="8"/>
  </r>
  <r>
    <x v="2"/>
    <s v="GB"/>
    <s v="GBP"/>
    <n v="1440763920"/>
    <n v="1435656759"/>
    <b v="0"/>
    <n v="3"/>
    <b v="0"/>
    <s v="photography/nature"/>
    <n v="4.6666666666666669E-2"/>
    <n v="11.666666666666666"/>
    <x v="8"/>
  </r>
  <r>
    <x v="2"/>
    <s v="US"/>
    <s v="USD"/>
    <n v="1430270199"/>
    <n v="1428974199"/>
    <b v="0"/>
    <n v="1"/>
    <b v="0"/>
    <s v="photography/nature"/>
    <n v="3.3333333333333335E-3"/>
    <n v="50"/>
    <x v="8"/>
  </r>
  <r>
    <x v="2"/>
    <s v="US"/>
    <s v="USD"/>
    <n v="1415842193"/>
    <n v="1414110593"/>
    <b v="0"/>
    <n v="4"/>
    <b v="0"/>
    <s v="photography/nature"/>
    <n v="3.7600000000000001E-2"/>
    <n v="23.5"/>
    <x v="8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n v="0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n v="0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n v="0"/>
    <x v="3"/>
  </r>
  <r>
    <x v="2"/>
    <s v="GB"/>
    <s v="GBP"/>
    <n v="1450521990"/>
    <n v="1447757190"/>
    <b v="0"/>
    <n v="1"/>
    <b v="0"/>
    <s v="photography/places"/>
    <n v="5.0000000000000001E-3"/>
    <n v="5"/>
    <x v="8"/>
  </r>
  <r>
    <x v="2"/>
    <s v="US"/>
    <s v="USD"/>
    <n v="1445894400"/>
    <n v="1440961053"/>
    <b v="0"/>
    <n v="3"/>
    <b v="0"/>
    <s v="photography/places"/>
    <n v="9.2999999999999999E-2"/>
    <n v="31"/>
    <x v="8"/>
  </r>
  <r>
    <x v="2"/>
    <s v="GB"/>
    <s v="GBP"/>
    <n v="1411681391"/>
    <n v="1409089391"/>
    <b v="0"/>
    <n v="1"/>
    <b v="0"/>
    <s v="photography/places"/>
    <n v="7.5000000000000002E-4"/>
    <n v="15"/>
    <x v="8"/>
  </r>
  <r>
    <x v="2"/>
    <s v="US"/>
    <s v="USD"/>
    <n v="1401464101"/>
    <n v="1400600101"/>
    <b v="0"/>
    <n v="0"/>
    <b v="0"/>
    <s v="photography/places"/>
    <n v="0"/>
    <n v="0"/>
    <x v="8"/>
  </r>
  <r>
    <x v="2"/>
    <s v="CA"/>
    <s v="CAD"/>
    <n v="1482663600"/>
    <n v="1480800568"/>
    <b v="0"/>
    <n v="12"/>
    <b v="0"/>
    <s v="photography/places"/>
    <n v="0.79"/>
    <n v="131.66666666666666"/>
    <x v="8"/>
  </r>
  <r>
    <x v="2"/>
    <s v="US"/>
    <s v="USD"/>
    <n v="1428197422"/>
    <n v="1425609022"/>
    <b v="0"/>
    <n v="0"/>
    <b v="0"/>
    <s v="photography/places"/>
    <n v="0"/>
    <n v="0"/>
    <x v="8"/>
  </r>
  <r>
    <x v="2"/>
    <s v="US"/>
    <s v="USD"/>
    <n v="1418510965"/>
    <n v="1415918965"/>
    <b v="0"/>
    <n v="1"/>
    <b v="0"/>
    <s v="photography/places"/>
    <n v="1.3333333333333334E-4"/>
    <n v="1"/>
    <x v="8"/>
  </r>
  <r>
    <x v="2"/>
    <s v="US"/>
    <s v="USD"/>
    <n v="1422735120"/>
    <n v="1420091999"/>
    <b v="0"/>
    <n v="0"/>
    <b v="0"/>
    <s v="photography/places"/>
    <n v="0"/>
    <n v="0"/>
    <x v="8"/>
  </r>
  <r>
    <x v="2"/>
    <s v="US"/>
    <s v="USD"/>
    <n v="1444433886"/>
    <n v="1441841886"/>
    <b v="0"/>
    <n v="0"/>
    <b v="0"/>
    <s v="photography/places"/>
    <n v="0"/>
    <n v="0"/>
    <x v="8"/>
  </r>
  <r>
    <x v="2"/>
    <s v="IT"/>
    <s v="EUR"/>
    <n v="1443040464"/>
    <n v="1440448464"/>
    <b v="0"/>
    <n v="2"/>
    <b v="0"/>
    <s v="photography/places"/>
    <n v="1.7000000000000001E-2"/>
    <n v="510"/>
    <x v="8"/>
  </r>
  <r>
    <x v="2"/>
    <s v="GB"/>
    <s v="GBP"/>
    <n v="1459700741"/>
    <n v="1457112341"/>
    <b v="0"/>
    <n v="92"/>
    <b v="0"/>
    <s v="photography/places"/>
    <n v="0.29228571428571426"/>
    <n v="44.478260869565219"/>
    <x v="8"/>
  </r>
  <r>
    <x v="2"/>
    <s v="US"/>
    <s v="USD"/>
    <n v="1427503485"/>
    <n v="1423619085"/>
    <b v="0"/>
    <n v="0"/>
    <b v="0"/>
    <s v="photography/places"/>
    <n v="0"/>
    <n v="0"/>
    <x v="8"/>
  </r>
  <r>
    <x v="2"/>
    <s v="US"/>
    <s v="USD"/>
    <n v="1425154655"/>
    <n v="1422562655"/>
    <b v="0"/>
    <n v="3"/>
    <b v="0"/>
    <s v="photography/places"/>
    <n v="1.3636363636363637E-4"/>
    <n v="1"/>
    <x v="8"/>
  </r>
  <r>
    <x v="2"/>
    <s v="US"/>
    <s v="USD"/>
    <n v="1463329260"/>
    <n v="1458147982"/>
    <b v="0"/>
    <n v="10"/>
    <b v="0"/>
    <s v="photography/places"/>
    <n v="0.20499999999999999"/>
    <n v="20.5"/>
    <x v="8"/>
  </r>
  <r>
    <x v="2"/>
    <s v="US"/>
    <s v="USD"/>
    <n v="1403122380"/>
    <n v="1400634728"/>
    <b v="0"/>
    <n v="7"/>
    <b v="0"/>
    <s v="photography/places"/>
    <n v="2.8E-3"/>
    <n v="40"/>
    <x v="8"/>
  </r>
  <r>
    <x v="2"/>
    <s v="GB"/>
    <s v="GBP"/>
    <n v="1418469569"/>
    <n v="1414577969"/>
    <b v="0"/>
    <n v="3"/>
    <b v="0"/>
    <s v="photography/places"/>
    <n v="2.3076923076923078E-2"/>
    <n v="25"/>
    <x v="8"/>
  </r>
  <r>
    <x v="2"/>
    <s v="US"/>
    <s v="USD"/>
    <n v="1474360197"/>
    <n v="1471768197"/>
    <b v="0"/>
    <n v="0"/>
    <b v="0"/>
    <s v="photography/places"/>
    <n v="0"/>
    <n v="0"/>
    <x v="8"/>
  </r>
  <r>
    <x v="2"/>
    <s v="US"/>
    <s v="USD"/>
    <n v="1437926458"/>
    <n v="1432742458"/>
    <b v="0"/>
    <n v="1"/>
    <b v="0"/>
    <s v="photography/places"/>
    <n v="1.25E-3"/>
    <n v="1"/>
    <x v="8"/>
  </r>
  <r>
    <x v="2"/>
    <s v="GB"/>
    <s v="GBP"/>
    <n v="1460116576"/>
    <n v="1457528176"/>
    <b v="0"/>
    <n v="0"/>
    <b v="0"/>
    <s v="photography/places"/>
    <n v="0"/>
    <n v="0"/>
    <x v="8"/>
  </r>
  <r>
    <x v="2"/>
    <s v="US"/>
    <s v="USD"/>
    <n v="1405401060"/>
    <n v="1401585752"/>
    <b v="0"/>
    <n v="9"/>
    <b v="0"/>
    <s v="photography/places"/>
    <n v="7.3400000000000007E-2"/>
    <n v="40.777777777777779"/>
    <x v="8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n v="0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n v="0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n v="0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n v="0"/>
    <x v="4"/>
  </r>
  <r>
    <x v="2"/>
    <s v="DE"/>
    <s v="EUR"/>
    <n v="1440314472"/>
    <n v="1435130472"/>
    <b v="0"/>
    <n v="0"/>
    <b v="0"/>
    <s v="music/faith"/>
    <n v="0"/>
    <n v="0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n v="0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n v="0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n v="0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n v="0"/>
    <x v="4"/>
  </r>
  <r>
    <x v="2"/>
    <s v="US"/>
    <s v="USD"/>
    <n v="1445738783"/>
    <n v="1443146783"/>
    <b v="0"/>
    <n v="0"/>
    <b v="0"/>
    <s v="music/faith"/>
    <n v="0"/>
    <n v="0"/>
    <x v="4"/>
  </r>
  <r>
    <x v="2"/>
    <s v="US"/>
    <s v="USD"/>
    <n v="1434034800"/>
    <n v="1432849552"/>
    <b v="0"/>
    <n v="0"/>
    <b v="0"/>
    <s v="music/faith"/>
    <n v="0"/>
    <n v="0"/>
    <x v="4"/>
  </r>
  <r>
    <x v="2"/>
    <s v="US"/>
    <s v="USD"/>
    <n v="1452920400"/>
    <n v="1447777481"/>
    <b v="0"/>
    <n v="0"/>
    <b v="0"/>
    <s v="music/faith"/>
    <n v="0"/>
    <n v="0"/>
    <x v="4"/>
  </r>
  <r>
    <x v="2"/>
    <s v="US"/>
    <s v="USD"/>
    <n v="1473802200"/>
    <n v="1472746374"/>
    <b v="0"/>
    <n v="0"/>
    <b v="0"/>
    <s v="music/faith"/>
    <n v="0"/>
    <n v="0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n v="0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8"/>
  </r>
  <r>
    <x v="0"/>
    <s v="US"/>
    <s v="USD"/>
    <n v="1483822800"/>
    <n v="1481058170"/>
    <b v="0"/>
    <n v="34"/>
    <b v="1"/>
    <s v="photography/photobooks"/>
    <n v="1.0874999999999999"/>
    <n v="63.970588235294116"/>
    <x v="8"/>
  </r>
  <r>
    <x v="0"/>
    <s v="US"/>
    <s v="USD"/>
    <n v="1472270340"/>
    <n v="1470348775"/>
    <b v="0"/>
    <n v="67"/>
    <b v="1"/>
    <s v="photography/photobooks"/>
    <n v="1.0041666666666667"/>
    <n v="89.925373134328353"/>
    <x v="8"/>
  </r>
  <r>
    <x v="0"/>
    <s v="GB"/>
    <s v="GBP"/>
    <n v="1425821477"/>
    <n v="1421937077"/>
    <b v="0"/>
    <n v="70"/>
    <b v="1"/>
    <s v="photography/photobooks"/>
    <n v="1.1845454545454546"/>
    <n v="93.071428571428569"/>
    <x v="8"/>
  </r>
  <r>
    <x v="0"/>
    <s v="US"/>
    <s v="USD"/>
    <n v="1482372000"/>
    <n v="1479276838"/>
    <b v="0"/>
    <n v="89"/>
    <b v="1"/>
    <s v="photography/photobooks"/>
    <n v="1.1401428571428571"/>
    <n v="89.674157303370791"/>
    <x v="8"/>
  </r>
  <r>
    <x v="0"/>
    <s v="US"/>
    <s v="USD"/>
    <n v="1479952800"/>
    <n v="1477368867"/>
    <b v="0"/>
    <n v="107"/>
    <b v="1"/>
    <s v="photography/photobooks"/>
    <n v="1.4810000000000001"/>
    <n v="207.61682242990653"/>
    <x v="8"/>
  </r>
  <r>
    <x v="0"/>
    <s v="GB"/>
    <s v="GBP"/>
    <n v="1447426800"/>
    <n v="1444904830"/>
    <b v="0"/>
    <n v="159"/>
    <b v="1"/>
    <s v="photography/photobooks"/>
    <n v="1.0495555555555556"/>
    <n v="59.408805031446541"/>
    <x v="8"/>
  </r>
  <r>
    <x v="0"/>
    <s v="CA"/>
    <s v="CAD"/>
    <n v="1441234143"/>
    <n v="1438642143"/>
    <b v="0"/>
    <n v="181"/>
    <b v="1"/>
    <s v="photography/photobooks"/>
    <n v="1.29948"/>
    <n v="358.97237569060775"/>
    <x v="8"/>
  </r>
  <r>
    <x v="0"/>
    <s v="LU"/>
    <s v="EUR"/>
    <n v="1488394800"/>
    <n v="1485213921"/>
    <b v="0"/>
    <n v="131"/>
    <b v="1"/>
    <s v="photography/photobooks"/>
    <n v="1.2348756218905472"/>
    <n v="94.736641221374043"/>
    <x v="8"/>
  </r>
  <r>
    <x v="0"/>
    <s v="US"/>
    <s v="USD"/>
    <n v="1461096304"/>
    <n v="1458936304"/>
    <b v="0"/>
    <n v="125"/>
    <b v="1"/>
    <s v="photography/photobooks"/>
    <n v="2.0162"/>
    <n v="80.647999999999996"/>
    <x v="8"/>
  </r>
  <r>
    <x v="0"/>
    <s v="US"/>
    <s v="USD"/>
    <n v="1426787123"/>
    <n v="1424198723"/>
    <b v="0"/>
    <n v="61"/>
    <b v="1"/>
    <s v="photography/photobooks"/>
    <n v="1.0289999999999999"/>
    <n v="168.68852459016392"/>
    <x v="8"/>
  </r>
  <r>
    <x v="0"/>
    <s v="GB"/>
    <s v="GBP"/>
    <n v="1476425082"/>
    <n v="1473833082"/>
    <b v="0"/>
    <n v="90"/>
    <b v="1"/>
    <s v="photography/photobooks"/>
    <n v="2.6016666666666666"/>
    <n v="34.68888888888889"/>
    <x v="8"/>
  </r>
  <r>
    <x v="0"/>
    <s v="DK"/>
    <s v="DKK"/>
    <n v="1458579568"/>
    <n v="1455991168"/>
    <b v="0"/>
    <n v="35"/>
    <b v="1"/>
    <s v="photography/photobooks"/>
    <n v="1.08"/>
    <n v="462.85714285714283"/>
    <x v="8"/>
  </r>
  <r>
    <x v="0"/>
    <s v="CA"/>
    <s v="CAD"/>
    <n v="1428091353"/>
    <n v="1425502953"/>
    <b v="0"/>
    <n v="90"/>
    <b v="1"/>
    <s v="photography/photobooks"/>
    <n v="1.1052941176470588"/>
    <n v="104.38888888888889"/>
    <x v="8"/>
  </r>
  <r>
    <x v="0"/>
    <s v="US"/>
    <s v="USD"/>
    <n v="1444071361"/>
    <n v="1441479361"/>
    <b v="0"/>
    <n v="4"/>
    <b v="1"/>
    <s v="photography/photobooks"/>
    <n v="1.2"/>
    <n v="7.5"/>
    <x v="8"/>
  </r>
  <r>
    <x v="0"/>
    <s v="US"/>
    <s v="USD"/>
    <n v="1472443269"/>
    <n v="1468987269"/>
    <b v="0"/>
    <n v="120"/>
    <b v="1"/>
    <s v="photography/photobooks"/>
    <n v="1.0282909090909091"/>
    <n v="47.13"/>
    <x v="8"/>
  </r>
  <r>
    <x v="0"/>
    <s v="US"/>
    <s v="USD"/>
    <n v="1485631740"/>
    <n v="1483041083"/>
    <b v="0"/>
    <n v="14"/>
    <b v="1"/>
    <s v="photography/photobooks"/>
    <n v="1.1599999999999999"/>
    <n v="414.28571428571428"/>
    <x v="8"/>
  </r>
  <r>
    <x v="0"/>
    <s v="US"/>
    <s v="USD"/>
    <n v="1468536992"/>
    <n v="1463352992"/>
    <b v="0"/>
    <n v="27"/>
    <b v="1"/>
    <s v="photography/photobooks"/>
    <n v="1.147"/>
    <n v="42.481481481481481"/>
    <x v="8"/>
  </r>
  <r>
    <x v="0"/>
    <s v="US"/>
    <s v="USD"/>
    <n v="1427309629"/>
    <n v="1425585229"/>
    <b v="0"/>
    <n v="49"/>
    <b v="1"/>
    <s v="photography/photobooks"/>
    <n v="1.0660000000000001"/>
    <n v="108.77551020408163"/>
    <x v="8"/>
  </r>
  <r>
    <x v="0"/>
    <s v="US"/>
    <s v="USD"/>
    <n v="1456416513"/>
    <n v="1454688513"/>
    <b v="0"/>
    <n v="102"/>
    <b v="1"/>
    <s v="photography/photobooks"/>
    <n v="1.6544000000000001"/>
    <n v="81.098039215686271"/>
    <x v="8"/>
  </r>
  <r>
    <x v="0"/>
    <s v="GB"/>
    <s v="GBP"/>
    <n v="1442065060"/>
    <n v="1437745060"/>
    <b v="0"/>
    <n v="3"/>
    <b v="1"/>
    <s v="photography/photobooks"/>
    <n v="1.55"/>
    <n v="51.666666666666664"/>
    <x v="8"/>
  </r>
  <r>
    <x v="0"/>
    <s v="US"/>
    <s v="USD"/>
    <n v="1457739245"/>
    <n v="1455147245"/>
    <b v="0"/>
    <n v="25"/>
    <b v="1"/>
    <s v="photography/photobooks"/>
    <n v="8.85"/>
    <n v="35.4"/>
    <x v="8"/>
  </r>
  <r>
    <x v="0"/>
    <s v="US"/>
    <s v="USD"/>
    <n v="1477255840"/>
    <n v="1474663840"/>
    <b v="0"/>
    <n v="118"/>
    <b v="1"/>
    <s v="photography/photobooks"/>
    <n v="1.0190833333333333"/>
    <n v="103.63559322033899"/>
    <x v="8"/>
  </r>
  <r>
    <x v="2"/>
    <s v="GB"/>
    <s v="GBP"/>
    <n v="1407065979"/>
    <n v="1404560379"/>
    <b v="1"/>
    <n v="39"/>
    <b v="0"/>
    <s v="photography/photobooks"/>
    <n v="0.19600000000000001"/>
    <n v="55.282051282051285"/>
    <x v="8"/>
  </r>
  <r>
    <x v="2"/>
    <s v="US"/>
    <s v="USD"/>
    <n v="1407972712"/>
    <n v="1405380712"/>
    <b v="1"/>
    <n v="103"/>
    <b v="0"/>
    <s v="photography/photobooks"/>
    <n v="0.59467839999999994"/>
    <n v="72.16970873786407"/>
    <x v="8"/>
  </r>
  <r>
    <x v="2"/>
    <s v="AU"/>
    <s v="AUD"/>
    <n v="1408999088"/>
    <n v="1407184688"/>
    <b v="1"/>
    <n v="0"/>
    <b v="0"/>
    <s v="photography/photobooks"/>
    <n v="0"/>
    <n v="0"/>
    <x v="8"/>
  </r>
  <r>
    <x v="2"/>
    <s v="US"/>
    <s v="USD"/>
    <n v="1407080884"/>
    <n v="1404488884"/>
    <b v="1"/>
    <n v="39"/>
    <b v="0"/>
    <s v="photography/photobooks"/>
    <n v="0.4572"/>
    <n v="58.615384615384613"/>
    <x v="8"/>
  </r>
  <r>
    <x v="2"/>
    <s v="US"/>
    <s v="USD"/>
    <n v="1411824444"/>
    <n v="1406640444"/>
    <b v="1"/>
    <n v="15"/>
    <b v="0"/>
    <s v="photography/photobooks"/>
    <n v="3.7400000000000003E-2"/>
    <n v="12.466666666666667"/>
    <x v="8"/>
  </r>
  <r>
    <x v="2"/>
    <s v="US"/>
    <s v="USD"/>
    <n v="1421177959"/>
    <n v="1418585959"/>
    <b v="1"/>
    <n v="22"/>
    <b v="0"/>
    <s v="photography/photobooks"/>
    <n v="2.7025E-2"/>
    <n v="49.136363636363633"/>
    <x v="8"/>
  </r>
  <r>
    <x v="2"/>
    <s v="US"/>
    <s v="USD"/>
    <n v="1413312194"/>
    <n v="1410288194"/>
    <b v="1"/>
    <n v="92"/>
    <b v="0"/>
    <s v="photography/photobooks"/>
    <n v="0.56514285714285717"/>
    <n v="150.5"/>
    <x v="8"/>
  </r>
  <r>
    <x v="2"/>
    <s v="GB"/>
    <s v="GBP"/>
    <n v="1414107040"/>
    <n v="1411515040"/>
    <b v="1"/>
    <n v="25"/>
    <b v="0"/>
    <s v="photography/photobooks"/>
    <n v="0.21309523809523809"/>
    <n v="35.799999999999997"/>
    <x v="8"/>
  </r>
  <r>
    <x v="2"/>
    <s v="GB"/>
    <s v="GBP"/>
    <n v="1404666836"/>
    <n v="1399482836"/>
    <b v="1"/>
    <n v="19"/>
    <b v="0"/>
    <s v="photography/photobooks"/>
    <n v="0.156"/>
    <n v="45.157894736842103"/>
    <x v="8"/>
  </r>
  <r>
    <x v="2"/>
    <s v="US"/>
    <s v="USD"/>
    <n v="1421691298"/>
    <n v="1417803298"/>
    <b v="1"/>
    <n v="19"/>
    <b v="0"/>
    <s v="photography/photobooks"/>
    <n v="6.2566666666666673E-2"/>
    <n v="98.78947368421052"/>
    <x v="8"/>
  </r>
  <r>
    <x v="2"/>
    <s v="US"/>
    <s v="USD"/>
    <n v="1417273140"/>
    <n v="1413609292"/>
    <b v="1"/>
    <n v="13"/>
    <b v="0"/>
    <s v="photography/photobooks"/>
    <n v="0.4592"/>
    <n v="88.307692307692307"/>
    <x v="8"/>
  </r>
  <r>
    <x v="2"/>
    <s v="US"/>
    <s v="USD"/>
    <n v="1414193160"/>
    <n v="1410305160"/>
    <b v="1"/>
    <n v="124"/>
    <b v="0"/>
    <s v="photography/photobooks"/>
    <n v="0.65101538461538466"/>
    <n v="170.62903225806451"/>
    <x v="8"/>
  </r>
  <r>
    <x v="2"/>
    <s v="GB"/>
    <s v="GBP"/>
    <n v="1414623471"/>
    <n v="1411513071"/>
    <b v="1"/>
    <n v="4"/>
    <b v="0"/>
    <s v="photography/photobooks"/>
    <n v="6.7000000000000004E-2"/>
    <n v="83.75"/>
    <x v="8"/>
  </r>
  <r>
    <x v="2"/>
    <s v="NL"/>
    <s v="EUR"/>
    <n v="1424421253"/>
    <n v="1421829253"/>
    <b v="1"/>
    <n v="10"/>
    <b v="0"/>
    <s v="photography/photobooks"/>
    <n v="0.135625"/>
    <n v="65.099999999999994"/>
    <x v="8"/>
  </r>
  <r>
    <x v="2"/>
    <s v="US"/>
    <s v="USD"/>
    <n v="1427485395"/>
    <n v="1423600995"/>
    <b v="1"/>
    <n v="15"/>
    <b v="0"/>
    <s v="photography/photobooks"/>
    <n v="1.9900000000000001E-2"/>
    <n v="66.333333333333329"/>
    <x v="8"/>
  </r>
  <r>
    <x v="2"/>
    <s v="US"/>
    <s v="USD"/>
    <n v="1472834180"/>
    <n v="1470242180"/>
    <b v="1"/>
    <n v="38"/>
    <b v="0"/>
    <s v="photography/photobooks"/>
    <n v="0.36236363636363639"/>
    <n v="104.89473684210526"/>
    <x v="8"/>
  </r>
  <r>
    <x v="2"/>
    <s v="US"/>
    <s v="USD"/>
    <n v="1467469510"/>
    <n v="1462285510"/>
    <b v="1"/>
    <n v="152"/>
    <b v="0"/>
    <s v="photography/photobooks"/>
    <n v="0.39743333333333336"/>
    <n v="78.440789473684205"/>
    <x v="8"/>
  </r>
  <r>
    <x v="2"/>
    <s v="US"/>
    <s v="USD"/>
    <n v="1473950945"/>
    <n v="1471272545"/>
    <b v="1"/>
    <n v="24"/>
    <b v="0"/>
    <s v="photography/photobooks"/>
    <n v="0.25763636363636366"/>
    <n v="59.041666666666664"/>
    <x v="8"/>
  </r>
  <r>
    <x v="2"/>
    <s v="US"/>
    <s v="USD"/>
    <n v="1456062489"/>
    <n v="1453211289"/>
    <b v="1"/>
    <n v="76"/>
    <b v="0"/>
    <s v="photography/photobooks"/>
    <n v="0.15491428571428573"/>
    <n v="71.34210526315789"/>
    <x v="8"/>
  </r>
  <r>
    <x v="2"/>
    <s v="US"/>
    <s v="USD"/>
    <n v="1432248478"/>
    <n v="1429656478"/>
    <b v="1"/>
    <n v="185"/>
    <b v="0"/>
    <s v="photography/photobooks"/>
    <n v="0.236925"/>
    <n v="51.227027027027027"/>
    <x v="8"/>
  </r>
  <r>
    <x v="2"/>
    <s v="US"/>
    <s v="USD"/>
    <n v="1422674700"/>
    <n v="1419954240"/>
    <b v="1"/>
    <n v="33"/>
    <b v="0"/>
    <s v="photography/photobooks"/>
    <n v="0.39760000000000001"/>
    <n v="60.242424242424242"/>
    <x v="8"/>
  </r>
  <r>
    <x v="2"/>
    <s v="US"/>
    <s v="USD"/>
    <n v="1413417600"/>
    <n v="1410750855"/>
    <b v="1"/>
    <n v="108"/>
    <b v="0"/>
    <s v="photography/photobooks"/>
    <n v="0.20220833333333332"/>
    <n v="44.935185185185183"/>
    <x v="8"/>
  </r>
  <r>
    <x v="2"/>
    <s v="NL"/>
    <s v="EUR"/>
    <n v="1418649177"/>
    <n v="1416057177"/>
    <b v="1"/>
    <n v="29"/>
    <b v="0"/>
    <s v="photography/photobooks"/>
    <n v="0.47631578947368419"/>
    <n v="31.206896551724139"/>
    <x v="8"/>
  </r>
  <r>
    <x v="2"/>
    <s v="US"/>
    <s v="USD"/>
    <n v="1428158637"/>
    <n v="1425570237"/>
    <b v="1"/>
    <n v="24"/>
    <b v="0"/>
    <s v="photography/photobooks"/>
    <n v="0.15329999999999999"/>
    <n v="63.875"/>
    <x v="8"/>
  </r>
  <r>
    <x v="2"/>
    <s v="GB"/>
    <s v="GBP"/>
    <n v="1414795542"/>
    <n v="1412203542"/>
    <b v="1"/>
    <n v="4"/>
    <b v="0"/>
    <s v="photography/photobooks"/>
    <n v="1.3818181818181818E-2"/>
    <n v="19"/>
    <x v="8"/>
  </r>
  <r>
    <x v="2"/>
    <s v="US"/>
    <s v="USD"/>
    <n v="1421042403"/>
    <n v="1415858403"/>
    <b v="1"/>
    <n v="4"/>
    <b v="0"/>
    <s v="photography/photobooks"/>
    <n v="5.0000000000000001E-3"/>
    <n v="10"/>
    <x v="8"/>
  </r>
  <r>
    <x v="2"/>
    <s v="US"/>
    <s v="USD"/>
    <n v="1423152678"/>
    <n v="1420560678"/>
    <b v="1"/>
    <n v="15"/>
    <b v="0"/>
    <s v="photography/photobooks"/>
    <n v="4.9575757575757579E-2"/>
    <n v="109.06666666666666"/>
    <x v="8"/>
  </r>
  <r>
    <x v="2"/>
    <s v="GB"/>
    <s v="GBP"/>
    <n v="1422553565"/>
    <n v="1417369565"/>
    <b v="1"/>
    <n v="4"/>
    <b v="0"/>
    <s v="photography/photobooks"/>
    <n v="3.5666666666666666E-2"/>
    <n v="26.75"/>
    <x v="8"/>
  </r>
  <r>
    <x v="2"/>
    <s v="US"/>
    <s v="USD"/>
    <n v="1439189940"/>
    <n v="1435970682"/>
    <b v="1"/>
    <n v="139"/>
    <b v="0"/>
    <s v="photography/photobooks"/>
    <n v="0.61124000000000001"/>
    <n v="109.93525179856115"/>
    <x v="8"/>
  </r>
  <r>
    <x v="2"/>
    <s v="AU"/>
    <s v="AUD"/>
    <n v="1417127040"/>
    <n v="1414531440"/>
    <b v="1"/>
    <n v="2"/>
    <b v="0"/>
    <s v="photography/photobooks"/>
    <n v="1.3333333333333334E-2"/>
    <n v="20"/>
    <x v="8"/>
  </r>
  <r>
    <x v="2"/>
    <s v="US"/>
    <s v="USD"/>
    <n v="1423660422"/>
    <n v="1420636422"/>
    <b v="1"/>
    <n v="18"/>
    <b v="0"/>
    <s v="photography/photobooks"/>
    <n v="0.11077777777777778"/>
    <n v="55.388888888888886"/>
    <x v="8"/>
  </r>
  <r>
    <x v="2"/>
    <s v="DE"/>
    <s v="EUR"/>
    <n v="1476460800"/>
    <n v="1473922541"/>
    <b v="1"/>
    <n v="81"/>
    <b v="0"/>
    <s v="photography/photobooks"/>
    <n v="0.38735714285714284"/>
    <n v="133.90123456790124"/>
    <x v="8"/>
  </r>
  <r>
    <x v="2"/>
    <s v="GB"/>
    <s v="GBP"/>
    <n v="1469356366"/>
    <n v="1464172366"/>
    <b v="1"/>
    <n v="86"/>
    <b v="0"/>
    <s v="photography/photobooks"/>
    <n v="0.22052631578947368"/>
    <n v="48.720930232558139"/>
    <x v="8"/>
  </r>
  <r>
    <x v="2"/>
    <s v="US"/>
    <s v="USD"/>
    <n v="1481809189"/>
    <n v="1479217189"/>
    <b v="1"/>
    <n v="140"/>
    <b v="0"/>
    <s v="photography/photobooks"/>
    <n v="0.67549999999999999"/>
    <n v="48.25"/>
    <x v="8"/>
  </r>
  <r>
    <x v="2"/>
    <s v="US"/>
    <s v="USD"/>
    <n v="1454572233"/>
    <n v="1449388233"/>
    <b v="1"/>
    <n v="37"/>
    <b v="0"/>
    <s v="photography/photobooks"/>
    <n v="0.136375"/>
    <n v="58.972972972972975"/>
    <x v="8"/>
  </r>
  <r>
    <x v="2"/>
    <s v="GB"/>
    <s v="GBP"/>
    <n v="1415740408"/>
    <n v="1414008808"/>
    <b v="1"/>
    <n v="6"/>
    <b v="0"/>
    <s v="photography/photobooks"/>
    <n v="1.7457500000000001E-2"/>
    <n v="11.638333333333334"/>
    <x v="8"/>
  </r>
  <r>
    <x v="2"/>
    <s v="GB"/>
    <s v="GBP"/>
    <n v="1476109970"/>
    <n v="1473517970"/>
    <b v="1"/>
    <n v="113"/>
    <b v="0"/>
    <s v="photography/photobooks"/>
    <n v="0.20449632511889321"/>
    <n v="83.716814159292042"/>
    <x v="8"/>
  </r>
  <r>
    <x v="2"/>
    <s v="GB"/>
    <s v="GBP"/>
    <n v="1450181400"/>
    <n v="1447429868"/>
    <b v="1"/>
    <n v="37"/>
    <b v="0"/>
    <s v="photography/photobooks"/>
    <n v="0.13852941176470587"/>
    <n v="63.648648648648646"/>
    <x v="8"/>
  </r>
  <r>
    <x v="2"/>
    <s v="DE"/>
    <s v="EUR"/>
    <n v="1435442340"/>
    <n v="1433416830"/>
    <b v="1"/>
    <n v="18"/>
    <b v="0"/>
    <s v="photography/photobooks"/>
    <n v="0.48485714285714288"/>
    <n v="94.277777777777771"/>
    <x v="8"/>
  </r>
  <r>
    <x v="2"/>
    <s v="US"/>
    <s v="USD"/>
    <n v="1423878182"/>
    <n v="1421199782"/>
    <b v="1"/>
    <n v="75"/>
    <b v="0"/>
    <s v="photography/photobooks"/>
    <n v="0.308"/>
    <n v="71.86666666666666"/>
    <x v="8"/>
  </r>
  <r>
    <x v="2"/>
    <s v="US"/>
    <s v="USD"/>
    <n v="1447521404"/>
    <n v="1444061804"/>
    <b v="1"/>
    <n v="52"/>
    <b v="0"/>
    <s v="photography/photobooks"/>
    <n v="0.35174193548387095"/>
    <n v="104.84615384615384"/>
    <x v="8"/>
  </r>
  <r>
    <x v="2"/>
    <s v="DE"/>
    <s v="EUR"/>
    <n v="1443808800"/>
    <n v="1441048658"/>
    <b v="1"/>
    <n v="122"/>
    <b v="0"/>
    <s v="photography/photobooks"/>
    <n v="0.36404444444444445"/>
    <n v="67.139344262295083"/>
    <x v="8"/>
  </r>
  <r>
    <x v="2"/>
    <s v="GB"/>
    <s v="GBP"/>
    <n v="1412090349"/>
    <n v="1409066349"/>
    <b v="1"/>
    <n v="8"/>
    <b v="0"/>
    <s v="photography/photobooks"/>
    <n v="2.955E-2"/>
    <n v="73.875"/>
    <x v="8"/>
  </r>
  <r>
    <x v="2"/>
    <s v="US"/>
    <s v="USD"/>
    <n v="1411868313"/>
    <n v="1409276313"/>
    <b v="1"/>
    <n v="8"/>
    <b v="0"/>
    <s v="photography/photobooks"/>
    <n v="0.1106"/>
    <n v="69.125"/>
    <x v="8"/>
  </r>
  <r>
    <x v="2"/>
    <s v="US"/>
    <s v="USD"/>
    <n v="1486830030"/>
    <n v="1483806030"/>
    <b v="1"/>
    <n v="96"/>
    <b v="0"/>
    <s v="photography/photobooks"/>
    <n v="0.41407142857142859"/>
    <n v="120.77083333333333"/>
    <x v="8"/>
  </r>
  <r>
    <x v="2"/>
    <s v="CA"/>
    <s v="CAD"/>
    <n v="1425246439"/>
    <n v="1422222439"/>
    <b v="1"/>
    <n v="9"/>
    <b v="0"/>
    <s v="photography/photobooks"/>
    <n v="0.10857142857142857"/>
    <n v="42.222222222222221"/>
    <x v="8"/>
  </r>
  <r>
    <x v="2"/>
    <s v="US"/>
    <s v="USD"/>
    <n v="1408657826"/>
    <n v="1407621026"/>
    <b v="0"/>
    <n v="2"/>
    <b v="0"/>
    <s v="photography/photobooks"/>
    <n v="3.3333333333333333E-2"/>
    <n v="7.5"/>
    <x v="8"/>
  </r>
  <r>
    <x v="2"/>
    <s v="US"/>
    <s v="USD"/>
    <n v="1414123200"/>
    <n v="1408962270"/>
    <b v="0"/>
    <n v="26"/>
    <b v="0"/>
    <s v="photography/photobooks"/>
    <n v="7.407407407407407E-4"/>
    <n v="1.5384615384615385"/>
    <x v="8"/>
  </r>
  <r>
    <x v="2"/>
    <s v="GB"/>
    <s v="GBP"/>
    <n v="1467531536"/>
    <n v="1464939536"/>
    <b v="0"/>
    <n v="23"/>
    <b v="0"/>
    <s v="photography/photobooks"/>
    <n v="0.13307692307692306"/>
    <n v="37.608695652173914"/>
    <x v="8"/>
  </r>
  <r>
    <x v="2"/>
    <s v="GB"/>
    <s v="GBP"/>
    <n v="1407532812"/>
    <n v="1404940812"/>
    <b v="0"/>
    <n v="0"/>
    <b v="0"/>
    <s v="photography/photobooks"/>
    <n v="0"/>
    <n v="0"/>
    <x v="8"/>
  </r>
  <r>
    <x v="2"/>
    <s v="GB"/>
    <s v="GBP"/>
    <n v="1425108736"/>
    <n v="1422516736"/>
    <b v="0"/>
    <n v="140"/>
    <b v="0"/>
    <s v="photography/photobooks"/>
    <n v="0.49183333333333334"/>
    <n v="42.157142857142858"/>
    <x v="8"/>
  </r>
  <r>
    <x v="2"/>
    <s v="US"/>
    <s v="USD"/>
    <n v="1435787137"/>
    <n v="1434577537"/>
    <b v="0"/>
    <n v="0"/>
    <b v="0"/>
    <s v="photography/photobooks"/>
    <n v="0"/>
    <n v="0"/>
    <x v="8"/>
  </r>
  <r>
    <x v="2"/>
    <s v="CH"/>
    <s v="CHF"/>
    <n v="1469473200"/>
    <n v="1467061303"/>
    <b v="0"/>
    <n v="6"/>
    <b v="0"/>
    <s v="photography/photobooks"/>
    <n v="2.036E-2"/>
    <n v="84.833333333333329"/>
    <x v="8"/>
  </r>
  <r>
    <x v="2"/>
    <s v="US"/>
    <s v="USD"/>
    <n v="1485759540"/>
    <n v="1480607607"/>
    <b v="0"/>
    <n v="100"/>
    <b v="0"/>
    <s v="photography/photobooks"/>
    <n v="0.52327777777777773"/>
    <n v="94.19"/>
    <x v="8"/>
  </r>
  <r>
    <x v="2"/>
    <s v="US"/>
    <s v="USD"/>
    <n v="1428035850"/>
    <n v="1425447450"/>
    <b v="0"/>
    <n v="0"/>
    <b v="0"/>
    <s v="photography/photobooks"/>
    <n v="0"/>
    <n v="0"/>
    <x v="8"/>
  </r>
  <r>
    <x v="2"/>
    <s v="US"/>
    <s v="USD"/>
    <n v="1406743396"/>
    <n v="1404151396"/>
    <b v="0"/>
    <n v="4"/>
    <b v="0"/>
    <s v="photography/photobooks"/>
    <n v="2.0833333333333332E-2"/>
    <n v="6.25"/>
    <x v="8"/>
  </r>
  <r>
    <x v="2"/>
    <s v="US"/>
    <s v="USD"/>
    <n v="1427850090"/>
    <n v="1425261690"/>
    <b v="0"/>
    <n v="8"/>
    <b v="0"/>
    <s v="photography/photobooks"/>
    <n v="6.565384615384616E-2"/>
    <n v="213.375"/>
    <x v="8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n v="0"/>
    <x v="6"/>
  </r>
  <r>
    <x v="2"/>
    <s v="US"/>
    <s v="USD"/>
    <n v="1488958200"/>
    <n v="1484912974"/>
    <b v="0"/>
    <n v="16"/>
    <b v="0"/>
    <s v="games/mobile games"/>
    <n v="8.0833333333333326E-2"/>
    <n v="90.9375"/>
    <x v="6"/>
  </r>
  <r>
    <x v="2"/>
    <s v="US"/>
    <s v="USD"/>
    <n v="1402600085"/>
    <n v="1400008085"/>
    <b v="0"/>
    <n v="2"/>
    <b v="0"/>
    <s v="games/mobile games"/>
    <n v="4.0000000000000001E-3"/>
    <n v="5"/>
    <x v="6"/>
  </r>
  <r>
    <x v="2"/>
    <s v="US"/>
    <s v="USD"/>
    <n v="1399223500"/>
    <n v="1396631500"/>
    <b v="0"/>
    <n v="48"/>
    <b v="0"/>
    <s v="games/mobile games"/>
    <n v="0.42892307692307691"/>
    <n v="58.083333333333336"/>
    <x v="6"/>
  </r>
  <r>
    <x v="2"/>
    <s v="GB"/>
    <s v="GBP"/>
    <n v="1478425747"/>
    <n v="1475398147"/>
    <b v="0"/>
    <n v="2"/>
    <b v="0"/>
    <s v="games/mobile games"/>
    <n v="3.6363636363636364E-5"/>
    <n v="2"/>
    <x v="6"/>
  </r>
  <r>
    <x v="2"/>
    <s v="US"/>
    <s v="USD"/>
    <n v="1488340800"/>
    <n v="1483768497"/>
    <b v="0"/>
    <n v="2"/>
    <b v="0"/>
    <s v="games/mobile games"/>
    <n v="5.0000000000000001E-3"/>
    <n v="62.5"/>
    <x v="6"/>
  </r>
  <r>
    <x v="2"/>
    <s v="US"/>
    <s v="USD"/>
    <n v="1478383912"/>
    <n v="1475791912"/>
    <b v="0"/>
    <n v="1"/>
    <b v="0"/>
    <s v="games/mobile games"/>
    <n v="5.0000000000000001E-4"/>
    <n v="10"/>
    <x v="6"/>
  </r>
  <r>
    <x v="2"/>
    <s v="US"/>
    <s v="USD"/>
    <n v="1450166340"/>
    <n v="1448044925"/>
    <b v="0"/>
    <n v="17"/>
    <b v="0"/>
    <s v="games/mobile games"/>
    <n v="4.8680000000000001E-2"/>
    <n v="71.588235294117652"/>
    <x v="6"/>
  </r>
  <r>
    <x v="2"/>
    <s v="US"/>
    <s v="USD"/>
    <n v="1483488249"/>
    <n v="1480896249"/>
    <b v="0"/>
    <n v="0"/>
    <b v="0"/>
    <s v="games/mobile games"/>
    <n v="0"/>
    <n v="0"/>
    <x v="6"/>
  </r>
  <r>
    <x v="2"/>
    <s v="US"/>
    <s v="USD"/>
    <n v="1454213820"/>
    <n v="1451723535"/>
    <b v="0"/>
    <n v="11"/>
    <b v="0"/>
    <s v="games/mobile games"/>
    <n v="0.10314285714285715"/>
    <n v="32.81818181818182"/>
    <x v="6"/>
  </r>
  <r>
    <x v="2"/>
    <s v="US"/>
    <s v="USD"/>
    <n v="1416512901"/>
    <n v="1413053301"/>
    <b v="0"/>
    <n v="95"/>
    <b v="0"/>
    <s v="games/mobile games"/>
    <n v="0.7178461538461538"/>
    <n v="49.11578947368421"/>
    <x v="6"/>
  </r>
  <r>
    <x v="2"/>
    <s v="US"/>
    <s v="USD"/>
    <n v="1435633602"/>
    <n v="1433041602"/>
    <b v="0"/>
    <n v="13"/>
    <b v="0"/>
    <s v="games/mobile games"/>
    <n v="1.06E-2"/>
    <n v="16.307692307692307"/>
    <x v="6"/>
  </r>
  <r>
    <x v="2"/>
    <s v="CA"/>
    <s v="CAD"/>
    <n v="1436373900"/>
    <n v="1433861210"/>
    <b v="0"/>
    <n v="2"/>
    <b v="0"/>
    <s v="games/mobile games"/>
    <n v="4.4999999999999997E-3"/>
    <n v="18"/>
    <x v="6"/>
  </r>
  <r>
    <x v="2"/>
    <s v="US"/>
    <s v="USD"/>
    <n v="1467155733"/>
    <n v="1465427733"/>
    <b v="0"/>
    <n v="2"/>
    <b v="0"/>
    <s v="games/mobile games"/>
    <n v="1.6249999999999999E-4"/>
    <n v="13"/>
    <x v="6"/>
  </r>
  <r>
    <x v="2"/>
    <s v="US"/>
    <s v="USD"/>
    <n v="1470519308"/>
    <n v="1465335308"/>
    <b v="0"/>
    <n v="3"/>
    <b v="0"/>
    <s v="games/mobile games"/>
    <n v="5.1000000000000004E-3"/>
    <n v="17"/>
    <x v="6"/>
  </r>
  <r>
    <x v="2"/>
    <s v="AU"/>
    <s v="AUD"/>
    <n v="1402901405"/>
    <n v="1400309405"/>
    <b v="0"/>
    <n v="0"/>
    <b v="0"/>
    <s v="games/mobile games"/>
    <n v="0"/>
    <n v="0"/>
    <x v="6"/>
  </r>
  <r>
    <x v="2"/>
    <s v="US"/>
    <s v="USD"/>
    <n v="1425170525"/>
    <n v="1422664925"/>
    <b v="0"/>
    <n v="0"/>
    <b v="0"/>
    <s v="games/mobile games"/>
    <n v="0"/>
    <n v="0"/>
    <x v="6"/>
  </r>
  <r>
    <x v="2"/>
    <s v="AU"/>
    <s v="AUD"/>
    <n v="1402618355"/>
    <n v="1400026355"/>
    <b v="0"/>
    <n v="0"/>
    <b v="0"/>
    <s v="games/mobile games"/>
    <n v="0"/>
    <n v="0"/>
    <x v="6"/>
  </r>
  <r>
    <x v="2"/>
    <s v="ES"/>
    <s v="EUR"/>
    <n v="1457966129"/>
    <n v="1455377729"/>
    <b v="0"/>
    <n v="2"/>
    <b v="0"/>
    <s v="games/mobile games"/>
    <n v="1.1999999999999999E-3"/>
    <n v="3"/>
    <x v="6"/>
  </r>
  <r>
    <x v="2"/>
    <s v="GB"/>
    <s v="GBP"/>
    <n v="1459341380"/>
    <n v="1456839380"/>
    <b v="0"/>
    <n v="24"/>
    <b v="0"/>
    <s v="games/mobile games"/>
    <n v="0.20080000000000001"/>
    <n v="41.833333333333336"/>
    <x v="6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8"/>
  </r>
  <r>
    <x v="2"/>
    <s v="HK"/>
    <s v="HKD"/>
    <n v="1480863887"/>
    <n v="1478268287"/>
    <b v="0"/>
    <n v="0"/>
    <b v="0"/>
    <s v="photography/people"/>
    <n v="0"/>
    <n v="0"/>
    <x v="8"/>
  </r>
  <r>
    <x v="2"/>
    <s v="US"/>
    <s v="USD"/>
    <n v="1472799600"/>
    <n v="1470874618"/>
    <b v="0"/>
    <n v="16"/>
    <b v="0"/>
    <s v="photography/people"/>
    <n v="4.2999999999999997E-2"/>
    <n v="88.6875"/>
    <x v="8"/>
  </r>
  <r>
    <x v="2"/>
    <s v="US"/>
    <s v="USD"/>
    <n v="1417377481"/>
    <n v="1412189881"/>
    <b v="0"/>
    <n v="7"/>
    <b v="0"/>
    <s v="photography/people"/>
    <n v="0.21146666666666666"/>
    <n v="453.14285714285717"/>
    <x v="8"/>
  </r>
  <r>
    <x v="2"/>
    <s v="GB"/>
    <s v="GBP"/>
    <n v="1470178800"/>
    <n v="1467650771"/>
    <b v="0"/>
    <n v="4"/>
    <b v="0"/>
    <s v="photography/people"/>
    <n v="3.1875000000000001E-2"/>
    <n v="12.75"/>
    <x v="8"/>
  </r>
  <r>
    <x v="2"/>
    <s v="GB"/>
    <s v="GBP"/>
    <n v="1457947483"/>
    <n v="1455359083"/>
    <b v="0"/>
    <n v="1"/>
    <b v="0"/>
    <s v="photography/people"/>
    <n v="5.0000000000000001E-4"/>
    <n v="1"/>
    <x v="8"/>
  </r>
  <r>
    <x v="2"/>
    <s v="GB"/>
    <s v="GBP"/>
    <n v="1425223276"/>
    <n v="1422631276"/>
    <b v="0"/>
    <n v="28"/>
    <b v="0"/>
    <s v="photography/people"/>
    <n v="0.42472727272727273"/>
    <n v="83.428571428571431"/>
    <x v="8"/>
  </r>
  <r>
    <x v="2"/>
    <s v="US"/>
    <s v="USD"/>
    <n v="1440094742"/>
    <n v="1437502742"/>
    <b v="0"/>
    <n v="1"/>
    <b v="0"/>
    <s v="photography/people"/>
    <n v="4.1666666666666666E-3"/>
    <n v="25"/>
    <x v="8"/>
  </r>
  <r>
    <x v="2"/>
    <s v="US"/>
    <s v="USD"/>
    <n v="1481473208"/>
    <n v="1478881208"/>
    <b v="0"/>
    <n v="1"/>
    <b v="0"/>
    <s v="photography/people"/>
    <n v="0.01"/>
    <n v="50"/>
    <x v="8"/>
  </r>
  <r>
    <x v="2"/>
    <s v="US"/>
    <s v="USD"/>
    <n v="1455338532"/>
    <n v="1454042532"/>
    <b v="0"/>
    <n v="5"/>
    <b v="0"/>
    <s v="photography/people"/>
    <n v="0.16966666666666666"/>
    <n v="101.8"/>
    <x v="8"/>
  </r>
  <r>
    <x v="2"/>
    <s v="US"/>
    <s v="USD"/>
    <n v="1435958786"/>
    <n v="1434144386"/>
    <b v="0"/>
    <n v="3"/>
    <b v="0"/>
    <s v="photography/people"/>
    <n v="7.0000000000000007E-2"/>
    <n v="46.666666666666664"/>
    <x v="8"/>
  </r>
  <r>
    <x v="2"/>
    <s v="US"/>
    <s v="USD"/>
    <n v="1424229991"/>
    <n v="1421637991"/>
    <b v="0"/>
    <n v="2"/>
    <b v="0"/>
    <s v="photography/people"/>
    <n v="1.3333333333333333E-3"/>
    <n v="1"/>
    <x v="8"/>
  </r>
  <r>
    <x v="2"/>
    <s v="GB"/>
    <s v="GBP"/>
    <n v="1450706837"/>
    <n v="1448114837"/>
    <b v="0"/>
    <n v="0"/>
    <b v="0"/>
    <s v="photography/people"/>
    <n v="0"/>
    <n v="0"/>
    <x v="8"/>
  </r>
  <r>
    <x v="2"/>
    <s v="US"/>
    <s v="USD"/>
    <n v="1481072942"/>
    <n v="1475885342"/>
    <b v="0"/>
    <n v="0"/>
    <b v="0"/>
    <s v="photography/people"/>
    <n v="0"/>
    <n v="0"/>
    <x v="8"/>
  </r>
  <r>
    <x v="2"/>
    <s v="CA"/>
    <s v="CAD"/>
    <n v="1437082736"/>
    <n v="1435354736"/>
    <b v="0"/>
    <n v="3"/>
    <b v="0"/>
    <s v="photography/people"/>
    <n v="7.8E-2"/>
    <n v="26"/>
    <x v="8"/>
  </r>
  <r>
    <x v="2"/>
    <s v="US"/>
    <s v="USD"/>
    <n v="1405021211"/>
    <n v="1402429211"/>
    <b v="0"/>
    <n v="0"/>
    <b v="0"/>
    <s v="photography/people"/>
    <n v="0"/>
    <n v="0"/>
    <x v="8"/>
  </r>
  <r>
    <x v="2"/>
    <s v="US"/>
    <s v="USD"/>
    <n v="1409091612"/>
    <n v="1406499612"/>
    <b v="0"/>
    <n v="0"/>
    <b v="0"/>
    <s v="photography/people"/>
    <n v="0"/>
    <n v="0"/>
    <x v="8"/>
  </r>
  <r>
    <x v="2"/>
    <s v="US"/>
    <s v="USD"/>
    <n v="1406861438"/>
    <n v="1402973438"/>
    <b v="0"/>
    <n v="3"/>
    <b v="0"/>
    <s v="photography/people"/>
    <n v="0.26200000000000001"/>
    <n v="218.33333333333334"/>
    <x v="8"/>
  </r>
  <r>
    <x v="2"/>
    <s v="GB"/>
    <s v="GBP"/>
    <n v="1415882108"/>
    <n v="1413286508"/>
    <b v="0"/>
    <n v="7"/>
    <b v="0"/>
    <s v="photography/people"/>
    <n v="7.6129032258064515E-3"/>
    <n v="33.714285714285715"/>
    <x v="8"/>
  </r>
  <r>
    <x v="2"/>
    <s v="CA"/>
    <s v="CAD"/>
    <n v="1452120613"/>
    <n v="1449528613"/>
    <b v="0"/>
    <n v="25"/>
    <b v="0"/>
    <s v="photography/people"/>
    <n v="0.125"/>
    <n v="25"/>
    <x v="8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6"/>
  </r>
  <r>
    <x v="2"/>
    <s v="MX"/>
    <s v="MXN"/>
    <n v="1483773169"/>
    <n v="1481181169"/>
    <b v="0"/>
    <n v="3"/>
    <b v="0"/>
    <s v="games/video games"/>
    <n v="3.875E-3"/>
    <n v="103.33333333333333"/>
    <x v="6"/>
  </r>
  <r>
    <x v="2"/>
    <s v="US"/>
    <s v="USD"/>
    <n v="1268636340"/>
    <n v="1263982307"/>
    <b v="0"/>
    <n v="5"/>
    <b v="0"/>
    <s v="games/video games"/>
    <n v="0.1"/>
    <n v="10"/>
    <x v="6"/>
  </r>
  <r>
    <x v="2"/>
    <s v="US"/>
    <s v="USD"/>
    <n v="1291093200"/>
    <n v="1286930435"/>
    <b v="0"/>
    <n v="5"/>
    <b v="0"/>
    <s v="games/video games"/>
    <n v="0.10454545454545454"/>
    <n v="23"/>
    <x v="6"/>
  </r>
  <r>
    <x v="2"/>
    <s v="US"/>
    <s v="USD"/>
    <n v="1438734833"/>
    <n v="1436142833"/>
    <b v="0"/>
    <n v="27"/>
    <b v="0"/>
    <s v="games/video games"/>
    <n v="1.4200000000000001E-2"/>
    <n v="31.555555555555557"/>
    <x v="6"/>
  </r>
  <r>
    <x v="2"/>
    <s v="US"/>
    <s v="USD"/>
    <n v="1418080887"/>
    <n v="1415488887"/>
    <b v="0"/>
    <n v="2"/>
    <b v="0"/>
    <s v="games/video games"/>
    <n v="5.0000000000000001E-4"/>
    <n v="5"/>
    <x v="6"/>
  </r>
  <r>
    <x v="2"/>
    <s v="GB"/>
    <s v="GBP"/>
    <n v="1426158463"/>
    <n v="1423570063"/>
    <b v="0"/>
    <n v="236"/>
    <b v="0"/>
    <s v="games/video games"/>
    <n v="0.28842857142857142"/>
    <n v="34.220338983050844"/>
    <x v="6"/>
  </r>
  <r>
    <x v="2"/>
    <s v="CA"/>
    <s v="CAD"/>
    <n v="1411324369"/>
    <n v="1406140369"/>
    <b v="0"/>
    <n v="1"/>
    <b v="0"/>
    <s v="games/video games"/>
    <n v="1.6666666666666668E-3"/>
    <n v="25"/>
    <x v="6"/>
  </r>
  <r>
    <x v="2"/>
    <s v="US"/>
    <s v="USD"/>
    <n v="1457570100"/>
    <n v="1454978100"/>
    <b v="0"/>
    <n v="12"/>
    <b v="0"/>
    <s v="games/video games"/>
    <n v="0.11799999999999999"/>
    <n v="19.666666666666668"/>
    <x v="6"/>
  </r>
  <r>
    <x v="2"/>
    <s v="US"/>
    <s v="USD"/>
    <n v="1408154663"/>
    <n v="1405130663"/>
    <b v="0"/>
    <n v="4"/>
    <b v="0"/>
    <s v="games/video games"/>
    <n v="2.0238095238095236E-3"/>
    <n v="21.25"/>
    <x v="6"/>
  </r>
  <r>
    <x v="2"/>
    <s v="US"/>
    <s v="USD"/>
    <n v="1436677091"/>
    <n v="1434085091"/>
    <b v="0"/>
    <n v="3"/>
    <b v="0"/>
    <s v="games/video games"/>
    <n v="0.05"/>
    <n v="8.3333333333333339"/>
    <x v="6"/>
  </r>
  <r>
    <x v="2"/>
    <s v="US"/>
    <s v="USD"/>
    <n v="1391427692"/>
    <n v="1388835692"/>
    <b v="0"/>
    <n v="99"/>
    <b v="0"/>
    <s v="games/video games"/>
    <n v="2.1129899999999997E-2"/>
    <n v="21.34333333333333"/>
    <x v="6"/>
  </r>
  <r>
    <x v="2"/>
    <s v="US"/>
    <s v="USD"/>
    <n v="1303628340"/>
    <n v="1300328399"/>
    <b v="0"/>
    <n v="3"/>
    <b v="0"/>
    <s v="games/video games"/>
    <n v="1.6E-2"/>
    <n v="5.333333333333333"/>
    <x v="6"/>
  </r>
  <r>
    <x v="2"/>
    <s v="US"/>
    <s v="USD"/>
    <n v="1367097391"/>
    <n v="1364505391"/>
    <b v="0"/>
    <n v="3"/>
    <b v="0"/>
    <s v="games/video games"/>
    <n v="1.7333333333333333E-2"/>
    <n v="34.666666666666664"/>
    <x v="6"/>
  </r>
  <r>
    <x v="2"/>
    <s v="US"/>
    <s v="USD"/>
    <n v="1349392033"/>
    <n v="1346800033"/>
    <b v="0"/>
    <n v="22"/>
    <b v="0"/>
    <s v="games/video games"/>
    <n v="9.5600000000000004E-2"/>
    <n v="21.727272727272727"/>
    <x v="6"/>
  </r>
  <r>
    <x v="2"/>
    <s v="US"/>
    <s v="USD"/>
    <n v="1382184786"/>
    <n v="1379592786"/>
    <b v="0"/>
    <n v="4"/>
    <b v="0"/>
    <s v="games/video games"/>
    <n v="5.9612499999999998E-4"/>
    <n v="11.922499999999999"/>
    <x v="6"/>
  </r>
  <r>
    <x v="2"/>
    <s v="CA"/>
    <s v="CAD"/>
    <n v="1417804229"/>
    <n v="1415212229"/>
    <b v="0"/>
    <n v="534"/>
    <b v="0"/>
    <s v="games/video games"/>
    <n v="0.28405999999999998"/>
    <n v="26.59737827715356"/>
    <x v="6"/>
  </r>
  <r>
    <x v="2"/>
    <s v="GB"/>
    <s v="GBP"/>
    <n v="1383959939"/>
    <n v="1381364339"/>
    <b v="0"/>
    <n v="12"/>
    <b v="0"/>
    <s v="games/video games"/>
    <n v="0.128"/>
    <n v="10.666666666666666"/>
    <x v="6"/>
  </r>
  <r>
    <x v="2"/>
    <s v="US"/>
    <s v="USD"/>
    <n v="1478196008"/>
    <n v="1475604008"/>
    <b v="0"/>
    <n v="56"/>
    <b v="0"/>
    <s v="games/video games"/>
    <n v="5.4199999999999998E-2"/>
    <n v="29.035714285714285"/>
    <x v="6"/>
  </r>
  <r>
    <x v="2"/>
    <s v="US"/>
    <s v="USD"/>
    <n v="1357934424"/>
    <n v="1355342424"/>
    <b v="0"/>
    <n v="11"/>
    <b v="0"/>
    <s v="games/video games"/>
    <n v="1.1199999999999999E-3"/>
    <n v="50.909090909090907"/>
    <x v="6"/>
  </r>
  <r>
    <x v="2"/>
    <s v="US"/>
    <s v="USD"/>
    <n v="1415947159"/>
    <n v="1413351559"/>
    <b v="0"/>
    <n v="0"/>
    <b v="0"/>
    <s v="games/video games"/>
    <n v="0"/>
    <n v="0"/>
    <x v="6"/>
  </r>
  <r>
    <x v="2"/>
    <s v="DE"/>
    <s v="EUR"/>
    <n v="1451494210"/>
    <n v="1449075010"/>
    <b v="0"/>
    <n v="12"/>
    <b v="0"/>
    <s v="games/video games"/>
    <n v="5.7238095238095241E-2"/>
    <n v="50.083333333333336"/>
    <x v="6"/>
  </r>
  <r>
    <x v="2"/>
    <s v="US"/>
    <s v="USD"/>
    <n v="1279738800"/>
    <n v="1275599812"/>
    <b v="0"/>
    <n v="5"/>
    <b v="0"/>
    <s v="games/video games"/>
    <n v="0.1125"/>
    <n v="45"/>
    <x v="6"/>
  </r>
  <r>
    <x v="2"/>
    <s v="US"/>
    <s v="USD"/>
    <n v="1379164040"/>
    <n v="1376399240"/>
    <b v="0"/>
    <n v="24"/>
    <b v="0"/>
    <s v="games/video games"/>
    <n v="1.7098591549295775E-2"/>
    <n v="25.291666666666668"/>
    <x v="6"/>
  </r>
  <r>
    <x v="2"/>
    <s v="US"/>
    <s v="USD"/>
    <n v="1385534514"/>
    <n v="1382938914"/>
    <b v="0"/>
    <n v="89"/>
    <b v="0"/>
    <s v="games/video games"/>
    <n v="0.30433333333333334"/>
    <n v="51.292134831460672"/>
    <x v="6"/>
  </r>
  <r>
    <x v="2"/>
    <s v="US"/>
    <s v="USD"/>
    <n v="1455207510"/>
    <n v="1453997910"/>
    <b v="0"/>
    <n v="1"/>
    <b v="0"/>
    <s v="games/video games"/>
    <n v="2.0000000000000001E-4"/>
    <n v="1"/>
    <x v="6"/>
  </r>
  <r>
    <x v="2"/>
    <s v="US"/>
    <s v="USD"/>
    <n v="1416125148"/>
    <n v="1413356748"/>
    <b v="0"/>
    <n v="55"/>
    <b v="0"/>
    <s v="games/video games"/>
    <n v="6.9641025641025639E-3"/>
    <n v="49.381818181818183"/>
    <x v="6"/>
  </r>
  <r>
    <x v="2"/>
    <s v="GB"/>
    <s v="GBP"/>
    <n v="1427992582"/>
    <n v="1425404182"/>
    <b v="0"/>
    <n v="2"/>
    <b v="0"/>
    <s v="games/video games"/>
    <n v="0.02"/>
    <n v="1"/>
    <x v="6"/>
  </r>
  <r>
    <x v="2"/>
    <s v="US"/>
    <s v="USD"/>
    <n v="1280534400"/>
    <n v="1277512556"/>
    <b v="0"/>
    <n v="0"/>
    <b v="0"/>
    <s v="games/video games"/>
    <n v="0"/>
    <n v="0"/>
    <x v="6"/>
  </r>
  <r>
    <x v="2"/>
    <s v="NO"/>
    <s v="NOK"/>
    <n v="1468392599"/>
    <n v="1465800599"/>
    <b v="0"/>
    <n v="4"/>
    <b v="0"/>
    <s v="games/video games"/>
    <n v="8.0999999999999996E-3"/>
    <n v="101.25"/>
    <x v="6"/>
  </r>
  <r>
    <x v="2"/>
    <s v="US"/>
    <s v="USD"/>
    <n v="1467231614"/>
    <n v="1464639614"/>
    <b v="0"/>
    <n v="6"/>
    <b v="0"/>
    <s v="games/video games"/>
    <n v="2.6222222222222224E-3"/>
    <n v="19.666666666666668"/>
    <x v="6"/>
  </r>
  <r>
    <x v="2"/>
    <s v="US"/>
    <s v="USD"/>
    <n v="1394909909"/>
    <n v="1392321509"/>
    <b v="0"/>
    <n v="4"/>
    <b v="0"/>
    <s v="games/video games"/>
    <n v="1.6666666666666668E-3"/>
    <n v="12.5"/>
    <x v="6"/>
  </r>
  <r>
    <x v="2"/>
    <s v="US"/>
    <s v="USD"/>
    <n v="1420876740"/>
    <n v="1417470718"/>
    <b v="0"/>
    <n v="4"/>
    <b v="0"/>
    <s v="games/video games"/>
    <n v="9.1244548809124457E-5"/>
    <n v="8.5"/>
    <x v="6"/>
  </r>
  <r>
    <x v="2"/>
    <s v="US"/>
    <s v="USD"/>
    <n v="1390921827"/>
    <n v="1389193827"/>
    <b v="0"/>
    <n v="2"/>
    <b v="0"/>
    <s v="games/video games"/>
    <n v="8.0000000000000002E-3"/>
    <n v="1"/>
    <x v="6"/>
  </r>
  <r>
    <x v="2"/>
    <s v="GB"/>
    <s v="GBP"/>
    <n v="1459443385"/>
    <n v="1456854985"/>
    <b v="0"/>
    <n v="5"/>
    <b v="0"/>
    <s v="games/video games"/>
    <n v="2.3E-2"/>
    <n v="23"/>
    <x v="6"/>
  </r>
  <r>
    <x v="2"/>
    <s v="US"/>
    <s v="USD"/>
    <n v="1379363406"/>
    <n v="1375475406"/>
    <b v="0"/>
    <n v="83"/>
    <b v="0"/>
    <s v="games/video games"/>
    <n v="2.6660714285714284E-2"/>
    <n v="17.987951807228917"/>
    <x v="6"/>
  </r>
  <r>
    <x v="2"/>
    <s v="US"/>
    <s v="USD"/>
    <n v="1482479940"/>
    <n v="1479684783"/>
    <b v="0"/>
    <n v="57"/>
    <b v="0"/>
    <s v="games/video games"/>
    <n v="0.28192"/>
    <n v="370.94736842105266"/>
    <x v="6"/>
  </r>
  <r>
    <x v="2"/>
    <s v="US"/>
    <s v="USD"/>
    <n v="1360009774"/>
    <n v="1356121774"/>
    <b v="0"/>
    <n v="311"/>
    <b v="0"/>
    <s v="games/video games"/>
    <n v="6.5900366666666668E-2"/>
    <n v="63.569485530546629"/>
    <x v="6"/>
  </r>
  <r>
    <x v="2"/>
    <s v="US"/>
    <s v="USD"/>
    <n v="1310837574"/>
    <n v="1308245574"/>
    <b v="0"/>
    <n v="2"/>
    <b v="0"/>
    <s v="games/video games"/>
    <n v="7.2222222222222219E-3"/>
    <n v="13"/>
    <x v="6"/>
  </r>
  <r>
    <x v="2"/>
    <s v="US"/>
    <s v="USD"/>
    <n v="1337447105"/>
    <n v="1334855105"/>
    <b v="0"/>
    <n v="16"/>
    <b v="0"/>
    <s v="games/video games"/>
    <n v="8.5000000000000006E-3"/>
    <n v="5.3125"/>
    <x v="6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6"/>
  </r>
  <r>
    <x v="0"/>
    <s v="CA"/>
    <s v="CAD"/>
    <n v="1412285825"/>
    <n v="1409261825"/>
    <b v="0"/>
    <n v="356"/>
    <b v="1"/>
    <s v="games/tabletop games"/>
    <n v="5.2416666666666663"/>
    <n v="44.171348314606739"/>
    <x v="6"/>
  </r>
  <r>
    <x v="0"/>
    <s v="US"/>
    <s v="USD"/>
    <n v="1486616400"/>
    <n v="1484037977"/>
    <b v="0"/>
    <n v="279"/>
    <b v="1"/>
    <s v="games/tabletop games"/>
    <n v="4.8927777777777779"/>
    <n v="31.566308243727597"/>
    <x v="6"/>
  </r>
  <r>
    <x v="0"/>
    <s v="US"/>
    <s v="USD"/>
    <n v="1453737600"/>
    <n v="1452530041"/>
    <b v="1"/>
    <n v="266"/>
    <b v="1"/>
    <s v="games/tabletop games"/>
    <n v="2.8473999999999999"/>
    <n v="107.04511278195488"/>
    <x v="6"/>
  </r>
  <r>
    <x v="0"/>
    <s v="GB"/>
    <s v="GBP"/>
    <n v="1364286239"/>
    <n v="1360830239"/>
    <b v="0"/>
    <n v="623"/>
    <b v="1"/>
    <s v="games/tabletop games"/>
    <n v="18.569700000000001"/>
    <n v="149.03451043338683"/>
    <x v="6"/>
  </r>
  <r>
    <x v="0"/>
    <s v="US"/>
    <s v="USD"/>
    <n v="1473213600"/>
    <n v="1470062743"/>
    <b v="0"/>
    <n v="392"/>
    <b v="1"/>
    <s v="games/tabletop games"/>
    <n v="1.0967499999999999"/>
    <n v="55.956632653061227"/>
    <x v="6"/>
  </r>
  <r>
    <x v="0"/>
    <s v="US"/>
    <s v="USD"/>
    <n v="1428033540"/>
    <n v="1425531666"/>
    <b v="1"/>
    <n v="3562"/>
    <b v="1"/>
    <s v="games/tabletop games"/>
    <n v="10.146425000000001"/>
    <n v="56.970381807973048"/>
    <x v="6"/>
  </r>
  <r>
    <x v="0"/>
    <s v="AU"/>
    <s v="AUD"/>
    <n v="1477414800"/>
    <n v="1474380241"/>
    <b v="0"/>
    <n v="514"/>
    <b v="1"/>
    <s v="games/tabletop games"/>
    <n v="4.1217692027666546"/>
    <n v="44.056420233463037"/>
    <x v="6"/>
  </r>
  <r>
    <x v="0"/>
    <s v="GB"/>
    <s v="GBP"/>
    <n v="1461276000"/>
    <n v="1460055300"/>
    <b v="0"/>
    <n v="88"/>
    <b v="1"/>
    <s v="games/tabletop games"/>
    <n v="5.0324999999999998"/>
    <n v="68.625"/>
    <x v="6"/>
  </r>
  <r>
    <x v="0"/>
    <s v="US"/>
    <s v="USD"/>
    <n v="1458716340"/>
    <n v="1455721204"/>
    <b v="0"/>
    <n v="537"/>
    <b v="1"/>
    <s v="games/tabletop games"/>
    <n v="1.8461052631578947"/>
    <n v="65.318435754189949"/>
    <x v="6"/>
  </r>
  <r>
    <x v="0"/>
    <s v="GB"/>
    <s v="GBP"/>
    <n v="1487102427"/>
    <n v="1486065627"/>
    <b v="0"/>
    <n v="25"/>
    <b v="1"/>
    <s v="games/tabletop games"/>
    <n v="1.1973333333333334"/>
    <n v="35.92"/>
    <x v="6"/>
  </r>
  <r>
    <x v="0"/>
    <s v="GB"/>
    <s v="GBP"/>
    <n v="1481842800"/>
    <n v="1479414344"/>
    <b v="0"/>
    <n v="3238"/>
    <b v="1"/>
    <s v="games/tabletop games"/>
    <n v="10.812401666666668"/>
    <n v="40.070667078443485"/>
    <x v="6"/>
  </r>
  <r>
    <x v="0"/>
    <s v="US"/>
    <s v="USD"/>
    <n v="1479704340"/>
    <n v="1477043072"/>
    <b v="0"/>
    <n v="897"/>
    <b v="1"/>
    <s v="games/tabletop games"/>
    <n v="4.5237333333333334"/>
    <n v="75.647714604236342"/>
    <x v="6"/>
  </r>
  <r>
    <x v="0"/>
    <s v="US"/>
    <s v="USD"/>
    <n v="1459012290"/>
    <n v="1456423890"/>
    <b v="0"/>
    <n v="878"/>
    <b v="1"/>
    <s v="games/tabletop games"/>
    <n v="5.3737000000000004"/>
    <n v="61.203872437357631"/>
    <x v="6"/>
  </r>
  <r>
    <x v="0"/>
    <s v="US"/>
    <s v="USD"/>
    <n v="1439317900"/>
    <n v="1436725900"/>
    <b v="0"/>
    <n v="115"/>
    <b v="1"/>
    <s v="games/tabletop games"/>
    <n v="1.2032608695652174"/>
    <n v="48.130434782608695"/>
    <x v="6"/>
  </r>
  <r>
    <x v="0"/>
    <s v="US"/>
    <s v="USD"/>
    <n v="1480662000"/>
    <n v="1478000502"/>
    <b v="0"/>
    <n v="234"/>
    <b v="1"/>
    <s v="games/tabletop games"/>
    <n v="1.1383571428571428"/>
    <n v="68.106837606837601"/>
    <x v="6"/>
  </r>
  <r>
    <x v="0"/>
    <s v="US"/>
    <s v="USD"/>
    <n v="1425132059"/>
    <n v="1422540059"/>
    <b v="0"/>
    <n v="4330"/>
    <b v="1"/>
    <s v="games/tabletop games"/>
    <n v="9.5103109999999997"/>
    <n v="65.891300230946882"/>
    <x v="6"/>
  </r>
  <r>
    <x v="0"/>
    <s v="US"/>
    <s v="USD"/>
    <n v="1447507200"/>
    <n v="1444911600"/>
    <b v="0"/>
    <n v="651"/>
    <b v="1"/>
    <s v="games/tabletop games"/>
    <n v="1.3289249999999999"/>
    <n v="81.654377880184327"/>
    <x v="6"/>
  </r>
  <r>
    <x v="0"/>
    <s v="IE"/>
    <s v="EUR"/>
    <n v="1444903198"/>
    <n v="1442311198"/>
    <b v="1"/>
    <n v="251"/>
    <b v="1"/>
    <s v="games/tabletop games"/>
    <n v="1.4697777777777778"/>
    <n v="52.701195219123505"/>
    <x v="6"/>
  </r>
  <r>
    <x v="0"/>
    <s v="GB"/>
    <s v="GBP"/>
    <n v="1436151600"/>
    <n v="1433775668"/>
    <b v="0"/>
    <n v="263"/>
    <b v="1"/>
    <s v="games/tabletop games"/>
    <n v="5.4215"/>
    <n v="41.228136882129277"/>
    <x v="6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6"/>
  </r>
  <r>
    <x v="0"/>
    <s v="US"/>
    <s v="USD"/>
    <n v="1327776847"/>
    <n v="1325184847"/>
    <b v="0"/>
    <n v="30"/>
    <b v="1"/>
    <s v="games/tabletop games"/>
    <n v="1.6259999999999999"/>
    <n v="27.1"/>
    <x v="6"/>
  </r>
  <r>
    <x v="0"/>
    <s v="CA"/>
    <s v="CAD"/>
    <n v="1435418568"/>
    <n v="1432826568"/>
    <b v="0"/>
    <n v="100"/>
    <b v="1"/>
    <s v="games/tabletop games"/>
    <n v="1.0580000000000001"/>
    <n v="206.31"/>
    <x v="6"/>
  </r>
  <r>
    <x v="0"/>
    <s v="US"/>
    <s v="USD"/>
    <n v="1477767600"/>
    <n v="1475337675"/>
    <b v="0"/>
    <n v="296"/>
    <b v="1"/>
    <s v="games/tabletop games"/>
    <n v="2.4315000000000002"/>
    <n v="82.145270270270274"/>
    <x v="6"/>
  </r>
  <r>
    <x v="0"/>
    <s v="GB"/>
    <s v="GBP"/>
    <n v="1411326015"/>
    <n v="1408734015"/>
    <b v="0"/>
    <n v="1204"/>
    <b v="1"/>
    <s v="games/tabletop games"/>
    <n v="9.4483338095238096"/>
    <n v="164.79651993355483"/>
    <x v="6"/>
  </r>
  <r>
    <x v="0"/>
    <s v="US"/>
    <s v="USD"/>
    <n v="1455253140"/>
    <n v="1452625822"/>
    <b v="0"/>
    <n v="321"/>
    <b v="1"/>
    <s v="games/tabletop games"/>
    <n v="1.0846283333333333"/>
    <n v="60.820280373831778"/>
    <x v="6"/>
  </r>
  <r>
    <x v="0"/>
    <s v="GB"/>
    <s v="GBP"/>
    <n v="1384374155"/>
    <n v="1381778555"/>
    <b v="0"/>
    <n v="301"/>
    <b v="1"/>
    <s v="games/tabletop games"/>
    <n v="1.5737692307692308"/>
    <n v="67.970099667774093"/>
    <x v="6"/>
  </r>
  <r>
    <x v="0"/>
    <s v="DE"/>
    <s v="EUR"/>
    <n v="1439707236"/>
    <n v="1437115236"/>
    <b v="0"/>
    <n v="144"/>
    <b v="1"/>
    <s v="games/tabletop games"/>
    <n v="11.744899999999999"/>
    <n v="81.561805555555551"/>
    <x v="6"/>
  </r>
  <r>
    <x v="0"/>
    <s v="US"/>
    <s v="USD"/>
    <n v="1378180800"/>
    <n v="1375113391"/>
    <b v="0"/>
    <n v="539"/>
    <b v="1"/>
    <s v="games/tabletop games"/>
    <n v="1.7104755366949576"/>
    <n v="25.42547309833024"/>
    <x v="6"/>
  </r>
  <r>
    <x v="0"/>
    <s v="US"/>
    <s v="USD"/>
    <n v="1398460127"/>
    <n v="1395868127"/>
    <b v="0"/>
    <n v="498"/>
    <b v="1"/>
    <s v="games/tabletop games"/>
    <n v="1.2595294117647058"/>
    <n v="21.497991967871485"/>
    <x v="6"/>
  </r>
  <r>
    <x v="0"/>
    <s v="US"/>
    <s v="USD"/>
    <n v="1372136400"/>
    <n v="1369864301"/>
    <b v="0"/>
    <n v="1113"/>
    <b v="1"/>
    <s v="games/tabletop games"/>
    <n v="12.121296000000001"/>
    <n v="27.226630727762803"/>
    <x v="6"/>
  </r>
  <r>
    <x v="0"/>
    <s v="US"/>
    <s v="USD"/>
    <n v="1405738800"/>
    <n v="1402945408"/>
    <b v="0"/>
    <n v="988"/>
    <b v="1"/>
    <s v="games/tabletop games"/>
    <n v="4.9580000000000002"/>
    <n v="25.091093117408906"/>
    <x v="6"/>
  </r>
  <r>
    <x v="0"/>
    <s v="GB"/>
    <s v="GBP"/>
    <n v="1450051200"/>
    <n v="1448269539"/>
    <b v="0"/>
    <n v="391"/>
    <b v="1"/>
    <s v="games/tabletop games"/>
    <n v="3.3203999999999998"/>
    <n v="21.230179028132991"/>
    <x v="6"/>
  </r>
  <r>
    <x v="0"/>
    <s v="US"/>
    <s v="USD"/>
    <n v="1483645647"/>
    <n v="1481053647"/>
    <b v="0"/>
    <n v="28"/>
    <b v="1"/>
    <s v="games/tabletop games"/>
    <n v="11.65"/>
    <n v="41.607142857142854"/>
    <x v="6"/>
  </r>
  <r>
    <x v="0"/>
    <s v="CA"/>
    <s v="CAD"/>
    <n v="1427585511"/>
    <n v="1424997111"/>
    <b v="0"/>
    <n v="147"/>
    <b v="1"/>
    <s v="games/tabletop games"/>
    <n v="1.5331538461538461"/>
    <n v="135.58503401360545"/>
    <x v="6"/>
  </r>
  <r>
    <x v="0"/>
    <s v="US"/>
    <s v="USD"/>
    <n v="1454338123"/>
    <n v="1451746123"/>
    <b v="0"/>
    <n v="680"/>
    <b v="1"/>
    <s v="games/tabletop games"/>
    <n v="5.3710714285714287"/>
    <n v="22.116176470588236"/>
    <x v="6"/>
  </r>
  <r>
    <x v="0"/>
    <s v="US"/>
    <s v="USD"/>
    <n v="1415779140"/>
    <n v="1412294683"/>
    <b v="0"/>
    <n v="983"/>
    <b v="1"/>
    <s v="games/tabletop games"/>
    <n v="3.5292777777777777"/>
    <n v="64.625635808748726"/>
    <x v="6"/>
  </r>
  <r>
    <x v="0"/>
    <s v="DE"/>
    <s v="EUR"/>
    <n v="1489157716"/>
    <n v="1486565716"/>
    <b v="0"/>
    <n v="79"/>
    <b v="1"/>
    <s v="games/tabletop games"/>
    <n v="1.3740000000000001"/>
    <n v="69.569620253164558"/>
    <x v="6"/>
  </r>
  <r>
    <x v="0"/>
    <s v="US"/>
    <s v="USD"/>
    <n v="1385870520"/>
    <n v="1382742014"/>
    <b v="0"/>
    <n v="426"/>
    <b v="1"/>
    <s v="games/tabletop games"/>
    <n v="1.2802667999999999"/>
    <n v="75.133028169014082"/>
    <x v="6"/>
  </r>
  <r>
    <x v="0"/>
    <s v="US"/>
    <s v="USD"/>
    <n v="1461354544"/>
    <n v="1458762544"/>
    <b v="0"/>
    <n v="96"/>
    <b v="1"/>
    <s v="games/tabletop games"/>
    <n v="2.7067999999999999"/>
    <n v="140.97916666666666"/>
    <x v="6"/>
  </r>
  <r>
    <x v="0"/>
    <s v="GB"/>
    <s v="GBP"/>
    <n v="1488484300"/>
    <n v="1485892300"/>
    <b v="0"/>
    <n v="163"/>
    <b v="1"/>
    <s v="games/tabletop games"/>
    <n v="8.0640000000000001"/>
    <n v="49.472392638036808"/>
    <x v="6"/>
  </r>
  <r>
    <x v="0"/>
    <s v="US"/>
    <s v="USD"/>
    <n v="1385521320"/>
    <n v="1382449733"/>
    <b v="0"/>
    <n v="2525"/>
    <b v="1"/>
    <s v="games/tabletop games"/>
    <n v="13.600976000000001"/>
    <n v="53.865251485148519"/>
    <x v="6"/>
  </r>
  <r>
    <x v="0"/>
    <s v="US"/>
    <s v="USD"/>
    <n v="1489374000"/>
    <n v="1488823290"/>
    <b v="0"/>
    <n v="2035"/>
    <b v="1"/>
    <s v="games/tabletop games"/>
    <n v="9302.5"/>
    <n v="4.5712530712530715"/>
    <x v="6"/>
  </r>
  <r>
    <x v="0"/>
    <s v="US"/>
    <s v="USD"/>
    <n v="1476649800"/>
    <n v="1475609946"/>
    <b v="0"/>
    <n v="290"/>
    <b v="1"/>
    <s v="games/tabletop games"/>
    <n v="3.7702"/>
    <n v="65.00344827586207"/>
    <x v="6"/>
  </r>
  <r>
    <x v="0"/>
    <s v="US"/>
    <s v="USD"/>
    <n v="1393005600"/>
    <n v="1390323617"/>
    <b v="0"/>
    <n v="1980"/>
    <b v="1"/>
    <s v="games/tabletop games"/>
    <n v="26.47025"/>
    <n v="53.475252525252522"/>
    <x v="6"/>
  </r>
  <r>
    <x v="0"/>
    <s v="GB"/>
    <s v="GBP"/>
    <n v="1441393210"/>
    <n v="1438801210"/>
    <b v="0"/>
    <n v="57"/>
    <b v="1"/>
    <s v="games/tabletop games"/>
    <n v="1.0012000000000001"/>
    <n v="43.912280701754383"/>
    <x v="6"/>
  </r>
  <r>
    <x v="0"/>
    <s v="US"/>
    <s v="USD"/>
    <n v="1438185565"/>
    <n v="1436975965"/>
    <b v="0"/>
    <n v="380"/>
    <b v="1"/>
    <s v="games/tabletop games"/>
    <n v="1.0445405405405406"/>
    <n v="50.852631578947367"/>
    <x v="6"/>
  </r>
  <r>
    <x v="0"/>
    <s v="GB"/>
    <s v="GBP"/>
    <n v="1481749278"/>
    <n v="1479157278"/>
    <b v="0"/>
    <n v="128"/>
    <b v="1"/>
    <s v="games/tabletop games"/>
    <n v="1.0721428571428571"/>
    <n v="58.6328125"/>
    <x v="6"/>
  </r>
  <r>
    <x v="0"/>
    <s v="US"/>
    <s v="USD"/>
    <n v="1364917965"/>
    <n v="1362329565"/>
    <b v="0"/>
    <n v="180"/>
    <b v="1"/>
    <s v="games/tabletop games"/>
    <n v="1.6877142857142857"/>
    <n v="32.81666666666667"/>
    <x v="6"/>
  </r>
  <r>
    <x v="0"/>
    <s v="US"/>
    <s v="USD"/>
    <n v="1480727273"/>
    <n v="1478131673"/>
    <b v="0"/>
    <n v="571"/>
    <b v="1"/>
    <s v="games/tabletop games"/>
    <n v="9.7511200000000002"/>
    <n v="426.93169877408059"/>
    <x v="6"/>
  </r>
  <r>
    <x v="0"/>
    <s v="US"/>
    <s v="USD"/>
    <n v="1408177077"/>
    <n v="1406362677"/>
    <b v="0"/>
    <n v="480"/>
    <b v="1"/>
    <s v="games/tabletop games"/>
    <n v="1.3444929411764706"/>
    <n v="23.808729166666669"/>
    <x v="6"/>
  </r>
  <r>
    <x v="0"/>
    <s v="ES"/>
    <s v="EUR"/>
    <n v="1470469938"/>
    <n v="1469173938"/>
    <b v="0"/>
    <n v="249"/>
    <b v="1"/>
    <s v="games/tabletop games"/>
    <n v="2.722777777777778"/>
    <n v="98.413654618473899"/>
    <x v="6"/>
  </r>
  <r>
    <x v="0"/>
    <s v="US"/>
    <s v="USD"/>
    <n v="1447862947"/>
    <n v="1445267347"/>
    <b v="0"/>
    <n v="84"/>
    <b v="1"/>
    <s v="games/tabletop games"/>
    <n v="1.1268750000000001"/>
    <n v="107.32142857142857"/>
    <x v="6"/>
  </r>
  <r>
    <x v="0"/>
    <s v="US"/>
    <s v="USD"/>
    <n v="1485271968"/>
    <n v="1484667168"/>
    <b v="0"/>
    <n v="197"/>
    <b v="1"/>
    <s v="games/tabletop games"/>
    <n v="4.5979999999999999"/>
    <n v="11.67005076142132"/>
    <x v="6"/>
  </r>
  <r>
    <x v="0"/>
    <s v="US"/>
    <s v="USD"/>
    <n v="1462661451"/>
    <n v="1460069451"/>
    <b v="0"/>
    <n v="271"/>
    <b v="1"/>
    <s v="games/tabletop games"/>
    <n v="2.8665822784810127"/>
    <n v="41.782287822878232"/>
    <x v="6"/>
  </r>
  <r>
    <x v="0"/>
    <s v="GB"/>
    <s v="GBP"/>
    <n v="1479811846"/>
    <n v="1478602246"/>
    <b v="0"/>
    <n v="50"/>
    <b v="1"/>
    <s v="games/tabletop games"/>
    <n v="2.2270833333333333"/>
    <n v="21.38"/>
    <x v="6"/>
  </r>
  <r>
    <x v="0"/>
    <s v="GB"/>
    <s v="GBP"/>
    <n v="1466377200"/>
    <n v="1463351329"/>
    <b v="0"/>
    <n v="169"/>
    <b v="1"/>
    <s v="games/tabletop games"/>
    <n v="6.3613999999999997"/>
    <n v="94.103550295857985"/>
    <x v="6"/>
  </r>
  <r>
    <x v="0"/>
    <s v="US"/>
    <s v="USD"/>
    <n v="1434045687"/>
    <n v="1431453687"/>
    <b v="0"/>
    <n v="205"/>
    <b v="1"/>
    <s v="games/tabletop games"/>
    <n v="1.4650000000000001"/>
    <n v="15.721951219512196"/>
    <x v="6"/>
  </r>
  <r>
    <x v="0"/>
    <s v="GB"/>
    <s v="GBP"/>
    <n v="1481224736"/>
    <n v="1480360736"/>
    <b v="0"/>
    <n v="206"/>
    <b v="1"/>
    <s v="games/tabletop games"/>
    <n v="18.670999999999999"/>
    <n v="90.635922330097088"/>
    <x v="6"/>
  </r>
  <r>
    <x v="0"/>
    <s v="US"/>
    <s v="USD"/>
    <n v="1395876250"/>
    <n v="1393287850"/>
    <b v="0"/>
    <n v="84"/>
    <b v="1"/>
    <s v="games/tabletop games"/>
    <n v="3.2692000000000001"/>
    <n v="97.297619047619051"/>
    <x v="6"/>
  </r>
  <r>
    <x v="0"/>
    <s v="AU"/>
    <s v="AUD"/>
    <n v="1487093020"/>
    <n v="1485278620"/>
    <b v="0"/>
    <n v="210"/>
    <b v="1"/>
    <s v="games/tabletop games"/>
    <n v="7.7949999999999999"/>
    <n v="37.11904761904762"/>
    <x v="6"/>
  </r>
  <r>
    <x v="0"/>
    <s v="US"/>
    <s v="USD"/>
    <n v="1416268800"/>
    <n v="1413295358"/>
    <b v="0"/>
    <n v="181"/>
    <b v="1"/>
    <s v="games/tabletop games"/>
    <n v="1.5415151515151515"/>
    <n v="28.104972375690608"/>
    <x v="6"/>
  </r>
  <r>
    <x v="0"/>
    <s v="SE"/>
    <s v="SEK"/>
    <n v="1422734313"/>
    <n v="1420919913"/>
    <b v="0"/>
    <n v="60"/>
    <b v="1"/>
    <s v="games/tabletop games"/>
    <n v="1.1554666666666666"/>
    <n v="144.43333333333334"/>
    <x v="6"/>
  </r>
  <r>
    <x v="0"/>
    <s v="US"/>
    <s v="USD"/>
    <n v="1463972400"/>
    <n v="1462543114"/>
    <b v="0"/>
    <n v="445"/>
    <b v="1"/>
    <s v="games/tabletop games"/>
    <n v="1.8003333333333333"/>
    <n v="24.274157303370785"/>
    <x v="6"/>
  </r>
  <r>
    <x v="0"/>
    <s v="GB"/>
    <s v="GBP"/>
    <n v="1479846507"/>
    <n v="1479241707"/>
    <b v="0"/>
    <n v="17"/>
    <b v="1"/>
    <s v="games/tabletop games"/>
    <n v="2.9849999999999999"/>
    <n v="35.117647058823529"/>
    <x v="6"/>
  </r>
  <r>
    <x v="0"/>
    <s v="US"/>
    <s v="USD"/>
    <n v="1461722400"/>
    <n v="1460235592"/>
    <b v="0"/>
    <n v="194"/>
    <b v="1"/>
    <s v="games/tabletop games"/>
    <n v="3.2026666666666666"/>
    <n v="24.762886597938145"/>
    <x v="6"/>
  </r>
  <r>
    <x v="0"/>
    <s v="US"/>
    <s v="USD"/>
    <n v="1419123600"/>
    <n v="1416945297"/>
    <b v="0"/>
    <n v="404"/>
    <b v="1"/>
    <s v="games/tabletop games"/>
    <n v="3.80525"/>
    <n v="188.37871287128712"/>
    <x v="6"/>
  </r>
  <r>
    <x v="0"/>
    <s v="US"/>
    <s v="USD"/>
    <n v="1489283915"/>
    <n v="1486691915"/>
    <b v="0"/>
    <n v="194"/>
    <b v="1"/>
    <s v="games/tabletop games"/>
    <n v="1.026"/>
    <n v="148.08247422680412"/>
    <x v="6"/>
  </r>
  <r>
    <x v="0"/>
    <s v="US"/>
    <s v="USD"/>
    <n v="1488862800"/>
    <n v="1486745663"/>
    <b v="0"/>
    <n v="902"/>
    <b v="1"/>
    <s v="games/tabletop games"/>
    <n v="18.016400000000001"/>
    <n v="49.934589800443462"/>
    <x v="6"/>
  </r>
  <r>
    <x v="0"/>
    <s v="US"/>
    <s v="USD"/>
    <n v="1484085540"/>
    <n v="1482353513"/>
    <b v="0"/>
    <n v="1670"/>
    <b v="1"/>
    <s v="games/tabletop games"/>
    <n v="7.2024800000000004"/>
    <n v="107.82155688622754"/>
    <x v="6"/>
  </r>
  <r>
    <x v="0"/>
    <s v="US"/>
    <s v="USD"/>
    <n v="1481328004"/>
    <n v="1478736004"/>
    <b v="0"/>
    <n v="1328"/>
    <b v="1"/>
    <s v="games/tabletop games"/>
    <n v="2.8309000000000002"/>
    <n v="42.63403614457831"/>
    <x v="6"/>
  </r>
  <r>
    <x v="0"/>
    <s v="US"/>
    <s v="USD"/>
    <n v="1449506836"/>
    <n v="1446914836"/>
    <b v="0"/>
    <n v="944"/>
    <b v="1"/>
    <s v="games/tabletop games"/>
    <n v="13.566000000000001"/>
    <n v="14.370762711864407"/>
    <x v="6"/>
  </r>
  <r>
    <x v="0"/>
    <s v="CA"/>
    <s v="CAD"/>
    <n v="1489320642"/>
    <n v="1487164242"/>
    <b v="0"/>
    <n v="147"/>
    <b v="1"/>
    <s v="games/tabletop games"/>
    <n v="2.2035999999999998"/>
    <n v="37.476190476190474"/>
    <x v="6"/>
  </r>
  <r>
    <x v="0"/>
    <s v="US"/>
    <s v="USD"/>
    <n v="1393156857"/>
    <n v="1390564857"/>
    <b v="0"/>
    <n v="99"/>
    <b v="1"/>
    <s v="games/tabletop games"/>
    <n v="1.196"/>
    <n v="30.202020202020201"/>
    <x v="6"/>
  </r>
  <r>
    <x v="0"/>
    <s v="GB"/>
    <s v="GBP"/>
    <n v="1419259679"/>
    <n v="1416667679"/>
    <b v="0"/>
    <n v="79"/>
    <b v="1"/>
    <s v="games/tabletop games"/>
    <n v="4.0776923076923079"/>
    <n v="33.550632911392405"/>
    <x v="6"/>
  </r>
  <r>
    <x v="0"/>
    <s v="US"/>
    <s v="USD"/>
    <n v="1388936289"/>
    <n v="1386344289"/>
    <b v="0"/>
    <n v="75"/>
    <b v="1"/>
    <s v="games/tabletop games"/>
    <n v="1.0581826105905425"/>
    <n v="64.74666666666667"/>
    <x v="6"/>
  </r>
  <r>
    <x v="0"/>
    <s v="US"/>
    <s v="USD"/>
    <n v="1330359423"/>
    <n v="1327767423"/>
    <b v="0"/>
    <n v="207"/>
    <b v="1"/>
    <s v="games/tabletop games"/>
    <n v="1.4108235294117648"/>
    <n v="57.932367149758456"/>
    <x v="6"/>
  </r>
  <r>
    <x v="0"/>
    <s v="IT"/>
    <s v="EUR"/>
    <n v="1451861940"/>
    <n v="1448902867"/>
    <b v="0"/>
    <n v="102"/>
    <b v="1"/>
    <s v="games/tabletop games"/>
    <n v="2.7069999999999999"/>
    <n v="53.078431372549019"/>
    <x v="6"/>
  </r>
  <r>
    <x v="0"/>
    <s v="US"/>
    <s v="USD"/>
    <n v="1423022400"/>
    <n v="1421436099"/>
    <b v="0"/>
    <n v="32"/>
    <b v="1"/>
    <s v="games/tabletop games"/>
    <n v="1.538"/>
    <n v="48.0625"/>
    <x v="6"/>
  </r>
  <r>
    <x v="0"/>
    <s v="US"/>
    <s v="USD"/>
    <n v="1442501991"/>
    <n v="1439909991"/>
    <b v="0"/>
    <n v="480"/>
    <b v="1"/>
    <s v="games/tabletop games"/>
    <n v="4.0357653061224488"/>
    <n v="82.396874999999994"/>
    <x v="6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7"/>
  </r>
  <r>
    <x v="3"/>
    <s v="US"/>
    <s v="USD"/>
    <n v="1491769769"/>
    <n v="1489181369"/>
    <b v="0"/>
    <n v="4"/>
    <b v="0"/>
    <s v="food/small batch"/>
    <n v="3.1481481481481478E-2"/>
    <n v="21.25"/>
    <x v="7"/>
  </r>
  <r>
    <x v="3"/>
    <s v="US"/>
    <s v="USD"/>
    <n v="1490033247"/>
    <n v="1489428447"/>
    <b v="0"/>
    <n v="4"/>
    <b v="0"/>
    <s v="food/small batch"/>
    <n v="0.48"/>
    <n v="30"/>
    <x v="7"/>
  </r>
  <r>
    <x v="3"/>
    <s v="GB"/>
    <s v="GBP"/>
    <n v="1490559285"/>
    <n v="1487970885"/>
    <b v="0"/>
    <n v="61"/>
    <b v="0"/>
    <s v="food/small batch"/>
    <n v="0.20733333333333334"/>
    <n v="25.491803278688526"/>
    <x v="7"/>
  </r>
  <r>
    <x v="3"/>
    <s v="US"/>
    <s v="USD"/>
    <n v="1490830331"/>
    <n v="1488241931"/>
    <b v="0"/>
    <n v="7"/>
    <b v="0"/>
    <s v="food/small batch"/>
    <n v="0.08"/>
    <n v="11.428571428571429"/>
    <x v="7"/>
  </r>
  <r>
    <x v="3"/>
    <s v="US"/>
    <s v="USD"/>
    <n v="1493571600"/>
    <n v="1489106948"/>
    <b v="0"/>
    <n v="1"/>
    <b v="0"/>
    <s v="food/small batch"/>
    <n v="7.1999999999999998E-3"/>
    <n v="108"/>
    <x v="7"/>
  </r>
  <r>
    <x v="0"/>
    <s v="US"/>
    <s v="USD"/>
    <n v="1409090440"/>
    <n v="1406066440"/>
    <b v="1"/>
    <n v="3355"/>
    <b v="1"/>
    <s v="food/small batch"/>
    <n v="5.2609431428571432"/>
    <n v="54.883162444113267"/>
    <x v="7"/>
  </r>
  <r>
    <x v="0"/>
    <s v="US"/>
    <s v="USD"/>
    <n v="1434307537"/>
    <n v="1431715537"/>
    <b v="1"/>
    <n v="537"/>
    <b v="1"/>
    <s v="food/small batch"/>
    <n v="2.5445000000000002"/>
    <n v="47.383612662942269"/>
    <x v="7"/>
  </r>
  <r>
    <x v="0"/>
    <s v="US"/>
    <s v="USD"/>
    <n v="1405609146"/>
    <n v="1403017146"/>
    <b v="1"/>
    <n v="125"/>
    <b v="1"/>
    <s v="food/small batch"/>
    <n v="1.0591999999999999"/>
    <n v="211.84"/>
    <x v="7"/>
  </r>
  <r>
    <x v="0"/>
    <s v="US"/>
    <s v="USD"/>
    <n v="1451001600"/>
    <n v="1448400943"/>
    <b v="1"/>
    <n v="163"/>
    <b v="1"/>
    <s v="food/small batch"/>
    <n v="1.0242285714285715"/>
    <n v="219.92638036809817"/>
    <x v="7"/>
  </r>
  <r>
    <x v="0"/>
    <s v="US"/>
    <s v="USD"/>
    <n v="1408320490"/>
    <n v="1405728490"/>
    <b v="1"/>
    <n v="283"/>
    <b v="1"/>
    <s v="food/small batch"/>
    <n v="1.4431375"/>
    <n v="40.795406360424032"/>
    <x v="7"/>
  </r>
  <r>
    <x v="0"/>
    <s v="US"/>
    <s v="USD"/>
    <n v="1423235071"/>
    <n v="1420643071"/>
    <b v="1"/>
    <n v="352"/>
    <b v="1"/>
    <s v="food/small batch"/>
    <n v="1.06308"/>
    <n v="75.502840909090907"/>
    <x v="7"/>
  </r>
  <r>
    <x v="0"/>
    <s v="US"/>
    <s v="USD"/>
    <n v="1401385800"/>
    <n v="1399563390"/>
    <b v="1"/>
    <n v="94"/>
    <b v="1"/>
    <s v="food/small batch"/>
    <n v="2.1216666666666666"/>
    <n v="13.542553191489361"/>
    <x v="7"/>
  </r>
  <r>
    <x v="0"/>
    <s v="US"/>
    <s v="USD"/>
    <n v="1415208840"/>
    <n v="1412611498"/>
    <b v="1"/>
    <n v="67"/>
    <b v="1"/>
    <s v="food/small batch"/>
    <n v="1.0195000000000001"/>
    <n v="60.865671641791046"/>
    <x v="7"/>
  </r>
  <r>
    <x v="0"/>
    <s v="US"/>
    <s v="USD"/>
    <n v="1402494243"/>
    <n v="1399902243"/>
    <b v="1"/>
    <n v="221"/>
    <b v="1"/>
    <s v="food/small batch"/>
    <n v="1.0227200000000001"/>
    <n v="115.69230769230769"/>
    <x v="7"/>
  </r>
  <r>
    <x v="0"/>
    <s v="US"/>
    <s v="USD"/>
    <n v="1394316695"/>
    <n v="1390860695"/>
    <b v="1"/>
    <n v="2165"/>
    <b v="1"/>
    <s v="food/small batch"/>
    <n v="5.2073254999999996"/>
    <n v="48.104623556581984"/>
    <x v="7"/>
  </r>
  <r>
    <x v="0"/>
    <s v="US"/>
    <s v="USD"/>
    <n v="1403796143"/>
    <n v="1401204143"/>
    <b v="1"/>
    <n v="179"/>
    <b v="1"/>
    <s v="food/small batch"/>
    <n v="1.1065833333333333"/>
    <n v="74.184357541899445"/>
    <x v="7"/>
  </r>
  <r>
    <x v="0"/>
    <s v="US"/>
    <s v="USD"/>
    <n v="1404077484"/>
    <n v="1401485484"/>
    <b v="1"/>
    <n v="123"/>
    <b v="1"/>
    <s v="food/small batch"/>
    <n v="1.0114333333333334"/>
    <n v="123.34552845528455"/>
    <x v="7"/>
  </r>
  <r>
    <x v="0"/>
    <s v="US"/>
    <s v="USD"/>
    <n v="1482134340"/>
    <n v="1479496309"/>
    <b v="1"/>
    <n v="1104"/>
    <b v="1"/>
    <s v="food/small batch"/>
    <n v="2.9420799999999998"/>
    <n v="66.623188405797094"/>
    <x v="7"/>
  </r>
  <r>
    <x v="0"/>
    <s v="US"/>
    <s v="USD"/>
    <n v="1477841138"/>
    <n v="1475249138"/>
    <b v="1"/>
    <n v="403"/>
    <b v="1"/>
    <s v="food/small batch"/>
    <n v="1.0577749999999999"/>
    <n v="104.99007444168734"/>
    <x v="7"/>
  </r>
  <r>
    <x v="1"/>
    <s v="US"/>
    <s v="USD"/>
    <n v="1436729504"/>
    <n v="1434137504"/>
    <b v="0"/>
    <n v="0"/>
    <b v="0"/>
    <s v="technology/web"/>
    <n v="0"/>
    <n v="0"/>
    <x v="2"/>
  </r>
  <r>
    <x v="1"/>
    <s v="US"/>
    <s v="USD"/>
    <n v="1412571600"/>
    <n v="1410799870"/>
    <b v="0"/>
    <n v="0"/>
    <b v="0"/>
    <s v="technology/web"/>
    <n v="0"/>
    <n v="0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n v="0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n v="0"/>
    <x v="2"/>
  </r>
  <r>
    <x v="1"/>
    <s v="IE"/>
    <s v="EUR"/>
    <n v="1483474370"/>
    <n v="1480882370"/>
    <b v="0"/>
    <n v="0"/>
    <b v="0"/>
    <s v="technology/web"/>
    <n v="0"/>
    <n v="0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n v="0"/>
    <x v="2"/>
  </r>
  <r>
    <x v="1"/>
    <s v="US"/>
    <s v="USD"/>
    <n v="1429632822"/>
    <n v="1428596022"/>
    <b v="0"/>
    <n v="0"/>
    <b v="0"/>
    <s v="technology/web"/>
    <n v="0"/>
    <n v="0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n v="0"/>
    <x v="2"/>
  </r>
  <r>
    <x v="1"/>
    <s v="GB"/>
    <s v="GBP"/>
    <n v="1445093578"/>
    <n v="1442501578"/>
    <b v="0"/>
    <n v="0"/>
    <b v="0"/>
    <s v="technology/web"/>
    <n v="0"/>
    <n v="0"/>
    <x v="2"/>
  </r>
  <r>
    <x v="1"/>
    <s v="GB"/>
    <s v="GBP"/>
    <n v="1422664740"/>
    <n v="1417818036"/>
    <b v="0"/>
    <n v="0"/>
    <b v="0"/>
    <s v="technology/web"/>
    <n v="0"/>
    <n v="0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n v="0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n v="0"/>
    <x v="2"/>
  </r>
  <r>
    <x v="1"/>
    <s v="US"/>
    <s v="USD"/>
    <n v="1445898356"/>
    <n v="1441146356"/>
    <b v="0"/>
    <n v="0"/>
    <b v="0"/>
    <s v="technology/web"/>
    <n v="0"/>
    <n v="0"/>
    <x v="2"/>
  </r>
  <r>
    <x v="1"/>
    <s v="IT"/>
    <s v="EUR"/>
    <n v="1453071600"/>
    <n v="1449596425"/>
    <b v="0"/>
    <n v="0"/>
    <b v="0"/>
    <s v="technology/web"/>
    <n v="0"/>
    <n v="0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n v="0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n v="0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n v="0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n v="0"/>
    <x v="2"/>
  </r>
  <r>
    <x v="1"/>
    <s v="US"/>
    <s v="USD"/>
    <n v="1440548330"/>
    <n v="1438042730"/>
    <b v="0"/>
    <n v="0"/>
    <b v="0"/>
    <s v="technology/web"/>
    <n v="0"/>
    <n v="0"/>
    <x v="2"/>
  </r>
  <r>
    <x v="1"/>
    <s v="US"/>
    <s v="USD"/>
    <n v="1444004616"/>
    <n v="1440116616"/>
    <b v="0"/>
    <n v="0"/>
    <b v="0"/>
    <s v="technology/web"/>
    <n v="0"/>
    <n v="0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n v="0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n v="0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n v="0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n v="0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n v="0"/>
    <x v="2"/>
  </r>
  <r>
    <x v="1"/>
    <s v="US"/>
    <s v="USD"/>
    <n v="1435874384"/>
    <n v="1433282384"/>
    <b v="0"/>
    <n v="0"/>
    <b v="0"/>
    <s v="technology/web"/>
    <n v="0"/>
    <n v="0"/>
    <x v="2"/>
  </r>
  <r>
    <x v="1"/>
    <s v="SE"/>
    <s v="SEK"/>
    <n v="1418934506"/>
    <n v="1415910506"/>
    <b v="0"/>
    <n v="0"/>
    <b v="0"/>
    <s v="technology/web"/>
    <n v="0"/>
    <n v="0"/>
    <x v="2"/>
  </r>
  <r>
    <x v="1"/>
    <s v="AU"/>
    <s v="AUD"/>
    <n v="1460615164"/>
    <n v="1458023164"/>
    <b v="0"/>
    <n v="0"/>
    <b v="0"/>
    <s v="technology/web"/>
    <n v="0"/>
    <n v="0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7"/>
  </r>
  <r>
    <x v="2"/>
    <s v="US"/>
    <s v="USD"/>
    <n v="1431533931"/>
    <n v="1428941931"/>
    <b v="0"/>
    <n v="1"/>
    <b v="0"/>
    <s v="food/food trucks"/>
    <n v="4.3333333333333331E-3"/>
    <n v="52"/>
    <x v="7"/>
  </r>
  <r>
    <x v="2"/>
    <s v="GB"/>
    <s v="GBP"/>
    <n v="1459368658"/>
    <n v="1454188258"/>
    <b v="0"/>
    <n v="12"/>
    <b v="0"/>
    <s v="food/food trucks"/>
    <n v="0.16833333333333333"/>
    <n v="16.833333333333332"/>
    <x v="7"/>
  </r>
  <r>
    <x v="2"/>
    <s v="US"/>
    <s v="USD"/>
    <n v="1451782607"/>
    <n v="1449190607"/>
    <b v="0"/>
    <n v="0"/>
    <b v="0"/>
    <s v="food/food trucks"/>
    <n v="0"/>
    <n v="0"/>
    <x v="7"/>
  </r>
  <r>
    <x v="2"/>
    <s v="US"/>
    <s v="USD"/>
    <n v="1472911375"/>
    <n v="1471096975"/>
    <b v="0"/>
    <n v="20"/>
    <b v="0"/>
    <s v="food/food trucks"/>
    <n v="0.22520000000000001"/>
    <n v="56.3"/>
    <x v="7"/>
  </r>
  <r>
    <x v="2"/>
    <s v="US"/>
    <s v="USD"/>
    <n v="1421635190"/>
    <n v="1418179190"/>
    <b v="0"/>
    <n v="16"/>
    <b v="0"/>
    <s v="food/food trucks"/>
    <n v="0.41384615384615386"/>
    <n v="84.0625"/>
    <x v="7"/>
  </r>
  <r>
    <x v="2"/>
    <s v="US"/>
    <s v="USD"/>
    <n v="1428732000"/>
    <n v="1426772928"/>
    <b v="0"/>
    <n v="33"/>
    <b v="0"/>
    <s v="food/food trucks"/>
    <n v="0.25259090909090909"/>
    <n v="168.39393939393941"/>
    <x v="7"/>
  </r>
  <r>
    <x v="2"/>
    <s v="US"/>
    <s v="USD"/>
    <n v="1415247757"/>
    <n v="1412652157"/>
    <b v="0"/>
    <n v="2"/>
    <b v="0"/>
    <s v="food/food trucks"/>
    <n v="2E-3"/>
    <n v="15"/>
    <x v="7"/>
  </r>
  <r>
    <x v="2"/>
    <s v="US"/>
    <s v="USD"/>
    <n v="1439931675"/>
    <n v="1437339675"/>
    <b v="0"/>
    <n v="6"/>
    <b v="0"/>
    <s v="food/food trucks"/>
    <n v="1.84E-2"/>
    <n v="76.666666666666671"/>
    <x v="7"/>
  </r>
  <r>
    <x v="2"/>
    <s v="AU"/>
    <s v="AUD"/>
    <n v="1441619275"/>
    <n v="1439027275"/>
    <b v="0"/>
    <n v="0"/>
    <b v="0"/>
    <s v="food/food trucks"/>
    <n v="0"/>
    <n v="0"/>
    <x v="7"/>
  </r>
  <r>
    <x v="2"/>
    <s v="US"/>
    <s v="USD"/>
    <n v="1440524082"/>
    <n v="1437932082"/>
    <b v="0"/>
    <n v="3"/>
    <b v="0"/>
    <s v="food/food trucks"/>
    <n v="6.0400000000000002E-3"/>
    <n v="50.333333333333336"/>
    <x v="7"/>
  </r>
  <r>
    <x v="2"/>
    <s v="FR"/>
    <s v="EUR"/>
    <n v="1480185673"/>
    <n v="1476294073"/>
    <b v="0"/>
    <n v="0"/>
    <b v="0"/>
    <s v="food/food trucks"/>
    <n v="0"/>
    <n v="0"/>
    <x v="7"/>
  </r>
  <r>
    <x v="2"/>
    <s v="US"/>
    <s v="USD"/>
    <n v="1401579000"/>
    <n v="1398911882"/>
    <b v="0"/>
    <n v="3"/>
    <b v="0"/>
    <s v="food/food trucks"/>
    <n v="8.3333333333333332E-3"/>
    <n v="8.3333333333333339"/>
    <x v="7"/>
  </r>
  <r>
    <x v="2"/>
    <s v="US"/>
    <s v="USD"/>
    <n v="1440215940"/>
    <n v="1436805660"/>
    <b v="0"/>
    <n v="13"/>
    <b v="0"/>
    <s v="food/food trucks"/>
    <n v="3.0666666666666665E-2"/>
    <n v="35.384615384615387"/>
    <x v="7"/>
  </r>
  <r>
    <x v="2"/>
    <s v="US"/>
    <s v="USD"/>
    <n v="1468615346"/>
    <n v="1466023346"/>
    <b v="0"/>
    <n v="6"/>
    <b v="0"/>
    <s v="food/food trucks"/>
    <n v="5.5833333333333334E-3"/>
    <n v="55.833333333333336"/>
    <x v="7"/>
  </r>
  <r>
    <x v="2"/>
    <s v="US"/>
    <s v="USD"/>
    <n v="1426345200"/>
    <n v="1421343743"/>
    <b v="0"/>
    <n v="1"/>
    <b v="0"/>
    <s v="food/food trucks"/>
    <n v="2.5000000000000001E-4"/>
    <n v="5"/>
    <x v="7"/>
  </r>
  <r>
    <x v="2"/>
    <s v="US"/>
    <s v="USD"/>
    <n v="1407705187"/>
    <n v="1405113187"/>
    <b v="0"/>
    <n v="0"/>
    <b v="0"/>
    <s v="food/food trucks"/>
    <n v="0"/>
    <n v="0"/>
    <x v="7"/>
  </r>
  <r>
    <x v="2"/>
    <s v="US"/>
    <s v="USD"/>
    <n v="1427225644"/>
    <n v="1422045244"/>
    <b v="0"/>
    <n v="5"/>
    <b v="0"/>
    <s v="food/food trucks"/>
    <n v="2.0000000000000001E-4"/>
    <n v="1"/>
    <x v="7"/>
  </r>
  <r>
    <x v="2"/>
    <s v="US"/>
    <s v="USD"/>
    <n v="1424281389"/>
    <n v="1419097389"/>
    <b v="0"/>
    <n v="0"/>
    <b v="0"/>
    <s v="food/food trucks"/>
    <n v="0"/>
    <n v="0"/>
    <x v="7"/>
  </r>
  <r>
    <x v="2"/>
    <s v="US"/>
    <s v="USD"/>
    <n v="1415583695"/>
    <n v="1410396095"/>
    <b v="0"/>
    <n v="36"/>
    <b v="0"/>
    <s v="food/food trucks"/>
    <n v="0.14825133372851215"/>
    <n v="69.472222222222229"/>
    <x v="7"/>
  </r>
  <r>
    <x v="2"/>
    <s v="US"/>
    <s v="USD"/>
    <n v="1424536196"/>
    <n v="1421944196"/>
    <b v="0"/>
    <n v="1"/>
    <b v="0"/>
    <s v="food/food trucks"/>
    <n v="1.6666666666666666E-4"/>
    <n v="1"/>
    <x v="7"/>
  </r>
  <r>
    <x v="2"/>
    <s v="US"/>
    <s v="USD"/>
    <n v="1426091036"/>
    <n v="1423502636"/>
    <b v="0"/>
    <n v="1"/>
    <b v="0"/>
    <s v="food/food trucks"/>
    <n v="2E-3"/>
    <n v="1"/>
    <x v="7"/>
  </r>
  <r>
    <x v="2"/>
    <s v="US"/>
    <s v="USD"/>
    <n v="1420044890"/>
    <n v="1417452890"/>
    <b v="0"/>
    <n v="1"/>
    <b v="0"/>
    <s v="food/food trucks"/>
    <n v="1.3333333333333334E-4"/>
    <n v="8"/>
    <x v="7"/>
  </r>
  <r>
    <x v="2"/>
    <s v="US"/>
    <s v="USD"/>
    <n v="1414445108"/>
    <n v="1411853108"/>
    <b v="0"/>
    <n v="9"/>
    <b v="0"/>
    <s v="food/food trucks"/>
    <n v="1.24E-2"/>
    <n v="34.444444444444443"/>
    <x v="7"/>
  </r>
  <r>
    <x v="2"/>
    <s v="US"/>
    <s v="USD"/>
    <n v="1464386640"/>
    <n v="1463090149"/>
    <b v="0"/>
    <n v="1"/>
    <b v="0"/>
    <s v="food/food trucks"/>
    <n v="2.8571428571428574E-4"/>
    <n v="1"/>
    <x v="7"/>
  </r>
  <r>
    <x v="2"/>
    <s v="US"/>
    <s v="USD"/>
    <n v="1439006692"/>
    <n v="1433822692"/>
    <b v="0"/>
    <n v="0"/>
    <b v="0"/>
    <s v="food/food trucks"/>
    <n v="0"/>
    <n v="0"/>
    <x v="7"/>
  </r>
  <r>
    <x v="2"/>
    <s v="US"/>
    <s v="USD"/>
    <n v="1458715133"/>
    <n v="1455262733"/>
    <b v="0"/>
    <n v="1"/>
    <b v="0"/>
    <s v="food/food trucks"/>
    <n v="2.0000000000000002E-5"/>
    <n v="1"/>
    <x v="7"/>
  </r>
  <r>
    <x v="2"/>
    <s v="US"/>
    <s v="USD"/>
    <n v="1426182551"/>
    <n v="1423594151"/>
    <b v="0"/>
    <n v="1"/>
    <b v="0"/>
    <s v="food/food trucks"/>
    <n v="2.8571428571428571E-5"/>
    <n v="1"/>
    <x v="7"/>
  </r>
  <r>
    <x v="2"/>
    <s v="NO"/>
    <s v="NOK"/>
    <n v="1486313040"/>
    <n v="1483131966"/>
    <b v="0"/>
    <n v="4"/>
    <b v="0"/>
    <s v="food/food trucks"/>
    <n v="1.4321428571428572E-2"/>
    <n v="501.25"/>
    <x v="7"/>
  </r>
  <r>
    <x v="2"/>
    <s v="US"/>
    <s v="USD"/>
    <n v="1455246504"/>
    <n v="1452654504"/>
    <b v="0"/>
    <n v="2"/>
    <b v="0"/>
    <s v="food/food trucks"/>
    <n v="7.0000000000000001E-3"/>
    <n v="10.5"/>
    <x v="7"/>
  </r>
  <r>
    <x v="2"/>
    <s v="US"/>
    <s v="USD"/>
    <n v="1467080613"/>
    <n v="1461896613"/>
    <b v="0"/>
    <n v="2"/>
    <b v="0"/>
    <s v="food/food trucks"/>
    <n v="2.0000000000000002E-5"/>
    <n v="1"/>
    <x v="7"/>
  </r>
  <r>
    <x v="2"/>
    <s v="US"/>
    <s v="USD"/>
    <n v="1425791697"/>
    <n v="1423199697"/>
    <b v="0"/>
    <n v="2"/>
    <b v="0"/>
    <s v="food/food trucks"/>
    <n v="1.4285714285714287E-4"/>
    <n v="1"/>
    <x v="7"/>
  </r>
  <r>
    <x v="2"/>
    <s v="US"/>
    <s v="USD"/>
    <n v="1456608943"/>
    <n v="1454016943"/>
    <b v="0"/>
    <n v="0"/>
    <b v="0"/>
    <s v="food/food trucks"/>
    <n v="0"/>
    <n v="0"/>
    <x v="7"/>
  </r>
  <r>
    <x v="2"/>
    <s v="US"/>
    <s v="USD"/>
    <n v="1438662474"/>
    <n v="1435206474"/>
    <b v="0"/>
    <n v="2"/>
    <b v="0"/>
    <s v="food/food trucks"/>
    <n v="1.2999999999999999E-3"/>
    <n v="13"/>
    <x v="7"/>
  </r>
  <r>
    <x v="2"/>
    <s v="SE"/>
    <s v="SEK"/>
    <n v="1444027186"/>
    <n v="1441435186"/>
    <b v="0"/>
    <n v="4"/>
    <b v="0"/>
    <s v="food/food trucks"/>
    <n v="4.8960000000000002E-3"/>
    <n v="306"/>
    <x v="7"/>
  </r>
  <r>
    <x v="2"/>
    <s v="CA"/>
    <s v="CAD"/>
    <n v="1454078770"/>
    <n v="1448894770"/>
    <b v="0"/>
    <n v="2"/>
    <b v="0"/>
    <s v="food/food trucks"/>
    <n v="3.8461538461538462E-4"/>
    <n v="22.5"/>
    <x v="7"/>
  </r>
  <r>
    <x v="2"/>
    <s v="US"/>
    <s v="USD"/>
    <n v="1426615200"/>
    <n v="1422400188"/>
    <b v="0"/>
    <n v="0"/>
    <b v="0"/>
    <s v="food/food trucks"/>
    <n v="0"/>
    <n v="0"/>
    <x v="7"/>
  </r>
  <r>
    <x v="2"/>
    <s v="US"/>
    <s v="USD"/>
    <n v="1449529062"/>
    <n v="1444341462"/>
    <b v="0"/>
    <n v="1"/>
    <b v="0"/>
    <s v="food/food trucks"/>
    <n v="3.3333333333333335E-3"/>
    <n v="50"/>
    <x v="7"/>
  </r>
  <r>
    <x v="2"/>
    <s v="US"/>
    <s v="USD"/>
    <n v="1445197129"/>
    <n v="1442605129"/>
    <b v="0"/>
    <n v="0"/>
    <b v="0"/>
    <s v="food/food trucks"/>
    <n v="0"/>
    <n v="0"/>
    <x v="7"/>
  </r>
  <r>
    <x v="2"/>
    <s v="BE"/>
    <s v="EUR"/>
    <n v="1455399313"/>
    <n v="1452807313"/>
    <b v="0"/>
    <n v="2"/>
    <b v="0"/>
    <s v="food/food trucks"/>
    <n v="2E-3"/>
    <n v="5"/>
    <x v="7"/>
  </r>
  <r>
    <x v="0"/>
    <s v="US"/>
    <s v="USD"/>
    <n v="1437627540"/>
    <n v="1435806054"/>
    <b v="0"/>
    <n v="109"/>
    <b v="1"/>
    <s v="food/small batch"/>
    <n v="1.0788"/>
    <n v="74.22935779816514"/>
    <x v="7"/>
  </r>
  <r>
    <x v="0"/>
    <s v="US"/>
    <s v="USD"/>
    <n v="1426777228"/>
    <n v="1424188828"/>
    <b v="0"/>
    <n v="372"/>
    <b v="1"/>
    <s v="food/small batch"/>
    <n v="1.2594166666666666"/>
    <n v="81.252688172043008"/>
    <x v="7"/>
  </r>
  <r>
    <x v="0"/>
    <s v="US"/>
    <s v="USD"/>
    <n v="1408114822"/>
    <n v="1405522822"/>
    <b v="0"/>
    <n v="311"/>
    <b v="1"/>
    <s v="food/small batch"/>
    <n v="2.0251494999999999"/>
    <n v="130.23469453376205"/>
    <x v="7"/>
  </r>
  <r>
    <x v="0"/>
    <s v="US"/>
    <s v="USD"/>
    <n v="1464199591"/>
    <n v="1461607591"/>
    <b v="0"/>
    <n v="61"/>
    <b v="1"/>
    <s v="food/small batch"/>
    <n v="1.0860000000000001"/>
    <n v="53.409836065573771"/>
    <x v="7"/>
  </r>
  <r>
    <x v="0"/>
    <s v="US"/>
    <s v="USD"/>
    <n v="1443242021"/>
    <n v="1440650021"/>
    <b v="0"/>
    <n v="115"/>
    <b v="1"/>
    <s v="food/small batch"/>
    <n v="1.728"/>
    <n v="75.130434782608702"/>
    <x v="7"/>
  </r>
  <r>
    <x v="0"/>
    <s v="US"/>
    <s v="USD"/>
    <n v="1480174071"/>
    <n v="1477578471"/>
    <b v="0"/>
    <n v="111"/>
    <b v="1"/>
    <s v="food/small batch"/>
    <n v="1.6798"/>
    <n v="75.666666666666671"/>
    <x v="7"/>
  </r>
  <r>
    <x v="0"/>
    <s v="US"/>
    <s v="USD"/>
    <n v="1478923200"/>
    <n v="1476184593"/>
    <b v="0"/>
    <n v="337"/>
    <b v="1"/>
    <s v="food/small batch"/>
    <n v="4.2720000000000002"/>
    <n v="31.691394658753708"/>
    <x v="7"/>
  </r>
  <r>
    <x v="0"/>
    <s v="US"/>
    <s v="USD"/>
    <n v="1472621760"/>
    <n v="1472110513"/>
    <b v="0"/>
    <n v="9"/>
    <b v="1"/>
    <s v="food/small batch"/>
    <n v="1.075"/>
    <n v="47.777777777777779"/>
    <x v="7"/>
  </r>
  <r>
    <x v="0"/>
    <s v="US"/>
    <s v="USD"/>
    <n v="1417321515"/>
    <n v="1414725915"/>
    <b v="0"/>
    <n v="120"/>
    <b v="1"/>
    <s v="food/small batch"/>
    <n v="1.08"/>
    <n v="90"/>
    <x v="7"/>
  </r>
  <r>
    <x v="0"/>
    <s v="US"/>
    <s v="USD"/>
    <n v="1414465860"/>
    <n v="1411177456"/>
    <b v="0"/>
    <n v="102"/>
    <b v="1"/>
    <s v="food/small batch"/>
    <n v="1.0153353333333335"/>
    <n v="149.31401960784314"/>
    <x v="7"/>
  </r>
  <r>
    <x v="0"/>
    <s v="US"/>
    <s v="USD"/>
    <n v="1488750490"/>
    <n v="1487022490"/>
    <b v="0"/>
    <n v="186"/>
    <b v="1"/>
    <s v="food/small batch"/>
    <n v="1.1545000000000001"/>
    <n v="62.06989247311828"/>
    <x v="7"/>
  </r>
  <r>
    <x v="0"/>
    <s v="US"/>
    <s v="USD"/>
    <n v="1451430000"/>
    <n v="1448914500"/>
    <b v="0"/>
    <n v="15"/>
    <b v="1"/>
    <s v="food/small batch"/>
    <n v="1.335"/>
    <n v="53.4"/>
    <x v="7"/>
  </r>
  <r>
    <x v="0"/>
    <s v="US"/>
    <s v="USD"/>
    <n v="1486053409"/>
    <n v="1483461409"/>
    <b v="0"/>
    <n v="67"/>
    <b v="1"/>
    <s v="food/small batch"/>
    <n v="1.5469999999999999"/>
    <n v="69.268656716417908"/>
    <x v="7"/>
  </r>
  <r>
    <x v="0"/>
    <s v="US"/>
    <s v="USD"/>
    <n v="1489207808"/>
    <n v="1486183808"/>
    <b v="0"/>
    <n v="130"/>
    <b v="1"/>
    <s v="food/small batch"/>
    <n v="1.0084571428571429"/>
    <n v="271.50769230769231"/>
    <x v="7"/>
  </r>
  <r>
    <x v="0"/>
    <s v="US"/>
    <s v="USD"/>
    <n v="1461177950"/>
    <n v="1458758750"/>
    <b v="0"/>
    <n v="16"/>
    <b v="1"/>
    <s v="food/small batch"/>
    <n v="1.82"/>
    <n v="34.125"/>
    <x v="7"/>
  </r>
  <r>
    <x v="0"/>
    <s v="US"/>
    <s v="USD"/>
    <n v="1488063839"/>
    <n v="1485471839"/>
    <b v="0"/>
    <n v="67"/>
    <b v="1"/>
    <s v="food/small batch"/>
    <n v="1.8086666666666666"/>
    <n v="40.492537313432834"/>
    <x v="7"/>
  </r>
  <r>
    <x v="0"/>
    <s v="US"/>
    <s v="USD"/>
    <n v="1458826056"/>
    <n v="1456237656"/>
    <b v="0"/>
    <n v="124"/>
    <b v="1"/>
    <s v="food/small batch"/>
    <n v="1.0230434782608695"/>
    <n v="189.75806451612902"/>
    <x v="7"/>
  </r>
  <r>
    <x v="0"/>
    <s v="US"/>
    <s v="USD"/>
    <n v="1465498800"/>
    <n v="1462481718"/>
    <b v="0"/>
    <n v="80"/>
    <b v="1"/>
    <s v="food/small batch"/>
    <n v="1.1017999999999999"/>
    <n v="68.862499999999997"/>
    <x v="7"/>
  </r>
  <r>
    <x v="0"/>
    <s v="US"/>
    <s v="USD"/>
    <n v="1458742685"/>
    <n v="1454858285"/>
    <b v="0"/>
    <n v="282"/>
    <b v="1"/>
    <s v="food/small batch"/>
    <n v="1.0225"/>
    <n v="108.77659574468085"/>
    <x v="7"/>
  </r>
  <r>
    <x v="0"/>
    <s v="US"/>
    <s v="USD"/>
    <n v="1483417020"/>
    <n v="1480480167"/>
    <b v="0"/>
    <n v="68"/>
    <b v="1"/>
    <s v="food/small batch"/>
    <n v="1.0078823529411765"/>
    <n v="125.98529411764706"/>
    <x v="7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7"/>
  </r>
  <r>
    <x v="2"/>
    <s v="US"/>
    <s v="USD"/>
    <n v="1411328918"/>
    <n v="1407440918"/>
    <b v="0"/>
    <n v="5"/>
    <b v="0"/>
    <s v="food/restaurants"/>
    <n v="7.8181818181818181E-4"/>
    <n v="17.2"/>
    <x v="7"/>
  </r>
  <r>
    <x v="2"/>
    <s v="US"/>
    <s v="USD"/>
    <n v="1465333560"/>
    <n v="1462743308"/>
    <b v="0"/>
    <n v="0"/>
    <b v="0"/>
    <s v="food/restaurants"/>
    <n v="0"/>
    <n v="0"/>
    <x v="7"/>
  </r>
  <r>
    <x v="2"/>
    <s v="US"/>
    <s v="USD"/>
    <n v="1416014534"/>
    <n v="1413418934"/>
    <b v="0"/>
    <n v="0"/>
    <b v="0"/>
    <s v="food/restaurants"/>
    <n v="0"/>
    <n v="0"/>
    <x v="7"/>
  </r>
  <r>
    <x v="2"/>
    <s v="US"/>
    <s v="USD"/>
    <n v="1426292416"/>
    <n v="1423704016"/>
    <b v="0"/>
    <n v="0"/>
    <b v="0"/>
    <s v="food/restaurants"/>
    <n v="0"/>
    <n v="0"/>
    <x v="7"/>
  </r>
  <r>
    <x v="2"/>
    <s v="GB"/>
    <s v="GBP"/>
    <n v="1443906000"/>
    <n v="1441955269"/>
    <b v="0"/>
    <n v="2"/>
    <b v="0"/>
    <s v="food/restaurants"/>
    <n v="6.0000000000000001E-3"/>
    <n v="15"/>
    <x v="7"/>
  </r>
  <r>
    <x v="2"/>
    <s v="US"/>
    <s v="USD"/>
    <n v="1431308704"/>
    <n v="1428716704"/>
    <b v="0"/>
    <n v="0"/>
    <b v="0"/>
    <s v="food/restaurants"/>
    <n v="0"/>
    <n v="0"/>
    <x v="7"/>
  </r>
  <r>
    <x v="2"/>
    <s v="US"/>
    <s v="USD"/>
    <n v="1408056634"/>
    <n v="1405464634"/>
    <b v="0"/>
    <n v="0"/>
    <b v="0"/>
    <s v="food/restaurants"/>
    <n v="0"/>
    <n v="0"/>
    <x v="7"/>
  </r>
  <r>
    <x v="2"/>
    <s v="GB"/>
    <s v="GBP"/>
    <n v="1429554349"/>
    <n v="1424719549"/>
    <b v="0"/>
    <n v="28"/>
    <b v="0"/>
    <s v="food/restaurants"/>
    <n v="1.0526315789473684E-2"/>
    <n v="35.714285714285715"/>
    <x v="7"/>
  </r>
  <r>
    <x v="2"/>
    <s v="US"/>
    <s v="USD"/>
    <n v="1431647772"/>
    <n v="1426463772"/>
    <b v="0"/>
    <n v="2"/>
    <b v="0"/>
    <s v="food/restaurants"/>
    <n v="1.5E-3"/>
    <n v="37.5"/>
    <x v="7"/>
  </r>
  <r>
    <x v="2"/>
    <s v="GB"/>
    <s v="GBP"/>
    <n v="1454323413"/>
    <n v="1451731413"/>
    <b v="0"/>
    <n v="0"/>
    <b v="0"/>
    <s v="food/restaurants"/>
    <n v="0"/>
    <n v="0"/>
    <x v="7"/>
  </r>
  <r>
    <x v="2"/>
    <s v="US"/>
    <s v="USD"/>
    <n v="1418504561"/>
    <n v="1417208561"/>
    <b v="0"/>
    <n v="0"/>
    <b v="0"/>
    <s v="food/restaurants"/>
    <n v="0"/>
    <n v="0"/>
    <x v="7"/>
  </r>
  <r>
    <x v="2"/>
    <s v="DE"/>
    <s v="EUR"/>
    <n v="1488067789"/>
    <n v="1482883789"/>
    <b v="0"/>
    <n v="0"/>
    <b v="0"/>
    <s v="food/restaurants"/>
    <n v="0"/>
    <n v="0"/>
    <x v="7"/>
  </r>
  <r>
    <x v="2"/>
    <s v="US"/>
    <s v="USD"/>
    <n v="1408526477"/>
    <n v="1407057677"/>
    <b v="0"/>
    <n v="4"/>
    <b v="0"/>
    <s v="food/restaurants"/>
    <n v="1.7500000000000002E-2"/>
    <n v="52.5"/>
    <x v="7"/>
  </r>
  <r>
    <x v="2"/>
    <s v="US"/>
    <s v="USD"/>
  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/>
    <b v="0"/>
    <n v="0"/>
    <b v="0"/>
    <s v="food/restaurants"/>
    <n v="0"/>
    <n v="0"/>
    <x v="7"/>
  </r>
  <r>
    <x v="2"/>
    <s v="CA"/>
    <s v="CAD"/>
    <n v="1426788930"/>
    <n v="1424200530"/>
    <b v="0"/>
    <n v="33"/>
    <b v="0"/>
    <s v="food/restaurants"/>
    <n v="9.8166666666666666E-2"/>
    <n v="53.545454545454547"/>
    <x v="7"/>
  </r>
  <r>
    <x v="2"/>
    <s v="US"/>
    <s v="USD"/>
    <n v="1415899228"/>
    <n v="1413303628"/>
    <b v="0"/>
    <n v="0"/>
    <b v="0"/>
    <s v="food/restaurants"/>
    <n v="0"/>
    <n v="0"/>
    <x v="7"/>
  </r>
  <r>
    <x v="2"/>
    <s v="US"/>
    <s v="USD"/>
    <n v="1405741404"/>
    <n v="1403149404"/>
    <b v="0"/>
    <n v="4"/>
    <b v="0"/>
    <s v="food/restaurants"/>
    <n v="4.3333333333333331E-4"/>
    <n v="16.25"/>
    <x v="7"/>
  </r>
  <r>
    <x v="2"/>
    <s v="US"/>
    <s v="USD"/>
    <n v="1476559260"/>
    <n v="1472567085"/>
    <b v="0"/>
    <n v="0"/>
    <b v="0"/>
    <s v="food/restaurants"/>
    <n v="0"/>
    <n v="0"/>
    <x v="7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n v="0"/>
    <x v="7"/>
  </r>
  <r>
    <x v="1"/>
    <s v="DE"/>
    <s v="EUR"/>
    <n v="1476189339"/>
    <n v="1471005339"/>
    <b v="0"/>
    <n v="3"/>
    <b v="0"/>
    <s v="food/food trucks"/>
    <n v="7.4999999999999997E-3"/>
    <n v="25"/>
    <x v="7"/>
  </r>
  <r>
    <x v="1"/>
    <s v="US"/>
    <s v="USD"/>
    <n v="1438226451"/>
    <n v="1433042451"/>
    <b v="0"/>
    <n v="0"/>
    <b v="0"/>
    <s v="food/food trucks"/>
    <n v="0"/>
    <n v="0"/>
    <x v="7"/>
  </r>
  <r>
    <x v="1"/>
    <s v="CA"/>
    <s v="CAD"/>
    <n v="1406854699"/>
    <n v="1404262699"/>
    <b v="0"/>
    <n v="0"/>
    <b v="0"/>
    <s v="food/food trucks"/>
    <n v="0"/>
    <n v="0"/>
    <x v="7"/>
  </r>
  <r>
    <x v="1"/>
    <s v="US"/>
    <s v="USD"/>
    <n v="1462827000"/>
    <n v="1457710589"/>
    <b v="0"/>
    <n v="1"/>
    <b v="0"/>
    <s v="food/food trucks"/>
    <n v="0.01"/>
    <n v="100"/>
    <x v="7"/>
  </r>
  <r>
    <x v="1"/>
    <s v="US"/>
    <s v="USD"/>
    <n v="1408663948"/>
    <n v="1406071948"/>
    <b v="0"/>
    <n v="0"/>
    <b v="0"/>
    <s v="food/food trucks"/>
    <n v="0"/>
    <n v="0"/>
    <x v="7"/>
  </r>
  <r>
    <x v="1"/>
    <s v="US"/>
    <s v="USD"/>
    <n v="1429823138"/>
    <n v="1427231138"/>
    <b v="0"/>
    <n v="2"/>
    <b v="0"/>
    <s v="food/food trucks"/>
    <n v="2.6666666666666666E-3"/>
    <n v="60"/>
    <x v="7"/>
  </r>
  <r>
    <x v="1"/>
    <s v="GB"/>
    <s v="GBP"/>
    <n v="1472745594"/>
    <n v="1470153594"/>
    <b v="0"/>
    <n v="1"/>
    <b v="0"/>
    <s v="food/food trucks"/>
    <n v="5.0000000000000001E-3"/>
    <n v="50"/>
    <x v="7"/>
  </r>
  <r>
    <x v="1"/>
    <s v="US"/>
    <s v="USD"/>
    <n v="1442457112"/>
    <n v="1439865112"/>
    <b v="0"/>
    <n v="2"/>
    <b v="0"/>
    <s v="food/food trucks"/>
    <n v="2.2307692307692306E-2"/>
    <n v="72.5"/>
    <x v="7"/>
  </r>
  <r>
    <x v="1"/>
    <s v="US"/>
    <s v="USD"/>
    <n v="1486590035"/>
    <n v="1483998035"/>
    <b v="0"/>
    <n v="2"/>
    <b v="0"/>
    <s v="food/food trucks"/>
    <n v="8.4285714285714294E-3"/>
    <n v="29.5"/>
    <x v="7"/>
  </r>
  <r>
    <x v="1"/>
    <s v="AU"/>
    <s v="AUD"/>
    <n v="1463645521"/>
    <n v="1458461521"/>
    <b v="0"/>
    <n v="4"/>
    <b v="0"/>
    <s v="food/food trucks"/>
    <n v="2.5000000000000001E-3"/>
    <n v="62.5"/>
    <x v="7"/>
  </r>
  <r>
    <x v="1"/>
    <s v="US"/>
    <s v="USD"/>
    <n v="1428893517"/>
    <n v="1426301517"/>
    <b v="0"/>
    <n v="0"/>
    <b v="0"/>
    <s v="food/food trucks"/>
    <n v="0"/>
    <n v="0"/>
    <x v="7"/>
  </r>
  <r>
    <x v="1"/>
    <s v="US"/>
    <s v="USD"/>
    <n v="1408803149"/>
    <n v="1404915149"/>
    <b v="0"/>
    <n v="0"/>
    <b v="0"/>
    <s v="food/food trucks"/>
    <n v="0"/>
    <n v="0"/>
    <x v="7"/>
  </r>
  <r>
    <x v="1"/>
    <s v="US"/>
    <s v="USD"/>
    <n v="1463600945"/>
    <n v="1461786545"/>
    <b v="0"/>
    <n v="0"/>
    <b v="0"/>
    <s v="food/food trucks"/>
    <n v="0"/>
    <n v="0"/>
    <x v="7"/>
  </r>
  <r>
    <x v="1"/>
    <s v="US"/>
    <s v="USD"/>
    <n v="1421030194"/>
    <n v="1418438194"/>
    <b v="0"/>
    <n v="0"/>
    <b v="0"/>
    <s v="food/food trucks"/>
    <n v="0"/>
    <n v="0"/>
    <x v="7"/>
  </r>
  <r>
    <x v="1"/>
    <s v="US"/>
    <s v="USD"/>
    <n v="1428707647"/>
    <n v="1424823247"/>
    <b v="0"/>
    <n v="0"/>
    <b v="0"/>
    <s v="food/food trucks"/>
    <n v="0"/>
    <n v="0"/>
    <x v="7"/>
  </r>
  <r>
    <x v="1"/>
    <s v="US"/>
    <s v="USD"/>
    <n v="1407181297"/>
    <n v="1405021297"/>
    <b v="0"/>
    <n v="0"/>
    <b v="0"/>
    <s v="food/food trucks"/>
    <n v="0"/>
    <n v="0"/>
    <x v="7"/>
  </r>
  <r>
    <x v="1"/>
    <s v="US"/>
    <s v="USD"/>
    <n v="1444410000"/>
    <n v="1440203579"/>
    <b v="0"/>
    <n v="0"/>
    <b v="0"/>
    <s v="food/food trucks"/>
    <n v="0"/>
    <n v="0"/>
    <x v="7"/>
  </r>
  <r>
    <x v="1"/>
    <s v="US"/>
    <s v="USD"/>
    <n v="1410810903"/>
    <n v="1405626903"/>
    <b v="0"/>
    <n v="12"/>
    <b v="0"/>
    <s v="food/food trucks"/>
    <n v="1.3849999999999999E-3"/>
    <n v="23.083333333333332"/>
    <x v="7"/>
  </r>
  <r>
    <x v="1"/>
    <s v="US"/>
    <s v="USD"/>
    <n v="1431745200"/>
    <n v="1429170603"/>
    <b v="0"/>
    <n v="2"/>
    <b v="0"/>
    <s v="food/food trucks"/>
    <n v="6.0000000000000001E-3"/>
    <n v="25.5"/>
    <x v="7"/>
  </r>
  <r>
    <x v="2"/>
    <s v="US"/>
    <s v="USD"/>
    <n v="1447689898"/>
    <n v="1445094298"/>
    <b v="0"/>
    <n v="11"/>
    <b v="0"/>
    <s v="food/food trucks"/>
    <n v="0.106"/>
    <n v="48.18181818181818"/>
    <x v="7"/>
  </r>
  <r>
    <x v="2"/>
    <s v="US"/>
    <s v="USD"/>
    <n v="1477784634"/>
    <n v="1475192634"/>
    <b v="0"/>
    <n v="1"/>
    <b v="0"/>
    <s v="food/food trucks"/>
    <n v="1.1111111111111112E-5"/>
    <n v="1"/>
    <x v="7"/>
  </r>
  <r>
    <x v="2"/>
    <s v="US"/>
    <s v="USD"/>
    <n v="1426526880"/>
    <n v="1421346480"/>
    <b v="0"/>
    <n v="5"/>
    <b v="0"/>
    <s v="food/food trucks"/>
    <n v="5.0000000000000001E-3"/>
    <n v="1"/>
    <x v="7"/>
  </r>
  <r>
    <x v="2"/>
    <s v="US"/>
    <s v="USD"/>
    <n v="1434341369"/>
    <n v="1431749369"/>
    <b v="0"/>
    <n v="0"/>
    <b v="0"/>
    <s v="food/food trucks"/>
    <n v="0"/>
    <n v="0"/>
    <x v="7"/>
  </r>
  <r>
    <x v="2"/>
    <s v="US"/>
    <s v="USD"/>
    <n v="1404601632"/>
    <n v="1402009632"/>
    <b v="0"/>
    <n v="1"/>
    <b v="0"/>
    <s v="food/food trucks"/>
    <n v="1.6666666666666668E-3"/>
    <n v="50"/>
    <x v="7"/>
  </r>
  <r>
    <x v="2"/>
    <s v="GB"/>
    <s v="GBP"/>
    <n v="1451030136"/>
    <n v="1448438136"/>
    <b v="0"/>
    <n v="1"/>
    <b v="0"/>
    <s v="food/food trucks"/>
    <n v="1.6666666666666668E-3"/>
    <n v="5"/>
    <x v="7"/>
  </r>
  <r>
    <x v="2"/>
    <s v="US"/>
    <s v="USD"/>
    <n v="1451491953"/>
    <n v="1448899953"/>
    <b v="0"/>
    <n v="6"/>
    <b v="0"/>
    <s v="food/food trucks"/>
    <n v="2.4340000000000001E-2"/>
    <n v="202.83333333333334"/>
    <x v="7"/>
  </r>
  <r>
    <x v="2"/>
    <s v="US"/>
    <s v="USD"/>
    <n v="1427807640"/>
    <n v="1423325626"/>
    <b v="0"/>
    <n v="8"/>
    <b v="0"/>
    <s v="food/food trucks"/>
    <n v="3.8833333333333331E-2"/>
    <n v="29.125"/>
    <x v="7"/>
  </r>
  <r>
    <x v="2"/>
    <s v="DK"/>
    <s v="DKK"/>
    <n v="1458733927"/>
    <n v="1456145527"/>
    <b v="0"/>
    <n v="1"/>
    <b v="0"/>
    <s v="food/food trucks"/>
    <n v="1E-4"/>
    <n v="5"/>
    <x v="7"/>
  </r>
  <r>
    <x v="2"/>
    <s v="AU"/>
    <s v="AUD"/>
    <n v="1453817297"/>
    <n v="1453212497"/>
    <b v="0"/>
    <n v="0"/>
    <b v="0"/>
    <s v="food/food trucks"/>
    <n v="0"/>
    <n v="0"/>
    <x v="7"/>
  </r>
  <r>
    <x v="2"/>
    <s v="US"/>
    <s v="USD"/>
    <n v="1457901924"/>
    <n v="1452721524"/>
    <b v="0"/>
    <n v="2"/>
    <b v="0"/>
    <s v="food/food trucks"/>
    <n v="1.7333333333333333E-2"/>
    <n v="13"/>
    <x v="7"/>
  </r>
  <r>
    <x v="2"/>
    <s v="US"/>
    <s v="USD"/>
    <n v="1412536421"/>
    <n v="1409944421"/>
    <b v="0"/>
    <n v="1"/>
    <b v="0"/>
    <s v="food/food trucks"/>
    <n v="1.6666666666666668E-3"/>
    <n v="50"/>
    <x v="7"/>
  </r>
  <r>
    <x v="2"/>
    <s v="US"/>
    <s v="USD"/>
    <n v="1429993026"/>
    <n v="1427401026"/>
    <b v="0"/>
    <n v="0"/>
    <b v="0"/>
    <s v="food/food trucks"/>
    <n v="0"/>
    <n v="0"/>
    <x v="7"/>
  </r>
  <r>
    <x v="2"/>
    <s v="US"/>
    <s v="USD"/>
    <n v="1407453228"/>
    <n v="1404861228"/>
    <b v="0"/>
    <n v="1"/>
    <b v="0"/>
    <s v="food/food trucks"/>
    <n v="1.2500000000000001E-5"/>
    <n v="1"/>
    <x v="7"/>
  </r>
  <r>
    <x v="2"/>
    <s v="US"/>
    <s v="USD"/>
    <n v="1487915500"/>
    <n v="1485323500"/>
    <b v="0"/>
    <n v="19"/>
    <b v="0"/>
    <s v="food/food trucks"/>
    <n v="0.12166666666666667"/>
    <n v="96.05263157894737"/>
    <x v="7"/>
  </r>
  <r>
    <x v="2"/>
    <s v="CA"/>
    <s v="CAD"/>
    <n v="1407427009"/>
    <n v="1404835009"/>
    <b v="0"/>
    <n v="27"/>
    <b v="0"/>
    <s v="food/food trucks"/>
    <n v="0.23588571428571428"/>
    <n v="305.77777777777777"/>
    <x v="7"/>
  </r>
  <r>
    <x v="2"/>
    <s v="GB"/>
    <s v="GBP"/>
    <n v="1466323917"/>
    <n v="1463731917"/>
    <b v="0"/>
    <n v="7"/>
    <b v="0"/>
    <s v="food/food trucks"/>
    <n v="5.6666666666666664E-2"/>
    <n v="12.142857142857142"/>
    <x v="7"/>
  </r>
  <r>
    <x v="2"/>
    <s v="US"/>
    <s v="USD"/>
    <n v="1443039001"/>
    <n v="1440447001"/>
    <b v="0"/>
    <n v="14"/>
    <b v="0"/>
    <s v="food/food trucks"/>
    <n v="0.39"/>
    <n v="83.571428571428569"/>
    <x v="7"/>
  </r>
  <r>
    <x v="2"/>
    <s v="US"/>
    <s v="USD"/>
    <n v="1407089147"/>
    <n v="1403201147"/>
    <b v="0"/>
    <n v="5"/>
    <b v="0"/>
    <s v="food/food trucks"/>
    <n v="9.9546510341776348E-3"/>
    <n v="18"/>
    <x v="7"/>
  </r>
  <r>
    <x v="2"/>
    <s v="US"/>
    <s v="USD"/>
    <n v="1458938200"/>
    <n v="1453757800"/>
    <b v="0"/>
    <n v="30"/>
    <b v="0"/>
    <s v="food/food trucks"/>
    <n v="6.9320000000000007E-2"/>
    <n v="115.53333333333333"/>
    <x v="7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n v="0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7"/>
  </r>
  <r>
    <x v="2"/>
    <s v="US"/>
    <s v="USD"/>
    <n v="1416635940"/>
    <n v="1413838540"/>
    <b v="0"/>
    <n v="20"/>
    <b v="0"/>
    <s v="food/food trucks"/>
    <n v="0.28299999999999997"/>
    <n v="84.9"/>
    <x v="7"/>
  </r>
  <r>
    <x v="2"/>
    <s v="US"/>
    <s v="USD"/>
    <n v="1425233240"/>
    <n v="1422641240"/>
    <b v="0"/>
    <n v="3"/>
    <b v="0"/>
    <s v="food/food trucks"/>
    <n v="2.3999999999999998E-3"/>
    <n v="12"/>
    <x v="7"/>
  </r>
  <r>
    <x v="2"/>
    <s v="US"/>
    <s v="USD"/>
    <n v="1407621425"/>
    <n v="1404165425"/>
    <b v="0"/>
    <n v="4"/>
    <b v="0"/>
    <s v="food/food trucks"/>
    <n v="1.1428571428571429E-2"/>
    <n v="200"/>
    <x v="7"/>
  </r>
  <r>
    <x v="2"/>
    <s v="US"/>
    <s v="USD"/>
    <n v="1430149330"/>
    <n v="1424968930"/>
    <b v="0"/>
    <n v="1"/>
    <b v="0"/>
    <s v="food/food trucks"/>
    <n v="2.0000000000000001E-4"/>
    <n v="10"/>
    <x v="7"/>
  </r>
  <r>
    <x v="2"/>
    <s v="US"/>
    <s v="USD"/>
    <n v="1412119423"/>
    <n v="1410391423"/>
    <b v="0"/>
    <n v="0"/>
    <b v="0"/>
    <s v="food/food trucks"/>
    <n v="0"/>
    <n v="0"/>
    <x v="7"/>
  </r>
  <r>
    <x v="2"/>
    <s v="US"/>
    <s v="USD"/>
    <n v="1435591318"/>
    <n v="1432999318"/>
    <b v="0"/>
    <n v="0"/>
    <b v="0"/>
    <s v="food/food trucks"/>
    <n v="0"/>
    <n v="0"/>
    <x v="7"/>
  </r>
  <r>
    <x v="2"/>
    <s v="US"/>
    <s v="USD"/>
    <n v="1424746800"/>
    <n v="1422067870"/>
    <b v="0"/>
    <n v="14"/>
    <b v="0"/>
    <s v="food/food trucks"/>
    <n v="1.48E-3"/>
    <n v="5.2857142857142856"/>
    <x v="7"/>
  </r>
  <r>
    <x v="2"/>
    <s v="US"/>
    <s v="USD"/>
    <n v="1469919890"/>
    <n v="1467327890"/>
    <b v="0"/>
    <n v="1"/>
    <b v="0"/>
    <s v="food/food trucks"/>
    <n v="2.8571428571428571E-5"/>
    <n v="1"/>
    <x v="7"/>
  </r>
  <r>
    <x v="2"/>
    <s v="US"/>
    <s v="USD"/>
    <n v="1433298676"/>
    <n v="1429410676"/>
    <b v="0"/>
    <n v="118"/>
    <b v="0"/>
    <s v="food/food trucks"/>
    <n v="0.107325"/>
    <n v="72.762711864406782"/>
    <x v="7"/>
  </r>
  <r>
    <x v="2"/>
    <s v="CA"/>
    <s v="CAD"/>
    <n v="1431278557"/>
    <n v="1427390557"/>
    <b v="0"/>
    <n v="2"/>
    <b v="0"/>
    <s v="food/food trucks"/>
    <n v="5.3846153846153844E-4"/>
    <n v="17.5"/>
    <x v="7"/>
  </r>
  <r>
    <x v="2"/>
    <s v="US"/>
    <s v="USD"/>
    <n v="1427266860"/>
    <n v="1424678460"/>
    <b v="0"/>
    <n v="1"/>
    <b v="0"/>
    <s v="food/food trucks"/>
    <n v="7.1428571428571426E-3"/>
    <n v="25"/>
    <x v="7"/>
  </r>
  <r>
    <x v="2"/>
    <s v="US"/>
    <s v="USD"/>
    <n v="1407899966"/>
    <n v="1405307966"/>
    <b v="0"/>
    <n v="3"/>
    <b v="0"/>
    <s v="food/food trucks"/>
    <n v="8.0000000000000002E-3"/>
    <n v="13.333333333333334"/>
    <x v="7"/>
  </r>
  <r>
    <x v="2"/>
    <s v="US"/>
    <s v="USD"/>
    <n v="1411701739"/>
    <n v="1409109739"/>
    <b v="0"/>
    <n v="1"/>
    <b v="0"/>
    <s v="food/food trucks"/>
    <n v="3.3333333333333335E-5"/>
    <n v="1"/>
    <x v="7"/>
  </r>
  <r>
    <x v="2"/>
    <s v="US"/>
    <s v="USD"/>
    <n v="1428981718"/>
    <n v="1423801318"/>
    <b v="0"/>
    <n v="3"/>
    <b v="0"/>
    <s v="food/food trucks"/>
    <n v="4.7333333333333333E-3"/>
    <n v="23.666666666666668"/>
    <x v="7"/>
  </r>
  <r>
    <x v="2"/>
    <s v="US"/>
    <s v="USD"/>
    <n v="1419538560"/>
    <n v="1416600960"/>
    <b v="0"/>
    <n v="38"/>
    <b v="0"/>
    <s v="food/food trucks"/>
    <n v="5.6500000000000002E-2"/>
    <n v="89.21052631578948"/>
    <x v="7"/>
  </r>
  <r>
    <x v="2"/>
    <s v="US"/>
    <s v="USD"/>
    <n v="1438552800"/>
    <n v="1435876423"/>
    <b v="0"/>
    <n v="52"/>
    <b v="0"/>
    <s v="food/food trucks"/>
    <n v="0.26352173913043481"/>
    <n v="116.55769230769231"/>
    <x v="7"/>
  </r>
  <r>
    <x v="2"/>
    <s v="US"/>
    <s v="USD"/>
    <n v="1403904808"/>
    <n v="1401312808"/>
    <b v="0"/>
    <n v="2"/>
    <b v="0"/>
    <s v="food/food trucks"/>
    <n v="3.2512500000000002E-3"/>
    <n v="13.005000000000001"/>
    <x v="7"/>
  </r>
  <r>
    <x v="2"/>
    <s v="CA"/>
    <s v="CAD"/>
    <n v="1407533463"/>
    <n v="1404941463"/>
    <b v="0"/>
    <n v="0"/>
    <b v="0"/>
    <s v="food/food trucks"/>
    <n v="0"/>
    <n v="0"/>
    <x v="7"/>
  </r>
  <r>
    <x v="2"/>
    <s v="US"/>
    <s v="USD"/>
    <n v="1411073972"/>
    <n v="1408481972"/>
    <b v="0"/>
    <n v="4"/>
    <b v="0"/>
    <s v="food/food trucks"/>
    <n v="7.0007000700070005E-3"/>
    <n v="17.5"/>
    <x v="7"/>
  </r>
  <r>
    <x v="3"/>
    <s v="IE"/>
    <s v="EUR"/>
    <n v="1491586534"/>
    <n v="1488911734"/>
    <b v="0"/>
    <n v="46"/>
    <b v="0"/>
    <s v="theater/spaces"/>
    <n v="0.46176470588235297"/>
    <n v="34.130434782608695"/>
    <x v="1"/>
  </r>
  <r>
    <x v="3"/>
    <s v="US"/>
    <s v="USD"/>
    <n v="1491416077"/>
    <n v="1488827677"/>
    <b v="1"/>
    <n v="26"/>
    <b v="0"/>
    <s v="theater/spaces"/>
    <n v="0.34410000000000002"/>
    <n v="132.34615384615384"/>
    <x v="1"/>
  </r>
  <r>
    <x v="3"/>
    <s v="MX"/>
    <s v="MXN"/>
    <n v="1490196830"/>
    <n v="1485016430"/>
    <b v="0"/>
    <n v="45"/>
    <b v="0"/>
    <s v="theater/spaces"/>
    <n v="1.0375000000000001"/>
    <n v="922.22222222222217"/>
    <x v="1"/>
  </r>
  <r>
    <x v="3"/>
    <s v="US"/>
    <s v="USD"/>
    <n v="1491421314"/>
    <n v="1487709714"/>
    <b v="0"/>
    <n v="7"/>
    <b v="0"/>
    <s v="theater/spaces"/>
    <n v="6.0263157894736845E-2"/>
    <n v="163.57142857142858"/>
    <x v="1"/>
  </r>
  <r>
    <x v="3"/>
    <s v="US"/>
    <s v="USD"/>
    <n v="1490389158"/>
    <n v="1486504758"/>
    <b v="0"/>
    <n v="8"/>
    <b v="0"/>
    <s v="theater/spaces"/>
    <n v="0.10539393939393939"/>
    <n v="217.375"/>
    <x v="1"/>
  </r>
  <r>
    <x v="0"/>
    <s v="US"/>
    <s v="USD"/>
    <n v="1413442740"/>
    <n v="1410937483"/>
    <b v="1"/>
    <n v="263"/>
    <b v="1"/>
    <s v="theater/spaces"/>
    <n v="1.1229714285714285"/>
    <n v="149.44486692015209"/>
    <x v="1"/>
  </r>
  <r>
    <x v="0"/>
    <s v="US"/>
    <s v="USD"/>
    <n v="1369637940"/>
    <n v="1367088443"/>
    <b v="1"/>
    <n v="394"/>
    <b v="1"/>
    <s v="theater/spaces"/>
    <n v="3.50844625"/>
    <n v="71.237487309644663"/>
    <x v="1"/>
  </r>
  <r>
    <x v="0"/>
    <s v="GB"/>
    <s v="GBP"/>
    <n v="1469119526"/>
    <n v="1463935526"/>
    <b v="1"/>
    <n v="1049"/>
    <b v="1"/>
    <s v="theater/spaces"/>
    <n v="2.3321535"/>
    <n v="44.464318398474738"/>
    <x v="1"/>
  </r>
  <r>
    <x v="0"/>
    <s v="US"/>
    <s v="USD"/>
    <n v="1475553540"/>
    <n v="1472528141"/>
    <b v="1"/>
    <n v="308"/>
    <b v="1"/>
    <s v="theater/spaces"/>
    <n v="1.01606"/>
    <n v="164.94480519480518"/>
    <x v="1"/>
  </r>
  <r>
    <x v="0"/>
    <s v="US"/>
    <s v="USD"/>
    <n v="1407549600"/>
    <n v="1404797428"/>
    <b v="1"/>
    <n v="1088"/>
    <b v="1"/>
    <s v="theater/spaces"/>
    <n v="1.5390035000000002"/>
    <n v="84.871516544117654"/>
    <x v="1"/>
  </r>
  <r>
    <x v="0"/>
    <s v="GB"/>
    <s v="GBP"/>
    <n v="1403301660"/>
    <n v="1400694790"/>
    <b v="1"/>
    <n v="73"/>
    <b v="1"/>
    <s v="theater/spaces"/>
    <n v="1.007161125319693"/>
    <n v="53.945205479452056"/>
    <x v="1"/>
  </r>
  <r>
    <x v="0"/>
    <s v="US"/>
    <s v="USD"/>
    <n v="1373738400"/>
    <n v="1370568560"/>
    <b v="1"/>
    <n v="143"/>
    <b v="1"/>
    <s v="theater/spaces"/>
    <n v="1.3138181818181818"/>
    <n v="50.531468531468533"/>
    <x v="1"/>
  </r>
  <r>
    <x v="0"/>
    <s v="US"/>
    <s v="USD"/>
    <n v="1450971684"/>
    <n v="1447515684"/>
    <b v="1"/>
    <n v="1420"/>
    <b v="1"/>
    <s v="theater/spaces"/>
    <n v="1.0224133333333334"/>
    <n v="108.00140845070422"/>
    <x v="1"/>
  </r>
  <r>
    <x v="0"/>
    <s v="US"/>
    <s v="USD"/>
    <n v="1476486000"/>
    <n v="1474040596"/>
    <b v="1"/>
    <n v="305"/>
    <b v="1"/>
    <s v="theater/spaces"/>
    <n v="1.1635599999999999"/>
    <n v="95.373770491803285"/>
    <x v="1"/>
  </r>
  <r>
    <x v="0"/>
    <s v="US"/>
    <s v="USD"/>
    <n v="1456047228"/>
    <n v="1453109628"/>
    <b v="1"/>
    <n v="551"/>
    <b v="1"/>
    <s v="theater/spaces"/>
    <n v="2.6462241666666664"/>
    <n v="57.631016333938291"/>
    <x v="1"/>
  </r>
  <r>
    <x v="0"/>
    <s v="DE"/>
    <s v="EUR"/>
    <n v="1444291193"/>
    <n v="1441699193"/>
    <b v="1"/>
    <n v="187"/>
    <b v="1"/>
    <s v="theater/spaces"/>
    <n v="1.1998010000000001"/>
    <n v="64.160481283422456"/>
    <x v="1"/>
  </r>
  <r>
    <x v="0"/>
    <s v="US"/>
    <s v="USD"/>
    <n v="1417906649"/>
    <n v="1414015049"/>
    <b v="1"/>
    <n v="325"/>
    <b v="1"/>
    <s v="theater/spaces"/>
    <n v="1.2010400000000001"/>
    <n v="92.387692307692305"/>
    <x v="1"/>
  </r>
  <r>
    <x v="0"/>
    <s v="US"/>
    <s v="USD"/>
    <n v="1462316400"/>
    <n v="1459865945"/>
    <b v="1"/>
    <n v="148"/>
    <b v="1"/>
    <s v="theater/spaces"/>
    <n v="1.0358333333333334"/>
    <n v="125.97972972972973"/>
    <x v="1"/>
  </r>
  <r>
    <x v="0"/>
    <s v="US"/>
    <s v="USD"/>
    <n v="1460936694"/>
    <n v="1455756294"/>
    <b v="0"/>
    <n v="69"/>
    <b v="1"/>
    <s v="theater/spaces"/>
    <n v="1.0883333333333334"/>
    <n v="94.637681159420296"/>
    <x v="1"/>
  </r>
  <r>
    <x v="0"/>
    <s v="US"/>
    <s v="USD"/>
    <n v="1478866253"/>
    <n v="1476270653"/>
    <b v="0"/>
    <n v="173"/>
    <b v="1"/>
    <s v="theater/spaces"/>
    <n v="1.1812400000000001"/>
    <n v="170.69942196531792"/>
    <x v="1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n v="0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n v="0"/>
    <x v="3"/>
  </r>
  <r>
    <x v="2"/>
    <s v="US"/>
    <s v="USD"/>
    <n v="1403039842"/>
    <n v="1397855842"/>
    <b v="0"/>
    <n v="0"/>
    <b v="0"/>
    <s v="publishing/children's books"/>
    <n v="0"/>
    <n v="0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n v="0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n v="0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n v="0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n v="0"/>
    <x v="3"/>
  </r>
  <r>
    <x v="2"/>
    <s v="US"/>
    <s v="USD"/>
    <n v="1381006294"/>
    <n v="1379710294"/>
    <b v="0"/>
    <n v="0"/>
    <b v="0"/>
    <s v="publishing/children's books"/>
    <n v="0"/>
    <n v="0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n v="0"/>
    <x v="3"/>
  </r>
  <r>
    <x v="0"/>
    <s v="US"/>
    <s v="USD"/>
    <n v="1423724400"/>
    <n v="1421274954"/>
    <b v="0"/>
    <n v="28"/>
    <b v="1"/>
    <s v="theater/plays"/>
    <n v="1.0528"/>
    <n v="47"/>
    <x v="1"/>
  </r>
  <r>
    <x v="0"/>
    <s v="US"/>
    <s v="USD"/>
    <n v="1424149140"/>
    <n v="1421964718"/>
    <b v="0"/>
    <n v="18"/>
    <b v="1"/>
    <s v="theater/plays"/>
    <n v="1.2"/>
    <n v="66.666666666666671"/>
    <x v="1"/>
  </r>
  <r>
    <x v="0"/>
    <s v="GB"/>
    <s v="GBP"/>
    <n v="1429793446"/>
    <n v="1428583846"/>
    <b v="0"/>
    <n v="61"/>
    <b v="1"/>
    <s v="theater/plays"/>
    <n v="1.145"/>
    <n v="18.770491803278688"/>
    <x v="1"/>
  </r>
  <r>
    <x v="0"/>
    <s v="US"/>
    <s v="USD"/>
    <n v="1414608843"/>
    <n v="1412794443"/>
    <b v="0"/>
    <n v="108"/>
    <b v="1"/>
    <s v="theater/plays"/>
    <n v="1.19"/>
    <n v="66.111111111111114"/>
    <x v="1"/>
  </r>
  <r>
    <x v="0"/>
    <s v="US"/>
    <s v="USD"/>
    <n v="1470430800"/>
    <n v="1467865967"/>
    <b v="0"/>
    <n v="142"/>
    <b v="1"/>
    <s v="theater/plays"/>
    <n v="1.0468"/>
    <n v="36.859154929577464"/>
    <x v="1"/>
  </r>
  <r>
    <x v="0"/>
    <s v="GB"/>
    <s v="GBP"/>
    <n v="1404913180"/>
    <n v="1403703580"/>
    <b v="0"/>
    <n v="74"/>
    <b v="1"/>
    <s v="theater/plays"/>
    <n v="1.1783999999999999"/>
    <n v="39.810810810810814"/>
    <x v="1"/>
  </r>
  <r>
    <x v="0"/>
    <s v="US"/>
    <s v="USD"/>
    <n v="1405658752"/>
    <n v="1403066752"/>
    <b v="0"/>
    <n v="38"/>
    <b v="1"/>
    <s v="theater/plays"/>
    <n v="1.1970000000000001"/>
    <n v="31.5"/>
    <x v="1"/>
  </r>
  <r>
    <x v="0"/>
    <s v="US"/>
    <s v="USD"/>
    <n v="1469811043"/>
    <n v="1467219043"/>
    <b v="0"/>
    <n v="20"/>
    <b v="1"/>
    <s v="theater/plays"/>
    <n v="1.0249999999999999"/>
    <n v="102.5"/>
    <x v="1"/>
  </r>
  <r>
    <x v="0"/>
    <s v="US"/>
    <s v="USD"/>
    <n v="1426132800"/>
    <n v="1424477934"/>
    <b v="0"/>
    <n v="24"/>
    <b v="1"/>
    <s v="theater/plays"/>
    <n v="1.0116666666666667"/>
    <n v="126.45833333333333"/>
    <x v="1"/>
  </r>
  <r>
    <x v="0"/>
    <s v="US"/>
    <s v="USD"/>
    <n v="1423693903"/>
    <n v="1421101903"/>
    <b v="0"/>
    <n v="66"/>
    <b v="1"/>
    <s v="theater/plays"/>
    <n v="1.0533333333333332"/>
    <n v="47.878787878787875"/>
    <x v="1"/>
  </r>
  <r>
    <x v="0"/>
    <s v="US"/>
    <s v="USD"/>
    <n v="1473393600"/>
    <n v="1470778559"/>
    <b v="0"/>
    <n v="28"/>
    <b v="1"/>
    <s v="theater/plays"/>
    <n v="1.0249999999999999"/>
    <n v="73.214285714285708"/>
    <x v="1"/>
  </r>
  <r>
    <x v="0"/>
    <s v="US"/>
    <s v="USD"/>
    <n v="1439357559"/>
    <n v="1435469559"/>
    <b v="0"/>
    <n v="24"/>
    <b v="1"/>
    <s v="theater/plays"/>
    <n v="1.0760000000000001"/>
    <n v="89.666666666666671"/>
    <x v="1"/>
  </r>
  <r>
    <x v="0"/>
    <s v="AU"/>
    <s v="AUD"/>
    <n v="1437473005"/>
    <n v="1434881005"/>
    <b v="0"/>
    <n v="73"/>
    <b v="1"/>
    <s v="theater/plays"/>
    <n v="1.105675"/>
    <n v="151.4623287671233"/>
    <x v="1"/>
  </r>
  <r>
    <x v="0"/>
    <s v="GB"/>
    <s v="GBP"/>
    <n v="1457031600"/>
    <n v="1455640559"/>
    <b v="0"/>
    <n v="3"/>
    <b v="1"/>
    <s v="theater/plays"/>
    <n v="1.5"/>
    <n v="25"/>
    <x v="1"/>
  </r>
  <r>
    <x v="0"/>
    <s v="US"/>
    <s v="USD"/>
    <n v="1402095600"/>
    <n v="1400675841"/>
    <b v="0"/>
    <n v="20"/>
    <b v="1"/>
    <s v="theater/plays"/>
    <n v="1.0428571428571429"/>
    <n v="36.5"/>
    <x v="1"/>
  </r>
  <r>
    <x v="0"/>
    <s v="GB"/>
    <s v="GBP"/>
    <n v="1404564028"/>
    <n v="1401972028"/>
    <b v="0"/>
    <n v="21"/>
    <b v="1"/>
    <s v="theater/plays"/>
    <n v="1.155"/>
    <n v="44"/>
    <x v="1"/>
  </r>
  <r>
    <x v="0"/>
    <s v="GB"/>
    <s v="GBP"/>
    <n v="1404858840"/>
    <n v="1402266840"/>
    <b v="0"/>
    <n v="94"/>
    <b v="1"/>
    <s v="theater/plays"/>
    <n v="1.02645125"/>
    <n v="87.357553191489373"/>
    <x v="1"/>
  </r>
  <r>
    <x v="0"/>
    <s v="GB"/>
    <s v="GBP"/>
    <n v="1438358400"/>
    <n v="1437063121"/>
    <b v="0"/>
    <n v="139"/>
    <b v="1"/>
    <s v="theater/plays"/>
    <n v="1.014"/>
    <n v="36.474820143884891"/>
    <x v="1"/>
  </r>
  <r>
    <x v="0"/>
    <s v="GB"/>
    <s v="GBP"/>
    <n v="1466179200"/>
    <n v="1463466070"/>
    <b v="0"/>
    <n v="130"/>
    <b v="1"/>
    <s v="theater/plays"/>
    <n v="1.1663479999999999"/>
    <n v="44.859538461538463"/>
    <x v="1"/>
  </r>
  <r>
    <x v="0"/>
    <s v="GB"/>
    <s v="GBP"/>
    <n v="1420377366"/>
    <n v="1415193366"/>
    <b v="0"/>
    <n v="31"/>
    <b v="1"/>
    <s v="theater/plays"/>
    <n v="1.33"/>
    <n v="42.903225806451616"/>
    <x v="1"/>
  </r>
  <r>
    <x v="0"/>
    <s v="AU"/>
    <s v="AUD"/>
    <n v="1412938800"/>
    <n v="1411019409"/>
    <b v="0"/>
    <n v="13"/>
    <b v="1"/>
    <s v="theater/plays"/>
    <n v="1.3320000000000001"/>
    <n v="51.230769230769234"/>
    <x v="1"/>
  </r>
  <r>
    <x v="0"/>
    <s v="GB"/>
    <s v="GBP"/>
    <n v="1438875107"/>
    <n v="1436283107"/>
    <b v="0"/>
    <n v="90"/>
    <b v="1"/>
    <s v="theater/plays"/>
    <n v="1.0183333333333333"/>
    <n v="33.944444444444443"/>
    <x v="1"/>
  </r>
  <r>
    <x v="0"/>
    <s v="US"/>
    <s v="USD"/>
    <n v="1437004800"/>
    <n v="1433295276"/>
    <b v="0"/>
    <n v="141"/>
    <b v="1"/>
    <s v="theater/plays"/>
    <n v="1.2795000000000001"/>
    <n v="90.744680851063833"/>
    <x v="1"/>
  </r>
  <r>
    <x v="0"/>
    <s v="GB"/>
    <s v="GBP"/>
    <n v="1411987990"/>
    <n v="1409395990"/>
    <b v="0"/>
    <n v="23"/>
    <b v="1"/>
    <s v="theater/plays"/>
    <n v="1.1499999999999999"/>
    <n v="50"/>
    <x v="1"/>
  </r>
  <r>
    <x v="0"/>
    <s v="GB"/>
    <s v="GBP"/>
    <n v="1440245273"/>
    <n v="1438085273"/>
    <b v="0"/>
    <n v="18"/>
    <b v="1"/>
    <s v="theater/plays"/>
    <n v="1.1000000000000001"/>
    <n v="24.444444444444443"/>
    <x v="1"/>
  </r>
  <r>
    <x v="0"/>
    <s v="GB"/>
    <s v="GBP"/>
    <n v="1438772400"/>
    <n v="1435645490"/>
    <b v="0"/>
    <n v="76"/>
    <b v="1"/>
    <s v="theater/plays"/>
    <n v="1.121"/>
    <n v="44.25"/>
    <x v="1"/>
  </r>
  <r>
    <x v="0"/>
    <s v="US"/>
    <s v="USD"/>
    <n v="1435611438"/>
    <n v="1433019438"/>
    <b v="0"/>
    <n v="93"/>
    <b v="1"/>
    <s v="theater/plays"/>
    <n v="1.26"/>
    <n v="67.741935483870961"/>
    <x v="1"/>
  </r>
  <r>
    <x v="0"/>
    <s v="US"/>
    <s v="USD"/>
    <n v="1440274735"/>
    <n v="1437682735"/>
    <b v="0"/>
    <n v="69"/>
    <b v="1"/>
    <s v="theater/plays"/>
    <n v="1.0024444444444445"/>
    <n v="65.376811594202906"/>
    <x v="1"/>
  </r>
  <r>
    <x v="0"/>
    <s v="US"/>
    <s v="USD"/>
    <n v="1459348740"/>
    <n v="1458647725"/>
    <b v="0"/>
    <n v="21"/>
    <b v="1"/>
    <s v="theater/plays"/>
    <n v="1.024"/>
    <n v="121.9047619047619"/>
    <x v="1"/>
  </r>
  <r>
    <x v="0"/>
    <s v="US"/>
    <s v="USD"/>
    <n v="1401595140"/>
    <n v="1398828064"/>
    <b v="0"/>
    <n v="57"/>
    <b v="1"/>
    <s v="theater/plays"/>
    <n v="1.0820000000000001"/>
    <n v="47.456140350877192"/>
    <x v="1"/>
  </r>
  <r>
    <x v="0"/>
    <s v="GB"/>
    <s v="GBP"/>
    <n v="1424692503"/>
    <n v="1422100503"/>
    <b v="0"/>
    <n v="108"/>
    <b v="1"/>
    <s v="theater/plays"/>
    <n v="1.0026999999999999"/>
    <n v="92.842592592592595"/>
    <x v="1"/>
  </r>
  <r>
    <x v="0"/>
    <s v="CA"/>
    <s v="CAD"/>
    <n v="1428292800"/>
    <n v="1424368298"/>
    <b v="0"/>
    <n v="83"/>
    <b v="1"/>
    <s v="theater/plays"/>
    <n v="1.133"/>
    <n v="68.253012048192772"/>
    <x v="1"/>
  </r>
  <r>
    <x v="0"/>
    <s v="US"/>
    <s v="USD"/>
    <n v="1481737761"/>
    <n v="1479577761"/>
    <b v="0"/>
    <n v="96"/>
    <b v="1"/>
    <s v="theater/plays"/>
    <n v="1.2757571428571428"/>
    <n v="37.209583333333335"/>
    <x v="1"/>
  </r>
  <r>
    <x v="0"/>
    <s v="GB"/>
    <s v="GBP"/>
    <n v="1431164115"/>
    <n v="1428572115"/>
    <b v="0"/>
    <n v="64"/>
    <b v="1"/>
    <s v="theater/plays"/>
    <n v="1.0773333333333333"/>
    <n v="25.25"/>
    <x v="1"/>
  </r>
  <r>
    <x v="0"/>
    <s v="CA"/>
    <s v="CAD"/>
    <n v="1470595109"/>
    <n v="1468003109"/>
    <b v="0"/>
    <n v="14"/>
    <b v="1"/>
    <s v="theater/plays"/>
    <n v="2.42"/>
    <n v="43.214285714285715"/>
    <x v="1"/>
  </r>
  <r>
    <x v="0"/>
    <s v="GB"/>
    <s v="GBP"/>
    <n v="1438531200"/>
    <n v="1435921992"/>
    <b v="0"/>
    <n v="169"/>
    <b v="1"/>
    <s v="theater/plays"/>
    <n v="1.4156666666666666"/>
    <n v="25.130177514792898"/>
    <x v="1"/>
  </r>
  <r>
    <x v="0"/>
    <s v="GB"/>
    <s v="GBP"/>
    <n v="1425136462"/>
    <n v="1421680462"/>
    <b v="0"/>
    <n v="33"/>
    <b v="1"/>
    <s v="theater/plays"/>
    <n v="1.3"/>
    <n v="23.636363636363637"/>
    <x v="1"/>
  </r>
  <r>
    <x v="0"/>
    <s v="US"/>
    <s v="USD"/>
    <n v="1443018086"/>
    <n v="1441290086"/>
    <b v="0"/>
    <n v="102"/>
    <b v="1"/>
    <s v="theater/plays"/>
    <n v="1.0603"/>
    <n v="103.95098039215686"/>
    <x v="1"/>
  </r>
  <r>
    <x v="0"/>
    <s v="GB"/>
    <s v="GBP"/>
    <n v="1434285409"/>
    <n v="1431693409"/>
    <b v="0"/>
    <n v="104"/>
    <b v="1"/>
    <s v="theater/plays"/>
    <n v="1.048"/>
    <n v="50.384615384615387"/>
    <x v="1"/>
  </r>
  <r>
    <x v="0"/>
    <s v="GB"/>
    <s v="GBP"/>
    <n v="1456444800"/>
    <n v="1454337589"/>
    <b v="0"/>
    <n v="20"/>
    <b v="1"/>
    <s v="theater/plays"/>
    <n v="1.36"/>
    <n v="13.6"/>
    <x v="1"/>
  </r>
  <r>
    <x v="0"/>
    <s v="GB"/>
    <s v="GBP"/>
    <n v="1411510135"/>
    <n v="1408918135"/>
    <b v="0"/>
    <n v="35"/>
    <b v="1"/>
    <s v="theater/plays"/>
    <n v="1"/>
    <n v="28.571428571428573"/>
    <x v="1"/>
  </r>
  <r>
    <x v="0"/>
    <s v="US"/>
    <s v="USD"/>
    <n v="1427469892"/>
    <n v="1424881492"/>
    <b v="0"/>
    <n v="94"/>
    <b v="1"/>
    <s v="theater/plays"/>
    <n v="1"/>
    <n v="63.829787234042556"/>
    <x v="1"/>
  </r>
  <r>
    <x v="0"/>
    <s v="GB"/>
    <s v="GBP"/>
    <n v="1427842740"/>
    <n v="1425428206"/>
    <b v="0"/>
    <n v="14"/>
    <b v="1"/>
    <s v="theater/plays"/>
    <n v="1.24"/>
    <n v="8.8571428571428577"/>
    <x v="1"/>
  </r>
  <r>
    <x v="0"/>
    <s v="US"/>
    <s v="USD"/>
    <n v="1434159780"/>
    <n v="1431412196"/>
    <b v="0"/>
    <n v="15"/>
    <b v="1"/>
    <s v="theater/plays"/>
    <n v="1.1692307692307693"/>
    <n v="50.666666666666664"/>
    <x v="1"/>
  </r>
  <r>
    <x v="0"/>
    <s v="GB"/>
    <s v="GBP"/>
    <n v="1449255686"/>
    <n v="1446663686"/>
    <b v="0"/>
    <n v="51"/>
    <b v="1"/>
    <s v="theater/plays"/>
    <n v="1.0333333333333334"/>
    <n v="60.784313725490193"/>
    <x v="1"/>
  </r>
  <r>
    <x v="0"/>
    <s v="US"/>
    <s v="USD"/>
    <n v="1436511600"/>
    <n v="1434415812"/>
    <b v="0"/>
    <n v="19"/>
    <b v="1"/>
    <s v="theater/plays"/>
    <n v="1.0774999999999999"/>
    <n v="113.42105263157895"/>
    <x v="1"/>
  </r>
  <r>
    <x v="0"/>
    <s v="US"/>
    <s v="USD"/>
    <n v="1464971400"/>
    <n v="1462379066"/>
    <b v="0"/>
    <n v="23"/>
    <b v="1"/>
    <s v="theater/plays"/>
    <n v="1.2024999999999999"/>
    <n v="104.56521739130434"/>
    <x v="1"/>
  </r>
  <r>
    <x v="0"/>
    <s v="GB"/>
    <s v="GBP"/>
    <n v="1443826800"/>
    <n v="1441606869"/>
    <b v="0"/>
    <n v="97"/>
    <b v="1"/>
    <s v="theater/plays"/>
    <n v="1.0037894736842106"/>
    <n v="98.30927835051547"/>
    <x v="1"/>
  </r>
  <r>
    <x v="0"/>
    <s v="GB"/>
    <s v="GBP"/>
    <n v="1464863118"/>
    <n v="1462443918"/>
    <b v="0"/>
    <n v="76"/>
    <b v="1"/>
    <s v="theater/plays"/>
    <n v="1.0651999999999999"/>
    <n v="35.039473684210527"/>
    <x v="1"/>
  </r>
  <r>
    <x v="0"/>
    <s v="US"/>
    <s v="USD"/>
    <n v="1399867140"/>
    <n v="1398802148"/>
    <b v="0"/>
    <n v="11"/>
    <b v="1"/>
    <s v="theater/plays"/>
    <n v="1"/>
    <n v="272.72727272727275"/>
    <x v="1"/>
  </r>
  <r>
    <x v="0"/>
    <s v="US"/>
    <s v="USD"/>
    <n v="1437076070"/>
    <n v="1434484070"/>
    <b v="0"/>
    <n v="52"/>
    <b v="1"/>
    <s v="theater/plays"/>
    <n v="1.1066666666666667"/>
    <n v="63.846153846153847"/>
    <x v="1"/>
  </r>
  <r>
    <x v="0"/>
    <s v="GB"/>
    <s v="GBP"/>
    <n v="1416780000"/>
    <n v="1414342894"/>
    <b v="0"/>
    <n v="95"/>
    <b v="1"/>
    <s v="theater/plays"/>
    <n v="1.1471959999999999"/>
    <n v="30.189368421052631"/>
    <x v="1"/>
  </r>
  <r>
    <x v="0"/>
    <s v="US"/>
    <s v="USD"/>
    <n v="1444528800"/>
    <n v="1442804633"/>
    <b v="0"/>
    <n v="35"/>
    <b v="1"/>
    <s v="theater/plays"/>
    <n v="1.0825925925925926"/>
    <n v="83.51428571428572"/>
    <x v="1"/>
  </r>
  <r>
    <x v="0"/>
    <s v="GB"/>
    <s v="GBP"/>
    <n v="1422658930"/>
    <n v="1421362930"/>
    <b v="0"/>
    <n v="21"/>
    <b v="1"/>
    <s v="theater/plays"/>
    <n v="1.7"/>
    <n v="64.761904761904759"/>
    <x v="1"/>
  </r>
  <r>
    <x v="0"/>
    <s v="GB"/>
    <s v="GBP"/>
    <n v="1449273600"/>
    <n v="1446742417"/>
    <b v="0"/>
    <n v="93"/>
    <b v="1"/>
    <s v="theater/plays"/>
    <n v="1.8709899999999999"/>
    <n v="20.118172043010752"/>
    <x v="1"/>
  </r>
  <r>
    <x v="0"/>
    <s v="US"/>
    <s v="USD"/>
    <n v="1487393940"/>
    <n v="1484115418"/>
    <b v="0"/>
    <n v="11"/>
    <b v="1"/>
    <s v="theater/plays"/>
    <n v="1.0777777777777777"/>
    <n v="44.090909090909093"/>
    <x v="1"/>
  </r>
  <r>
    <x v="0"/>
    <s v="CA"/>
    <s v="CAD"/>
    <n v="1449701284"/>
    <n v="1446241684"/>
    <b v="0"/>
    <n v="21"/>
    <b v="1"/>
    <s v="theater/plays"/>
    <n v="1"/>
    <n v="40.476190476190474"/>
    <x v="1"/>
  </r>
  <r>
    <x v="0"/>
    <s v="US"/>
    <s v="USD"/>
    <n v="1407967200"/>
    <n v="1406039696"/>
    <b v="0"/>
    <n v="54"/>
    <b v="1"/>
    <s v="theater/plays"/>
    <n v="1.2024999999999999"/>
    <n v="44.537037037037038"/>
    <x v="1"/>
  </r>
  <r>
    <x v="0"/>
    <s v="US"/>
    <s v="USD"/>
    <n v="1408942740"/>
    <n v="1406958354"/>
    <b v="0"/>
    <n v="31"/>
    <b v="1"/>
    <s v="theater/plays"/>
    <n v="1.1142857142857143"/>
    <n v="125.80645161290323"/>
    <x v="1"/>
  </r>
  <r>
    <x v="0"/>
    <s v="GB"/>
    <s v="GBP"/>
    <n v="1426698000"/>
    <n v="1424825479"/>
    <b v="0"/>
    <n v="132"/>
    <b v="1"/>
    <s v="theater/plays"/>
    <n v="1.04"/>
    <n v="19.696969696969695"/>
    <x v="1"/>
  </r>
  <r>
    <x v="2"/>
    <s v="GB"/>
    <s v="GBP"/>
    <n v="1450032297"/>
    <n v="1444844697"/>
    <b v="0"/>
    <n v="1"/>
    <b v="0"/>
    <s v="theater/plays"/>
    <n v="0.01"/>
    <n v="10"/>
    <x v="1"/>
  </r>
  <r>
    <x v="2"/>
    <s v="GB"/>
    <s v="GBP"/>
    <n v="1403348400"/>
    <n v="1401058295"/>
    <b v="0"/>
    <n v="0"/>
    <b v="0"/>
    <s v="theater/plays"/>
    <n v="0"/>
    <n v="0"/>
    <x v="1"/>
  </r>
  <r>
    <x v="2"/>
    <s v="US"/>
    <s v="USD"/>
    <n v="1465790400"/>
    <n v="1462210950"/>
    <b v="0"/>
    <n v="0"/>
    <b v="0"/>
    <s v="theater/plays"/>
    <n v="0"/>
    <n v="0"/>
    <x v="1"/>
  </r>
  <r>
    <x v="2"/>
    <s v="AT"/>
    <s v="EUR"/>
    <n v="1483535180"/>
    <n v="1480943180"/>
    <b v="0"/>
    <n v="1"/>
    <b v="0"/>
    <s v="theater/plays"/>
    <n v="5.4545454545454543E-2"/>
    <n v="30"/>
    <x v="1"/>
  </r>
  <r>
    <x v="2"/>
    <s v="US"/>
    <s v="USD"/>
    <n v="1433723033"/>
    <n v="1428539033"/>
    <b v="0"/>
    <n v="39"/>
    <b v="0"/>
    <s v="theater/plays"/>
    <n v="0.31546666666666667"/>
    <n v="60.666666666666664"/>
    <x v="1"/>
  </r>
  <r>
    <x v="2"/>
    <s v="US"/>
    <s v="USD"/>
    <n v="1432917394"/>
    <n v="1429029394"/>
    <b v="0"/>
    <n v="0"/>
    <b v="0"/>
    <s v="theater/plays"/>
    <n v="0"/>
    <n v="0"/>
    <x v="1"/>
  </r>
  <r>
    <x v="2"/>
    <s v="US"/>
    <s v="USD"/>
    <n v="1464031265"/>
    <n v="1458847265"/>
    <b v="0"/>
    <n v="0"/>
    <b v="0"/>
    <s v="theater/plays"/>
    <n v="0"/>
    <n v="0"/>
    <x v="1"/>
  </r>
  <r>
    <x v="2"/>
    <s v="US"/>
    <s v="USD"/>
    <n v="1432913659"/>
    <n v="1430321659"/>
    <b v="0"/>
    <n v="3"/>
    <b v="0"/>
    <s v="theater/plays"/>
    <n v="2E-3"/>
    <n v="23.333333333333332"/>
    <x v="1"/>
  </r>
  <r>
    <x v="2"/>
    <s v="GB"/>
    <s v="GBP"/>
    <n v="1461406600"/>
    <n v="1458814600"/>
    <b v="0"/>
    <n v="1"/>
    <b v="0"/>
    <s v="theater/plays"/>
    <n v="0.01"/>
    <n v="5"/>
    <x v="1"/>
  </r>
  <r>
    <x v="2"/>
    <s v="US"/>
    <s v="USD"/>
    <n v="1409962211"/>
    <n v="1407370211"/>
    <b v="0"/>
    <n v="13"/>
    <b v="0"/>
    <s v="theater/plays"/>
    <n v="3.8875E-2"/>
    <n v="23.923076923076923"/>
    <x v="1"/>
  </r>
  <r>
    <x v="2"/>
    <s v="IE"/>
    <s v="EUR"/>
    <n v="1454109420"/>
    <n v="1453334629"/>
    <b v="0"/>
    <n v="0"/>
    <b v="0"/>
    <s v="theater/plays"/>
    <n v="0"/>
    <n v="0"/>
    <x v="1"/>
  </r>
  <r>
    <x v="2"/>
    <s v="US"/>
    <s v="USD"/>
    <n v="1403312703"/>
    <n v="1400720703"/>
    <b v="0"/>
    <n v="6"/>
    <b v="0"/>
    <s v="theater/plays"/>
    <n v="1.9E-2"/>
    <n v="15.833333333333334"/>
    <x v="1"/>
  </r>
  <r>
    <x v="2"/>
    <s v="CA"/>
    <s v="CAD"/>
    <n v="1410669297"/>
    <n v="1405485297"/>
    <b v="0"/>
    <n v="0"/>
    <b v="0"/>
    <s v="theater/plays"/>
    <n v="0"/>
    <n v="0"/>
    <x v="1"/>
  </r>
  <r>
    <x v="2"/>
    <s v="GB"/>
    <s v="GBP"/>
    <n v="1431018719"/>
    <n v="1429290719"/>
    <b v="0"/>
    <n v="14"/>
    <b v="0"/>
    <s v="theater/plays"/>
    <n v="0.41699999999999998"/>
    <n v="29.785714285714285"/>
    <x v="1"/>
  </r>
  <r>
    <x v="2"/>
    <s v="US"/>
    <s v="USD"/>
    <n v="1454110440"/>
    <n v="1451607071"/>
    <b v="0"/>
    <n v="5"/>
    <b v="0"/>
    <s v="theater/plays"/>
    <n v="0.5"/>
    <n v="60"/>
    <x v="1"/>
  </r>
  <r>
    <x v="2"/>
    <s v="US"/>
    <s v="USD"/>
    <n v="1439069640"/>
    <n v="1433897647"/>
    <b v="0"/>
    <n v="6"/>
    <b v="0"/>
    <s v="theater/plays"/>
    <n v="4.8666666666666664E-2"/>
    <n v="24.333333333333332"/>
    <x v="1"/>
  </r>
  <r>
    <x v="2"/>
    <s v="MX"/>
    <s v="MXN"/>
    <n v="1487613600"/>
    <n v="1482444295"/>
    <b v="0"/>
    <n v="15"/>
    <b v="0"/>
    <s v="theater/plays"/>
    <n v="0.19736842105263158"/>
    <n v="500"/>
    <x v="1"/>
  </r>
  <r>
    <x v="2"/>
    <s v="NL"/>
    <s v="EUR"/>
    <n v="1417778880"/>
    <n v="1415711095"/>
    <b v="0"/>
    <n v="0"/>
    <b v="0"/>
    <s v="theater/plays"/>
    <n v="0"/>
    <n v="0"/>
    <x v="1"/>
  </r>
  <r>
    <x v="2"/>
    <s v="AU"/>
    <s v="AUD"/>
    <n v="1444984904"/>
    <n v="1439800904"/>
    <b v="0"/>
    <n v="1"/>
    <b v="0"/>
    <s v="theater/plays"/>
    <n v="1.7500000000000002E-2"/>
    <n v="35"/>
    <x v="1"/>
  </r>
  <r>
    <x v="2"/>
    <s v="US"/>
    <s v="USD"/>
    <n v="1466363576"/>
    <n v="1461179576"/>
    <b v="0"/>
    <n v="9"/>
    <b v="0"/>
    <s v="theater/plays"/>
    <n v="6.6500000000000004E-2"/>
    <n v="29.555555555555557"/>
    <x v="1"/>
  </r>
  <r>
    <x v="2"/>
    <s v="AU"/>
    <s v="AUD"/>
    <n v="1443103848"/>
    <n v="1441894248"/>
    <b v="0"/>
    <n v="3"/>
    <b v="0"/>
    <s v="theater/plays"/>
    <n v="0.32"/>
    <n v="26.666666666666668"/>
    <x v="1"/>
  </r>
  <r>
    <x v="2"/>
    <s v="US"/>
    <s v="USD"/>
    <n v="1403636229"/>
    <n v="1401044229"/>
    <b v="0"/>
    <n v="3"/>
    <b v="0"/>
    <s v="theater/plays"/>
    <n v="4.3307086614173228E-3"/>
    <n v="18.333333333333332"/>
    <x v="1"/>
  </r>
  <r>
    <x v="2"/>
    <s v="US"/>
    <s v="USD"/>
    <n v="1410279123"/>
    <n v="1405095123"/>
    <b v="0"/>
    <n v="1"/>
    <b v="0"/>
    <s v="theater/plays"/>
    <n v="4.0000000000000002E-4"/>
    <n v="20"/>
    <x v="1"/>
  </r>
  <r>
    <x v="2"/>
    <s v="GB"/>
    <s v="GBP"/>
    <n v="1437139080"/>
    <n v="1434552207"/>
    <b v="0"/>
    <n v="3"/>
    <b v="0"/>
    <s v="theater/plays"/>
    <n v="1.6E-2"/>
    <n v="13.333333333333334"/>
    <x v="1"/>
  </r>
  <r>
    <x v="2"/>
    <s v="US"/>
    <s v="USD"/>
    <n v="1420512259"/>
    <n v="1415328259"/>
    <b v="0"/>
    <n v="0"/>
    <b v="0"/>
    <s v="theater/plays"/>
    <n v="0"/>
    <n v="0"/>
    <x v="1"/>
  </r>
  <r>
    <x v="2"/>
    <s v="US"/>
    <s v="USD"/>
    <n v="1476482400"/>
    <n v="1473893721"/>
    <b v="0"/>
    <n v="2"/>
    <b v="0"/>
    <s v="theater/plays"/>
    <n v="8.9999999999999993E-3"/>
    <n v="22.5"/>
    <x v="1"/>
  </r>
  <r>
    <x v="2"/>
    <s v="US"/>
    <s v="USD"/>
    <n v="1467604800"/>
    <n v="1465533672"/>
    <b v="0"/>
    <n v="10"/>
    <b v="0"/>
    <s v="theater/plays"/>
    <n v="0.2016"/>
    <n v="50.4"/>
    <x v="1"/>
  </r>
  <r>
    <x v="2"/>
    <s v="US"/>
    <s v="USD"/>
    <n v="1475697054"/>
    <n v="1473105054"/>
    <b v="0"/>
    <n v="60"/>
    <b v="0"/>
    <s v="theater/plays"/>
    <n v="0.42011733333333334"/>
    <n v="105.02933333333334"/>
    <x v="1"/>
  </r>
  <r>
    <x v="2"/>
    <s v="US"/>
    <s v="USD"/>
    <n v="1468937681"/>
    <n v="1466345681"/>
    <b v="0"/>
    <n v="5"/>
    <b v="0"/>
    <s v="theater/plays"/>
    <n v="8.8500000000000002E-3"/>
    <n v="35.4"/>
    <x v="1"/>
  </r>
  <r>
    <x v="2"/>
    <s v="US"/>
    <s v="USD"/>
    <n v="1400301165"/>
    <n v="1397709165"/>
    <b v="0"/>
    <n v="9"/>
    <b v="0"/>
    <s v="theater/plays"/>
    <n v="0.15"/>
    <n v="83.333333333333329"/>
    <x v="1"/>
  </r>
  <r>
    <x v="2"/>
    <s v="US"/>
    <s v="USD"/>
    <n v="1419183813"/>
    <n v="1417455813"/>
    <b v="0"/>
    <n v="13"/>
    <b v="0"/>
    <s v="theater/plays"/>
    <n v="4.6699999999999998E-2"/>
    <n v="35.92307692307692"/>
    <x v="1"/>
  </r>
  <r>
    <x v="2"/>
    <s v="US"/>
    <s v="USD"/>
    <n v="1434768438"/>
    <n v="1429584438"/>
    <b v="0"/>
    <n v="0"/>
    <b v="0"/>
    <s v="theater/plays"/>
    <n v="0"/>
    <n v="0"/>
    <x v="1"/>
  </r>
  <r>
    <x v="2"/>
    <s v="US"/>
    <s v="USD"/>
    <n v="1422473831"/>
    <n v="1419881831"/>
    <b v="0"/>
    <n v="8"/>
    <b v="0"/>
    <s v="theater/plays"/>
    <n v="0.38119999999999998"/>
    <n v="119.125"/>
    <x v="1"/>
  </r>
  <r>
    <x v="2"/>
    <s v="US"/>
    <s v="USD"/>
    <n v="1484684186"/>
    <n v="1482092186"/>
    <b v="0"/>
    <n v="3"/>
    <b v="0"/>
    <s v="theater/plays"/>
    <n v="5.4199999999999998E-2"/>
    <n v="90.333333333333329"/>
    <x v="1"/>
  </r>
  <r>
    <x v="2"/>
    <s v="US"/>
    <s v="USD"/>
    <n v="1462417493"/>
    <n v="1459825493"/>
    <b v="0"/>
    <n v="3"/>
    <b v="0"/>
    <s v="theater/plays"/>
    <n v="3.5E-4"/>
    <n v="2.3333333333333335"/>
    <x v="1"/>
  </r>
  <r>
    <x v="2"/>
    <s v="US"/>
    <s v="USD"/>
    <n v="1437069079"/>
    <n v="1434477079"/>
    <b v="0"/>
    <n v="0"/>
    <b v="0"/>
    <s v="theater/plays"/>
    <n v="0"/>
    <n v="0"/>
    <x v="1"/>
  </r>
  <r>
    <x v="2"/>
    <s v="US"/>
    <s v="USD"/>
    <n v="1480525200"/>
    <n v="1477781724"/>
    <b v="0"/>
    <n v="6"/>
    <b v="0"/>
    <s v="theater/plays"/>
    <n v="0.10833333333333334"/>
    <n v="108.33333333333333"/>
    <x v="1"/>
  </r>
  <r>
    <x v="2"/>
    <s v="GB"/>
    <s v="GBP"/>
    <n v="1435934795"/>
    <n v="1430750795"/>
    <b v="0"/>
    <n v="4"/>
    <b v="0"/>
    <s v="theater/plays"/>
    <n v="2.1000000000000001E-2"/>
    <n v="15.75"/>
    <x v="1"/>
  </r>
  <r>
    <x v="2"/>
    <s v="US"/>
    <s v="USD"/>
    <n v="1453310661"/>
    <n v="1450718661"/>
    <b v="0"/>
    <n v="1"/>
    <b v="0"/>
    <s v="theater/plays"/>
    <n v="2.5892857142857141E-3"/>
    <n v="29"/>
    <x v="1"/>
  </r>
  <r>
    <x v="2"/>
    <s v="US"/>
    <s v="USD"/>
    <n v="1440090300"/>
    <n v="1436305452"/>
    <b v="0"/>
    <n v="29"/>
    <b v="0"/>
    <s v="theater/plays"/>
    <n v="0.23333333333333334"/>
    <n v="96.551724137931032"/>
    <x v="1"/>
  </r>
  <r>
    <x v="2"/>
    <s v="US"/>
    <s v="USD"/>
    <n v="1417620036"/>
    <n v="1412432436"/>
    <b v="0"/>
    <n v="0"/>
    <b v="0"/>
    <s v="theater/plays"/>
    <n v="0"/>
    <n v="0"/>
    <x v="1"/>
  </r>
  <r>
    <x v="2"/>
    <s v="US"/>
    <s v="USD"/>
    <n v="1462112318"/>
    <n v="1459520318"/>
    <b v="0"/>
    <n v="4"/>
    <b v="0"/>
    <s v="theater/plays"/>
    <n v="0.33600000000000002"/>
    <n v="63"/>
    <x v="1"/>
  </r>
  <r>
    <x v="2"/>
    <s v="US"/>
    <s v="USD"/>
    <n v="1454734740"/>
    <n v="1451684437"/>
    <b v="0"/>
    <n v="5"/>
    <b v="0"/>
    <s v="theater/plays"/>
    <n v="0.1908"/>
    <n v="381.6"/>
    <x v="1"/>
  </r>
  <r>
    <x v="2"/>
    <s v="US"/>
    <s v="USD"/>
    <n v="1417800435"/>
    <n v="1415208435"/>
    <b v="0"/>
    <n v="4"/>
    <b v="0"/>
    <s v="theater/plays"/>
    <n v="4.1111111111111114E-3"/>
    <n v="46.25"/>
    <x v="1"/>
  </r>
  <r>
    <x v="2"/>
    <s v="US"/>
    <s v="USD"/>
    <n v="1426294201"/>
    <n v="1423705801"/>
    <b v="0"/>
    <n v="5"/>
    <b v="0"/>
    <s v="theater/plays"/>
    <n v="0.32500000000000001"/>
    <n v="26"/>
    <x v="1"/>
  </r>
  <r>
    <x v="2"/>
    <s v="US"/>
    <s v="USD"/>
    <n v="1442635140"/>
    <n v="1442243484"/>
    <b v="0"/>
    <n v="1"/>
    <b v="0"/>
    <s v="theater/plays"/>
    <n v="0.05"/>
    <n v="10"/>
    <x v="1"/>
  </r>
  <r>
    <x v="2"/>
    <s v="US"/>
    <s v="USD"/>
    <n v="1420971324"/>
    <n v="1418379324"/>
    <b v="0"/>
    <n v="1"/>
    <b v="0"/>
    <s v="theater/plays"/>
    <n v="1.6666666666666668E-3"/>
    <n v="5"/>
    <x v="1"/>
  </r>
  <r>
    <x v="2"/>
    <s v="US"/>
    <s v="USD"/>
    <n v="1413608340"/>
    <n v="1412945440"/>
    <b v="0"/>
    <n v="0"/>
    <b v="0"/>
    <s v="theater/plays"/>
    <n v="0"/>
    <n v="0"/>
    <x v="1"/>
  </r>
  <r>
    <x v="2"/>
    <s v="US"/>
    <s v="USD"/>
    <n v="1409344985"/>
    <n v="1406752985"/>
    <b v="0"/>
    <n v="14"/>
    <b v="0"/>
    <s v="theater/plays"/>
    <n v="0.38066666666666665"/>
    <n v="81.571428571428569"/>
    <x v="1"/>
  </r>
  <r>
    <x v="2"/>
    <s v="US"/>
    <s v="USD"/>
    <n v="1407553200"/>
    <n v="1405100992"/>
    <b v="0"/>
    <n v="3"/>
    <b v="0"/>
    <s v="theater/plays"/>
    <n v="1.0500000000000001E-2"/>
    <n v="7"/>
    <x v="1"/>
  </r>
  <r>
    <x v="2"/>
    <s v="US"/>
    <s v="USD"/>
    <n v="1460751128"/>
    <n v="1455570728"/>
    <b v="0"/>
    <n v="10"/>
    <b v="0"/>
    <s v="theater/plays"/>
    <n v="2.7300000000000001E-2"/>
    <n v="27.3"/>
    <x v="1"/>
  </r>
  <r>
    <x v="2"/>
    <s v="US"/>
    <s v="USD"/>
    <n v="1409000400"/>
    <n v="1408381704"/>
    <b v="0"/>
    <n v="17"/>
    <b v="0"/>
    <s v="theater/plays"/>
    <n v="9.0909090909090912E-2"/>
    <n v="29.411764705882351"/>
    <x v="1"/>
  </r>
  <r>
    <x v="2"/>
    <s v="US"/>
    <s v="USD"/>
    <n v="1420768800"/>
    <n v="1415644395"/>
    <b v="0"/>
    <n v="2"/>
    <b v="0"/>
    <s v="theater/plays"/>
    <n v="5.0000000000000001E-3"/>
    <n v="12.5"/>
    <x v="1"/>
  </r>
  <r>
    <x v="2"/>
    <s v="US"/>
    <s v="USD"/>
    <n v="1428100815"/>
    <n v="1422920415"/>
    <b v="0"/>
    <n v="0"/>
    <b v="0"/>
    <s v="theater/plays"/>
    <n v="0"/>
    <n v="0"/>
    <x v="1"/>
  </r>
  <r>
    <x v="2"/>
    <s v="US"/>
    <s v="USD"/>
    <n v="1403470800"/>
    <n v="1403356792"/>
    <b v="0"/>
    <n v="4"/>
    <b v="0"/>
    <s v="theater/plays"/>
    <n v="4.5999999999999999E-2"/>
    <n v="5.75"/>
    <x v="1"/>
  </r>
  <r>
    <x v="2"/>
    <s v="US"/>
    <s v="USD"/>
    <n v="1481522400"/>
    <n v="1480283321"/>
    <b v="0"/>
    <n v="12"/>
    <b v="0"/>
    <s v="theater/plays"/>
    <n v="0.20833333333333334"/>
    <n v="52.083333333333336"/>
    <x v="1"/>
  </r>
  <r>
    <x v="2"/>
    <s v="US"/>
    <s v="USD"/>
    <n v="1444577345"/>
    <n v="1441985458"/>
    <b v="0"/>
    <n v="3"/>
    <b v="0"/>
    <s v="theater/plays"/>
    <n v="4.583333333333333E-2"/>
    <n v="183.33333333333334"/>
    <x v="1"/>
  </r>
  <r>
    <x v="2"/>
    <s v="US"/>
    <s v="USD"/>
    <n v="1446307053"/>
    <n v="1443715053"/>
    <b v="0"/>
    <n v="12"/>
    <b v="0"/>
    <s v="theater/plays"/>
    <n v="4.2133333333333335E-2"/>
    <n v="26.333333333333332"/>
    <x v="1"/>
  </r>
  <r>
    <x v="2"/>
    <s v="US"/>
    <s v="USD"/>
    <n v="1469325158"/>
    <n v="1464141158"/>
    <b v="0"/>
    <n v="0"/>
    <b v="0"/>
    <s v="theater/plays"/>
    <n v="0"/>
    <n v="0"/>
    <x v="1"/>
  </r>
  <r>
    <x v="2"/>
    <s v="US"/>
    <s v="USD"/>
    <n v="1407562632"/>
    <n v="1404970632"/>
    <b v="0"/>
    <n v="7"/>
    <b v="0"/>
    <s v="theater/plays"/>
    <n v="0.61909090909090914"/>
    <n v="486.42857142857144"/>
    <x v="1"/>
  </r>
  <r>
    <x v="2"/>
    <s v="US"/>
    <s v="USD"/>
    <n v="1423345339"/>
    <n v="1418161339"/>
    <b v="0"/>
    <n v="2"/>
    <b v="0"/>
    <s v="theater/plays"/>
    <n v="8.0000000000000002E-3"/>
    <n v="3"/>
    <x v="1"/>
  </r>
  <r>
    <x v="2"/>
    <s v="US"/>
    <s v="USD"/>
    <n v="1440412396"/>
    <n v="1437820396"/>
    <b v="0"/>
    <n v="1"/>
    <b v="0"/>
    <s v="theater/plays"/>
    <n v="1.6666666666666666E-4"/>
    <n v="25"/>
    <x v="1"/>
  </r>
  <r>
    <x v="2"/>
    <s v="US"/>
    <s v="USD"/>
    <n v="1441771218"/>
    <n v="1436587218"/>
    <b v="0"/>
    <n v="4"/>
    <b v="0"/>
    <s v="theater/plays"/>
    <n v="7.7999999999999996E-3"/>
    <n v="9.75"/>
    <x v="1"/>
  </r>
  <r>
    <x v="2"/>
    <s v="GB"/>
    <s v="GBP"/>
    <n v="1415534400"/>
    <n v="1414538031"/>
    <b v="0"/>
    <n v="4"/>
    <b v="0"/>
    <s v="theater/plays"/>
    <n v="0.05"/>
    <n v="18.75"/>
    <x v="1"/>
  </r>
  <r>
    <x v="2"/>
    <s v="US"/>
    <s v="USD"/>
    <n v="1473211313"/>
    <n v="1472001713"/>
    <b v="0"/>
    <n v="17"/>
    <b v="0"/>
    <s v="theater/plays"/>
    <n v="0.17771428571428571"/>
    <n v="36.588235294117645"/>
    <x v="1"/>
  </r>
  <r>
    <x v="2"/>
    <s v="US"/>
    <s v="USD"/>
    <n v="1438390800"/>
    <n v="1436888066"/>
    <b v="0"/>
    <n v="7"/>
    <b v="0"/>
    <s v="theater/plays"/>
    <n v="9.4166666666666662E-2"/>
    <n v="80.714285714285708"/>
    <x v="1"/>
  </r>
  <r>
    <x v="2"/>
    <s v="US"/>
    <s v="USD"/>
    <n v="1463259837"/>
    <n v="1458075837"/>
    <b v="0"/>
    <n v="2"/>
    <b v="0"/>
    <s v="theater/plays"/>
    <n v="8.0000000000000004E-4"/>
    <n v="1"/>
    <x v="1"/>
  </r>
  <r>
    <x v="2"/>
    <s v="US"/>
    <s v="USD"/>
    <n v="1465407219"/>
    <n v="1462815219"/>
    <b v="0"/>
    <n v="5"/>
    <b v="0"/>
    <s v="theater/plays"/>
    <n v="2.75E-2"/>
    <n v="52.8"/>
    <x v="1"/>
  </r>
  <r>
    <x v="2"/>
    <s v="US"/>
    <s v="USD"/>
    <n v="1416944760"/>
    <n v="1413527001"/>
    <b v="0"/>
    <n v="1"/>
    <b v="0"/>
    <s v="theater/plays"/>
    <n v="1.1111111111111112E-4"/>
    <n v="20"/>
    <x v="1"/>
  </r>
  <r>
    <x v="2"/>
    <s v="GB"/>
    <s v="GBP"/>
    <n v="1434139887"/>
    <n v="1428955887"/>
    <b v="0"/>
    <n v="1"/>
    <b v="0"/>
    <s v="theater/plays"/>
    <n v="3.3333333333333335E-5"/>
    <n v="1"/>
    <x v="1"/>
  </r>
  <r>
    <x v="2"/>
    <s v="US"/>
    <s v="USD"/>
    <n v="1435429626"/>
    <n v="1431973626"/>
    <b v="0"/>
    <n v="14"/>
    <b v="0"/>
    <s v="theater/plays"/>
    <n v="0.36499999999999999"/>
    <n v="46.928571428571431"/>
    <x v="1"/>
  </r>
  <r>
    <x v="2"/>
    <s v="US"/>
    <s v="USD"/>
    <n v="1452827374"/>
    <n v="1450235374"/>
    <b v="0"/>
    <n v="26"/>
    <b v="0"/>
    <s v="theater/plays"/>
    <n v="0.14058171745152354"/>
    <n v="78.07692307692308"/>
    <x v="1"/>
  </r>
  <r>
    <x v="2"/>
    <s v="US"/>
    <s v="USD"/>
    <n v="1410041339"/>
    <n v="1404857339"/>
    <b v="0"/>
    <n v="2"/>
    <b v="0"/>
    <s v="theater/plays"/>
    <n v="2.0000000000000001E-4"/>
    <n v="1"/>
    <x v="1"/>
  </r>
  <r>
    <x v="2"/>
    <s v="GB"/>
    <s v="GBP"/>
    <n v="1426365994"/>
    <n v="1421185594"/>
    <b v="0"/>
    <n v="1"/>
    <b v="0"/>
    <s v="theater/plays"/>
    <n v="4.0000000000000003E-5"/>
    <n v="1"/>
    <x v="1"/>
  </r>
  <r>
    <x v="2"/>
    <s v="GB"/>
    <s v="GBP"/>
    <n v="1458117190"/>
    <n v="1455528790"/>
    <b v="0"/>
    <n v="3"/>
    <b v="0"/>
    <s v="theater/plays"/>
    <n v="0.61099999999999999"/>
    <n v="203.66666666666666"/>
    <x v="1"/>
  </r>
  <r>
    <x v="2"/>
    <s v="GB"/>
    <s v="GBP"/>
    <n v="1400498789"/>
    <n v="1398511589"/>
    <b v="0"/>
    <n v="7"/>
    <b v="0"/>
    <s v="theater/plays"/>
    <n v="7.8378378378378383E-2"/>
    <n v="20.714285714285715"/>
    <x v="1"/>
  </r>
  <r>
    <x v="2"/>
    <s v="US"/>
    <s v="USD"/>
    <n v="1442381847"/>
    <n v="1440826647"/>
    <b v="0"/>
    <n v="9"/>
    <b v="0"/>
    <s v="theater/plays"/>
    <n v="0.2185"/>
    <n v="48.555555555555557"/>
    <x v="1"/>
  </r>
  <r>
    <x v="2"/>
    <s v="US"/>
    <s v="USD"/>
    <n v="1446131207"/>
    <n v="1443712007"/>
    <b v="0"/>
    <n v="20"/>
    <b v="0"/>
    <s v="theater/plays"/>
    <n v="0.27239999999999998"/>
    <n v="68.099999999999994"/>
    <x v="1"/>
  </r>
  <r>
    <x v="2"/>
    <s v="US"/>
    <s v="USD"/>
    <n v="1407250329"/>
    <n v="1404658329"/>
    <b v="0"/>
    <n v="6"/>
    <b v="0"/>
    <s v="theater/plays"/>
    <n v="8.5000000000000006E-2"/>
    <n v="8.5"/>
    <x v="1"/>
  </r>
  <r>
    <x v="2"/>
    <s v="CA"/>
    <s v="CAD"/>
    <n v="1427306470"/>
    <n v="1424718070"/>
    <b v="0"/>
    <n v="13"/>
    <b v="0"/>
    <s v="theater/plays"/>
    <n v="0.26840000000000003"/>
    <n v="51.615384615384613"/>
    <x v="1"/>
  </r>
  <r>
    <x v="0"/>
    <s v="US"/>
    <s v="USD"/>
    <n v="1411679804"/>
    <n v="1409087804"/>
    <b v="0"/>
    <n v="3"/>
    <b v="1"/>
    <s v="theater/musical"/>
    <n v="1.29"/>
    <n v="43"/>
    <x v="1"/>
  </r>
  <r>
    <x v="0"/>
    <s v="GB"/>
    <s v="GBP"/>
    <n v="1431982727"/>
    <n v="1428094727"/>
    <b v="0"/>
    <n v="6"/>
    <b v="1"/>
    <s v="theater/musical"/>
    <n v="1"/>
    <n v="83.333333333333329"/>
    <x v="1"/>
  </r>
  <r>
    <x v="0"/>
    <s v="US"/>
    <s v="USD"/>
    <n v="1422068400"/>
    <n v="1420774779"/>
    <b v="0"/>
    <n v="10"/>
    <b v="1"/>
    <s v="theater/musical"/>
    <n v="1"/>
    <n v="30"/>
    <x v="1"/>
  </r>
  <r>
    <x v="0"/>
    <s v="US"/>
    <s v="USD"/>
    <n v="1431143940"/>
    <n v="1428585710"/>
    <b v="0"/>
    <n v="147"/>
    <b v="1"/>
    <s v="theater/musical"/>
    <n v="1.032"/>
    <n v="175.51020408163265"/>
    <x v="1"/>
  </r>
  <r>
    <x v="0"/>
    <s v="US"/>
    <s v="USD"/>
    <n v="1410444068"/>
    <n v="1407852068"/>
    <b v="0"/>
    <n v="199"/>
    <b v="1"/>
    <s v="theater/musical"/>
    <n v="1.0244597777777777"/>
    <n v="231.66175879396985"/>
    <x v="1"/>
  </r>
  <r>
    <x v="0"/>
    <s v="US"/>
    <s v="USD"/>
    <n v="1424715779"/>
    <n v="1423506179"/>
    <b v="0"/>
    <n v="50"/>
    <b v="1"/>
    <s v="theater/musical"/>
    <n v="1.25"/>
    <n v="75"/>
    <x v="1"/>
  </r>
  <r>
    <x v="0"/>
    <s v="US"/>
    <s v="USD"/>
    <n v="1405400400"/>
    <n v="1402934629"/>
    <b v="0"/>
    <n v="21"/>
    <b v="1"/>
    <s v="theater/musical"/>
    <n v="1.3083333333333333"/>
    <n v="112.14285714285714"/>
    <x v="1"/>
  </r>
  <r>
    <x v="0"/>
    <s v="US"/>
    <s v="USD"/>
    <n v="1457135846"/>
    <n v="1454543846"/>
    <b v="0"/>
    <n v="24"/>
    <b v="1"/>
    <s v="theater/musical"/>
    <n v="1"/>
    <n v="41.666666666666664"/>
    <x v="1"/>
  </r>
  <r>
    <x v="0"/>
    <s v="US"/>
    <s v="USD"/>
    <n v="1401024758"/>
    <n v="1398432758"/>
    <b v="0"/>
    <n v="32"/>
    <b v="1"/>
    <s v="theater/musical"/>
    <n v="1.02069375"/>
    <n v="255.17343750000001"/>
    <x v="1"/>
  </r>
  <r>
    <x v="0"/>
    <s v="GB"/>
    <s v="GBP"/>
    <n v="1431007264"/>
    <n v="1428415264"/>
    <b v="0"/>
    <n v="62"/>
    <b v="1"/>
    <s v="theater/musical"/>
    <n v="1.0092000000000001"/>
    <n v="162.7741935483871"/>
    <x v="1"/>
  </r>
  <r>
    <x v="0"/>
    <s v="CA"/>
    <s v="CAD"/>
    <n v="1410761280"/>
    <n v="1408604363"/>
    <b v="0"/>
    <n v="9"/>
    <b v="1"/>
    <s v="theater/musical"/>
    <n v="1.06"/>
    <n v="88.333333333333329"/>
    <x v="1"/>
  </r>
  <r>
    <x v="0"/>
    <s v="AU"/>
    <s v="AUD"/>
    <n v="1424516400"/>
    <n v="1421812637"/>
    <b v="0"/>
    <n v="38"/>
    <b v="1"/>
    <s v="theater/musical"/>
    <n v="1.0509677419354839"/>
    <n v="85.736842105263165"/>
    <x v="1"/>
  </r>
  <r>
    <x v="0"/>
    <s v="US"/>
    <s v="USD"/>
    <n v="1465081053"/>
    <n v="1462489053"/>
    <b v="0"/>
    <n v="54"/>
    <b v="1"/>
    <s v="theater/musical"/>
    <n v="1.0276000000000001"/>
    <n v="47.574074074074076"/>
    <x v="1"/>
  </r>
  <r>
    <x v="0"/>
    <s v="CA"/>
    <s v="CAD"/>
    <n v="1402845364"/>
    <n v="1400253364"/>
    <b v="0"/>
    <n v="37"/>
    <b v="1"/>
    <s v="theater/musical"/>
    <n v="1.08"/>
    <n v="72.972972972972968"/>
    <x v="1"/>
  </r>
  <r>
    <x v="0"/>
    <s v="US"/>
    <s v="USD"/>
    <n v="1472490000"/>
    <n v="1467468008"/>
    <b v="0"/>
    <n v="39"/>
    <b v="1"/>
    <s v="theater/musical"/>
    <n v="1.0088571428571429"/>
    <n v="90.538461538461533"/>
    <x v="1"/>
  </r>
  <r>
    <x v="0"/>
    <s v="US"/>
    <s v="USD"/>
    <n v="1413176340"/>
    <n v="1412091423"/>
    <b v="0"/>
    <n v="34"/>
    <b v="1"/>
    <s v="theater/musical"/>
    <n v="1.28"/>
    <n v="37.647058823529413"/>
    <x v="1"/>
  </r>
  <r>
    <x v="0"/>
    <s v="GB"/>
    <s v="GBP"/>
    <n v="1405249113"/>
    <n v="1402657113"/>
    <b v="0"/>
    <n v="55"/>
    <b v="1"/>
    <s v="theater/musical"/>
    <n v="1.3333333333333333"/>
    <n v="36.363636363636367"/>
    <x v="1"/>
  </r>
  <r>
    <x v="0"/>
    <s v="US"/>
    <s v="USD"/>
    <n v="1422636814"/>
    <n v="1420044814"/>
    <b v="0"/>
    <n v="32"/>
    <b v="1"/>
    <s v="theater/musical"/>
    <n v="1.0137499999999999"/>
    <n v="126.71875"/>
    <x v="1"/>
  </r>
  <r>
    <x v="0"/>
    <s v="US"/>
    <s v="USD"/>
    <n v="1409187600"/>
    <n v="1406316312"/>
    <b v="0"/>
    <n v="25"/>
    <b v="1"/>
    <s v="theater/musical"/>
    <n v="1.0287500000000001"/>
    <n v="329.2"/>
    <x v="1"/>
  </r>
  <r>
    <x v="0"/>
    <s v="US"/>
    <s v="USD"/>
    <n v="1421606018"/>
    <n v="1418150018"/>
    <b v="0"/>
    <n v="33"/>
    <b v="1"/>
    <s v="theater/musical"/>
    <n v="1.0724"/>
    <n v="81.242424242424249"/>
    <x v="1"/>
  </r>
  <r>
    <x v="2"/>
    <s v="US"/>
    <s v="USD"/>
    <n v="1425250955"/>
    <n v="1422658955"/>
    <b v="0"/>
    <n v="1"/>
    <b v="0"/>
    <s v="theater/spaces"/>
    <n v="4.0000000000000003E-5"/>
    <n v="1"/>
    <x v="1"/>
  </r>
  <r>
    <x v="2"/>
    <s v="CA"/>
    <s v="CAD"/>
    <n v="1450297080"/>
    <n v="1448565459"/>
    <b v="0"/>
    <n v="202"/>
    <b v="0"/>
    <s v="theater/spaces"/>
    <n v="0.20424999999999999"/>
    <n v="202.22772277227722"/>
    <x v="1"/>
  </r>
  <r>
    <x v="2"/>
    <s v="US"/>
    <s v="USD"/>
    <n v="1428894380"/>
    <n v="1426302380"/>
    <b v="0"/>
    <n v="0"/>
    <b v="0"/>
    <s v="theater/spaces"/>
    <n v="0"/>
    <n v="0"/>
    <x v="1"/>
  </r>
  <r>
    <x v="2"/>
    <s v="US"/>
    <s v="USD"/>
    <n v="1433714198"/>
    <n v="1431122198"/>
    <b v="0"/>
    <n v="1"/>
    <b v="0"/>
    <s v="theater/spaces"/>
    <n v="0.01"/>
    <n v="100"/>
    <x v="1"/>
  </r>
  <r>
    <x v="2"/>
    <s v="US"/>
    <s v="USD"/>
    <n v="1432437660"/>
    <n v="1429845660"/>
    <b v="0"/>
    <n v="0"/>
    <b v="0"/>
    <s v="theater/spaces"/>
    <n v="0"/>
    <n v="0"/>
    <x v="1"/>
  </r>
  <r>
    <x v="2"/>
    <s v="GB"/>
    <s v="GBP"/>
    <n v="1471265092"/>
    <n v="1468673092"/>
    <b v="0"/>
    <n v="2"/>
    <b v="0"/>
    <s v="theater/spaces"/>
    <n v="1E-3"/>
    <n v="1"/>
    <x v="1"/>
  </r>
  <r>
    <x v="2"/>
    <s v="US"/>
    <s v="USD"/>
    <n v="1480007460"/>
    <n v="1475760567"/>
    <b v="0"/>
    <n v="13"/>
    <b v="0"/>
    <s v="theater/spaces"/>
    <n v="4.2880000000000001E-2"/>
    <n v="82.461538461538467"/>
    <x v="1"/>
  </r>
  <r>
    <x v="2"/>
    <s v="US"/>
    <s v="USD"/>
    <n v="1433259293"/>
    <n v="1428075293"/>
    <b v="0"/>
    <n v="9"/>
    <b v="0"/>
    <s v="theater/spaces"/>
    <n v="4.8000000000000001E-5"/>
    <n v="2.6666666666666665"/>
    <x v="1"/>
  </r>
  <r>
    <x v="2"/>
    <s v="US"/>
    <s v="USD"/>
    <n v="1447965917"/>
    <n v="1445370317"/>
    <b v="0"/>
    <n v="2"/>
    <b v="0"/>
    <s v="theater/spaces"/>
    <n v="2.5000000000000001E-2"/>
    <n v="12.5"/>
    <x v="1"/>
  </r>
  <r>
    <x v="2"/>
    <s v="US"/>
    <s v="USD"/>
    <n v="1453538752"/>
    <n v="1450946752"/>
    <b v="0"/>
    <n v="0"/>
    <b v="0"/>
    <s v="theater/spaces"/>
    <n v="0"/>
    <n v="0"/>
    <x v="1"/>
  </r>
  <r>
    <x v="1"/>
    <s v="US"/>
    <s v="USD"/>
    <n v="1412536573"/>
    <n v="1408648573"/>
    <b v="0"/>
    <n v="58"/>
    <b v="0"/>
    <s v="theater/spaces"/>
    <n v="2.1919999999999999E-2"/>
    <n v="18.896551724137932"/>
    <x v="1"/>
  </r>
  <r>
    <x v="1"/>
    <s v="US"/>
    <s v="USD"/>
    <n v="1476676800"/>
    <n v="1473957239"/>
    <b v="0"/>
    <n v="8"/>
    <b v="0"/>
    <s v="theater/spaces"/>
    <n v="8.0250000000000002E-2"/>
    <n v="200.625"/>
    <x v="1"/>
  </r>
  <r>
    <x v="1"/>
    <s v="US"/>
    <s v="USD"/>
    <n v="1444330821"/>
    <n v="1441738821"/>
    <b v="0"/>
    <n v="3"/>
    <b v="0"/>
    <s v="theater/spaces"/>
    <n v="1.5125E-3"/>
    <n v="201.66666666666666"/>
    <x v="1"/>
  </r>
  <r>
    <x v="1"/>
    <s v="US"/>
    <s v="USD"/>
    <n v="1489669203"/>
    <n v="1487944803"/>
    <b v="0"/>
    <n v="0"/>
    <b v="0"/>
    <s v="theater/spaces"/>
    <n v="0"/>
    <n v="0"/>
    <x v="1"/>
  </r>
  <r>
    <x v="1"/>
    <s v="US"/>
    <s v="USD"/>
    <n v="1434476849"/>
    <n v="1431884849"/>
    <b v="0"/>
    <n v="11"/>
    <b v="0"/>
    <s v="theater/spaces"/>
    <n v="0.59583333333333333"/>
    <n v="65"/>
    <x v="1"/>
  </r>
  <r>
    <x v="1"/>
    <s v="US"/>
    <s v="USD"/>
    <n v="1462402850"/>
    <n v="1459810850"/>
    <b v="0"/>
    <n v="20"/>
    <b v="0"/>
    <s v="theater/spaces"/>
    <n v="0.16734177215189874"/>
    <n v="66.099999999999994"/>
    <x v="1"/>
  </r>
  <r>
    <x v="1"/>
    <s v="US"/>
    <s v="USD"/>
    <n v="1427498172"/>
    <n v="1422317772"/>
    <b v="0"/>
    <n v="3"/>
    <b v="0"/>
    <s v="theater/spaces"/>
    <n v="1.8666666666666668E-2"/>
    <n v="93.333333333333329"/>
    <x v="1"/>
  </r>
  <r>
    <x v="1"/>
    <s v="US"/>
    <s v="USD"/>
    <n v="1462729317"/>
    <n v="1457548917"/>
    <b v="0"/>
    <n v="0"/>
    <b v="0"/>
    <s v="theater/spaces"/>
    <n v="0"/>
    <n v="0"/>
    <x v="1"/>
  </r>
  <r>
    <x v="1"/>
    <s v="GB"/>
    <s v="GBP"/>
    <n v="1465258325"/>
    <n v="1462666325"/>
    <b v="0"/>
    <n v="0"/>
    <b v="0"/>
    <s v="theater/spaces"/>
    <n v="0"/>
    <n v="0"/>
    <x v="1"/>
  </r>
  <r>
    <x v="1"/>
    <s v="US"/>
    <s v="USD"/>
    <n v="1410459023"/>
    <n v="1407867023"/>
    <b v="0"/>
    <n v="0"/>
    <b v="0"/>
    <s v="theater/spaces"/>
    <n v="0"/>
    <n v="0"/>
    <x v="1"/>
  </r>
  <r>
    <x v="0"/>
    <s v="US"/>
    <s v="USD"/>
    <n v="1427342400"/>
    <n v="1424927159"/>
    <b v="0"/>
    <n v="108"/>
    <b v="1"/>
    <s v="theater/plays"/>
    <n v="1.0962000000000001"/>
    <n v="50.75"/>
    <x v="1"/>
  </r>
  <r>
    <x v="0"/>
    <s v="US"/>
    <s v="USD"/>
    <n v="1425193140"/>
    <n v="1422769906"/>
    <b v="0"/>
    <n v="20"/>
    <b v="1"/>
    <s v="theater/plays"/>
    <n v="1.218"/>
    <n v="60.9"/>
    <x v="1"/>
  </r>
  <r>
    <x v="0"/>
    <s v="US"/>
    <s v="USD"/>
    <n v="1435835824"/>
    <n v="1433243824"/>
    <b v="0"/>
    <n v="98"/>
    <b v="1"/>
    <s v="theater/plays"/>
    <n v="1.0685"/>
    <n v="109.03061224489795"/>
    <x v="1"/>
  </r>
  <r>
    <x v="0"/>
    <s v="US"/>
    <s v="USD"/>
    <n v="1407360720"/>
    <n v="1404769819"/>
    <b v="0"/>
    <n v="196"/>
    <b v="1"/>
    <s v="theater/plays"/>
    <n v="1.0071379999999999"/>
    <n v="25.692295918367346"/>
    <x v="1"/>
  </r>
  <r>
    <x v="0"/>
    <s v="US"/>
    <s v="USD"/>
    <n v="1436290233"/>
    <n v="1433698233"/>
    <b v="0"/>
    <n v="39"/>
    <b v="1"/>
    <s v="theater/plays"/>
    <n v="1.0900000000000001"/>
    <n v="41.92307692307692"/>
    <x v="1"/>
  </r>
  <r>
    <x v="0"/>
    <s v="US"/>
    <s v="USD"/>
    <n v="1442425412"/>
    <n v="1439833412"/>
    <b v="0"/>
    <n v="128"/>
    <b v="1"/>
    <s v="theater/plays"/>
    <n v="1.1363000000000001"/>
    <n v="88.7734375"/>
    <x v="1"/>
  </r>
  <r>
    <x v="0"/>
    <s v="US"/>
    <s v="USD"/>
    <n v="1425872692"/>
    <n v="1423284292"/>
    <b v="0"/>
    <n v="71"/>
    <b v="1"/>
    <s v="theater/plays"/>
    <n v="1.1392"/>
    <n v="80.225352112676063"/>
    <x v="1"/>
  </r>
  <r>
    <x v="0"/>
    <s v="US"/>
    <s v="USD"/>
    <n v="1471406340"/>
    <n v="1470227660"/>
    <b v="0"/>
    <n v="47"/>
    <b v="1"/>
    <s v="theater/plays"/>
    <n v="1.06"/>
    <n v="78.936170212765958"/>
    <x v="1"/>
  </r>
  <r>
    <x v="0"/>
    <s v="CA"/>
    <s v="CAD"/>
    <n v="1430693460"/>
    <n v="1428087153"/>
    <b v="0"/>
    <n v="17"/>
    <b v="1"/>
    <s v="theater/plays"/>
    <n v="1.625"/>
    <n v="95.588235294117652"/>
    <x v="1"/>
  </r>
  <r>
    <x v="0"/>
    <s v="US"/>
    <s v="USD"/>
    <n v="1405699451"/>
    <n v="1403107451"/>
    <b v="0"/>
    <n v="91"/>
    <b v="1"/>
    <s v="theater/plays"/>
    <n v="1.06"/>
    <n v="69.890109890109883"/>
    <x v="1"/>
  </r>
  <r>
    <x v="0"/>
    <s v="US"/>
    <s v="USD"/>
    <n v="1409500078"/>
    <n v="1406908078"/>
    <b v="0"/>
    <n v="43"/>
    <b v="1"/>
    <s v="theater/plays"/>
    <n v="1.0015624999999999"/>
    <n v="74.534883720930239"/>
    <x v="1"/>
  </r>
  <r>
    <x v="0"/>
    <s v="US"/>
    <s v="USD"/>
    <n v="1480899600"/>
    <n v="1479609520"/>
    <b v="0"/>
    <n v="17"/>
    <b v="1"/>
    <s v="theater/plays"/>
    <n v="1.0535000000000001"/>
    <n v="123.94117647058823"/>
    <x v="1"/>
  </r>
  <r>
    <x v="0"/>
    <s v="US"/>
    <s v="USD"/>
    <n v="1451620800"/>
    <n v="1449171508"/>
    <b v="0"/>
    <n v="33"/>
    <b v="1"/>
    <s v="theater/plays"/>
    <n v="1.748"/>
    <n v="264.84848484848487"/>
    <x v="1"/>
  </r>
  <r>
    <x v="0"/>
    <s v="US"/>
    <s v="USD"/>
    <n v="1411695300"/>
    <n v="1409275671"/>
    <b v="0"/>
    <n v="87"/>
    <b v="1"/>
    <s v="theater/plays"/>
    <n v="1.02"/>
    <n v="58.620689655172413"/>
    <x v="1"/>
  </r>
  <r>
    <x v="0"/>
    <s v="US"/>
    <s v="USD"/>
    <n v="1417057200"/>
    <n v="1414599886"/>
    <b v="0"/>
    <n v="113"/>
    <b v="1"/>
    <s v="theater/plays"/>
    <n v="1.00125"/>
    <n v="70.884955752212392"/>
    <x v="1"/>
  </r>
  <r>
    <x v="0"/>
    <s v="GB"/>
    <s v="GBP"/>
    <n v="1457870400"/>
    <n v="1456421530"/>
    <b v="0"/>
    <n v="14"/>
    <b v="1"/>
    <s v="theater/plays"/>
    <n v="1.7142857142857142"/>
    <n v="8.5714285714285712"/>
    <x v="1"/>
  </r>
  <r>
    <x v="0"/>
    <s v="US"/>
    <s v="USD"/>
    <n v="1427076840"/>
    <n v="1421960934"/>
    <b v="0"/>
    <n v="30"/>
    <b v="1"/>
    <s v="theater/plays"/>
    <n v="1.1356666666666666"/>
    <n v="113.56666666666666"/>
    <x v="1"/>
  </r>
  <r>
    <x v="0"/>
    <s v="US"/>
    <s v="USD"/>
    <n v="1413784740"/>
    <n v="1412954547"/>
    <b v="0"/>
    <n v="16"/>
    <b v="1"/>
    <s v="theater/plays"/>
    <n v="1.2946666666666666"/>
    <n v="60.6875"/>
    <x v="1"/>
  </r>
  <r>
    <x v="0"/>
    <s v="US"/>
    <s v="USD"/>
    <n v="1420524000"/>
    <n v="1419104823"/>
    <b v="0"/>
    <n v="46"/>
    <b v="1"/>
    <s v="theater/plays"/>
    <n v="1.014"/>
    <n v="110.21739130434783"/>
    <x v="1"/>
  </r>
  <r>
    <x v="0"/>
    <s v="US"/>
    <s v="USD"/>
    <n v="1440381600"/>
    <n v="1438639130"/>
    <b v="0"/>
    <n v="24"/>
    <b v="1"/>
    <s v="theater/plays"/>
    <n v="1.0916666666666666"/>
    <n v="136.45833333333334"/>
    <x v="1"/>
  </r>
  <r>
    <x v="0"/>
    <s v="IE"/>
    <s v="EUR"/>
    <n v="1443014756"/>
    <n v="1439126756"/>
    <b v="1"/>
    <n v="97"/>
    <b v="1"/>
    <s v="theater/spaces"/>
    <n v="1.28925"/>
    <n v="53.164948453608247"/>
    <x v="1"/>
  </r>
  <r>
    <x v="0"/>
    <s v="GB"/>
    <s v="GBP"/>
    <n v="1455208143"/>
    <n v="1452616143"/>
    <b v="1"/>
    <n v="59"/>
    <b v="1"/>
    <s v="theater/spaces"/>
    <n v="1.0206"/>
    <n v="86.491525423728817"/>
    <x v="1"/>
  </r>
  <r>
    <x v="0"/>
    <s v="US"/>
    <s v="USD"/>
    <n v="1415722236"/>
    <n v="1410534636"/>
    <b v="1"/>
    <n v="1095"/>
    <b v="1"/>
    <s v="theater/spaces"/>
    <n v="1.465395775862069"/>
    <n v="155.23827397260274"/>
    <x v="1"/>
  </r>
  <r>
    <x v="0"/>
    <s v="US"/>
    <s v="USD"/>
    <n v="1472020881"/>
    <n v="1469428881"/>
    <b v="1"/>
    <n v="218"/>
    <b v="1"/>
    <s v="theater/spaces"/>
    <n v="1.00352"/>
    <n v="115.08256880733946"/>
    <x v="1"/>
  </r>
  <r>
    <x v="0"/>
    <s v="NZ"/>
    <s v="NZD"/>
    <n v="1477886400"/>
    <n v="1476228128"/>
    <b v="0"/>
    <n v="111"/>
    <b v="1"/>
    <s v="theater/spaces"/>
    <n v="1.2164999999999999"/>
    <n v="109.5945945945946"/>
    <x v="1"/>
  </r>
  <r>
    <x v="0"/>
    <s v="GB"/>
    <s v="GBP"/>
    <n v="1462100406"/>
    <n v="1456920006"/>
    <b v="0"/>
    <n v="56"/>
    <b v="1"/>
    <s v="theater/spaces"/>
    <n v="1.0549999999999999"/>
    <n v="45.214285714285715"/>
    <x v="1"/>
  </r>
  <r>
    <x v="0"/>
    <s v="US"/>
    <s v="USD"/>
    <n v="1476316800"/>
    <n v="1473837751"/>
    <b v="0"/>
    <n v="265"/>
    <b v="1"/>
    <s v="theater/spaces"/>
    <n v="1.1040080000000001"/>
    <n v="104.15169811320754"/>
    <x v="1"/>
  </r>
  <r>
    <x v="0"/>
    <s v="GB"/>
    <s v="GBP"/>
    <n v="1466412081"/>
    <n v="1463820081"/>
    <b v="0"/>
    <n v="28"/>
    <b v="1"/>
    <s v="theater/spaces"/>
    <n v="1"/>
    <n v="35.714285714285715"/>
    <x v="1"/>
  </r>
  <r>
    <x v="0"/>
    <s v="US"/>
    <s v="USD"/>
    <n v="1450673940"/>
    <n v="1448756962"/>
    <b v="0"/>
    <n v="364"/>
    <b v="1"/>
    <s v="theater/spaces"/>
    <n v="1.76535"/>
    <n v="96.997252747252745"/>
    <x v="1"/>
  </r>
  <r>
    <x v="0"/>
    <s v="US"/>
    <s v="USD"/>
    <n v="1452174420"/>
    <n v="1449150420"/>
    <b v="0"/>
    <n v="27"/>
    <b v="1"/>
    <s v="theater/spaces"/>
    <n v="1"/>
    <n v="370.37037037037038"/>
    <x v="1"/>
  </r>
  <r>
    <x v="0"/>
    <s v="US"/>
    <s v="USD"/>
    <n v="1485547530"/>
    <n v="1483646730"/>
    <b v="0"/>
    <n v="93"/>
    <b v="1"/>
    <s v="theater/spaces"/>
    <n v="1.0329411764705883"/>
    <n v="94.408602150537632"/>
    <x v="1"/>
  </r>
  <r>
    <x v="0"/>
    <s v="US"/>
    <s v="USD"/>
    <n v="1476037510"/>
    <n v="1473445510"/>
    <b v="0"/>
    <n v="64"/>
    <b v="1"/>
    <s v="theater/spaces"/>
    <n v="1.0449999999999999"/>
    <n v="48.984375"/>
    <x v="1"/>
  </r>
  <r>
    <x v="0"/>
    <s v="US"/>
    <s v="USD"/>
    <n v="1455998867"/>
    <n v="1453406867"/>
    <b v="0"/>
    <n v="22"/>
    <b v="1"/>
    <s v="theater/spaces"/>
    <n v="1.0029999999999999"/>
    <n v="45.590909090909093"/>
    <x v="1"/>
  </r>
  <r>
    <x v="0"/>
    <s v="GB"/>
    <s v="GBP"/>
    <n v="1412335772"/>
    <n v="1409743772"/>
    <b v="0"/>
    <n v="59"/>
    <b v="1"/>
    <s v="theater/spaces"/>
    <n v="4.577466666666667"/>
    <n v="23.275254237288134"/>
    <x v="1"/>
  </r>
  <r>
    <x v="0"/>
    <s v="US"/>
    <s v="USD"/>
    <n v="1484841471"/>
    <n v="1482249471"/>
    <b v="0"/>
    <n v="249"/>
    <b v="1"/>
    <s v="theater/spaces"/>
    <n v="1.0496000000000001"/>
    <n v="63.2289156626506"/>
    <x v="1"/>
  </r>
  <r>
    <x v="0"/>
    <s v="US"/>
    <s v="USD"/>
    <n v="1432677240"/>
    <n v="1427493240"/>
    <b v="0"/>
    <n v="392"/>
    <b v="1"/>
    <s v="theater/spaces"/>
    <n v="1.7194285714285715"/>
    <n v="153.5204081632653"/>
    <x v="1"/>
  </r>
  <r>
    <x v="0"/>
    <s v="US"/>
    <s v="USD"/>
    <n v="1488171540"/>
    <n v="1486661793"/>
    <b v="0"/>
    <n v="115"/>
    <b v="1"/>
    <s v="theater/spaces"/>
    <n v="1.0373000000000001"/>
    <n v="90.2"/>
    <x v="1"/>
  </r>
  <r>
    <x v="0"/>
    <s v="US"/>
    <s v="USD"/>
    <n v="1402892700"/>
    <n v="1400474329"/>
    <b v="0"/>
    <n v="433"/>
    <b v="1"/>
    <s v="theater/spaces"/>
    <n v="1.0302899999999999"/>
    <n v="118.97113163972287"/>
    <x v="1"/>
  </r>
  <r>
    <x v="0"/>
    <s v="US"/>
    <s v="USD"/>
    <n v="1488333600"/>
    <n v="1487094360"/>
    <b v="0"/>
    <n v="20"/>
    <b v="1"/>
    <s v="theater/spaces"/>
    <n v="1.1888888888888889"/>
    <n v="80.25"/>
    <x v="1"/>
  </r>
  <r>
    <x v="0"/>
    <s v="US"/>
    <s v="USD"/>
    <n v="1485885600"/>
    <n v="1484682670"/>
    <b v="0"/>
    <n v="8"/>
    <b v="1"/>
    <s v="theater/spaces"/>
    <n v="1"/>
    <n v="62.5"/>
    <x v="1"/>
  </r>
  <r>
    <x v="0"/>
    <s v="US"/>
    <s v="USD"/>
    <n v="1468445382"/>
    <n v="1465853382"/>
    <b v="0"/>
    <n v="175"/>
    <b v="1"/>
    <s v="theater/spaces"/>
    <n v="3.1869988910451896"/>
    <n v="131.37719999999999"/>
    <x v="1"/>
  </r>
  <r>
    <x v="0"/>
    <s v="US"/>
    <s v="USD"/>
    <n v="1356552252"/>
    <n v="1353960252"/>
    <b v="0"/>
    <n v="104"/>
    <b v="1"/>
    <s v="theater/spaces"/>
    <n v="1.0850614285714286"/>
    <n v="73.032980769230775"/>
    <x v="1"/>
  </r>
  <r>
    <x v="0"/>
    <s v="US"/>
    <s v="USD"/>
    <n v="1456811940"/>
    <n v="1454098976"/>
    <b v="0"/>
    <n v="17"/>
    <b v="1"/>
    <s v="theater/spaces"/>
    <n v="1.0116666666666667"/>
    <n v="178.52941176470588"/>
    <x v="1"/>
  </r>
  <r>
    <x v="0"/>
    <s v="US"/>
    <s v="USD"/>
    <n v="1416089324"/>
    <n v="1413493724"/>
    <b v="0"/>
    <n v="277"/>
    <b v="1"/>
    <s v="theater/spaces"/>
    <n v="1.12815"/>
    <n v="162.90974729241879"/>
    <x v="1"/>
  </r>
  <r>
    <x v="0"/>
    <s v="US"/>
    <s v="USD"/>
    <n v="1412611905"/>
    <n v="1410019905"/>
    <b v="0"/>
    <n v="118"/>
    <b v="1"/>
    <s v="theater/spaces"/>
    <n v="1.2049622641509434"/>
    <n v="108.24237288135593"/>
    <x v="1"/>
  </r>
  <r>
    <x v="0"/>
    <s v="CA"/>
    <s v="CAD"/>
    <n v="1418580591"/>
    <n v="1415988591"/>
    <b v="0"/>
    <n v="97"/>
    <b v="1"/>
    <s v="theater/spaces"/>
    <n v="1.0774999999999999"/>
    <n v="88.865979381443296"/>
    <x v="1"/>
  </r>
  <r>
    <x v="0"/>
    <s v="US"/>
    <s v="USD"/>
    <n v="1429938683"/>
    <n v="1428124283"/>
    <b v="0"/>
    <n v="20"/>
    <b v="1"/>
    <s v="theater/spaces"/>
    <n v="1.8"/>
    <n v="54"/>
    <x v="1"/>
  </r>
  <r>
    <x v="0"/>
    <s v="US"/>
    <s v="USD"/>
    <n v="1453352719"/>
    <n v="1450760719"/>
    <b v="0"/>
    <n v="26"/>
    <b v="1"/>
    <s v="theater/spaces"/>
    <n v="1.0116666666666667"/>
    <n v="116.73076923076923"/>
    <x v="1"/>
  </r>
  <r>
    <x v="0"/>
    <s v="US"/>
    <s v="USD"/>
    <n v="1417012840"/>
    <n v="1414417240"/>
    <b v="0"/>
    <n v="128"/>
    <b v="1"/>
    <s v="theater/spaces"/>
    <n v="1.19756"/>
    <n v="233.8984375"/>
    <x v="1"/>
  </r>
  <r>
    <x v="0"/>
    <s v="US"/>
    <s v="USD"/>
    <n v="1424548719"/>
    <n v="1419364719"/>
    <b v="0"/>
    <n v="15"/>
    <b v="1"/>
    <s v="theater/spaces"/>
    <n v="1.58"/>
    <n v="158"/>
    <x v="1"/>
  </r>
  <r>
    <x v="0"/>
    <s v="ES"/>
    <s v="EUR"/>
    <n v="1450911540"/>
    <n v="1448536516"/>
    <b v="0"/>
    <n v="25"/>
    <b v="1"/>
    <s v="theater/spaces"/>
    <n v="1.2366666666666666"/>
    <n v="14.84"/>
    <x v="1"/>
  </r>
  <r>
    <x v="0"/>
    <s v="US"/>
    <s v="USD"/>
    <n v="1423587130"/>
    <n v="1421772730"/>
    <b v="0"/>
    <n v="55"/>
    <b v="1"/>
    <s v="theater/spaces"/>
    <n v="1.1712499999999999"/>
    <n v="85.181818181818187"/>
    <x v="1"/>
  </r>
  <r>
    <x v="0"/>
    <s v="US"/>
    <s v="USD"/>
    <n v="1434917049"/>
    <n v="1432325049"/>
    <b v="0"/>
    <n v="107"/>
    <b v="1"/>
    <s v="theater/spaces"/>
    <n v="1.5696000000000001"/>
    <n v="146.69158878504672"/>
    <x v="1"/>
  </r>
  <r>
    <x v="0"/>
    <s v="US"/>
    <s v="USD"/>
    <n v="1415163600"/>
    <n v="1412737080"/>
    <b v="0"/>
    <n v="557"/>
    <b v="1"/>
    <s v="theater/spaces"/>
    <n v="1.13104"/>
    <n v="50.764811490125673"/>
    <x v="1"/>
  </r>
  <r>
    <x v="0"/>
    <s v="US"/>
    <s v="USD"/>
    <n v="1402459200"/>
    <n v="1401125238"/>
    <b v="0"/>
    <n v="40"/>
    <b v="1"/>
    <s v="theater/spaces"/>
    <n v="1.0317647058823529"/>
    <n v="87.7"/>
    <x v="1"/>
  </r>
  <r>
    <x v="0"/>
    <s v="US"/>
    <s v="USD"/>
    <n v="1405688952"/>
    <n v="1400504952"/>
    <b v="0"/>
    <n v="36"/>
    <b v="1"/>
    <s v="theater/spaces"/>
    <n v="1.0261176470588236"/>
    <n v="242.27777777777777"/>
    <x v="1"/>
  </r>
  <r>
    <x v="0"/>
    <s v="US"/>
    <s v="USD"/>
    <n v="1408566243"/>
    <n v="1405974243"/>
    <b v="0"/>
    <n v="159"/>
    <b v="1"/>
    <s v="theater/spaces"/>
    <n v="1.0584090909090909"/>
    <n v="146.44654088050314"/>
    <x v="1"/>
  </r>
  <r>
    <x v="0"/>
    <s v="FR"/>
    <s v="EUR"/>
    <n v="1437429600"/>
    <n v="1433747376"/>
    <b v="0"/>
    <n v="41"/>
    <b v="1"/>
    <s v="theater/spaces"/>
    <n v="1.0071428571428571"/>
    <n v="103.17073170731707"/>
    <x v="1"/>
  </r>
  <r>
    <x v="0"/>
    <s v="US"/>
    <s v="USD"/>
    <n v="1401159600"/>
    <n v="1398801620"/>
    <b v="0"/>
    <n v="226"/>
    <b v="1"/>
    <s v="theater/spaces"/>
    <n v="1.2123333333333333"/>
    <n v="80.464601769911511"/>
    <x v="1"/>
  </r>
  <r>
    <x v="0"/>
    <s v="US"/>
    <s v="USD"/>
    <n v="1439583533"/>
    <n v="1434399533"/>
    <b v="0"/>
    <n v="30"/>
    <b v="1"/>
    <s v="theater/spaces"/>
    <n v="1.0057142857142858"/>
    <n v="234.66666666666666"/>
    <x v="1"/>
  </r>
  <r>
    <x v="0"/>
    <s v="US"/>
    <s v="USD"/>
    <n v="1479794340"/>
    <n v="1476715869"/>
    <b v="0"/>
    <n v="103"/>
    <b v="1"/>
    <s v="theater/spaces"/>
    <n v="1.1602222222222223"/>
    <n v="50.689320388349515"/>
    <x v="1"/>
  </r>
  <r>
    <x v="0"/>
    <s v="US"/>
    <s v="USD"/>
    <n v="1472338409"/>
    <n v="1468450409"/>
    <b v="0"/>
    <n v="62"/>
    <b v="1"/>
    <s v="theater/spaces"/>
    <n v="1.0087999999999999"/>
    <n v="162.70967741935485"/>
    <x v="1"/>
  </r>
  <r>
    <x v="0"/>
    <s v="GB"/>
    <s v="GBP"/>
    <n v="1434039186"/>
    <n v="1430151186"/>
    <b v="0"/>
    <n v="6"/>
    <b v="1"/>
    <s v="theater/spaces"/>
    <n v="1.03"/>
    <n v="120.16666666666667"/>
    <x v="1"/>
  </r>
  <r>
    <x v="0"/>
    <s v="US"/>
    <s v="USD"/>
    <n v="1349567475"/>
    <n v="1346975475"/>
    <b v="0"/>
    <n v="182"/>
    <b v="1"/>
    <s v="theater/spaces"/>
    <n v="2.4641999999999999"/>
    <n v="67.697802197802204"/>
    <x v="1"/>
  </r>
  <r>
    <x v="0"/>
    <s v="GB"/>
    <s v="GBP"/>
    <n v="1401465600"/>
    <n v="1399032813"/>
    <b v="0"/>
    <n v="145"/>
    <b v="1"/>
    <s v="theater/spaces"/>
    <n v="3.0219999999999998"/>
    <n v="52.103448275862071"/>
    <x v="1"/>
  </r>
  <r>
    <x v="0"/>
    <s v="GB"/>
    <s v="GBP"/>
    <n v="1488538892"/>
    <n v="1487329292"/>
    <b v="0"/>
    <n v="25"/>
    <b v="1"/>
    <s v="theater/spaces"/>
    <n v="1.4333333333333333"/>
    <n v="51.6"/>
    <x v="1"/>
  </r>
  <r>
    <x v="0"/>
    <s v="US"/>
    <s v="USD"/>
    <n v="1426866851"/>
    <n v="1424278451"/>
    <b v="0"/>
    <n v="320"/>
    <b v="1"/>
    <s v="theater/spaces"/>
    <n v="1.3144"/>
    <n v="164.3"/>
    <x v="1"/>
  </r>
  <r>
    <x v="0"/>
    <s v="US"/>
    <s v="USD"/>
    <n v="1471242025"/>
    <n v="1468650025"/>
    <b v="0"/>
    <n v="99"/>
    <b v="1"/>
    <s v="theater/spaces"/>
    <n v="1.6801999999999999"/>
    <n v="84.858585858585855"/>
    <x v="1"/>
  </r>
  <r>
    <x v="0"/>
    <s v="US"/>
    <s v="USD"/>
    <n v="1416285300"/>
    <n v="1413824447"/>
    <b v="0"/>
    <n v="348"/>
    <b v="1"/>
    <s v="theater/spaces"/>
    <n v="1.0967666666666667"/>
    <n v="94.548850574712645"/>
    <x v="1"/>
  </r>
  <r>
    <x v="0"/>
    <s v="US"/>
    <s v="USD"/>
    <n v="1442426171"/>
    <n v="1439834171"/>
    <b v="0"/>
    <n v="41"/>
    <b v="1"/>
    <s v="theater/spaces"/>
    <n v="1.0668571428571429"/>
    <n v="45.536585365853661"/>
    <x v="1"/>
  </r>
  <r>
    <x v="0"/>
    <s v="US"/>
    <s v="USD"/>
    <n v="1476479447"/>
    <n v="1471295447"/>
    <b v="0"/>
    <n v="29"/>
    <b v="1"/>
    <s v="theater/spaces"/>
    <n v="1"/>
    <n v="51.724137931034484"/>
    <x v="1"/>
  </r>
  <r>
    <x v="0"/>
    <s v="US"/>
    <s v="USD"/>
    <n v="1441933459"/>
    <n v="1439341459"/>
    <b v="0"/>
    <n v="25"/>
    <b v="1"/>
    <s v="theater/spaces"/>
    <n v="1.272"/>
    <n v="50.88"/>
    <x v="1"/>
  </r>
  <r>
    <x v="0"/>
    <s v="US"/>
    <s v="USD"/>
    <n v="1471487925"/>
    <n v="1468895925"/>
    <b v="0"/>
    <n v="23"/>
    <b v="1"/>
    <s v="theater/spaces"/>
    <n v="1.4653333333333334"/>
    <n v="191.13043478260869"/>
    <x v="1"/>
  </r>
  <r>
    <x v="0"/>
    <s v="US"/>
    <s v="USD"/>
    <n v="1477972740"/>
    <n v="1475326255"/>
    <b v="0"/>
    <n v="1260"/>
    <b v="1"/>
    <s v="theater/spaces"/>
    <n v="1.1253599999999999"/>
    <n v="89.314285714285717"/>
    <x v="1"/>
  </r>
  <r>
    <x v="0"/>
    <s v="US"/>
    <s v="USD"/>
    <n v="1367674009"/>
    <n v="1365082009"/>
    <b v="0"/>
    <n v="307"/>
    <b v="1"/>
    <s v="theater/spaces"/>
    <n v="1.0878684000000001"/>
    <n v="88.588631921824103"/>
    <x v="1"/>
  </r>
  <r>
    <x v="0"/>
    <s v="US"/>
    <s v="USD"/>
    <n v="1376654340"/>
    <n v="1373568644"/>
    <b v="0"/>
    <n v="329"/>
    <b v="1"/>
    <s v="theater/spaces"/>
    <n v="1.26732"/>
    <n v="96.300911854103347"/>
    <x v="1"/>
  </r>
  <r>
    <x v="0"/>
    <s v="US"/>
    <s v="USD"/>
    <n v="1285995540"/>
    <n v="1279574773"/>
    <b v="0"/>
    <n v="32"/>
    <b v="1"/>
    <s v="theater/spaces"/>
    <n v="2.1320000000000001"/>
    <n v="33.3125"/>
    <x v="1"/>
  </r>
  <r>
    <x v="0"/>
    <s v="US"/>
    <s v="USD"/>
    <n v="1457071397"/>
    <n v="1451887397"/>
    <b v="0"/>
    <n v="27"/>
    <b v="1"/>
    <s v="theater/spaces"/>
    <n v="1.0049999999999999"/>
    <n v="37.222222222222221"/>
    <x v="1"/>
  </r>
  <r>
    <x v="0"/>
    <s v="US"/>
    <s v="USD"/>
    <n v="1388303940"/>
    <n v="1386011038"/>
    <b v="0"/>
    <n v="236"/>
    <b v="1"/>
    <s v="theater/spaces"/>
    <n v="1.0871389999999999"/>
    <n v="92.130423728813554"/>
    <x v="1"/>
  </r>
  <r>
    <x v="0"/>
    <s v="US"/>
    <s v="USD"/>
    <n v="1435359600"/>
    <n v="1434999621"/>
    <b v="0"/>
    <n v="42"/>
    <b v="1"/>
    <s v="theater/spaces"/>
    <n v="1.075"/>
    <n v="76.785714285714292"/>
    <x v="1"/>
  </r>
  <r>
    <x v="0"/>
    <s v="US"/>
    <s v="USD"/>
    <n v="1453323048"/>
    <n v="1450731048"/>
    <b v="0"/>
    <n v="95"/>
    <b v="1"/>
    <s v="theater/spaces"/>
    <n v="1.1048192771084338"/>
    <n v="96.526315789473685"/>
    <x v="1"/>
  </r>
  <r>
    <x v="0"/>
    <s v="GB"/>
    <s v="GBP"/>
    <n v="1444149047"/>
    <n v="1441557047"/>
    <b v="0"/>
    <n v="37"/>
    <b v="1"/>
    <s v="theater/spaces"/>
    <n v="1.28"/>
    <n v="51.891891891891895"/>
    <x v="1"/>
  </r>
  <r>
    <x v="0"/>
    <s v="CA"/>
    <s v="CAD"/>
    <n v="1429152600"/>
    <n v="1426815699"/>
    <b v="0"/>
    <n v="128"/>
    <b v="1"/>
    <s v="theater/spaces"/>
    <n v="1.1000666666666667"/>
    <n v="128.9140625"/>
    <x v="1"/>
  </r>
  <r>
    <x v="0"/>
    <s v="US"/>
    <s v="USD"/>
    <n v="1454433998"/>
    <n v="1453137998"/>
    <b v="0"/>
    <n v="156"/>
    <b v="1"/>
    <s v="theater/spaces"/>
    <n v="1.0934166666666667"/>
    <n v="84.108974358974365"/>
    <x v="1"/>
  </r>
  <r>
    <x v="0"/>
    <s v="US"/>
    <s v="USD"/>
    <n v="1408679055"/>
    <n v="1406087055"/>
    <b v="0"/>
    <n v="64"/>
    <b v="1"/>
    <s v="theater/spaces"/>
    <n v="1.3270650000000002"/>
    <n v="82.941562500000003"/>
    <x v="1"/>
  </r>
  <r>
    <x v="0"/>
    <s v="US"/>
    <s v="USD"/>
    <n v="1410324720"/>
    <n v="1407784586"/>
    <b v="0"/>
    <n v="58"/>
    <b v="1"/>
    <s v="theater/spaces"/>
    <n v="1.9084810126582279"/>
    <n v="259.94827586206895"/>
    <x v="1"/>
  </r>
  <r>
    <x v="0"/>
    <s v="US"/>
    <s v="USD"/>
    <n v="1461762960"/>
    <n v="1457999054"/>
    <b v="0"/>
    <n v="20"/>
    <b v="1"/>
    <s v="theater/spaces"/>
    <n v="1.49"/>
    <n v="37.25"/>
    <x v="1"/>
  </r>
  <r>
    <x v="0"/>
    <s v="US"/>
    <s v="USD"/>
    <n v="1420060920"/>
    <n v="1417556262"/>
    <b v="0"/>
    <n v="47"/>
    <b v="1"/>
    <s v="theater/spaces"/>
    <n v="1.6639999999999999"/>
    <n v="177.02127659574469"/>
    <x v="1"/>
  </r>
  <r>
    <x v="0"/>
    <s v="US"/>
    <s v="USD"/>
    <n v="1434241255"/>
    <n v="1431649255"/>
    <b v="0"/>
    <n v="54"/>
    <b v="1"/>
    <s v="theater/spaces"/>
    <n v="1.0666666666666667"/>
    <n v="74.074074074074076"/>
    <x v="1"/>
  </r>
  <r>
    <x v="0"/>
    <s v="US"/>
    <s v="USD"/>
    <n v="1462420960"/>
    <n v="1459828960"/>
    <b v="0"/>
    <n v="9"/>
    <b v="1"/>
    <s v="theater/spaces"/>
    <n v="1.06"/>
    <n v="70.666666666666671"/>
    <x v="1"/>
  </r>
  <r>
    <x v="2"/>
    <s v="GB"/>
    <s v="GBP"/>
    <n v="1486547945"/>
    <n v="1483955945"/>
    <b v="1"/>
    <n v="35"/>
    <b v="0"/>
    <s v="theater/spaces"/>
    <n v="0.23628571428571429"/>
    <n v="23.62857142857143"/>
    <x v="1"/>
  </r>
  <r>
    <x v="2"/>
    <s v="US"/>
    <s v="USD"/>
    <n v="1432828740"/>
    <n v="1430237094"/>
    <b v="0"/>
    <n v="2"/>
    <b v="0"/>
    <s v="theater/spaces"/>
    <n v="1.5E-3"/>
    <n v="37.5"/>
    <x v="1"/>
  </r>
  <r>
    <x v="2"/>
    <s v="US"/>
    <s v="USD"/>
    <n v="1412222340"/>
    <n v="1407781013"/>
    <b v="0"/>
    <n v="3"/>
    <b v="0"/>
    <s v="theater/spaces"/>
    <n v="4.0000000000000001E-3"/>
    <n v="13.333333333333334"/>
    <x v="1"/>
  </r>
  <r>
    <x v="2"/>
    <s v="US"/>
    <s v="USD"/>
    <n v="1425258240"/>
    <n v="1422043154"/>
    <b v="0"/>
    <n v="0"/>
    <b v="0"/>
    <s v="theater/spaces"/>
    <n v="0"/>
    <n v="0"/>
    <x v="1"/>
  </r>
  <r>
    <x v="2"/>
    <s v="US"/>
    <s v="USD"/>
    <n v="1420844390"/>
    <n v="1415660390"/>
    <b v="0"/>
    <n v="1"/>
    <b v="0"/>
    <s v="theater/spaces"/>
    <n v="5.0000000000000002E-5"/>
    <n v="1"/>
    <x v="1"/>
  </r>
  <r>
    <x v="2"/>
    <s v="US"/>
    <s v="USD"/>
    <n v="1412003784"/>
    <n v="1406819784"/>
    <b v="0"/>
    <n v="0"/>
    <b v="0"/>
    <s v="theater/spaces"/>
    <n v="0"/>
    <n v="0"/>
    <x v="1"/>
  </r>
  <r>
    <x v="2"/>
    <s v="GB"/>
    <s v="GBP"/>
    <n v="1459694211"/>
    <n v="1457105811"/>
    <b v="0"/>
    <n v="0"/>
    <b v="0"/>
    <s v="theater/spaces"/>
    <n v="0"/>
    <n v="0"/>
    <x v="1"/>
  </r>
  <r>
    <x v="2"/>
    <s v="IT"/>
    <s v="EUR"/>
    <n v="1463734740"/>
    <n v="1459414740"/>
    <b v="0"/>
    <n v="3"/>
    <b v="0"/>
    <s v="theater/spaces"/>
    <n v="1.6666666666666666E-4"/>
    <n v="1"/>
    <x v="1"/>
  </r>
  <r>
    <x v="2"/>
    <s v="US"/>
    <s v="USD"/>
    <n v="1407536846"/>
    <n v="1404944846"/>
    <b v="0"/>
    <n v="11"/>
    <b v="0"/>
    <s v="theater/spaces"/>
    <n v="3.0066666666666665E-2"/>
    <n v="41"/>
    <x v="1"/>
  </r>
  <r>
    <x v="2"/>
    <s v="US"/>
    <s v="USD"/>
    <n v="1443422134"/>
    <n v="1440830134"/>
    <b v="0"/>
    <n v="6"/>
    <b v="0"/>
    <s v="theater/spaces"/>
    <n v="1.5227272727272728E-3"/>
    <n v="55.833333333333336"/>
    <x v="1"/>
  </r>
  <r>
    <x v="2"/>
    <s v="US"/>
    <s v="USD"/>
    <n v="1407955748"/>
    <n v="1405363748"/>
    <b v="0"/>
    <n v="0"/>
    <b v="0"/>
    <s v="theater/spaces"/>
    <n v="0"/>
    <n v="0"/>
    <x v="1"/>
  </r>
  <r>
    <x v="2"/>
    <s v="US"/>
    <s v="USD"/>
    <n v="1443636000"/>
    <n v="1441111892"/>
    <b v="0"/>
    <n v="67"/>
    <b v="0"/>
    <s v="theater/spaces"/>
    <n v="0.66839999999999999"/>
    <n v="99.761194029850742"/>
    <x v="1"/>
  </r>
  <r>
    <x v="2"/>
    <s v="US"/>
    <s v="USD"/>
    <n v="1477174138"/>
    <n v="1474150138"/>
    <b v="0"/>
    <n v="23"/>
    <b v="0"/>
    <s v="theater/spaces"/>
    <n v="0.19566666666666666"/>
    <n v="25.521739130434781"/>
    <x v="1"/>
  </r>
  <r>
    <x v="2"/>
    <s v="US"/>
    <s v="USD"/>
    <n v="1448175540"/>
    <n v="1445483246"/>
    <b v="0"/>
    <n v="72"/>
    <b v="0"/>
    <s v="theater/spaces"/>
    <n v="0.11294666666666667"/>
    <n v="117.65277777777777"/>
    <x v="1"/>
  </r>
  <r>
    <x v="2"/>
    <s v="US"/>
    <s v="USD"/>
    <n v="1406683172"/>
    <n v="1404523172"/>
    <b v="0"/>
    <n v="2"/>
    <b v="0"/>
    <s v="theater/spaces"/>
    <n v="4.0000000000000002E-4"/>
    <n v="5"/>
    <x v="1"/>
  </r>
  <r>
    <x v="2"/>
    <s v="AU"/>
    <s v="AUD"/>
    <n v="1468128537"/>
    <n v="1465536537"/>
    <b v="0"/>
    <n v="15"/>
    <b v="0"/>
    <s v="theater/spaces"/>
    <n v="0.11985714285714286"/>
    <n v="2796.6666666666665"/>
    <x v="1"/>
  </r>
  <r>
    <x v="2"/>
    <s v="NZ"/>
    <s v="NZD"/>
    <n v="1441837879"/>
    <n v="1439245879"/>
    <b v="0"/>
    <n v="1"/>
    <b v="0"/>
    <s v="theater/spaces"/>
    <n v="2.5000000000000001E-2"/>
    <n v="200"/>
    <x v="1"/>
  </r>
  <r>
    <x v="2"/>
    <s v="US"/>
    <s v="USD"/>
    <n v="1445013352"/>
    <n v="1442421352"/>
    <b v="0"/>
    <n v="2"/>
    <b v="0"/>
    <s v="theater/spaces"/>
    <n v="6.9999999999999999E-4"/>
    <n v="87.5"/>
    <x v="1"/>
  </r>
  <r>
    <x v="2"/>
    <s v="US"/>
    <s v="USD"/>
    <n v="1418587234"/>
    <n v="1415995234"/>
    <b v="0"/>
    <n v="7"/>
    <b v="0"/>
    <s v="theater/spaces"/>
    <n v="0.14099999999999999"/>
    <n v="20.142857142857142"/>
    <x v="1"/>
  </r>
  <r>
    <x v="2"/>
    <s v="GB"/>
    <s v="GBP"/>
    <n v="1481132169"/>
    <n v="1479317769"/>
    <b v="0"/>
    <n v="16"/>
    <b v="0"/>
    <s v="theater/spaces"/>
    <n v="3.3399999999999999E-2"/>
    <n v="20.875"/>
    <x v="1"/>
  </r>
  <r>
    <x v="2"/>
    <s v="US"/>
    <s v="USD"/>
    <n v="1429595940"/>
    <n v="1428082481"/>
    <b v="0"/>
    <n v="117"/>
    <b v="0"/>
    <s v="theater/spaces"/>
    <n v="0.59775"/>
    <n v="61.307692307692307"/>
    <x v="1"/>
  </r>
  <r>
    <x v="2"/>
    <s v="US"/>
    <s v="USD"/>
    <n v="1477791960"/>
    <n v="1476549262"/>
    <b v="0"/>
    <n v="2"/>
    <b v="0"/>
    <s v="theater/spaces"/>
    <n v="1.6666666666666666E-4"/>
    <n v="1"/>
    <x v="1"/>
  </r>
  <r>
    <x v="2"/>
    <s v="US"/>
    <s v="USD"/>
    <n v="1434309540"/>
    <n v="1429287900"/>
    <b v="0"/>
    <n v="7"/>
    <b v="0"/>
    <s v="theater/spaces"/>
    <n v="2.3035714285714285E-4"/>
    <n v="92.142857142857139"/>
    <x v="1"/>
  </r>
  <r>
    <x v="2"/>
    <s v="FR"/>
    <s v="EUR"/>
    <n v="1457617359"/>
    <n v="1455025359"/>
    <b v="0"/>
    <n v="3"/>
    <b v="0"/>
    <s v="theater/spaces"/>
    <n v="8.8000000000000003E-4"/>
    <n v="7.333333333333333"/>
    <x v="1"/>
  </r>
  <r>
    <x v="2"/>
    <s v="US"/>
    <s v="USD"/>
    <n v="1471573640"/>
    <n v="1467253640"/>
    <b v="0"/>
    <n v="20"/>
    <b v="0"/>
    <s v="theater/spaces"/>
    <n v="8.6400000000000005E-2"/>
    <n v="64.8"/>
    <x v="1"/>
  </r>
  <r>
    <x v="2"/>
    <s v="US"/>
    <s v="USD"/>
    <n v="1444405123"/>
    <n v="1439221123"/>
    <b v="0"/>
    <n v="50"/>
    <b v="0"/>
    <s v="theater/spaces"/>
    <n v="0.15060000000000001"/>
    <n v="30.12"/>
    <x v="1"/>
  </r>
  <r>
    <x v="2"/>
    <s v="CA"/>
    <s v="CAD"/>
    <n v="1488495478"/>
    <n v="1485903478"/>
    <b v="0"/>
    <n v="2"/>
    <b v="0"/>
    <s v="theater/spaces"/>
    <n v="4.7727272727272731E-3"/>
    <n v="52.5"/>
    <x v="1"/>
  </r>
  <r>
    <x v="2"/>
    <s v="US"/>
    <s v="USD"/>
    <n v="1424920795"/>
    <n v="1422328795"/>
    <b v="0"/>
    <n v="3"/>
    <b v="0"/>
    <s v="theater/spaces"/>
    <n v="1.1833333333333333E-3"/>
    <n v="23.666666666666668"/>
    <x v="1"/>
  </r>
  <r>
    <x v="2"/>
    <s v="US"/>
    <s v="USD"/>
    <n v="1427040435"/>
    <n v="1424452035"/>
    <b v="0"/>
    <n v="27"/>
    <b v="0"/>
    <s v="theater/spaces"/>
    <n v="8.4173998587352451E-3"/>
    <n v="415.77777777777777"/>
    <x v="1"/>
  </r>
  <r>
    <x v="2"/>
    <s v="US"/>
    <s v="USD"/>
    <n v="1419644444"/>
    <n v="1414456844"/>
    <b v="0"/>
    <n v="7"/>
    <b v="0"/>
    <s v="theater/spaces"/>
    <n v="1.8799999999999999E-4"/>
    <n v="53.714285714285715"/>
    <x v="1"/>
  </r>
  <r>
    <x v="2"/>
    <s v="US"/>
    <s v="USD"/>
    <n v="1442722891"/>
    <n v="1440130891"/>
    <b v="0"/>
    <n v="5"/>
    <b v="0"/>
    <s v="theater/spaces"/>
    <n v="2.1029999999999998E-3"/>
    <n v="420.6"/>
    <x v="1"/>
  </r>
  <r>
    <x v="2"/>
    <s v="US"/>
    <s v="USD"/>
    <n v="1447628946"/>
    <n v="1445033346"/>
    <b v="0"/>
    <n v="0"/>
    <b v="0"/>
    <s v="theater/spaces"/>
    <n v="0"/>
    <n v="0"/>
    <x v="1"/>
  </r>
  <r>
    <x v="2"/>
    <s v="US"/>
    <s v="USD"/>
    <n v="1409547600"/>
    <n v="1406986278"/>
    <b v="0"/>
    <n v="3"/>
    <b v="0"/>
    <s v="theater/spaces"/>
    <n v="2.8E-3"/>
    <n v="18.666666666666668"/>
    <x v="1"/>
  </r>
  <r>
    <x v="2"/>
    <s v="US"/>
    <s v="USD"/>
    <n v="1430851680"/>
    <n v="1428340931"/>
    <b v="0"/>
    <n v="6"/>
    <b v="0"/>
    <s v="theater/spaces"/>
    <n v="0.11579206701157921"/>
    <n v="78.333333333333329"/>
    <x v="1"/>
  </r>
  <r>
    <x v="2"/>
    <s v="US"/>
    <s v="USD"/>
    <n v="1443561159"/>
    <n v="1440969159"/>
    <b v="0"/>
    <n v="9"/>
    <b v="0"/>
    <s v="theater/spaces"/>
    <n v="2.4400000000000002E-2"/>
    <n v="67.777777777777771"/>
    <x v="1"/>
  </r>
  <r>
    <x v="2"/>
    <s v="IT"/>
    <s v="EUR"/>
    <n v="1439827559"/>
    <n v="1434643559"/>
    <b v="0"/>
    <n v="3"/>
    <b v="0"/>
    <s v="theater/spaces"/>
    <n v="2.5000000000000001E-3"/>
    <n v="16.666666666666668"/>
    <x v="1"/>
  </r>
  <r>
    <x v="2"/>
    <s v="US"/>
    <s v="USD"/>
    <n v="1482294990"/>
    <n v="1477107390"/>
    <b v="0"/>
    <n v="2"/>
    <b v="0"/>
    <s v="theater/spaces"/>
    <n v="6.2500000000000003E-3"/>
    <n v="62.5"/>
    <x v="1"/>
  </r>
  <r>
    <x v="2"/>
    <s v="US"/>
    <s v="USD"/>
    <n v="1420724460"/>
    <n v="1418046247"/>
    <b v="0"/>
    <n v="3"/>
    <b v="0"/>
    <s v="theater/spaces"/>
    <n v="1.9384615384615384E-3"/>
    <n v="42"/>
    <x v="1"/>
  </r>
  <r>
    <x v="2"/>
    <s v="US"/>
    <s v="USD"/>
    <n v="1468029540"/>
    <n v="1465304483"/>
    <b v="0"/>
    <n v="45"/>
    <b v="0"/>
    <s v="theater/spaces"/>
    <n v="0.23416000000000001"/>
    <n v="130.0888888888889"/>
    <x v="1"/>
  </r>
  <r>
    <x v="2"/>
    <s v="US"/>
    <s v="USD"/>
    <n v="1430505545"/>
    <n v="1425325145"/>
    <b v="0"/>
    <n v="9"/>
    <b v="0"/>
    <s v="theater/spaces"/>
    <n v="5.080888888888889E-2"/>
    <n v="1270.2222222222222"/>
    <x v="1"/>
  </r>
  <r>
    <x v="2"/>
    <s v="US"/>
    <s v="USD"/>
    <n v="1471214743"/>
    <n v="1468622743"/>
    <b v="0"/>
    <n v="9"/>
    <b v="0"/>
    <s v="theater/spaces"/>
    <n v="0.15920000000000001"/>
    <n v="88.444444444444443"/>
    <x v="1"/>
  </r>
  <r>
    <x v="2"/>
    <s v="US"/>
    <s v="USD"/>
    <n v="1444946400"/>
    <n v="1441723912"/>
    <b v="0"/>
    <n v="21"/>
    <b v="0"/>
    <s v="theater/spaces"/>
    <n v="1.1831900000000001E-2"/>
    <n v="56.342380952380957"/>
    <x v="1"/>
  </r>
  <r>
    <x v="2"/>
    <s v="CA"/>
    <s v="CAD"/>
    <n v="1401595140"/>
    <n v="1398980941"/>
    <b v="0"/>
    <n v="17"/>
    <b v="0"/>
    <s v="theater/spaces"/>
    <n v="0.22750000000000001"/>
    <n v="53.529411764705884"/>
    <x v="1"/>
  </r>
  <r>
    <x v="2"/>
    <s v="US"/>
    <s v="USD"/>
    <n v="1442775956"/>
    <n v="1437591956"/>
    <b v="0"/>
    <n v="1"/>
    <b v="0"/>
    <s v="theater/spaces"/>
    <n v="2.5000000000000001E-4"/>
    <n v="25"/>
    <x v="1"/>
  </r>
  <r>
    <x v="2"/>
    <s v="US"/>
    <s v="USD"/>
    <n v="1470011780"/>
    <n v="1464827780"/>
    <b v="0"/>
    <n v="1"/>
    <b v="0"/>
    <s v="theater/spaces"/>
    <n v="3.351206434316354E-3"/>
    <n v="50"/>
    <x v="1"/>
  </r>
  <r>
    <x v="2"/>
    <s v="US"/>
    <s v="USD"/>
    <n v="1432151326"/>
    <n v="1429559326"/>
    <b v="0"/>
    <n v="14"/>
    <b v="0"/>
    <s v="theater/spaces"/>
    <n v="3.9750000000000001E-2"/>
    <n v="56.785714285714285"/>
    <x v="1"/>
  </r>
  <r>
    <x v="2"/>
    <s v="GB"/>
    <s v="GBP"/>
    <n v="1475848800"/>
    <n v="1474027501"/>
    <b v="0"/>
    <n v="42"/>
    <b v="0"/>
    <s v="theater/spaces"/>
    <n v="0.17150000000000001"/>
    <n v="40.833333333333336"/>
    <x v="1"/>
  </r>
  <r>
    <x v="2"/>
    <s v="US"/>
    <s v="USD"/>
    <n v="1454890620"/>
    <n v="1450724449"/>
    <b v="0"/>
    <n v="27"/>
    <b v="0"/>
    <s v="theater/spaces"/>
    <n v="3.608004104669061E-2"/>
    <n v="65.111111111111114"/>
    <x v="1"/>
  </r>
  <r>
    <x v="2"/>
    <s v="US"/>
    <s v="USD"/>
    <n v="1455251591"/>
    <n v="1452659591"/>
    <b v="0"/>
    <n v="5"/>
    <b v="0"/>
    <s v="theater/spaces"/>
    <n v="0.13900000000000001"/>
    <n v="55.6"/>
    <x v="1"/>
  </r>
  <r>
    <x v="2"/>
    <s v="US"/>
    <s v="USD"/>
    <n v="1413816975"/>
    <n v="1411224975"/>
    <b v="0"/>
    <n v="13"/>
    <b v="0"/>
    <s v="theater/spaces"/>
    <n v="0.15225"/>
    <n v="140.53846153846155"/>
    <x v="1"/>
  </r>
  <r>
    <x v="2"/>
    <s v="FR"/>
    <s v="EUR"/>
    <n v="1437033360"/>
    <n v="1434445937"/>
    <b v="0"/>
    <n v="12"/>
    <b v="0"/>
    <s v="theater/spaces"/>
    <n v="0.12"/>
    <n v="25"/>
    <x v="1"/>
  </r>
  <r>
    <x v="2"/>
    <s v="GB"/>
    <s v="GBP"/>
    <n v="1471939818"/>
    <n v="1467619818"/>
    <b v="0"/>
    <n v="90"/>
    <b v="0"/>
    <s v="theater/spaces"/>
    <n v="0.391125"/>
    <n v="69.533333333333331"/>
    <x v="1"/>
  </r>
  <r>
    <x v="2"/>
    <s v="US"/>
    <s v="USD"/>
    <n v="1434080706"/>
    <n v="1428896706"/>
    <b v="0"/>
    <n v="2"/>
    <b v="0"/>
    <s v="theater/spaces"/>
    <n v="2.6829268292682929E-3"/>
    <n v="5.5"/>
    <x v="1"/>
  </r>
  <r>
    <x v="2"/>
    <s v="AU"/>
    <s v="AUD"/>
    <n v="1422928800"/>
    <n v="1420235311"/>
    <b v="0"/>
    <n v="5"/>
    <b v="0"/>
    <s v="theater/spaces"/>
    <n v="0.29625000000000001"/>
    <n v="237"/>
    <x v="1"/>
  </r>
  <r>
    <x v="2"/>
    <s v="US"/>
    <s v="USD"/>
    <n v="1413694800"/>
    <n v="1408986916"/>
    <b v="0"/>
    <n v="31"/>
    <b v="0"/>
    <s v="theater/spaces"/>
    <n v="0.4236099230111206"/>
    <n v="79.870967741935488"/>
    <x v="1"/>
  </r>
  <r>
    <x v="2"/>
    <s v="GB"/>
    <s v="GBP"/>
    <n v="1442440800"/>
    <n v="1440497876"/>
    <b v="0"/>
    <n v="4"/>
    <b v="0"/>
    <s v="theater/spaces"/>
    <n v="4.1000000000000002E-2"/>
    <n v="10.25"/>
    <x v="1"/>
  </r>
  <r>
    <x v="2"/>
    <s v="US"/>
    <s v="USD"/>
    <n v="1431372751"/>
    <n v="1430767951"/>
    <b v="0"/>
    <n v="29"/>
    <b v="0"/>
    <s v="theater/spaces"/>
    <n v="0.197625"/>
    <n v="272.58620689655174"/>
    <x v="1"/>
  </r>
  <r>
    <x v="2"/>
    <s v="US"/>
    <s v="USD"/>
    <n v="1430234394"/>
    <n v="1425053994"/>
    <b v="0"/>
    <n v="2"/>
    <b v="0"/>
    <s v="theater/spaces"/>
    <n v="5.1999999999999995E-4"/>
    <n v="13"/>
    <x v="1"/>
  </r>
  <r>
    <x v="2"/>
    <s v="US"/>
    <s v="USD"/>
    <n v="1409194810"/>
    <n v="1406170810"/>
    <b v="0"/>
    <n v="114"/>
    <b v="0"/>
    <s v="theater/spaces"/>
    <n v="0.25030188679245285"/>
    <n v="58.184210526315788"/>
    <x v="1"/>
  </r>
  <r>
    <x v="2"/>
    <s v="US"/>
    <s v="USD"/>
    <n v="1487465119"/>
    <n v="1484009119"/>
    <b v="0"/>
    <n v="1"/>
    <b v="0"/>
    <s v="theater/spaces"/>
    <n v="4.0000000000000002E-4"/>
    <n v="10"/>
    <x v="1"/>
  </r>
  <r>
    <x v="2"/>
    <s v="US"/>
    <s v="USD"/>
    <n v="1412432220"/>
    <n v="1409753820"/>
    <b v="0"/>
    <n v="76"/>
    <b v="0"/>
    <s v="theater/spaces"/>
    <n v="0.26640000000000003"/>
    <n v="70.10526315789474"/>
    <x v="1"/>
  </r>
  <r>
    <x v="2"/>
    <s v="US"/>
    <s v="USD"/>
    <n v="1477968934"/>
    <n v="1472784934"/>
    <b v="0"/>
    <n v="9"/>
    <b v="0"/>
    <s v="theater/spaces"/>
    <n v="4.7363636363636365E-2"/>
    <n v="57.888888888888886"/>
    <x v="1"/>
  </r>
  <r>
    <x v="2"/>
    <s v="US"/>
    <s v="USD"/>
    <n v="1429291982"/>
    <n v="1426699982"/>
    <b v="0"/>
    <n v="37"/>
    <b v="0"/>
    <s v="theater/spaces"/>
    <n v="4.2435339894712751E-2"/>
    <n v="125.27027027027027"/>
    <x v="1"/>
  </r>
  <r>
    <x v="2"/>
    <s v="US"/>
    <s v="USD"/>
    <n v="1411312250"/>
    <n v="1406128250"/>
    <b v="0"/>
    <n v="0"/>
    <b v="0"/>
    <s v="theater/spaces"/>
    <n v="0"/>
    <n v="0"/>
    <x v="1"/>
  </r>
  <r>
    <x v="2"/>
    <s v="SE"/>
    <s v="SEK"/>
    <n v="1465123427"/>
    <n v="1462531427"/>
    <b v="0"/>
    <n v="1"/>
    <b v="0"/>
    <s v="theater/spaces"/>
    <n v="0.03"/>
    <n v="300"/>
    <x v="1"/>
  </r>
  <r>
    <x v="2"/>
    <s v="US"/>
    <s v="USD"/>
    <n v="1427890925"/>
    <n v="1426681325"/>
    <b v="0"/>
    <n v="10"/>
    <b v="0"/>
    <s v="theater/spaces"/>
    <n v="0.57333333333333336"/>
    <n v="43"/>
    <x v="1"/>
  </r>
  <r>
    <x v="2"/>
    <s v="GB"/>
    <s v="GBP"/>
    <n v="1464354720"/>
    <n v="1463648360"/>
    <b v="0"/>
    <n v="1"/>
    <b v="0"/>
    <s v="theater/spaces"/>
    <n v="1E-3"/>
    <n v="1"/>
    <x v="1"/>
  </r>
  <r>
    <x v="2"/>
    <s v="SE"/>
    <s v="SEK"/>
    <n v="1467473723"/>
    <n v="1465832123"/>
    <b v="0"/>
    <n v="2"/>
    <b v="0"/>
    <s v="theater/spaces"/>
    <n v="3.0999999999999999E-3"/>
    <n v="775"/>
    <x v="1"/>
  </r>
  <r>
    <x v="2"/>
    <s v="US"/>
    <s v="USD"/>
    <n v="1427414732"/>
    <n v="1424826332"/>
    <b v="0"/>
    <n v="1"/>
    <b v="0"/>
    <s v="theater/spaces"/>
    <n v="5.0000000000000001E-4"/>
    <n v="5"/>
    <x v="1"/>
  </r>
  <r>
    <x v="2"/>
    <s v="NL"/>
    <s v="EUR"/>
    <n v="1462484196"/>
    <n v="1457303796"/>
    <b v="0"/>
    <n v="10"/>
    <b v="0"/>
    <s v="theater/spaces"/>
    <n v="9.8461538461538464E-5"/>
    <n v="12.8"/>
    <x v="1"/>
  </r>
  <r>
    <x v="1"/>
    <s v="CA"/>
    <s v="CAD"/>
    <n v="1411748335"/>
    <n v="1406564335"/>
    <b v="0"/>
    <n v="1"/>
    <b v="0"/>
    <s v="theater/spaces"/>
    <n v="6.6666666666666671E-3"/>
    <n v="10"/>
    <x v="1"/>
  </r>
  <r>
    <x v="1"/>
    <s v="US"/>
    <s v="USD"/>
    <n v="1478733732"/>
    <n v="1478298132"/>
    <b v="0"/>
    <n v="2"/>
    <b v="0"/>
    <s v="theater/spaces"/>
    <n v="0.58291457286432158"/>
    <n v="58"/>
    <x v="1"/>
  </r>
  <r>
    <x v="1"/>
    <s v="US"/>
    <s v="USD"/>
    <n v="1468108198"/>
    <n v="1465516198"/>
    <b v="0"/>
    <n v="348"/>
    <b v="0"/>
    <s v="theater/spaces"/>
    <n v="0.68153600000000003"/>
    <n v="244.80459770114942"/>
    <x v="1"/>
  </r>
  <r>
    <x v="1"/>
    <s v="US"/>
    <s v="USD"/>
    <n v="1422902601"/>
    <n v="1417718601"/>
    <b v="0"/>
    <n v="4"/>
    <b v="0"/>
    <s v="theater/spaces"/>
    <n v="3.2499999999999997E-5"/>
    <n v="6.5"/>
    <x v="1"/>
  </r>
  <r>
    <x v="1"/>
    <s v="US"/>
    <s v="USD"/>
    <n v="1452142672"/>
    <n v="1449550672"/>
    <b v="0"/>
    <n v="0"/>
    <b v="0"/>
    <s v="theater/spaces"/>
    <n v="0"/>
    <n v="0"/>
    <x v="1"/>
  </r>
  <r>
    <x v="1"/>
    <s v="US"/>
    <s v="USD"/>
    <n v="1459121162"/>
    <n v="1456532762"/>
    <b v="0"/>
    <n v="17"/>
    <b v="0"/>
    <s v="theater/spaces"/>
    <n v="4.1599999999999998E-2"/>
    <n v="61.176470588235297"/>
    <x v="1"/>
  </r>
  <r>
    <x v="1"/>
    <s v="US"/>
    <s v="USD"/>
    <n v="1425242029"/>
    <n v="1422650029"/>
    <b v="0"/>
    <n v="0"/>
    <b v="0"/>
    <s v="theater/spaces"/>
    <n v="0"/>
    <n v="0"/>
    <x v="1"/>
  </r>
  <r>
    <x v="3"/>
    <s v="US"/>
    <s v="USD"/>
    <n v="1489690141"/>
    <n v="1487101741"/>
    <b v="0"/>
    <n v="117"/>
    <b v="0"/>
    <s v="theater/plays"/>
    <n v="1.0860666666666667"/>
    <n v="139.23931623931625"/>
    <x v="1"/>
  </r>
  <r>
    <x v="3"/>
    <s v="US"/>
    <s v="USD"/>
    <n v="1492542819"/>
    <n v="1489090419"/>
    <b v="0"/>
    <n v="1"/>
    <b v="0"/>
    <s v="theater/plays"/>
    <n v="8.0000000000000002E-3"/>
    <n v="10"/>
    <x v="1"/>
  </r>
  <r>
    <x v="3"/>
    <s v="US"/>
    <s v="USD"/>
    <n v="1492145940"/>
    <n v="1489504916"/>
    <b v="0"/>
    <n v="4"/>
    <b v="0"/>
    <s v="theater/plays"/>
    <n v="3.7499999999999999E-2"/>
    <n v="93.75"/>
    <x v="1"/>
  </r>
  <r>
    <x v="3"/>
    <s v="US"/>
    <s v="USD"/>
    <n v="1491656045"/>
    <n v="1489067645"/>
    <b v="0"/>
    <n v="12"/>
    <b v="0"/>
    <s v="theater/plays"/>
    <n v="0.15731707317073171"/>
    <n v="53.75"/>
    <x v="1"/>
  </r>
  <r>
    <x v="3"/>
    <s v="US"/>
    <s v="USD"/>
    <n v="1492759460"/>
    <n v="1487579060"/>
    <b v="0"/>
    <n v="1"/>
    <b v="0"/>
    <s v="theater/plays"/>
    <n v="3.3333333333333332E-4"/>
    <n v="10"/>
    <x v="1"/>
  </r>
  <r>
    <x v="3"/>
    <s v="GB"/>
    <s v="GBP"/>
    <n v="1490358834"/>
    <n v="1487770434"/>
    <b v="0"/>
    <n v="16"/>
    <b v="0"/>
    <s v="theater/plays"/>
    <n v="1.08"/>
    <n v="33.75"/>
    <x v="1"/>
  </r>
  <r>
    <x v="3"/>
    <s v="GB"/>
    <s v="GBP"/>
    <n v="1490631419"/>
    <n v="1488820619"/>
    <b v="0"/>
    <n v="12"/>
    <b v="0"/>
    <s v="theater/plays"/>
    <n v="0.22500000000000001"/>
    <n v="18.75"/>
    <x v="1"/>
  </r>
  <r>
    <x v="3"/>
    <s v="US"/>
    <s v="USD"/>
    <n v="1491277121"/>
    <n v="1489376321"/>
    <b v="0"/>
    <n v="7"/>
    <b v="0"/>
    <s v="theater/plays"/>
    <n v="0.20849420849420849"/>
    <n v="23.142857142857142"/>
    <x v="1"/>
  </r>
  <r>
    <x v="3"/>
    <s v="GB"/>
    <s v="GBP"/>
    <n v="1491001140"/>
    <n v="1487847954"/>
    <b v="0"/>
    <n v="22"/>
    <b v="0"/>
    <s v="theater/plays"/>
    <n v="1.278"/>
    <n v="29.045454545454547"/>
    <x v="1"/>
  </r>
  <r>
    <x v="3"/>
    <s v="US"/>
    <s v="USD"/>
    <n v="1493838720"/>
    <n v="1489439669"/>
    <b v="0"/>
    <n v="1"/>
    <b v="0"/>
    <s v="theater/plays"/>
    <n v="3.3333333333333333E-2"/>
    <n v="50"/>
    <x v="1"/>
  </r>
  <r>
    <x v="3"/>
    <s v="GB"/>
    <s v="GBP"/>
    <n v="1491233407"/>
    <n v="1489591807"/>
    <b v="0"/>
    <n v="0"/>
    <b v="0"/>
    <s v="theater/plays"/>
    <n v="0"/>
    <n v="0"/>
    <x v="1"/>
  </r>
  <r>
    <x v="3"/>
    <s v="MX"/>
    <s v="MXN"/>
    <n v="1490416380"/>
    <n v="1487485760"/>
    <b v="0"/>
    <n v="6"/>
    <b v="0"/>
    <s v="theater/plays"/>
    <n v="5.3999999999999999E-2"/>
    <n v="450"/>
    <x v="1"/>
  </r>
  <r>
    <x v="3"/>
    <s v="FR"/>
    <s v="EUR"/>
    <n v="1491581703"/>
    <n v="1488993303"/>
    <b v="0"/>
    <n v="4"/>
    <b v="0"/>
    <s v="theater/plays"/>
    <n v="9.5999999999999992E-3"/>
    <n v="24"/>
    <x v="1"/>
  </r>
  <r>
    <x v="3"/>
    <s v="NL"/>
    <s v="EUR"/>
    <n v="1492372800"/>
    <n v="1488823488"/>
    <b v="0"/>
    <n v="8"/>
    <b v="0"/>
    <s v="theater/plays"/>
    <n v="0.51600000000000001"/>
    <n v="32.25"/>
    <x v="1"/>
  </r>
  <r>
    <x v="3"/>
    <s v="GB"/>
    <s v="GBP"/>
    <n v="1489922339"/>
    <n v="1487333939"/>
    <b v="0"/>
    <n v="3"/>
    <b v="0"/>
    <s v="theater/plays"/>
    <n v="1.6363636363636365E-2"/>
    <n v="15"/>
    <x v="1"/>
  </r>
  <r>
    <x v="3"/>
    <s v="GB"/>
    <s v="GBP"/>
    <n v="1491726956"/>
    <n v="1489480556"/>
    <b v="0"/>
    <n v="0"/>
    <b v="0"/>
    <s v="theater/plays"/>
    <n v="0"/>
    <n v="0"/>
    <x v="1"/>
  </r>
  <r>
    <x v="3"/>
    <s v="US"/>
    <s v="USD"/>
    <n v="1489903200"/>
    <n v="1488459307"/>
    <b v="0"/>
    <n v="30"/>
    <b v="0"/>
    <s v="theater/plays"/>
    <n v="0.754"/>
    <n v="251.33333333333334"/>
    <x v="1"/>
  </r>
  <r>
    <x v="3"/>
    <s v="US"/>
    <s v="USD"/>
    <n v="1490659134"/>
    <n v="1485478734"/>
    <b v="0"/>
    <n v="0"/>
    <b v="0"/>
    <s v="theater/plays"/>
    <n v="0"/>
    <n v="0"/>
    <x v="1"/>
  </r>
  <r>
    <x v="3"/>
    <s v="MX"/>
    <s v="MXN"/>
    <n v="1492356166"/>
    <n v="1488471766"/>
    <b v="0"/>
    <n v="12"/>
    <b v="0"/>
    <s v="theater/plays"/>
    <n v="0.105"/>
    <n v="437.5"/>
    <x v="1"/>
  </r>
  <r>
    <x v="0"/>
    <s v="US"/>
    <s v="USD"/>
    <n v="1415319355"/>
    <n v="1411859755"/>
    <b v="1"/>
    <n v="213"/>
    <b v="1"/>
    <s v="theater/plays"/>
    <n v="1.1752499999999999"/>
    <n v="110.35211267605634"/>
    <x v="1"/>
  </r>
  <r>
    <x v="0"/>
    <s v="US"/>
    <s v="USD"/>
    <n v="1412136000"/>
    <n v="1410278284"/>
    <b v="1"/>
    <n v="57"/>
    <b v="1"/>
    <s v="theater/plays"/>
    <n v="1.3116666666666668"/>
    <n v="41.421052631578945"/>
    <x v="1"/>
  </r>
  <r>
    <x v="0"/>
    <s v="US"/>
    <s v="USD"/>
    <n v="1354845600"/>
    <n v="1352766300"/>
    <b v="1"/>
    <n v="25"/>
    <b v="1"/>
    <s v="theater/plays"/>
    <n v="1.04"/>
    <n v="52"/>
    <x v="1"/>
  </r>
  <r>
    <x v="0"/>
    <s v="US"/>
    <s v="USD"/>
    <n v="1295928000"/>
    <n v="1288160403"/>
    <b v="1"/>
    <n v="104"/>
    <b v="1"/>
    <s v="theater/plays"/>
    <n v="1.01"/>
    <n v="33.990384615384613"/>
    <x v="1"/>
  </r>
  <r>
    <x v="0"/>
    <s v="US"/>
    <s v="USD"/>
    <n v="1410379774"/>
    <n v="1407787774"/>
    <b v="1"/>
    <n v="34"/>
    <b v="1"/>
    <s v="theater/plays"/>
    <n v="1.004"/>
    <n v="103.35294117647059"/>
    <x v="1"/>
  </r>
  <r>
    <x v="0"/>
    <s v="GB"/>
    <s v="GBP"/>
    <n v="1383425367"/>
    <n v="1380833367"/>
    <b v="1"/>
    <n v="67"/>
    <b v="1"/>
    <s v="theater/plays"/>
    <n v="1.0595454545454546"/>
    <n v="34.791044776119406"/>
    <x v="1"/>
  </r>
  <r>
    <x v="0"/>
    <s v="US"/>
    <s v="USD"/>
    <n v="1304225940"/>
    <n v="1301542937"/>
    <b v="1"/>
    <n v="241"/>
    <b v="1"/>
    <s v="theater/plays"/>
    <n v="3.3558333333333334"/>
    <n v="41.773858921161825"/>
    <x v="1"/>
  </r>
  <r>
    <x v="0"/>
    <s v="US"/>
    <s v="USD"/>
    <n v="1333310458"/>
    <n v="1330722058"/>
    <b v="1"/>
    <n v="123"/>
    <b v="1"/>
    <s v="theater/plays"/>
    <n v="1.1292857142857142"/>
    <n v="64.268292682926827"/>
    <x v="1"/>
  </r>
  <r>
    <x v="0"/>
    <s v="GB"/>
    <s v="GBP"/>
    <n v="1356004725"/>
    <n v="1353412725"/>
    <b v="1"/>
    <n v="302"/>
    <b v="1"/>
    <s v="theater/plays"/>
    <n v="1.885046"/>
    <n v="31.209370860927152"/>
    <x v="1"/>
  </r>
  <r>
    <x v="0"/>
    <s v="US"/>
    <s v="USD"/>
    <n v="1338591144"/>
    <n v="1335567144"/>
    <b v="1"/>
    <n v="89"/>
    <b v="1"/>
    <s v="theater/plays"/>
    <n v="1.0181818181818181"/>
    <n v="62.921348314606739"/>
    <x v="1"/>
  </r>
  <r>
    <x v="0"/>
    <s v="US"/>
    <s v="USD"/>
    <n v="1405746000"/>
    <n v="1404932105"/>
    <b v="1"/>
    <n v="41"/>
    <b v="1"/>
    <s v="theater/plays"/>
    <n v="1.01"/>
    <n v="98.536585365853654"/>
    <x v="1"/>
  </r>
  <r>
    <x v="0"/>
    <s v="US"/>
    <s v="USD"/>
    <n v="1374523752"/>
    <n v="1371931752"/>
    <b v="1"/>
    <n v="69"/>
    <b v="1"/>
    <s v="theater/plays"/>
    <n v="1.1399999999999999"/>
    <n v="82.608695652173907"/>
    <x v="1"/>
  </r>
  <r>
    <x v="0"/>
    <s v="US"/>
    <s v="USD"/>
    <n v="1326927600"/>
    <n v="1323221761"/>
    <b v="1"/>
    <n v="52"/>
    <b v="1"/>
    <s v="theater/plays"/>
    <n v="1.3348133333333334"/>
    <n v="38.504230769230773"/>
    <x v="1"/>
  </r>
  <r>
    <x v="0"/>
    <s v="US"/>
    <s v="USD"/>
    <n v="1407905940"/>
    <n v="1405923687"/>
    <b v="1"/>
    <n v="57"/>
    <b v="1"/>
    <s v="theater/plays"/>
    <n v="1.0153333333333334"/>
    <n v="80.15789473684211"/>
    <x v="1"/>
  </r>
  <r>
    <x v="0"/>
    <s v="GB"/>
    <s v="GBP"/>
    <n v="1413377522"/>
    <n v="1410785522"/>
    <b v="1"/>
    <n v="74"/>
    <b v="1"/>
    <s v="theater/plays"/>
    <n v="1.0509999999999999"/>
    <n v="28.405405405405407"/>
    <x v="1"/>
  </r>
  <r>
    <x v="0"/>
    <s v="US"/>
    <s v="USD"/>
    <n v="1404698400"/>
    <n v="1402331262"/>
    <b v="1"/>
    <n v="63"/>
    <b v="1"/>
    <s v="theater/plays"/>
    <n v="1.2715000000000001"/>
    <n v="80.730158730158735"/>
    <x v="1"/>
  </r>
  <r>
    <x v="0"/>
    <s v="US"/>
    <s v="USD"/>
    <n v="1402855525"/>
    <n v="1400263525"/>
    <b v="1"/>
    <n v="72"/>
    <b v="1"/>
    <s v="theater/plays"/>
    <n v="1.1115384615384616"/>
    <n v="200.69444444444446"/>
    <x v="1"/>
  </r>
  <r>
    <x v="0"/>
    <s v="US"/>
    <s v="USD"/>
    <n v="1402341615"/>
    <n v="1399490415"/>
    <b v="1"/>
    <n v="71"/>
    <b v="1"/>
    <s v="theater/plays"/>
    <n v="1.0676000000000001"/>
    <n v="37.591549295774648"/>
    <x v="1"/>
  </r>
  <r>
    <x v="0"/>
    <s v="US"/>
    <s v="USD"/>
    <n v="1304395140"/>
    <n v="1302493760"/>
    <b v="1"/>
    <n v="21"/>
    <b v="1"/>
    <s v="theater/plays"/>
    <n v="1.6266666666666667"/>
    <n v="58.095238095238095"/>
    <x v="1"/>
  </r>
  <r>
    <x v="0"/>
    <s v="US"/>
    <s v="USD"/>
    <n v="1416988740"/>
    <n v="1414514153"/>
    <b v="1"/>
    <n v="930"/>
    <b v="1"/>
    <s v="theater/plays"/>
    <n v="1.6022808571428573"/>
    <n v="60.300892473118282"/>
    <x v="1"/>
  </r>
  <r>
    <x v="0"/>
    <s v="US"/>
    <s v="USD"/>
    <n v="1406952781"/>
    <n v="1405743181"/>
    <b v="1"/>
    <n v="55"/>
    <b v="1"/>
    <s v="theater/plays"/>
    <n v="1.1616666666666666"/>
    <n v="63.363636363636367"/>
    <x v="1"/>
  </r>
  <r>
    <x v="0"/>
    <s v="US"/>
    <s v="USD"/>
    <n v="1402696800"/>
    <n v="1399948353"/>
    <b v="1"/>
    <n v="61"/>
    <b v="1"/>
    <s v="theater/plays"/>
    <n v="1.242"/>
    <n v="50.901639344262293"/>
    <x v="1"/>
  </r>
  <r>
    <x v="0"/>
    <s v="US"/>
    <s v="USD"/>
    <n v="1386910740"/>
    <n v="1384364561"/>
    <b v="1"/>
    <n v="82"/>
    <b v="1"/>
    <s v="theater/plays"/>
    <n v="1.030125"/>
    <n v="100.5"/>
    <x v="1"/>
  </r>
  <r>
    <x v="0"/>
    <s v="US"/>
    <s v="USD"/>
    <n v="1404273600"/>
    <n v="1401414944"/>
    <b v="1"/>
    <n v="71"/>
    <b v="1"/>
    <s v="theater/plays"/>
    <n v="1.1225000000000001"/>
    <n v="31.619718309859156"/>
    <x v="1"/>
  </r>
  <r>
    <x v="0"/>
    <s v="GB"/>
    <s v="GBP"/>
    <n v="1462545358"/>
    <n v="1459953358"/>
    <b v="1"/>
    <n v="117"/>
    <b v="1"/>
    <s v="theater/plays"/>
    <n v="1.0881428571428571"/>
    <n v="65.102564102564102"/>
    <x v="1"/>
  </r>
  <r>
    <x v="0"/>
    <s v="US"/>
    <s v="USD"/>
    <n v="1329240668"/>
    <n v="1326648668"/>
    <b v="1"/>
    <n v="29"/>
    <b v="1"/>
    <s v="theater/plays"/>
    <n v="1.1499999999999999"/>
    <n v="79.310344827586206"/>
    <x v="1"/>
  </r>
  <r>
    <x v="0"/>
    <s v="US"/>
    <s v="USD"/>
    <n v="1411765492"/>
    <n v="1409173492"/>
    <b v="1"/>
    <n v="74"/>
    <b v="1"/>
    <s v="theater/plays"/>
    <n v="1.03"/>
    <n v="139.18918918918919"/>
    <x v="1"/>
  </r>
  <r>
    <x v="0"/>
    <s v="US"/>
    <s v="USD"/>
    <n v="1408999508"/>
    <n v="1407789908"/>
    <b v="1"/>
    <n v="23"/>
    <b v="1"/>
    <s v="theater/plays"/>
    <n v="1.0113333333333334"/>
    <n v="131.91304347826087"/>
    <x v="1"/>
  </r>
  <r>
    <x v="0"/>
    <s v="US"/>
    <s v="USD"/>
    <n v="1297977427"/>
    <n v="1292793427"/>
    <b v="1"/>
    <n v="60"/>
    <b v="1"/>
    <s v="theater/plays"/>
    <n v="1.0955999999999999"/>
    <n v="91.3"/>
    <x v="1"/>
  </r>
  <r>
    <x v="0"/>
    <s v="US"/>
    <s v="USD"/>
    <n v="1376838000"/>
    <n v="1374531631"/>
    <b v="1"/>
    <n v="55"/>
    <b v="1"/>
    <s v="theater/plays"/>
    <n v="1.148421052631579"/>
    <n v="39.672727272727272"/>
    <x v="1"/>
  </r>
  <r>
    <x v="0"/>
    <s v="US"/>
    <s v="USD"/>
    <n v="1403366409"/>
    <n v="1400774409"/>
    <b v="1"/>
    <n v="51"/>
    <b v="1"/>
    <s v="theater/plays"/>
    <n v="1.1739999999999999"/>
    <n v="57.549019607843135"/>
    <x v="1"/>
  </r>
  <r>
    <x v="0"/>
    <s v="GB"/>
    <s v="GBP"/>
    <n v="1405521075"/>
    <n v="1402929075"/>
    <b v="1"/>
    <n v="78"/>
    <b v="1"/>
    <s v="theater/plays"/>
    <n v="1.7173333333333334"/>
    <n v="33.025641025641029"/>
    <x v="1"/>
  </r>
  <r>
    <x v="0"/>
    <s v="US"/>
    <s v="USD"/>
    <n v="1367859071"/>
    <n v="1365699071"/>
    <b v="1"/>
    <n v="62"/>
    <b v="1"/>
    <s v="theater/plays"/>
    <n v="1.1416238095238094"/>
    <n v="77.335806451612896"/>
    <x v="1"/>
  </r>
  <r>
    <x v="0"/>
    <s v="GB"/>
    <s v="GBP"/>
    <n v="1403258049"/>
    <n v="1400666049"/>
    <b v="1"/>
    <n v="45"/>
    <b v="1"/>
    <s v="theater/plays"/>
    <n v="1.1975"/>
    <n v="31.933333333333334"/>
    <x v="1"/>
  </r>
  <r>
    <x v="0"/>
    <s v="GB"/>
    <s v="GBP"/>
    <n v="1402848000"/>
    <n v="1400570787"/>
    <b v="1"/>
    <n v="15"/>
    <b v="1"/>
    <s v="theater/plays"/>
    <n v="1.0900000000000001"/>
    <n v="36.333333333333336"/>
    <x v="1"/>
  </r>
  <r>
    <x v="0"/>
    <s v="US"/>
    <s v="USD"/>
    <n v="1328029200"/>
    <n v="1323211621"/>
    <b v="1"/>
    <n v="151"/>
    <b v="1"/>
    <s v="theater/plays"/>
    <n v="1.0088571428571429"/>
    <n v="46.768211920529801"/>
    <x v="1"/>
  </r>
  <r>
    <x v="0"/>
    <s v="US"/>
    <s v="USD"/>
    <n v="1377284669"/>
    <n v="1375729469"/>
    <b v="1"/>
    <n v="68"/>
    <b v="1"/>
    <s v="theater/plays"/>
    <n v="1.0900000000000001"/>
    <n v="40.073529411764703"/>
    <x v="1"/>
  </r>
  <r>
    <x v="0"/>
    <s v="US"/>
    <s v="USD"/>
    <n v="1404258631"/>
    <n v="1401666631"/>
    <b v="1"/>
    <n v="46"/>
    <b v="1"/>
    <s v="theater/plays"/>
    <n v="1.0720930232558139"/>
    <n v="100.21739130434783"/>
    <x v="1"/>
  </r>
  <r>
    <x v="0"/>
    <s v="GB"/>
    <s v="GBP"/>
    <n v="1405553241"/>
    <n v="1404948441"/>
    <b v="1"/>
    <n v="24"/>
    <b v="1"/>
    <s v="theater/plays"/>
    <n v="1"/>
    <n v="41.666666666666664"/>
    <x v="1"/>
  </r>
  <r>
    <x v="0"/>
    <s v="GB"/>
    <s v="GBP"/>
    <n v="1410901200"/>
    <n v="1408313438"/>
    <b v="1"/>
    <n v="70"/>
    <b v="1"/>
    <s v="theater/plays"/>
    <n v="1.0218750000000001"/>
    <n v="46.714285714285715"/>
    <x v="1"/>
  </r>
  <r>
    <x v="0"/>
    <s v="US"/>
    <s v="USD"/>
    <n v="1407167973"/>
    <n v="1405439973"/>
    <b v="1"/>
    <n v="244"/>
    <b v="1"/>
    <s v="theater/plays"/>
    <n v="1.1629333333333334"/>
    <n v="71.491803278688522"/>
    <x v="1"/>
  </r>
  <r>
    <x v="2"/>
    <s v="GB"/>
    <s v="GBP"/>
    <n v="1433930302"/>
    <n v="1432115902"/>
    <b v="0"/>
    <n v="9"/>
    <b v="0"/>
    <s v="theater/musical"/>
    <n v="0.65"/>
    <n v="14.444444444444445"/>
    <x v="1"/>
  </r>
  <r>
    <x v="2"/>
    <s v="SE"/>
    <s v="SEK"/>
    <n v="1432455532"/>
    <n v="1429863532"/>
    <b v="0"/>
    <n v="19"/>
    <b v="0"/>
    <s v="theater/musical"/>
    <n v="0.12327272727272727"/>
    <n v="356.84210526315792"/>
    <x v="1"/>
  </r>
  <r>
    <x v="2"/>
    <s v="CA"/>
    <s v="CAD"/>
    <n v="1481258275"/>
    <n v="1478662675"/>
    <b v="0"/>
    <n v="0"/>
    <b v="0"/>
    <s v="theater/musical"/>
    <n v="0"/>
    <n v="0"/>
    <x v="1"/>
  </r>
  <r>
    <x v="2"/>
    <s v="US"/>
    <s v="USD"/>
    <n v="1471370869"/>
    <n v="1466186869"/>
    <b v="0"/>
    <n v="4"/>
    <b v="0"/>
    <s v="theater/musical"/>
    <n v="4.0266666666666666E-2"/>
    <n v="37.75"/>
    <x v="1"/>
  </r>
  <r>
    <x v="2"/>
    <s v="GB"/>
    <s v="GBP"/>
    <n v="1425160800"/>
    <n v="1421274859"/>
    <b v="0"/>
    <n v="8"/>
    <b v="0"/>
    <s v="theater/musical"/>
    <n v="1.0200000000000001E-2"/>
    <n v="12.75"/>
    <x v="1"/>
  </r>
  <r>
    <x v="2"/>
    <s v="GB"/>
    <s v="GBP"/>
    <n v="1424474056"/>
    <n v="1420586056"/>
    <b v="0"/>
    <n v="24"/>
    <b v="0"/>
    <s v="theater/musical"/>
    <n v="0.1174"/>
    <n v="24.458333333333332"/>
    <x v="1"/>
  </r>
  <r>
    <x v="2"/>
    <s v="US"/>
    <s v="USD"/>
    <n v="1437960598"/>
    <n v="1435368598"/>
    <b v="0"/>
    <n v="0"/>
    <b v="0"/>
    <s v="theater/musical"/>
    <n v="0"/>
    <n v="0"/>
    <x v="1"/>
  </r>
  <r>
    <x v="2"/>
    <s v="US"/>
    <s v="USD"/>
    <n v="1423750542"/>
    <n v="1421158542"/>
    <b v="0"/>
    <n v="39"/>
    <b v="0"/>
    <s v="theater/musical"/>
    <n v="0.59142857142857141"/>
    <n v="53.07692307692308"/>
    <x v="1"/>
  </r>
  <r>
    <x v="2"/>
    <s v="US"/>
    <s v="USD"/>
    <n v="1438437600"/>
    <n v="1433254875"/>
    <b v="0"/>
    <n v="6"/>
    <b v="0"/>
    <s v="theater/musical"/>
    <n v="5.9999999999999995E-4"/>
    <n v="300"/>
    <x v="1"/>
  </r>
  <r>
    <x v="2"/>
    <s v="NO"/>
    <s v="NOK"/>
    <n v="1423050618"/>
    <n v="1420458618"/>
    <b v="0"/>
    <n v="4"/>
    <b v="0"/>
    <s v="theater/musical"/>
    <n v="0.1145"/>
    <n v="286.25"/>
    <x v="1"/>
  </r>
  <r>
    <x v="2"/>
    <s v="DK"/>
    <s v="DKK"/>
    <n v="1424081477"/>
    <n v="1420798277"/>
    <b v="0"/>
    <n v="3"/>
    <b v="0"/>
    <s v="theater/musical"/>
    <n v="3.6666666666666666E-3"/>
    <n v="36.666666666666664"/>
    <x v="1"/>
  </r>
  <r>
    <x v="2"/>
    <s v="US"/>
    <s v="USD"/>
    <n v="1410037200"/>
    <n v="1407435418"/>
    <b v="0"/>
    <n v="53"/>
    <b v="0"/>
    <s v="theater/musical"/>
    <n v="0.52159999999999995"/>
    <n v="49.20754716981132"/>
    <x v="1"/>
  </r>
  <r>
    <x v="2"/>
    <s v="US"/>
    <s v="USD"/>
    <n v="1461994440"/>
    <n v="1459410101"/>
    <b v="0"/>
    <n v="1"/>
    <b v="0"/>
    <s v="theater/musical"/>
    <n v="2.0000000000000002E-5"/>
    <n v="1"/>
    <x v="1"/>
  </r>
  <r>
    <x v="2"/>
    <s v="GB"/>
    <s v="GBP"/>
    <n v="1409509477"/>
    <n v="1407695077"/>
    <b v="0"/>
    <n v="2"/>
    <b v="0"/>
    <s v="theater/musical"/>
    <n v="1.2500000000000001E-2"/>
    <n v="12.5"/>
    <x v="1"/>
  </r>
  <r>
    <x v="2"/>
    <s v="US"/>
    <s v="USD"/>
    <n v="1450072740"/>
    <n v="1445027346"/>
    <b v="0"/>
    <n v="25"/>
    <b v="0"/>
    <s v="theater/musical"/>
    <n v="0.54520000000000002"/>
    <n v="109.04"/>
    <x v="1"/>
  </r>
  <r>
    <x v="2"/>
    <s v="US"/>
    <s v="USD"/>
    <n v="1443224622"/>
    <n v="1440632622"/>
    <b v="0"/>
    <n v="6"/>
    <b v="0"/>
    <s v="theater/musical"/>
    <n v="0.25"/>
    <n v="41.666666666666664"/>
    <x v="1"/>
  </r>
  <r>
    <x v="2"/>
    <s v="US"/>
    <s v="USD"/>
    <n v="1437149640"/>
    <n v="1434558479"/>
    <b v="0"/>
    <n v="0"/>
    <b v="0"/>
    <s v="theater/musical"/>
    <n v="0"/>
    <n v="0"/>
    <x v="1"/>
  </r>
  <r>
    <x v="2"/>
    <s v="GB"/>
    <s v="GBP"/>
    <n v="1430470772"/>
    <n v="1427878772"/>
    <b v="0"/>
    <n v="12"/>
    <b v="0"/>
    <s v="theater/musical"/>
    <n v="3.4125000000000003E-2"/>
    <n v="22.75"/>
    <x v="1"/>
  </r>
  <r>
    <x v="2"/>
    <s v="US"/>
    <s v="USD"/>
    <n v="1442644651"/>
    <n v="1440052651"/>
    <b v="0"/>
    <n v="0"/>
    <b v="0"/>
    <s v="theater/musical"/>
    <n v="0"/>
    <n v="0"/>
    <x v="1"/>
  </r>
  <r>
    <x v="2"/>
    <s v="US"/>
    <s v="USD"/>
    <n v="1429767607"/>
    <n v="1424587207"/>
    <b v="0"/>
    <n v="36"/>
    <b v="0"/>
    <s v="theater/musical"/>
    <n v="0.46363636363636362"/>
    <n v="70.833333333333329"/>
    <x v="1"/>
  </r>
  <r>
    <x v="0"/>
    <s v="US"/>
    <s v="USD"/>
    <n v="1406557877"/>
    <n v="1404743477"/>
    <b v="1"/>
    <n v="82"/>
    <b v="1"/>
    <s v="theater/plays"/>
    <n v="1.0349999999999999"/>
    <n v="63.109756097560975"/>
    <x v="1"/>
  </r>
  <r>
    <x v="0"/>
    <s v="US"/>
    <s v="USD"/>
    <n v="1403305200"/>
    <n v="1400512658"/>
    <b v="1"/>
    <n v="226"/>
    <b v="1"/>
    <s v="theater/plays"/>
    <n v="1.1932315789473684"/>
    <n v="50.157964601769912"/>
    <x v="1"/>
  </r>
  <r>
    <x v="0"/>
    <s v="US"/>
    <s v="USD"/>
    <n v="1338523140"/>
    <n v="1334442519"/>
    <b v="1"/>
    <n v="60"/>
    <b v="1"/>
    <s v="theater/plays"/>
    <n v="1.2576666666666667"/>
    <n v="62.883333333333333"/>
    <x v="1"/>
  </r>
  <r>
    <x v="0"/>
    <s v="US"/>
    <s v="USD"/>
    <n v="1408068000"/>
    <n v="1405346680"/>
    <b v="1"/>
    <n v="322"/>
    <b v="1"/>
    <s v="theater/plays"/>
    <n v="1.1974347826086957"/>
    <n v="85.531055900621112"/>
    <x v="1"/>
  </r>
  <r>
    <x v="0"/>
    <s v="US"/>
    <s v="USD"/>
    <n v="1407524751"/>
    <n v="1404932751"/>
    <b v="1"/>
    <n v="94"/>
    <b v="1"/>
    <s v="theater/plays"/>
    <n v="1.2625"/>
    <n v="53.723404255319146"/>
    <x v="1"/>
  </r>
  <r>
    <x v="0"/>
    <s v="GB"/>
    <s v="GBP"/>
    <n v="1437934759"/>
    <n v="1434478759"/>
    <b v="1"/>
    <n v="47"/>
    <b v="1"/>
    <s v="theater/plays"/>
    <n v="1.0011666666666668"/>
    <n v="127.80851063829788"/>
    <x v="1"/>
  </r>
  <r>
    <x v="0"/>
    <s v="GB"/>
    <s v="GBP"/>
    <n v="1452038100"/>
    <n v="1448823673"/>
    <b v="1"/>
    <n v="115"/>
    <b v="1"/>
    <s v="theater/plays"/>
    <n v="1.0213333333333334"/>
    <n v="106.57391304347826"/>
    <x v="1"/>
  </r>
  <r>
    <x v="0"/>
    <s v="US"/>
    <s v="USD"/>
    <n v="1441857540"/>
    <n v="1438617471"/>
    <b v="1"/>
    <n v="134"/>
    <b v="1"/>
    <s v="theater/plays"/>
    <n v="1.0035142857142858"/>
    <n v="262.11194029850748"/>
    <x v="1"/>
  </r>
  <r>
    <x v="0"/>
    <s v="GB"/>
    <s v="GBP"/>
    <n v="1436625000"/>
    <n v="1433934371"/>
    <b v="1"/>
    <n v="35"/>
    <b v="1"/>
    <s v="theater/plays"/>
    <n v="1.0004999999999999"/>
    <n v="57.171428571428571"/>
    <x v="1"/>
  </r>
  <r>
    <x v="0"/>
    <s v="US"/>
    <s v="USD"/>
    <n v="1478264784"/>
    <n v="1475672784"/>
    <b v="1"/>
    <n v="104"/>
    <b v="1"/>
    <s v="theater/plays"/>
    <n v="1.1602222222222223"/>
    <n v="50.20192307692308"/>
    <x v="1"/>
  </r>
  <r>
    <x v="0"/>
    <s v="GB"/>
    <s v="GBP"/>
    <n v="1419984000"/>
    <n v="1417132986"/>
    <b v="1"/>
    <n v="184"/>
    <b v="1"/>
    <s v="theater/plays"/>
    <n v="1.0209999999999999"/>
    <n v="66.586956521739125"/>
    <x v="1"/>
  </r>
  <r>
    <x v="0"/>
    <s v="US"/>
    <s v="USD"/>
    <n v="1427063747"/>
    <n v="1424043347"/>
    <b v="1"/>
    <n v="119"/>
    <b v="1"/>
    <s v="theater/plays"/>
    <n v="1.0011000000000001"/>
    <n v="168.25210084033614"/>
    <x v="1"/>
  </r>
  <r>
    <x v="0"/>
    <s v="US"/>
    <s v="USD"/>
    <n v="1489352400"/>
    <n v="1486411204"/>
    <b v="1"/>
    <n v="59"/>
    <b v="1"/>
    <s v="theater/plays"/>
    <n v="1.0084"/>
    <n v="256.37288135593218"/>
    <x v="1"/>
  </r>
  <r>
    <x v="0"/>
    <s v="GB"/>
    <s v="GBP"/>
    <n v="1436114603"/>
    <n v="1433090603"/>
    <b v="1"/>
    <n v="113"/>
    <b v="1"/>
    <s v="theater/plays"/>
    <n v="1.0342499999999999"/>
    <n v="36.610619469026545"/>
    <x v="1"/>
  </r>
  <r>
    <x v="0"/>
    <s v="US"/>
    <s v="USD"/>
    <n v="1445722140"/>
    <n v="1443016697"/>
    <b v="1"/>
    <n v="84"/>
    <b v="1"/>
    <s v="theater/plays"/>
    <n v="1.248"/>
    <n v="37.142857142857146"/>
    <x v="1"/>
  </r>
  <r>
    <x v="0"/>
    <s v="US"/>
    <s v="USD"/>
    <n v="1440100976"/>
    <n v="1437508976"/>
    <b v="1"/>
    <n v="74"/>
    <b v="1"/>
    <s v="theater/plays"/>
    <n v="1.0951612903225807"/>
    <n v="45.878378378378379"/>
    <x v="1"/>
  </r>
  <r>
    <x v="0"/>
    <s v="US"/>
    <s v="USD"/>
    <n v="1484024400"/>
    <n v="1479932713"/>
    <b v="1"/>
    <n v="216"/>
    <b v="1"/>
    <s v="theater/plays"/>
    <n v="1.0203333333333333"/>
    <n v="141.71296296296296"/>
    <x v="1"/>
  </r>
  <r>
    <x v="0"/>
    <s v="US"/>
    <s v="USD"/>
    <n v="1464987600"/>
    <n v="1463145938"/>
    <b v="1"/>
    <n v="39"/>
    <b v="1"/>
    <s v="theater/plays"/>
    <n v="1.0235000000000001"/>
    <n v="52.487179487179489"/>
    <x v="1"/>
  </r>
  <r>
    <x v="0"/>
    <s v="GB"/>
    <s v="GBP"/>
    <n v="1446213612"/>
    <n v="1443621612"/>
    <b v="1"/>
    <n v="21"/>
    <b v="1"/>
    <s v="theater/plays"/>
    <n v="1.0416666666666667"/>
    <n v="59.523809523809526"/>
    <x v="1"/>
  </r>
  <r>
    <x v="0"/>
    <s v="GB"/>
    <s v="GBP"/>
    <n v="1484687436"/>
    <n v="1482095436"/>
    <b v="0"/>
    <n v="30"/>
    <b v="1"/>
    <s v="theater/plays"/>
    <n v="1.25"/>
    <n v="50"/>
    <x v="1"/>
  </r>
  <r>
    <x v="0"/>
    <s v="US"/>
    <s v="USD"/>
    <n v="1450328340"/>
    <n v="1447606884"/>
    <b v="1"/>
    <n v="37"/>
    <b v="1"/>
    <s v="theater/plays"/>
    <n v="1.0234285714285714"/>
    <n v="193.62162162162161"/>
    <x v="1"/>
  </r>
  <r>
    <x v="0"/>
    <s v="US"/>
    <s v="USD"/>
    <n v="1416470398"/>
    <n v="1413874798"/>
    <b v="1"/>
    <n v="202"/>
    <b v="1"/>
    <s v="theater/plays"/>
    <n v="1.0786500000000001"/>
    <n v="106.79702970297029"/>
    <x v="1"/>
  </r>
  <r>
    <x v="0"/>
    <s v="US"/>
    <s v="USD"/>
    <n v="1412135940"/>
    <n v="1410840126"/>
    <b v="1"/>
    <n v="37"/>
    <b v="1"/>
    <s v="theater/plays"/>
    <n v="1.0988461538461538"/>
    <n v="77.21621621621621"/>
    <x v="1"/>
  </r>
  <r>
    <x v="0"/>
    <s v="US"/>
    <s v="USD"/>
    <n v="1460846347"/>
    <n v="1458254347"/>
    <b v="0"/>
    <n v="28"/>
    <b v="1"/>
    <s v="theater/plays"/>
    <n v="1.61"/>
    <n v="57.5"/>
    <x v="1"/>
  </r>
  <r>
    <x v="0"/>
    <s v="US"/>
    <s v="USD"/>
    <n v="1462334340"/>
    <n v="1459711917"/>
    <b v="1"/>
    <n v="26"/>
    <b v="1"/>
    <s v="theater/plays"/>
    <n v="1.3120000000000001"/>
    <n v="50.46153846153846"/>
    <x v="1"/>
  </r>
  <r>
    <x v="0"/>
    <s v="US"/>
    <s v="USD"/>
    <n v="1488482355"/>
    <n v="1485890355"/>
    <b v="0"/>
    <n v="61"/>
    <b v="1"/>
    <s v="theater/plays"/>
    <n v="1.1879999999999999"/>
    <n v="97.377049180327873"/>
    <x v="1"/>
  </r>
  <r>
    <x v="0"/>
    <s v="GB"/>
    <s v="GBP"/>
    <n v="1485991860"/>
    <n v="1483124208"/>
    <b v="0"/>
    <n v="115"/>
    <b v="1"/>
    <s v="theater/plays"/>
    <n v="1.0039275000000001"/>
    <n v="34.91921739130435"/>
    <x v="1"/>
  </r>
  <r>
    <x v="0"/>
    <s v="US"/>
    <s v="USD"/>
    <n v="1467361251"/>
    <n v="1464769251"/>
    <b v="1"/>
    <n v="181"/>
    <b v="1"/>
    <s v="theater/plays"/>
    <n v="1.0320666666666667"/>
    <n v="85.530386740331494"/>
    <x v="1"/>
  </r>
  <r>
    <x v="0"/>
    <s v="US"/>
    <s v="USD"/>
    <n v="1482962433"/>
    <n v="1480370433"/>
    <b v="0"/>
    <n v="110"/>
    <b v="1"/>
    <s v="theater/plays"/>
    <n v="1.006"/>
    <n v="182.90909090909091"/>
    <x v="1"/>
  </r>
  <r>
    <x v="0"/>
    <s v="US"/>
    <s v="USD"/>
    <n v="1443499140"/>
    <n v="1441452184"/>
    <b v="1"/>
    <n v="269"/>
    <b v="1"/>
    <s v="theater/plays"/>
    <n v="1.0078754285714286"/>
    <n v="131.13620817843866"/>
    <x v="1"/>
  </r>
  <r>
    <x v="0"/>
    <s v="GB"/>
    <s v="GBP"/>
    <n v="1435752898"/>
    <n v="1433160898"/>
    <b v="1"/>
    <n v="79"/>
    <b v="1"/>
    <s v="theater/plays"/>
    <n v="1.1232142857142857"/>
    <n v="39.810126582278478"/>
    <x v="1"/>
  </r>
  <r>
    <x v="0"/>
    <s v="GB"/>
    <s v="GBP"/>
    <n v="1445817540"/>
    <n v="1443665293"/>
    <b v="1"/>
    <n v="104"/>
    <b v="1"/>
    <s v="theater/plays"/>
    <n v="1.0591914022517912"/>
    <n v="59.701730769230764"/>
    <x v="1"/>
  </r>
  <r>
    <x v="0"/>
    <s v="GB"/>
    <s v="GBP"/>
    <n v="1487286000"/>
    <n v="1484843948"/>
    <b v="0"/>
    <n v="34"/>
    <b v="1"/>
    <s v="theater/plays"/>
    <n v="1.0056666666666667"/>
    <n v="88.735294117647058"/>
    <x v="1"/>
  </r>
  <r>
    <x v="0"/>
    <s v="US"/>
    <s v="USD"/>
    <n v="1413269940"/>
    <n v="1410421670"/>
    <b v="1"/>
    <n v="167"/>
    <b v="1"/>
    <s v="theater/plays"/>
    <n v="1.1530588235294117"/>
    <n v="58.688622754491021"/>
    <x v="1"/>
  </r>
  <r>
    <x v="0"/>
    <s v="US"/>
    <s v="USD"/>
    <n v="1411150092"/>
    <n v="1408558092"/>
    <b v="1"/>
    <n v="183"/>
    <b v="1"/>
    <s v="theater/plays"/>
    <n v="1.273042"/>
    <n v="69.56513661202186"/>
    <x v="1"/>
  </r>
  <r>
    <x v="0"/>
    <s v="US"/>
    <s v="USD"/>
    <n v="1444348800"/>
    <n v="1442283562"/>
    <b v="1"/>
    <n v="71"/>
    <b v="1"/>
    <s v="theater/plays"/>
    <n v="1.028375"/>
    <n v="115.87323943661971"/>
    <x v="1"/>
  </r>
  <r>
    <x v="0"/>
    <s v="GB"/>
    <s v="GBP"/>
    <n v="1480613982"/>
    <n v="1478018382"/>
    <b v="0"/>
    <n v="69"/>
    <b v="1"/>
    <s v="theater/plays"/>
    <n v="1.0293749999999999"/>
    <n v="23.869565217391305"/>
    <x v="1"/>
  </r>
  <r>
    <x v="0"/>
    <s v="US"/>
    <s v="USD"/>
    <n v="1434074400"/>
    <n v="1431354258"/>
    <b v="0"/>
    <n v="270"/>
    <b v="1"/>
    <s v="theater/plays"/>
    <n v="1.043047619047619"/>
    <n v="81.125925925925927"/>
    <x v="1"/>
  </r>
  <r>
    <x v="0"/>
    <s v="US"/>
    <s v="USD"/>
    <n v="1442030340"/>
    <n v="1439551200"/>
    <b v="1"/>
    <n v="193"/>
    <b v="1"/>
    <s v="theater/plays"/>
    <n v="1.1122000000000001"/>
    <n v="57.626943005181346"/>
    <x v="1"/>
  </r>
  <r>
    <x v="0"/>
    <s v="GB"/>
    <s v="GBP"/>
    <n v="1436696712"/>
    <n v="1434104712"/>
    <b v="1"/>
    <n v="57"/>
    <b v="1"/>
    <s v="theater/plays"/>
    <n v="1.0586"/>
    <n v="46.429824561403507"/>
    <x v="1"/>
  </r>
  <r>
    <x v="0"/>
    <s v="US"/>
    <s v="USD"/>
    <n v="1428178757"/>
    <n v="1425590357"/>
    <b v="1"/>
    <n v="200"/>
    <b v="1"/>
    <s v="theater/plays"/>
    <n v="1.0079166666666666"/>
    <n v="60.475000000000001"/>
    <x v="1"/>
  </r>
  <r>
    <x v="0"/>
    <s v="US"/>
    <s v="USD"/>
    <n v="1434822914"/>
    <n v="1432230914"/>
    <b v="1"/>
    <n v="88"/>
    <b v="1"/>
    <s v="theater/plays"/>
    <n v="1.0492727272727274"/>
    <n v="65.579545454545453"/>
    <x v="1"/>
  </r>
  <r>
    <x v="0"/>
    <s v="US"/>
    <s v="USD"/>
    <n v="1415213324"/>
    <n v="1412617724"/>
    <b v="1"/>
    <n v="213"/>
    <b v="1"/>
    <s v="theater/plays"/>
    <n v="1.01552"/>
    <n v="119.1924882629108"/>
    <x v="1"/>
  </r>
  <r>
    <x v="0"/>
    <s v="US"/>
    <s v="USD"/>
    <n v="1434907966"/>
    <n v="1432315966"/>
    <b v="1"/>
    <n v="20"/>
    <b v="1"/>
    <s v="theater/plays"/>
    <n v="1.1073333333333333"/>
    <n v="83.05"/>
    <x v="1"/>
  </r>
  <r>
    <x v="0"/>
    <s v="GB"/>
    <s v="GBP"/>
    <n v="1473247240"/>
    <n v="1470655240"/>
    <b v="1"/>
    <n v="50"/>
    <b v="1"/>
    <s v="theater/plays"/>
    <n v="1.2782222222222221"/>
    <n v="57.52"/>
    <x v="1"/>
  </r>
  <r>
    <x v="0"/>
    <s v="US"/>
    <s v="USD"/>
    <n v="1473306300"/>
    <n v="1471701028"/>
    <b v="1"/>
    <n v="115"/>
    <b v="1"/>
    <s v="theater/plays"/>
    <n v="1.0182500000000001"/>
    <n v="177.08695652173913"/>
    <x v="1"/>
  </r>
  <r>
    <x v="0"/>
    <s v="GB"/>
    <s v="GBP"/>
    <n v="1427331809"/>
    <n v="1424743409"/>
    <b v="1"/>
    <n v="186"/>
    <b v="1"/>
    <s v="theater/plays"/>
    <n v="1.012576923076923"/>
    <n v="70.771505376344081"/>
    <x v="1"/>
  </r>
  <r>
    <x v="0"/>
    <s v="GB"/>
    <s v="GBP"/>
    <n v="1412706375"/>
    <n v="1410114375"/>
    <b v="1"/>
    <n v="18"/>
    <b v="1"/>
    <s v="theater/plays"/>
    <n v="1.75"/>
    <n v="29.166666666666668"/>
    <x v="1"/>
  </r>
  <r>
    <x v="0"/>
    <s v="US"/>
    <s v="USD"/>
    <n v="1433995140"/>
    <n v="1432129577"/>
    <b v="1"/>
    <n v="176"/>
    <b v="1"/>
    <s v="theater/plays"/>
    <n v="1.2806"/>
    <n v="72.76136363636364"/>
    <x v="1"/>
  </r>
  <r>
    <x v="0"/>
    <s v="GB"/>
    <s v="GBP"/>
    <n v="1487769952"/>
    <n v="1485177952"/>
    <b v="0"/>
    <n v="41"/>
    <b v="1"/>
    <s v="theater/plays"/>
    <n v="1.0629949999999999"/>
    <n v="51.853414634146333"/>
    <x v="1"/>
  </r>
  <r>
    <x v="0"/>
    <s v="US"/>
    <s v="USD"/>
    <n v="1420751861"/>
    <n v="1418159861"/>
    <b v="1"/>
    <n v="75"/>
    <b v="1"/>
    <s v="theater/plays"/>
    <n v="1.052142857142857"/>
    <n v="98.2"/>
    <x v="1"/>
  </r>
  <r>
    <x v="0"/>
    <s v="US"/>
    <s v="USD"/>
    <n v="1475294340"/>
    <n v="1472753745"/>
    <b v="1"/>
    <n v="97"/>
    <b v="1"/>
    <s v="theater/plays"/>
    <n v="1.0616782608695652"/>
    <n v="251.7381443298969"/>
    <x v="1"/>
  </r>
  <r>
    <x v="0"/>
    <s v="US"/>
    <s v="USD"/>
    <n v="1448903318"/>
    <n v="1445875718"/>
    <b v="1"/>
    <n v="73"/>
    <b v="1"/>
    <s v="theater/plays"/>
    <n v="1.0924"/>
    <n v="74.821917808219183"/>
    <x v="1"/>
  </r>
  <r>
    <x v="0"/>
    <s v="US"/>
    <s v="USD"/>
    <n v="1437067476"/>
    <n v="1434475476"/>
    <b v="1"/>
    <n v="49"/>
    <b v="1"/>
    <s v="theater/plays"/>
    <n v="1.0045454545454546"/>
    <n v="67.65306122448979"/>
    <x v="1"/>
  </r>
  <r>
    <x v="0"/>
    <s v="US"/>
    <s v="USD"/>
    <n v="1419220800"/>
    <n v="1416555262"/>
    <b v="1"/>
    <n v="134"/>
    <b v="1"/>
    <s v="theater/plays"/>
    <n v="1.0304098360655738"/>
    <n v="93.81343283582089"/>
    <x v="1"/>
  </r>
  <r>
    <x v="0"/>
    <s v="US"/>
    <s v="USD"/>
    <n v="1446238800"/>
    <n v="1444220588"/>
    <b v="1"/>
    <n v="68"/>
    <b v="1"/>
    <s v="theater/plays"/>
    <n v="1.121664"/>
    <n v="41.237647058823526"/>
    <x v="1"/>
  </r>
  <r>
    <x v="0"/>
    <s v="US"/>
    <s v="USD"/>
    <n v="1422482400"/>
    <n v="1421089938"/>
    <b v="1"/>
    <n v="49"/>
    <b v="1"/>
    <s v="theater/plays"/>
    <n v="1.03"/>
    <n v="52.551020408163268"/>
    <x v="1"/>
  </r>
  <r>
    <x v="0"/>
    <s v="IE"/>
    <s v="EUR"/>
    <n v="1449162000"/>
    <n v="1446570315"/>
    <b v="1"/>
    <n v="63"/>
    <b v="1"/>
    <s v="theater/plays"/>
    <n v="1.64"/>
    <n v="70.285714285714292"/>
    <x v="1"/>
  </r>
  <r>
    <x v="0"/>
    <s v="US"/>
    <s v="USD"/>
    <n v="1434142800"/>
    <n v="1431435122"/>
    <b v="1"/>
    <n v="163"/>
    <b v="1"/>
    <s v="theater/plays"/>
    <n v="1.3128333333333333"/>
    <n v="48.325153374233132"/>
    <x v="1"/>
  </r>
  <r>
    <x v="0"/>
    <s v="US"/>
    <s v="USD"/>
    <n v="1437156660"/>
    <n v="1434564660"/>
    <b v="1"/>
    <n v="288"/>
    <b v="1"/>
    <s v="theater/plays"/>
    <n v="1.0209999999999999"/>
    <n v="53.177083333333336"/>
    <x v="1"/>
  </r>
  <r>
    <x v="0"/>
    <s v="US"/>
    <s v="USD"/>
    <n v="1472074928"/>
    <n v="1470692528"/>
    <b v="1"/>
    <n v="42"/>
    <b v="1"/>
    <s v="theater/plays"/>
    <n v="1.28"/>
    <n v="60.952380952380949"/>
    <x v="1"/>
  </r>
  <r>
    <x v="0"/>
    <s v="GB"/>
    <s v="GBP"/>
    <n v="1434452400"/>
    <n v="1431509397"/>
    <b v="1"/>
    <n v="70"/>
    <b v="1"/>
    <s v="theater/plays"/>
    <n v="1.0149999999999999"/>
    <n v="116"/>
    <x v="1"/>
  </r>
  <r>
    <x v="0"/>
    <s v="GB"/>
    <s v="GBP"/>
    <n v="1436705265"/>
    <n v="1434113265"/>
    <b v="1"/>
    <n v="30"/>
    <b v="1"/>
    <s v="theater/plays"/>
    <n v="1.0166666666666666"/>
    <n v="61"/>
    <x v="1"/>
  </r>
  <r>
    <x v="0"/>
    <s v="GB"/>
    <s v="GBP"/>
    <n v="1414927775"/>
    <n v="1412332175"/>
    <b v="1"/>
    <n v="51"/>
    <b v="1"/>
    <s v="theater/plays"/>
    <n v="1.3"/>
    <n v="38.235294117647058"/>
    <x v="1"/>
  </r>
  <r>
    <x v="0"/>
    <s v="US"/>
    <s v="USD"/>
    <n v="1446814809"/>
    <n v="1444219209"/>
    <b v="1"/>
    <n v="145"/>
    <b v="1"/>
    <s v="theater/plays"/>
    <n v="1.5443"/>
    <n v="106.50344827586207"/>
    <x v="1"/>
  </r>
  <r>
    <x v="0"/>
    <s v="US"/>
    <s v="USD"/>
    <n v="1473879600"/>
    <n v="1472498042"/>
    <b v="1"/>
    <n v="21"/>
    <b v="1"/>
    <s v="theater/plays"/>
    <n v="1.0740000000000001"/>
    <n v="204.57142857142858"/>
    <x v="1"/>
  </r>
  <r>
    <x v="0"/>
    <s v="US"/>
    <s v="USD"/>
    <n v="1458075600"/>
    <n v="1454259272"/>
    <b v="1"/>
    <n v="286"/>
    <b v="1"/>
    <s v="theater/plays"/>
    <n v="1.0132258064516129"/>
    <n v="54.912587412587413"/>
    <x v="1"/>
  </r>
  <r>
    <x v="0"/>
    <s v="US"/>
    <s v="USD"/>
    <n v="1423456200"/>
    <n v="1421183271"/>
    <b v="1"/>
    <n v="12"/>
    <b v="1"/>
    <s v="theater/plays"/>
    <n v="1.0027777777777778"/>
    <n v="150.41666666666666"/>
    <x v="1"/>
  </r>
  <r>
    <x v="0"/>
    <s v="CA"/>
    <s v="CAD"/>
    <n v="1459483140"/>
    <n v="1456526879"/>
    <b v="1"/>
    <n v="100"/>
    <b v="1"/>
    <s v="theater/plays"/>
    <n v="1.1684444444444444"/>
    <n v="52.58"/>
    <x v="1"/>
  </r>
  <r>
    <x v="0"/>
    <s v="GB"/>
    <s v="GBP"/>
    <n v="1416331406"/>
    <n v="1413735806"/>
    <b v="1"/>
    <n v="100"/>
    <b v="1"/>
    <s v="theater/plays"/>
    <n v="1.0860000000000001"/>
    <n v="54.3"/>
    <x v="1"/>
  </r>
  <r>
    <x v="0"/>
    <s v="GB"/>
    <s v="GBP"/>
    <n v="1433017303"/>
    <n v="1430425303"/>
    <b v="1"/>
    <n v="34"/>
    <b v="1"/>
    <s v="theater/plays"/>
    <n v="1.034"/>
    <n v="76.029411764705884"/>
    <x v="1"/>
  </r>
  <r>
    <x v="0"/>
    <s v="US"/>
    <s v="USD"/>
    <n v="1459474059"/>
    <n v="1456885659"/>
    <b v="0"/>
    <n v="63"/>
    <b v="1"/>
    <s v="theater/plays"/>
    <n v="1.1427586206896552"/>
    <n v="105.2063492063492"/>
    <x v="1"/>
  </r>
  <r>
    <x v="0"/>
    <s v="US"/>
    <s v="USD"/>
    <n v="1433134800"/>
    <n v="1430158198"/>
    <b v="0"/>
    <n v="30"/>
    <b v="1"/>
    <s v="theater/plays"/>
    <n v="1.03"/>
    <n v="68.666666666666671"/>
    <x v="1"/>
  </r>
  <r>
    <x v="0"/>
    <s v="US"/>
    <s v="USD"/>
    <n v="1441153705"/>
    <n v="1438561705"/>
    <b v="0"/>
    <n v="47"/>
    <b v="1"/>
    <s v="theater/plays"/>
    <n v="1.216"/>
    <n v="129.36170212765958"/>
    <x v="1"/>
  </r>
  <r>
    <x v="0"/>
    <s v="US"/>
    <s v="USD"/>
    <n v="1461904788"/>
    <n v="1458103188"/>
    <b v="0"/>
    <n v="237"/>
    <b v="1"/>
    <s v="theater/plays"/>
    <n v="1.026467741935484"/>
    <n v="134.26371308016877"/>
    <x v="1"/>
  </r>
  <r>
    <x v="0"/>
    <s v="GB"/>
    <s v="GBP"/>
    <n v="1455138000"/>
    <n v="1452448298"/>
    <b v="0"/>
    <n v="47"/>
    <b v="1"/>
    <s v="theater/plays"/>
    <n v="1.0475000000000001"/>
    <n v="17.829787234042552"/>
    <x v="1"/>
  </r>
  <r>
    <x v="0"/>
    <s v="US"/>
    <s v="USD"/>
    <n v="1454047140"/>
    <n v="1452546853"/>
    <b v="0"/>
    <n v="15"/>
    <b v="1"/>
    <s v="theater/plays"/>
    <n v="1.016"/>
    <n v="203.2"/>
    <x v="1"/>
  </r>
  <r>
    <x v="0"/>
    <s v="US"/>
    <s v="USD"/>
    <n v="1488258000"/>
    <n v="1485556626"/>
    <b v="0"/>
    <n v="81"/>
    <b v="1"/>
    <s v="theater/plays"/>
    <n v="1.1210242048409682"/>
    <n v="69.18518518518519"/>
    <x v="1"/>
  </r>
  <r>
    <x v="0"/>
    <s v="US"/>
    <s v="USD"/>
    <n v="1471291782"/>
    <n v="1468699782"/>
    <b v="0"/>
    <n v="122"/>
    <b v="1"/>
    <s v="theater/plays"/>
    <n v="1.0176666666666667"/>
    <n v="125.12295081967213"/>
    <x v="1"/>
  </r>
  <r>
    <x v="0"/>
    <s v="CA"/>
    <s v="CAD"/>
    <n v="1448733628"/>
    <n v="1446573628"/>
    <b v="0"/>
    <n v="34"/>
    <b v="1"/>
    <s v="theater/plays"/>
    <n v="1"/>
    <n v="73.529411764705884"/>
    <x v="1"/>
  </r>
  <r>
    <x v="0"/>
    <s v="GB"/>
    <s v="GBP"/>
    <n v="1466463600"/>
    <n v="1463337315"/>
    <b v="0"/>
    <n v="207"/>
    <b v="1"/>
    <s v="theater/plays"/>
    <n v="1.0026489999999999"/>
    <n v="48.437149758454105"/>
    <x v="1"/>
  </r>
  <r>
    <x v="0"/>
    <s v="GB"/>
    <s v="GBP"/>
    <n v="1487580602"/>
    <n v="1485161402"/>
    <b v="0"/>
    <n v="25"/>
    <b v="1"/>
    <s v="theater/plays"/>
    <n v="1.3304200000000002"/>
    <n v="26.608400000000003"/>
    <x v="1"/>
  </r>
  <r>
    <x v="0"/>
    <s v="GB"/>
    <s v="GBP"/>
    <n v="1489234891"/>
    <n v="1486642891"/>
    <b v="0"/>
    <n v="72"/>
    <b v="1"/>
    <s v="theater/plays"/>
    <n v="1.212"/>
    <n v="33.666666666666664"/>
    <x v="1"/>
  </r>
  <r>
    <x v="0"/>
    <s v="US"/>
    <s v="USD"/>
    <n v="1442462340"/>
    <n v="1439743900"/>
    <b v="0"/>
    <n v="14"/>
    <b v="1"/>
    <s v="theater/plays"/>
    <n v="1.1399999999999999"/>
    <n v="40.714285714285715"/>
    <x v="1"/>
  </r>
  <r>
    <x v="0"/>
    <s v="GB"/>
    <s v="GBP"/>
    <n v="1449257348"/>
    <n v="1444069748"/>
    <b v="0"/>
    <n v="15"/>
    <b v="1"/>
    <s v="theater/plays"/>
    <n v="2.8613861386138613"/>
    <n v="19.266666666666666"/>
    <x v="1"/>
  </r>
  <r>
    <x v="0"/>
    <s v="NZ"/>
    <s v="NZD"/>
    <n v="1488622352"/>
    <n v="1486030352"/>
    <b v="0"/>
    <n v="91"/>
    <b v="1"/>
    <s v="theater/plays"/>
    <n v="1.7044444444444444"/>
    <n v="84.285714285714292"/>
    <x v="1"/>
  </r>
  <r>
    <x v="0"/>
    <s v="GB"/>
    <s v="GBP"/>
    <n v="1434459554"/>
    <n v="1431867554"/>
    <b v="0"/>
    <n v="24"/>
    <b v="1"/>
    <s v="theater/plays"/>
    <n v="1.1833333333333333"/>
    <n v="29.583333333333332"/>
    <x v="1"/>
  </r>
  <r>
    <x v="0"/>
    <s v="GB"/>
    <s v="GBP"/>
    <n v="1474886229"/>
    <n v="1472294229"/>
    <b v="0"/>
    <n v="27"/>
    <b v="1"/>
    <s v="theater/plays"/>
    <n v="1.0285857142857142"/>
    <n v="26.667037037037037"/>
    <x v="1"/>
  </r>
  <r>
    <x v="0"/>
    <s v="GB"/>
    <s v="GBP"/>
    <n v="1448229600"/>
    <n v="1446401372"/>
    <b v="0"/>
    <n v="47"/>
    <b v="1"/>
    <s v="theater/plays"/>
    <n v="1.4406666666666668"/>
    <n v="45.978723404255319"/>
    <x v="1"/>
  </r>
  <r>
    <x v="0"/>
    <s v="GB"/>
    <s v="GBP"/>
    <n v="1438037940"/>
    <n v="1436380256"/>
    <b v="0"/>
    <n v="44"/>
    <b v="1"/>
    <s v="theater/plays"/>
    <n v="1.0007272727272727"/>
    <n v="125.09090909090909"/>
    <x v="1"/>
  </r>
  <r>
    <x v="0"/>
    <s v="US"/>
    <s v="USD"/>
    <n v="1442102400"/>
    <n v="1440370768"/>
    <b v="0"/>
    <n v="72"/>
    <b v="1"/>
    <s v="theater/plays"/>
    <n v="1.0173000000000001"/>
    <n v="141.29166666666666"/>
    <x v="1"/>
  </r>
  <r>
    <x v="0"/>
    <s v="US"/>
    <s v="USD"/>
    <n v="1444860063"/>
    <n v="1442268063"/>
    <b v="0"/>
    <n v="63"/>
    <b v="1"/>
    <s v="theater/plays"/>
    <n v="1.1619999999999999"/>
    <n v="55.333333333333336"/>
    <x v="1"/>
  </r>
  <r>
    <x v="0"/>
    <s v="US"/>
    <s v="USD"/>
    <n v="1430329862"/>
    <n v="1428515462"/>
    <b v="0"/>
    <n v="88"/>
    <b v="1"/>
    <s v="theater/plays"/>
    <n v="1.3616666666666666"/>
    <n v="46.420454545454547"/>
    <x v="1"/>
  </r>
  <r>
    <x v="0"/>
    <s v="US"/>
    <s v="USD"/>
    <n v="1470034740"/>
    <n v="1466185176"/>
    <b v="0"/>
    <n v="70"/>
    <b v="1"/>
    <s v="theater/plays"/>
    <n v="1.3346666666666667"/>
    <n v="57.2"/>
    <x v="1"/>
  </r>
  <r>
    <x v="0"/>
    <s v="ES"/>
    <s v="EUR"/>
    <n v="1481099176"/>
    <n v="1478507176"/>
    <b v="0"/>
    <n v="50"/>
    <b v="1"/>
    <s v="theater/plays"/>
    <n v="1.0339285714285715"/>
    <n v="173.7"/>
    <x v="1"/>
  </r>
  <r>
    <x v="0"/>
    <s v="US"/>
    <s v="USD"/>
    <n v="1427553484"/>
    <n v="1424533084"/>
    <b v="0"/>
    <n v="35"/>
    <b v="1"/>
    <s v="theater/plays"/>
    <n v="1.1588888888888889"/>
    <n v="59.6"/>
    <x v="1"/>
  </r>
  <r>
    <x v="0"/>
    <s v="US"/>
    <s v="USD"/>
    <n v="1482418752"/>
    <n v="1479826752"/>
    <b v="0"/>
    <n v="175"/>
    <b v="1"/>
    <s v="theater/plays"/>
    <n v="1.0451666666666666"/>
    <n v="89.585714285714289"/>
    <x v="1"/>
  </r>
  <r>
    <x v="0"/>
    <s v="US"/>
    <s v="USD"/>
    <n v="1438374748"/>
    <n v="1435782748"/>
    <b v="0"/>
    <n v="20"/>
    <b v="1"/>
    <s v="theater/plays"/>
    <n v="1.0202500000000001"/>
    <n v="204.05"/>
    <x v="1"/>
  </r>
  <r>
    <x v="0"/>
    <s v="US"/>
    <s v="USD"/>
    <n v="1465527600"/>
    <n v="1462252542"/>
    <b v="0"/>
    <n v="54"/>
    <b v="1"/>
    <s v="theater/plays"/>
    <n v="1.7533333333333334"/>
    <n v="48.703703703703702"/>
    <x v="1"/>
  </r>
  <r>
    <x v="0"/>
    <s v="US"/>
    <s v="USD"/>
    <n v="1463275339"/>
    <n v="1460683339"/>
    <b v="0"/>
    <n v="20"/>
    <b v="1"/>
    <s v="theater/plays"/>
    <n v="1.0668"/>
    <n v="53.339999999999996"/>
    <x v="1"/>
  </r>
  <r>
    <x v="0"/>
    <s v="US"/>
    <s v="USD"/>
    <n v="1460581365"/>
    <n v="1458766965"/>
    <b v="0"/>
    <n v="57"/>
    <b v="1"/>
    <s v="theater/plays"/>
    <n v="1.2228571428571429"/>
    <n v="75.087719298245617"/>
    <x v="1"/>
  </r>
  <r>
    <x v="0"/>
    <s v="GB"/>
    <s v="GBP"/>
    <n v="1476632178"/>
    <n v="1473953778"/>
    <b v="0"/>
    <n v="31"/>
    <b v="1"/>
    <s v="theater/plays"/>
    <n v="1.5942857142857143"/>
    <n v="18"/>
    <x v="1"/>
  </r>
  <r>
    <x v="0"/>
    <s v="US"/>
    <s v="USD"/>
    <n v="1444169825"/>
    <n v="1441577825"/>
    <b v="0"/>
    <n v="31"/>
    <b v="1"/>
    <s v="theater/plays"/>
    <n v="1.0007692307692309"/>
    <n v="209.83870967741936"/>
    <x v="1"/>
  </r>
  <r>
    <x v="0"/>
    <s v="US"/>
    <s v="USD"/>
    <n v="1445065210"/>
    <n v="1442473210"/>
    <b v="0"/>
    <n v="45"/>
    <b v="1"/>
    <s v="theater/plays"/>
    <n v="1.0984"/>
    <n v="61.022222222222226"/>
    <x v="1"/>
  </r>
  <r>
    <x v="0"/>
    <s v="US"/>
    <s v="USD"/>
    <n v="1478901600"/>
    <n v="1477077946"/>
    <b v="0"/>
    <n v="41"/>
    <b v="1"/>
    <s v="theater/plays"/>
    <n v="1.0004"/>
    <n v="61"/>
    <x v="1"/>
  </r>
  <r>
    <x v="0"/>
    <s v="US"/>
    <s v="USD"/>
    <n v="1453856400"/>
    <n v="1452664317"/>
    <b v="0"/>
    <n v="29"/>
    <b v="1"/>
    <s v="theater/plays"/>
    <n v="1.1605000000000001"/>
    <n v="80.034482758620683"/>
    <x v="1"/>
  </r>
  <r>
    <x v="0"/>
    <s v="GB"/>
    <s v="GBP"/>
    <n v="1431115500"/>
    <n v="1428733511"/>
    <b v="0"/>
    <n v="58"/>
    <b v="1"/>
    <s v="theater/plays"/>
    <n v="2.1074999999999999"/>
    <n v="29.068965517241381"/>
    <x v="1"/>
  </r>
  <r>
    <x v="0"/>
    <s v="GB"/>
    <s v="GBP"/>
    <n v="1462519041"/>
    <n v="1459927041"/>
    <b v="0"/>
    <n v="89"/>
    <b v="1"/>
    <s v="theater/plays"/>
    <n v="1.1000000000000001"/>
    <n v="49.438202247191015"/>
    <x v="1"/>
  </r>
  <r>
    <x v="0"/>
    <s v="US"/>
    <s v="USD"/>
    <n v="1407506040"/>
    <n v="1404680075"/>
    <b v="0"/>
    <n v="125"/>
    <b v="1"/>
    <s v="theater/plays"/>
    <n v="1.0008673425918038"/>
    <n v="93.977440000000001"/>
    <x v="1"/>
  </r>
  <r>
    <x v="0"/>
    <s v="US"/>
    <s v="USD"/>
    <n v="1465347424"/>
    <n v="1462755424"/>
    <b v="0"/>
    <n v="18"/>
    <b v="1"/>
    <s v="theater/plays"/>
    <n v="1.0619047619047619"/>
    <n v="61.944444444444443"/>
    <x v="1"/>
  </r>
  <r>
    <x v="0"/>
    <s v="CA"/>
    <s v="CAD"/>
    <n v="1460341800"/>
    <n v="1456902893"/>
    <b v="0"/>
    <n v="32"/>
    <b v="1"/>
    <s v="theater/plays"/>
    <n v="1.256"/>
    <n v="78.5"/>
    <x v="1"/>
  </r>
  <r>
    <x v="0"/>
    <s v="GB"/>
    <s v="GBP"/>
    <n v="1422712986"/>
    <n v="1418824986"/>
    <b v="0"/>
    <n v="16"/>
    <b v="1"/>
    <s v="theater/plays"/>
    <n v="1.08"/>
    <n v="33.75"/>
    <x v="1"/>
  </r>
  <r>
    <x v="0"/>
    <s v="US"/>
    <s v="USD"/>
    <n v="1466557557"/>
    <n v="1463965557"/>
    <b v="0"/>
    <n v="38"/>
    <b v="1"/>
    <s v="theater/plays"/>
    <n v="1.01"/>
    <n v="66.44736842105263"/>
    <x v="1"/>
  </r>
  <r>
    <x v="0"/>
    <s v="US"/>
    <s v="USD"/>
    <n v="1413431940"/>
    <n v="1412216665"/>
    <b v="0"/>
    <n v="15"/>
    <b v="1"/>
    <s v="theater/plays"/>
    <n v="1.0740000000000001"/>
    <n v="35.799999999999997"/>
    <x v="1"/>
  </r>
  <r>
    <x v="0"/>
    <s v="US"/>
    <s v="USD"/>
    <n v="1466567700"/>
    <n v="1464653696"/>
    <b v="0"/>
    <n v="23"/>
    <b v="1"/>
    <s v="theater/plays"/>
    <n v="1.0151515151515151"/>
    <n v="145.65217391304347"/>
    <x v="1"/>
  </r>
  <r>
    <x v="0"/>
    <s v="GB"/>
    <s v="GBP"/>
    <n v="1474793208"/>
    <n v="1472201208"/>
    <b v="0"/>
    <n v="49"/>
    <b v="1"/>
    <s v="theater/plays"/>
    <n v="1.2589999999999999"/>
    <n v="25.693877551020407"/>
    <x v="1"/>
  </r>
  <r>
    <x v="0"/>
    <s v="IE"/>
    <s v="EUR"/>
    <n v="1465135190"/>
    <n v="1463925590"/>
    <b v="0"/>
    <n v="10"/>
    <b v="1"/>
    <s v="theater/plays"/>
    <n v="1.0166666666666666"/>
    <n v="152.5"/>
    <x v="1"/>
  </r>
  <r>
    <x v="0"/>
    <s v="GB"/>
    <s v="GBP"/>
    <n v="1428256277"/>
    <n v="1425235877"/>
    <b v="0"/>
    <n v="15"/>
    <b v="1"/>
    <s v="theater/plays"/>
    <n v="1.125"/>
    <n v="30"/>
    <x v="1"/>
  </r>
  <r>
    <x v="0"/>
    <s v="US"/>
    <s v="USD"/>
    <n v="1425830905"/>
    <n v="1423242505"/>
    <b v="0"/>
    <n v="57"/>
    <b v="1"/>
    <s v="theater/plays"/>
    <n v="1.0137499999999999"/>
    <n v="142.28070175438597"/>
    <x v="1"/>
  </r>
  <r>
    <x v="0"/>
    <s v="GB"/>
    <s v="GBP"/>
    <n v="1462697966"/>
    <n v="1460105966"/>
    <b v="0"/>
    <n v="33"/>
    <b v="1"/>
    <s v="theater/plays"/>
    <n v="1.0125"/>
    <n v="24.545454545454547"/>
    <x v="1"/>
  </r>
  <r>
    <x v="0"/>
    <s v="US"/>
    <s v="USD"/>
    <n v="1404522000"/>
    <n v="1404308883"/>
    <b v="0"/>
    <n v="9"/>
    <b v="1"/>
    <s v="theater/plays"/>
    <n v="1.4638888888888888"/>
    <n v="292.77777777777777"/>
    <x v="1"/>
  </r>
  <r>
    <x v="0"/>
    <s v="GB"/>
    <s v="GBP"/>
    <n v="1406502000"/>
    <n v="1405583108"/>
    <b v="0"/>
    <n v="26"/>
    <b v="1"/>
    <s v="theater/plays"/>
    <n v="1.1679999999999999"/>
    <n v="44.92307692307692"/>
    <x v="1"/>
  </r>
  <r>
    <x v="0"/>
    <s v="GB"/>
    <s v="GBP"/>
    <n v="1427919468"/>
    <n v="1425331068"/>
    <b v="0"/>
    <n v="69"/>
    <b v="1"/>
    <s v="theater/plays"/>
    <n v="1.0626666666666666"/>
    <n v="23.10144927536232"/>
    <x v="1"/>
  </r>
  <r>
    <x v="0"/>
    <s v="US"/>
    <s v="USD"/>
    <n v="1444149886"/>
    <n v="1441125886"/>
    <b v="0"/>
    <n v="65"/>
    <b v="1"/>
    <s v="theater/plays"/>
    <n v="1.0451999999999999"/>
    <n v="80.400000000000006"/>
    <x v="1"/>
  </r>
  <r>
    <x v="0"/>
    <s v="US"/>
    <s v="USD"/>
    <n v="1405802330"/>
    <n v="1403210330"/>
    <b v="0"/>
    <n v="83"/>
    <b v="1"/>
    <s v="theater/plays"/>
    <n v="1"/>
    <n v="72.289156626506028"/>
    <x v="1"/>
  </r>
  <r>
    <x v="0"/>
    <s v="US"/>
    <s v="USD"/>
    <n v="1434384880"/>
    <n v="1432484080"/>
    <b v="0"/>
    <n v="111"/>
    <b v="1"/>
    <s v="theater/plays"/>
    <n v="1.0457142857142858"/>
    <n v="32.972972972972975"/>
    <x v="1"/>
  </r>
  <r>
    <x v="0"/>
    <s v="US"/>
    <s v="USD"/>
    <n v="1438259422"/>
    <n v="1435667422"/>
    <b v="0"/>
    <n v="46"/>
    <b v="1"/>
    <s v="theater/plays"/>
    <n v="1.3862051149573753"/>
    <n v="116.65217391304348"/>
    <x v="1"/>
  </r>
  <r>
    <x v="0"/>
    <s v="GB"/>
    <s v="GBP"/>
    <n v="1407106800"/>
    <n v="1404749446"/>
    <b v="0"/>
    <n v="63"/>
    <b v="1"/>
    <s v="theater/plays"/>
    <n v="1.0032000000000001"/>
    <n v="79.61904761904762"/>
    <x v="1"/>
  </r>
  <r>
    <x v="0"/>
    <s v="GB"/>
    <s v="GBP"/>
    <n v="1459845246"/>
    <n v="1457429646"/>
    <b v="0"/>
    <n v="9"/>
    <b v="1"/>
    <s v="theater/plays"/>
    <n v="1"/>
    <n v="27.777777777777779"/>
    <x v="1"/>
  </r>
  <r>
    <x v="0"/>
    <s v="GB"/>
    <s v="GBP"/>
    <n v="1412974800"/>
    <n v="1411109167"/>
    <b v="0"/>
    <n v="34"/>
    <b v="1"/>
    <s v="theater/plays"/>
    <n v="1.1020000000000001"/>
    <n v="81.029411764705884"/>
    <x v="1"/>
  </r>
  <r>
    <x v="0"/>
    <s v="US"/>
    <s v="USD"/>
    <n v="1487944080"/>
    <n v="1486129680"/>
    <b v="0"/>
    <n v="112"/>
    <b v="1"/>
    <s v="theater/plays"/>
    <n v="1.0218"/>
    <n v="136.84821428571428"/>
    <x v="1"/>
  </r>
  <r>
    <x v="0"/>
    <s v="US"/>
    <s v="USD"/>
    <n v="1469721518"/>
    <n v="1467129518"/>
    <b v="0"/>
    <n v="47"/>
    <b v="1"/>
    <s v="theater/plays"/>
    <n v="1.0435000000000001"/>
    <n v="177.61702127659575"/>
    <x v="1"/>
  </r>
  <r>
    <x v="0"/>
    <s v="US"/>
    <s v="USD"/>
    <n v="1481066554"/>
    <n v="1478906554"/>
    <b v="0"/>
    <n v="38"/>
    <b v="1"/>
    <s v="theater/plays"/>
    <n v="1.3816666666666666"/>
    <n v="109.07894736842105"/>
    <x v="1"/>
  </r>
  <r>
    <x v="0"/>
    <s v="GB"/>
    <s v="GBP"/>
    <n v="1465750800"/>
    <n v="1463771421"/>
    <b v="0"/>
    <n v="28"/>
    <b v="1"/>
    <s v="theater/plays"/>
    <n v="1"/>
    <n v="119.64285714285714"/>
    <x v="1"/>
  </r>
  <r>
    <x v="0"/>
    <s v="US"/>
    <s v="USD"/>
    <n v="1427864340"/>
    <n v="1425020810"/>
    <b v="0"/>
    <n v="78"/>
    <b v="1"/>
    <s v="theater/plays"/>
    <n v="1.0166666666666666"/>
    <n v="78.205128205128204"/>
    <x v="1"/>
  </r>
  <r>
    <x v="0"/>
    <s v="GB"/>
    <s v="GBP"/>
    <n v="1460553480"/>
    <n v="1458770384"/>
    <b v="0"/>
    <n v="23"/>
    <b v="1"/>
    <s v="theater/plays"/>
    <n v="1.7142857142857142"/>
    <n v="52.173913043478258"/>
    <x v="1"/>
  </r>
  <r>
    <x v="0"/>
    <s v="US"/>
    <s v="USD"/>
    <n v="1409374093"/>
    <n v="1406782093"/>
    <b v="0"/>
    <n v="40"/>
    <b v="1"/>
    <s v="theater/plays"/>
    <n v="1.0144444444444445"/>
    <n v="114.125"/>
    <x v="1"/>
  </r>
  <r>
    <x v="0"/>
    <s v="US"/>
    <s v="USD"/>
    <n v="1429317420"/>
    <n v="1424226768"/>
    <b v="0"/>
    <n v="13"/>
    <b v="1"/>
    <s v="theater/plays"/>
    <n v="1.3"/>
    <n v="50"/>
    <x v="1"/>
  </r>
  <r>
    <x v="0"/>
    <s v="US"/>
    <s v="USD"/>
    <n v="1424910910"/>
    <n v="1424306110"/>
    <b v="0"/>
    <n v="18"/>
    <b v="1"/>
    <s v="theater/plays"/>
    <n v="1.1000000000000001"/>
    <n v="91.666666666666671"/>
    <x v="1"/>
  </r>
  <r>
    <x v="0"/>
    <s v="GB"/>
    <s v="GBP"/>
    <n v="1462741200"/>
    <n v="1461503654"/>
    <b v="0"/>
    <n v="22"/>
    <b v="1"/>
    <s v="theater/plays"/>
    <n v="1.1944999999999999"/>
    <n v="108.59090909090909"/>
    <x v="1"/>
  </r>
  <r>
    <x v="0"/>
    <s v="US"/>
    <s v="USD"/>
    <n v="1461988740"/>
    <n v="1459949080"/>
    <b v="0"/>
    <n v="79"/>
    <b v="1"/>
    <s v="theater/plays"/>
    <n v="1.002909090909091"/>
    <n v="69.822784810126578"/>
    <x v="1"/>
  </r>
  <r>
    <x v="0"/>
    <s v="US"/>
    <s v="USD"/>
    <n v="1465837200"/>
    <n v="1463971172"/>
    <b v="0"/>
    <n v="14"/>
    <b v="1"/>
    <s v="theater/plays"/>
    <n v="1.534"/>
    <n v="109.57142857142857"/>
    <x v="1"/>
  </r>
  <r>
    <x v="0"/>
    <s v="LU"/>
    <s v="EUR"/>
    <n v="1448838000"/>
    <n v="1445791811"/>
    <b v="0"/>
    <n v="51"/>
    <b v="1"/>
    <s v="theater/plays"/>
    <n v="1.0442857142857143"/>
    <n v="71.666666666666671"/>
    <x v="1"/>
  </r>
  <r>
    <x v="0"/>
    <s v="GB"/>
    <s v="GBP"/>
    <n v="1406113200"/>
    <n v="1402910965"/>
    <b v="0"/>
    <n v="54"/>
    <b v="1"/>
    <s v="theater/plays"/>
    <n v="1.0109999999999999"/>
    <n v="93.611111111111114"/>
    <x v="1"/>
  </r>
  <r>
    <x v="0"/>
    <s v="GB"/>
    <s v="GBP"/>
    <n v="1467414000"/>
    <n v="1462492178"/>
    <b v="0"/>
    <n v="70"/>
    <b v="1"/>
    <s v="theater/plays"/>
    <n v="1.0751999999999999"/>
    <n v="76.8"/>
    <x v="1"/>
  </r>
  <r>
    <x v="0"/>
    <s v="GB"/>
    <s v="GBP"/>
    <n v="1462230000"/>
    <n v="1461061350"/>
    <b v="0"/>
    <n v="44"/>
    <b v="1"/>
    <s v="theater/plays"/>
    <n v="3.15"/>
    <n v="35.795454545454547"/>
    <x v="1"/>
  </r>
  <r>
    <x v="0"/>
    <s v="US"/>
    <s v="USD"/>
    <n v="1446091260"/>
    <n v="1443029206"/>
    <b v="0"/>
    <n v="55"/>
    <b v="1"/>
    <s v="theater/plays"/>
    <n v="1.0193333333333334"/>
    <n v="55.6"/>
    <x v="1"/>
  </r>
  <r>
    <x v="0"/>
    <s v="GB"/>
    <s v="GBP"/>
    <n v="1462879020"/>
    <n v="1461941527"/>
    <b v="0"/>
    <n v="15"/>
    <b v="1"/>
    <s v="theater/plays"/>
    <n v="1.2628571428571429"/>
    <n v="147.33333333333334"/>
    <x v="1"/>
  </r>
  <r>
    <x v="0"/>
    <s v="GB"/>
    <s v="GBP"/>
    <n v="1468611272"/>
    <n v="1466019272"/>
    <b v="0"/>
    <n v="27"/>
    <b v="1"/>
    <s v="theater/plays"/>
    <n v="1.014"/>
    <n v="56.333333333333336"/>
    <x v="1"/>
  </r>
  <r>
    <x v="0"/>
    <s v="GB"/>
    <s v="GBP"/>
    <n v="1406887310"/>
    <n v="1404295310"/>
    <b v="0"/>
    <n v="21"/>
    <b v="1"/>
    <s v="theater/plays"/>
    <n v="1.01"/>
    <n v="96.19047619047619"/>
    <x v="1"/>
  </r>
  <r>
    <x v="0"/>
    <s v="US"/>
    <s v="USD"/>
    <n v="1416385679"/>
    <n v="1413790079"/>
    <b v="0"/>
    <n v="162"/>
    <b v="1"/>
    <s v="theater/plays"/>
    <n v="1.0299"/>
    <n v="63.574074074074076"/>
    <x v="1"/>
  </r>
  <r>
    <x v="0"/>
    <s v="US"/>
    <s v="USD"/>
    <n v="1487985734"/>
    <n v="1484097734"/>
    <b v="0"/>
    <n v="23"/>
    <b v="1"/>
    <s v="theater/plays"/>
    <n v="1.0625"/>
    <n v="184.78260869565219"/>
    <x v="1"/>
  </r>
  <r>
    <x v="0"/>
    <s v="SG"/>
    <s v="SGD"/>
    <n v="1481731140"/>
    <n v="1479866343"/>
    <b v="0"/>
    <n v="72"/>
    <b v="1"/>
    <s v="theater/plays"/>
    <n v="1.0137777777777779"/>
    <n v="126.72222222222223"/>
    <x v="1"/>
  </r>
  <r>
    <x v="0"/>
    <s v="US"/>
    <s v="USD"/>
    <n v="1409587140"/>
    <n v="1408062990"/>
    <b v="0"/>
    <n v="68"/>
    <b v="1"/>
    <s v="theater/plays"/>
    <n v="1.1346000000000001"/>
    <n v="83.42647058823529"/>
    <x v="1"/>
  </r>
  <r>
    <x v="0"/>
    <s v="US"/>
    <s v="USD"/>
    <n v="1425704100"/>
    <n v="1424484717"/>
    <b v="0"/>
    <n v="20"/>
    <b v="1"/>
    <s v="theater/plays"/>
    <n v="2.1800000000000002"/>
    <n v="54.5"/>
    <x v="1"/>
  </r>
  <r>
    <x v="0"/>
    <s v="US"/>
    <s v="USD"/>
    <n v="1408464000"/>
    <n v="1406831445"/>
    <b v="0"/>
    <n v="26"/>
    <b v="1"/>
    <s v="theater/plays"/>
    <n v="1.0141935483870967"/>
    <n v="302.30769230769232"/>
    <x v="1"/>
  </r>
  <r>
    <x v="0"/>
    <s v="GB"/>
    <s v="GBP"/>
    <n v="1458075600"/>
    <n v="1456183649"/>
    <b v="0"/>
    <n v="72"/>
    <b v="1"/>
    <s v="theater/plays"/>
    <n v="1.0593333333333332"/>
    <n v="44.138888888888886"/>
    <x v="1"/>
  </r>
  <r>
    <x v="0"/>
    <s v="US"/>
    <s v="USD"/>
    <n v="1449973592"/>
    <n v="1447381592"/>
    <b v="0"/>
    <n v="3"/>
    <b v="1"/>
    <s v="theater/plays"/>
    <n v="1.04"/>
    <n v="866.66666666666663"/>
    <x v="1"/>
  </r>
  <r>
    <x v="0"/>
    <s v="US"/>
    <s v="USD"/>
    <n v="1431481037"/>
    <n v="1428889037"/>
    <b v="0"/>
    <n v="18"/>
    <b v="1"/>
    <s v="theater/plays"/>
    <n v="2.21"/>
    <n v="61.388888888888886"/>
    <x v="1"/>
  </r>
  <r>
    <x v="0"/>
    <s v="GB"/>
    <s v="GBP"/>
    <n v="1438467894"/>
    <n v="1436307894"/>
    <b v="0"/>
    <n v="30"/>
    <b v="1"/>
    <s v="theater/plays"/>
    <n v="1.1866666666666668"/>
    <n v="29.666666666666668"/>
    <x v="1"/>
  </r>
  <r>
    <x v="0"/>
    <s v="US"/>
    <s v="USD"/>
    <n v="1420088400"/>
    <n v="1416977259"/>
    <b v="0"/>
    <n v="23"/>
    <b v="1"/>
    <s v="theater/plays"/>
    <n v="1.046"/>
    <n v="45.478260869565219"/>
    <x v="1"/>
  </r>
  <r>
    <x v="0"/>
    <s v="IE"/>
    <s v="EUR"/>
    <n v="1484441980"/>
    <n v="1479257980"/>
    <b v="0"/>
    <n v="54"/>
    <b v="1"/>
    <s v="theater/plays"/>
    <n v="1.0389999999999999"/>
    <n v="96.203703703703709"/>
    <x v="1"/>
  </r>
  <r>
    <x v="0"/>
    <s v="US"/>
    <s v="USD"/>
    <n v="1481961600"/>
    <n v="1479283285"/>
    <b v="0"/>
    <n v="26"/>
    <b v="1"/>
    <s v="theater/plays"/>
    <n v="1.1773333333333333"/>
    <n v="67.92307692307692"/>
    <x v="1"/>
  </r>
  <r>
    <x v="0"/>
    <s v="US"/>
    <s v="USD"/>
    <n v="1449089965"/>
    <n v="1446670765"/>
    <b v="0"/>
    <n v="9"/>
    <b v="1"/>
    <s v="theater/plays"/>
    <n v="1.385"/>
    <n v="30.777777777777779"/>
    <x v="1"/>
  </r>
  <r>
    <x v="0"/>
    <s v="US"/>
    <s v="USD"/>
    <n v="1408942740"/>
    <n v="1407157756"/>
    <b v="0"/>
    <n v="27"/>
    <b v="1"/>
    <s v="theater/plays"/>
    <n v="1.0349999999999999"/>
    <n v="38.333333333333336"/>
    <x v="1"/>
  </r>
  <r>
    <x v="0"/>
    <s v="GB"/>
    <s v="GBP"/>
    <n v="1437235200"/>
    <n v="1435177840"/>
    <b v="0"/>
    <n v="30"/>
    <b v="1"/>
    <s v="theater/plays"/>
    <n v="1.0024999999999999"/>
    <n v="66.833333333333329"/>
    <x v="1"/>
  </r>
  <r>
    <x v="0"/>
    <s v="CA"/>
    <s v="CAD"/>
    <n v="1446053616"/>
    <n v="1443461616"/>
    <b v="0"/>
    <n v="52"/>
    <b v="1"/>
    <s v="theater/plays"/>
    <n v="1.0657142857142856"/>
    <n v="71.730769230769226"/>
    <x v="1"/>
  </r>
  <r>
    <x v="0"/>
    <s v="GB"/>
    <s v="GBP"/>
    <n v="1400423973"/>
    <n v="1399387173"/>
    <b v="0"/>
    <n v="17"/>
    <b v="1"/>
    <s v="theater/plays"/>
    <n v="1"/>
    <n v="176.47058823529412"/>
    <x v="1"/>
  </r>
  <r>
    <x v="0"/>
    <s v="US"/>
    <s v="USD"/>
    <n v="1429976994"/>
    <n v="1424796594"/>
    <b v="0"/>
    <n v="19"/>
    <b v="1"/>
    <s v="theater/plays"/>
    <n v="1.0001249999999999"/>
    <n v="421.10526315789474"/>
    <x v="1"/>
  </r>
  <r>
    <x v="0"/>
    <s v="GB"/>
    <s v="GBP"/>
    <n v="1426870560"/>
    <n v="1424280899"/>
    <b v="0"/>
    <n v="77"/>
    <b v="1"/>
    <s v="theater/plays"/>
    <n v="1.0105"/>
    <n v="104.98701298701299"/>
    <x v="1"/>
  </r>
  <r>
    <x v="0"/>
    <s v="GB"/>
    <s v="GBP"/>
    <n v="1409490480"/>
    <n v="1407400306"/>
    <b v="0"/>
    <n v="21"/>
    <b v="1"/>
    <s v="theater/plays"/>
    <n v="1.0763636363636364"/>
    <n v="28.19047619047619"/>
    <x v="1"/>
  </r>
  <r>
    <x v="0"/>
    <s v="GB"/>
    <s v="GBP"/>
    <n v="1440630000"/>
    <n v="1439122800"/>
    <b v="0"/>
    <n v="38"/>
    <b v="1"/>
    <s v="theater/plays"/>
    <n v="1.0365"/>
    <n v="54.55263157894737"/>
    <x v="1"/>
  </r>
  <r>
    <x v="0"/>
    <s v="US"/>
    <s v="USD"/>
    <n v="1417305178"/>
    <n v="1414277578"/>
    <b v="0"/>
    <n v="28"/>
    <b v="1"/>
    <s v="theater/plays"/>
    <n v="1.0443333333333333"/>
    <n v="111.89285714285714"/>
    <x v="1"/>
  </r>
  <r>
    <x v="0"/>
    <s v="US"/>
    <s v="USD"/>
    <n v="1426044383"/>
    <n v="1423455983"/>
    <b v="0"/>
    <n v="48"/>
    <b v="1"/>
    <s v="theater/plays"/>
    <n v="1.0225"/>
    <n v="85.208333333333329"/>
    <x v="1"/>
  </r>
  <r>
    <x v="0"/>
    <s v="GB"/>
    <s v="GBP"/>
    <n v="1470092340"/>
    <n v="1467973256"/>
    <b v="0"/>
    <n v="46"/>
    <b v="1"/>
    <s v="theater/plays"/>
    <n v="1.0074285714285713"/>
    <n v="76.652173913043484"/>
    <x v="1"/>
  </r>
  <r>
    <x v="0"/>
    <s v="US"/>
    <s v="USD"/>
    <n v="1466707620"/>
    <n v="1464979620"/>
    <b v="0"/>
    <n v="30"/>
    <b v="1"/>
    <s v="theater/plays"/>
    <n v="1.1171428571428572"/>
    <n v="65.166666666666671"/>
    <x v="1"/>
  </r>
  <r>
    <x v="0"/>
    <s v="US"/>
    <s v="USD"/>
    <n v="1448074800"/>
    <n v="1444874768"/>
    <b v="0"/>
    <n v="64"/>
    <b v="1"/>
    <s v="theater/plays"/>
    <n v="1.0001100000000001"/>
    <n v="93.760312499999998"/>
    <x v="1"/>
  </r>
  <r>
    <x v="0"/>
    <s v="US"/>
    <s v="USD"/>
    <n v="1418244552"/>
    <n v="1415652552"/>
    <b v="0"/>
    <n v="15"/>
    <b v="1"/>
    <s v="theater/plays"/>
    <n v="1"/>
    <n v="133.33333333333334"/>
    <x v="1"/>
  </r>
  <r>
    <x v="0"/>
    <s v="US"/>
    <s v="USD"/>
    <n v="1417620506"/>
    <n v="1415028506"/>
    <b v="0"/>
    <n v="41"/>
    <b v="1"/>
    <s v="theater/plays"/>
    <n v="1.05"/>
    <n v="51.219512195121951"/>
    <x v="1"/>
  </r>
  <r>
    <x v="0"/>
    <s v="US"/>
    <s v="USD"/>
    <n v="1418581088"/>
    <n v="1415125088"/>
    <b v="0"/>
    <n v="35"/>
    <b v="1"/>
    <s v="theater/plays"/>
    <n v="1.1686666666666667"/>
    <n v="100.17142857142858"/>
    <x v="1"/>
  </r>
  <r>
    <x v="0"/>
    <s v="GB"/>
    <s v="GBP"/>
    <n v="1434625441"/>
    <n v="1432033441"/>
    <b v="0"/>
    <n v="45"/>
    <b v="1"/>
    <s v="theater/plays"/>
    <n v="1.038"/>
    <n v="34.6"/>
    <x v="1"/>
  </r>
  <r>
    <x v="0"/>
    <s v="US"/>
    <s v="USD"/>
    <n v="1464960682"/>
    <n v="1462368682"/>
    <b v="0"/>
    <n v="62"/>
    <b v="1"/>
    <s v="theater/plays"/>
    <n v="1.145"/>
    <n v="184.67741935483872"/>
    <x v="1"/>
  </r>
  <r>
    <x v="0"/>
    <s v="US"/>
    <s v="USD"/>
    <n v="1405017345"/>
    <n v="1403721345"/>
    <b v="0"/>
    <n v="22"/>
    <b v="1"/>
    <s v="theater/plays"/>
    <n v="1.024"/>
    <n v="69.818181818181813"/>
    <x v="1"/>
  </r>
  <r>
    <x v="0"/>
    <s v="US"/>
    <s v="USD"/>
    <n v="1407536880"/>
    <n v="1404997548"/>
    <b v="0"/>
    <n v="18"/>
    <b v="1"/>
    <s v="theater/plays"/>
    <n v="2.23"/>
    <n v="61.944444444444443"/>
    <x v="1"/>
  </r>
  <r>
    <x v="0"/>
    <s v="GB"/>
    <s v="GBP"/>
    <n v="1462565855"/>
    <n v="1458245855"/>
    <b v="0"/>
    <n v="12"/>
    <b v="1"/>
    <s v="theater/plays"/>
    <n v="1"/>
    <n v="41.666666666666664"/>
    <x v="1"/>
  </r>
  <r>
    <x v="0"/>
    <s v="US"/>
    <s v="USD"/>
    <n v="1415234760"/>
    <n v="1413065230"/>
    <b v="0"/>
    <n v="44"/>
    <b v="1"/>
    <s v="theater/plays"/>
    <n v="1.0580000000000001"/>
    <n v="36.06818181818182"/>
    <x v="1"/>
  </r>
  <r>
    <x v="0"/>
    <s v="GB"/>
    <s v="GBP"/>
    <n v="1406470645"/>
    <n v="1403878645"/>
    <b v="0"/>
    <n v="27"/>
    <b v="1"/>
    <s v="theater/plays"/>
    <n v="1.4236363636363636"/>
    <n v="29"/>
    <x v="1"/>
  </r>
  <r>
    <x v="0"/>
    <s v="GB"/>
    <s v="GBP"/>
    <n v="1433009400"/>
    <n v="1431795944"/>
    <b v="0"/>
    <n v="38"/>
    <b v="1"/>
    <s v="theater/plays"/>
    <n v="1.84"/>
    <n v="24.210526315789473"/>
    <x v="1"/>
  </r>
  <r>
    <x v="0"/>
    <s v="US"/>
    <s v="USD"/>
    <n v="1401595140"/>
    <n v="1399286589"/>
    <b v="0"/>
    <n v="28"/>
    <b v="1"/>
    <s v="theater/plays"/>
    <n v="1.0433333333333332"/>
    <n v="55.892857142857146"/>
    <x v="1"/>
  </r>
  <r>
    <x v="0"/>
    <s v="GB"/>
    <s v="GBP"/>
    <n v="1455832800"/>
    <n v="1452338929"/>
    <b v="0"/>
    <n v="24"/>
    <b v="1"/>
    <s v="theater/plays"/>
    <n v="1.1200000000000001"/>
    <n v="11.666666666666666"/>
    <x v="1"/>
  </r>
  <r>
    <x v="0"/>
    <s v="US"/>
    <s v="USD"/>
    <n v="1416589200"/>
    <n v="1414605776"/>
    <b v="0"/>
    <n v="65"/>
    <b v="1"/>
    <s v="theater/plays"/>
    <n v="1.1107499999999999"/>
    <n v="68.353846153846149"/>
    <x v="1"/>
  </r>
  <r>
    <x v="0"/>
    <s v="GB"/>
    <s v="GBP"/>
    <n v="1424556325"/>
    <n v="1421964325"/>
    <b v="0"/>
    <n v="46"/>
    <b v="1"/>
    <s v="theater/plays"/>
    <n v="1.0375000000000001"/>
    <n v="27.065217391304348"/>
    <x v="1"/>
  </r>
  <r>
    <x v="0"/>
    <s v="US"/>
    <s v="USD"/>
    <n v="1409266414"/>
    <n v="1405378414"/>
    <b v="0"/>
    <n v="85"/>
    <b v="1"/>
    <s v="theater/plays"/>
    <n v="1.0041"/>
    <n v="118.12941176470588"/>
    <x v="1"/>
  </r>
  <r>
    <x v="0"/>
    <s v="GB"/>
    <s v="GBP"/>
    <n v="1438968146"/>
    <n v="1436376146"/>
    <b v="0"/>
    <n v="66"/>
    <b v="1"/>
    <s v="theater/plays"/>
    <n v="1.0186206896551724"/>
    <n v="44.757575757575758"/>
    <x v="1"/>
  </r>
  <r>
    <x v="0"/>
    <s v="US"/>
    <s v="USD"/>
    <n v="1447295460"/>
    <n v="1444747843"/>
    <b v="0"/>
    <n v="165"/>
    <b v="1"/>
    <s v="theater/plays"/>
    <n v="1.0976666666666666"/>
    <n v="99.787878787878782"/>
    <x v="1"/>
  </r>
  <r>
    <x v="0"/>
    <s v="GB"/>
    <s v="GBP"/>
    <n v="1435230324"/>
    <n v="1432638324"/>
    <b v="0"/>
    <n v="17"/>
    <b v="1"/>
    <s v="theater/plays"/>
    <n v="1"/>
    <n v="117.64705882352941"/>
    <x v="1"/>
  </r>
  <r>
    <x v="0"/>
    <s v="US"/>
    <s v="USD"/>
    <n v="1434542702"/>
    <n v="1432814702"/>
    <b v="0"/>
    <n v="3"/>
    <b v="1"/>
    <s v="theater/plays"/>
    <n v="1.22"/>
    <n v="203.33333333333334"/>
    <x v="1"/>
  </r>
  <r>
    <x v="0"/>
    <s v="GB"/>
    <s v="GBP"/>
    <n v="1456876740"/>
    <n v="1455063886"/>
    <b v="0"/>
    <n v="17"/>
    <b v="1"/>
    <s v="theater/plays"/>
    <n v="1.3757142857142857"/>
    <n v="28.323529411764707"/>
    <x v="1"/>
  </r>
  <r>
    <x v="0"/>
    <s v="US"/>
    <s v="USD"/>
    <n v="1405511376"/>
    <n v="1401623376"/>
    <b v="0"/>
    <n v="91"/>
    <b v="1"/>
    <s v="theater/plays"/>
    <n v="1.0031000000000001"/>
    <n v="110.23076923076923"/>
    <x v="1"/>
  </r>
  <r>
    <x v="0"/>
    <s v="GB"/>
    <s v="GBP"/>
    <n v="1404641289"/>
    <n v="1402049289"/>
    <b v="0"/>
    <n v="67"/>
    <b v="1"/>
    <s v="theater/plays"/>
    <n v="1.071"/>
    <n v="31.970149253731343"/>
    <x v="1"/>
  </r>
  <r>
    <x v="0"/>
    <s v="US"/>
    <s v="USD"/>
    <n v="1405727304"/>
    <n v="1403135304"/>
    <b v="0"/>
    <n v="18"/>
    <b v="1"/>
    <s v="theater/plays"/>
    <n v="2.11"/>
    <n v="58.611111111111114"/>
    <x v="1"/>
  </r>
  <r>
    <x v="0"/>
    <s v="GB"/>
    <s v="GBP"/>
    <n v="1469998680"/>
    <n v="1466710358"/>
    <b v="0"/>
    <n v="21"/>
    <b v="1"/>
    <s v="theater/plays"/>
    <n v="1.236"/>
    <n v="29.428571428571427"/>
    <x v="1"/>
  </r>
  <r>
    <x v="0"/>
    <s v="US"/>
    <s v="USD"/>
    <n v="1465196400"/>
    <n v="1462841990"/>
    <b v="0"/>
    <n v="40"/>
    <b v="1"/>
    <s v="theater/plays"/>
    <n v="1.085"/>
    <n v="81.375"/>
    <x v="1"/>
  </r>
  <r>
    <x v="0"/>
    <s v="US"/>
    <s v="USD"/>
    <n v="1444264372"/>
    <n v="1442536372"/>
    <b v="0"/>
    <n v="78"/>
    <b v="1"/>
    <s v="theater/plays"/>
    <n v="1.0356666666666667"/>
    <n v="199.16666666666666"/>
    <x v="1"/>
  </r>
  <r>
    <x v="0"/>
    <s v="GB"/>
    <s v="GBP"/>
    <n v="1411858862"/>
    <n v="1409266862"/>
    <b v="0"/>
    <n v="26"/>
    <b v="1"/>
    <s v="theater/plays"/>
    <n v="1"/>
    <n v="115.38461538461539"/>
    <x v="1"/>
  </r>
  <r>
    <x v="0"/>
    <s v="US"/>
    <s v="USD"/>
    <n v="1425099540"/>
    <n v="1424280938"/>
    <b v="0"/>
    <n v="14"/>
    <b v="1"/>
    <s v="theater/plays"/>
    <n v="1.3"/>
    <n v="46.428571428571431"/>
    <x v="1"/>
  </r>
  <r>
    <x v="0"/>
    <s v="US"/>
    <s v="USD"/>
    <n v="1480579140"/>
    <n v="1478030325"/>
    <b v="0"/>
    <n v="44"/>
    <b v="1"/>
    <s v="theater/plays"/>
    <n v="1.0349999999999999"/>
    <n v="70.568181818181813"/>
    <x v="1"/>
  </r>
  <r>
    <x v="0"/>
    <s v="US"/>
    <s v="USD"/>
    <n v="1460935800"/>
    <n v="1459999656"/>
    <b v="0"/>
    <n v="9"/>
    <b v="1"/>
    <s v="theater/plays"/>
    <n v="1"/>
    <n v="22.222222222222221"/>
    <x v="1"/>
  </r>
  <r>
    <x v="0"/>
    <s v="GB"/>
    <s v="GBP"/>
    <n v="1429813800"/>
    <n v="1427363645"/>
    <b v="0"/>
    <n v="30"/>
    <b v="1"/>
    <s v="theater/plays"/>
    <n v="1.196"/>
    <n v="159.46666666666667"/>
    <x v="1"/>
  </r>
  <r>
    <x v="0"/>
    <s v="US"/>
    <s v="USD"/>
    <n v="1414284180"/>
    <n v="1410558948"/>
    <b v="0"/>
    <n v="45"/>
    <b v="1"/>
    <s v="theater/plays"/>
    <n v="1.0000058823529412"/>
    <n v="37.777999999999999"/>
    <x v="1"/>
  </r>
  <r>
    <x v="0"/>
    <s v="US"/>
    <s v="USD"/>
    <n v="1400875307"/>
    <n v="1398283307"/>
    <b v="0"/>
    <n v="56"/>
    <b v="1"/>
    <s v="theater/plays"/>
    <n v="1.00875"/>
    <n v="72.053571428571431"/>
    <x v="1"/>
  </r>
  <r>
    <x v="0"/>
    <s v="IE"/>
    <s v="EUR"/>
    <n v="1459978200"/>
    <n v="1458416585"/>
    <b v="0"/>
    <n v="46"/>
    <b v="1"/>
    <s v="theater/plays"/>
    <n v="1.0654545454545454"/>
    <n v="63.695652173913047"/>
    <x v="1"/>
  </r>
  <r>
    <x v="0"/>
    <s v="GB"/>
    <s v="GBP"/>
    <n v="1455408000"/>
    <n v="1454638202"/>
    <b v="0"/>
    <n v="34"/>
    <b v="1"/>
    <s v="theater/plays"/>
    <n v="1.38"/>
    <n v="28.411764705882351"/>
    <x v="1"/>
  </r>
  <r>
    <x v="0"/>
    <s v="US"/>
    <s v="USD"/>
    <n v="1425495563"/>
    <n v="1422903563"/>
    <b v="0"/>
    <n v="98"/>
    <b v="1"/>
    <s v="theater/plays"/>
    <n v="1.0115000000000001"/>
    <n v="103.21428571428571"/>
    <x v="1"/>
  </r>
  <r>
    <x v="0"/>
    <s v="GB"/>
    <s v="GBP"/>
    <n v="1450051200"/>
    <n v="1447594176"/>
    <b v="0"/>
    <n v="46"/>
    <b v="1"/>
    <s v="theater/plays"/>
    <n v="1.091"/>
    <n v="71.152173913043484"/>
    <x v="1"/>
  </r>
  <r>
    <x v="0"/>
    <s v="US"/>
    <s v="USD"/>
    <n v="1429912341"/>
    <n v="1427320341"/>
    <b v="0"/>
    <n v="10"/>
    <b v="1"/>
    <s v="theater/plays"/>
    <n v="1.4"/>
    <n v="35"/>
    <x v="1"/>
  </r>
  <r>
    <x v="0"/>
    <s v="US"/>
    <s v="USD"/>
    <n v="1423119540"/>
    <n v="1421252084"/>
    <b v="0"/>
    <n v="76"/>
    <b v="1"/>
    <s v="theater/plays"/>
    <n v="1.0358333333333334"/>
    <n v="81.776315789473685"/>
    <x v="1"/>
  </r>
  <r>
    <x v="0"/>
    <s v="US"/>
    <s v="USD"/>
    <n v="1412434136"/>
    <n v="1409669336"/>
    <b v="0"/>
    <n v="104"/>
    <b v="1"/>
    <s v="theater/plays"/>
    <n v="1.0297033333333332"/>
    <n v="297.02980769230766"/>
    <x v="1"/>
  </r>
  <r>
    <x v="0"/>
    <s v="US"/>
    <s v="USD"/>
    <n v="1411264800"/>
    <n v="1409620903"/>
    <b v="0"/>
    <n v="87"/>
    <b v="1"/>
    <s v="theater/plays"/>
    <n v="1.0813333333333333"/>
    <n v="46.609195402298852"/>
    <x v="1"/>
  </r>
  <r>
    <x v="0"/>
    <s v="GB"/>
    <s v="GBP"/>
    <n v="1404314952"/>
    <n v="1401722952"/>
    <b v="0"/>
    <n v="29"/>
    <b v="1"/>
    <s v="theater/plays"/>
    <n v="1"/>
    <n v="51.724137931034484"/>
    <x v="1"/>
  </r>
  <r>
    <x v="0"/>
    <s v="GB"/>
    <s v="GBP"/>
    <n v="1425142800"/>
    <n v="1422983847"/>
    <b v="0"/>
    <n v="51"/>
    <b v="1"/>
    <s v="theater/plays"/>
    <n v="1.0275000000000001"/>
    <n v="40.294117647058826"/>
    <x v="1"/>
  </r>
  <r>
    <x v="0"/>
    <s v="GB"/>
    <s v="GBP"/>
    <n v="1478046661"/>
    <n v="1476837061"/>
    <b v="0"/>
    <n v="12"/>
    <b v="1"/>
    <s v="theater/plays"/>
    <n v="1.3"/>
    <n v="16.25"/>
    <x v="1"/>
  </r>
  <r>
    <x v="0"/>
    <s v="GB"/>
    <s v="GBP"/>
    <n v="1406760101"/>
    <n v="1404168101"/>
    <b v="0"/>
    <n v="72"/>
    <b v="1"/>
    <s v="theater/plays"/>
    <n v="1.0854949999999999"/>
    <n v="30.152638888888887"/>
    <x v="1"/>
  </r>
  <r>
    <x v="0"/>
    <s v="US"/>
    <s v="USD"/>
    <n v="1408383153"/>
    <n v="1405791153"/>
    <b v="0"/>
    <n v="21"/>
    <b v="1"/>
    <s v="theater/plays"/>
    <n v="1"/>
    <n v="95.238095238095241"/>
    <x v="1"/>
  </r>
  <r>
    <x v="0"/>
    <s v="US"/>
    <s v="USD"/>
    <n v="1454709600"/>
    <n v="1452520614"/>
    <b v="0"/>
    <n v="42"/>
    <b v="1"/>
    <s v="theater/plays"/>
    <n v="1.0965"/>
    <n v="52.214285714285715"/>
    <x v="1"/>
  </r>
  <r>
    <x v="0"/>
    <s v="US"/>
    <s v="USD"/>
    <n v="1402974000"/>
    <n v="1400290255"/>
    <b v="0"/>
    <n v="71"/>
    <b v="1"/>
    <s v="theater/plays"/>
    <n v="1.0026315789473683"/>
    <n v="134.1549295774648"/>
    <x v="1"/>
  </r>
  <r>
    <x v="0"/>
    <s v="US"/>
    <s v="USD"/>
    <n v="1404983269"/>
    <n v="1402391269"/>
    <b v="0"/>
    <n v="168"/>
    <b v="1"/>
    <s v="theater/plays"/>
    <n v="1.0555000000000001"/>
    <n v="62.827380952380949"/>
    <x v="1"/>
  </r>
  <r>
    <x v="0"/>
    <s v="US"/>
    <s v="USD"/>
    <n v="1470538800"/>
    <n v="1469112493"/>
    <b v="0"/>
    <n v="19"/>
    <b v="1"/>
    <s v="theater/plays"/>
    <n v="1.1200000000000001"/>
    <n v="58.94736842105263"/>
    <x v="1"/>
  </r>
  <r>
    <x v="0"/>
    <s v="US"/>
    <s v="USD"/>
    <n v="1408638480"/>
    <n v="1406811593"/>
    <b v="0"/>
    <n v="37"/>
    <b v="1"/>
    <s v="theater/plays"/>
    <n v="1.0589999999999999"/>
    <n v="143.1081081081081"/>
    <x v="1"/>
  </r>
  <r>
    <x v="0"/>
    <s v="US"/>
    <s v="USD"/>
    <n v="1440003820"/>
    <n v="1437411820"/>
    <b v="0"/>
    <n v="36"/>
    <b v="1"/>
    <s v="theater/plays"/>
    <n v="1.01"/>
    <n v="84.166666666666671"/>
    <x v="1"/>
  </r>
  <r>
    <x v="0"/>
    <s v="GB"/>
    <s v="GBP"/>
    <n v="1430600400"/>
    <n v="1428358567"/>
    <b v="0"/>
    <n v="14"/>
    <b v="1"/>
    <s v="theater/plays"/>
    <n v="1.042"/>
    <n v="186.07142857142858"/>
    <x v="1"/>
  </r>
  <r>
    <x v="0"/>
    <s v="US"/>
    <s v="USD"/>
    <n v="1453179540"/>
    <n v="1452030730"/>
    <b v="0"/>
    <n v="18"/>
    <b v="1"/>
    <s v="theater/plays"/>
    <n v="1.3467833333333334"/>
    <n v="89.785555555555561"/>
    <x v="1"/>
  </r>
  <r>
    <x v="0"/>
    <s v="US"/>
    <s v="USD"/>
    <n v="1405095300"/>
    <n v="1403146628"/>
    <b v="0"/>
    <n v="82"/>
    <b v="1"/>
    <s v="theater/plays"/>
    <n v="1.052184"/>
    <n v="64.157560975609755"/>
    <x v="1"/>
  </r>
  <r>
    <x v="0"/>
    <s v="US"/>
    <s v="USD"/>
    <n v="1447445820"/>
    <n v="1445077121"/>
    <b v="0"/>
    <n v="43"/>
    <b v="1"/>
    <s v="theater/plays"/>
    <n v="1.026"/>
    <n v="59.651162790697676"/>
    <x v="1"/>
  </r>
  <r>
    <x v="0"/>
    <s v="US"/>
    <s v="USD"/>
    <n v="1433016672"/>
    <n v="1430424672"/>
    <b v="0"/>
    <n v="8"/>
    <b v="1"/>
    <s v="theater/plays"/>
    <n v="1"/>
    <n v="31.25"/>
    <x v="1"/>
  </r>
  <r>
    <x v="0"/>
    <s v="US"/>
    <s v="USD"/>
    <n v="1410266146"/>
    <n v="1407674146"/>
    <b v="0"/>
    <n v="45"/>
    <b v="1"/>
    <s v="theater/plays"/>
    <n v="1.855"/>
    <n v="41.222222222222221"/>
    <x v="1"/>
  </r>
  <r>
    <x v="0"/>
    <s v="AU"/>
    <s v="AUD"/>
    <n v="1465394340"/>
    <n v="1464677986"/>
    <b v="0"/>
    <n v="20"/>
    <b v="1"/>
    <s v="theater/plays"/>
    <n v="2.89"/>
    <n v="43.35"/>
    <x v="1"/>
  </r>
  <r>
    <x v="0"/>
    <s v="GB"/>
    <s v="GBP"/>
    <n v="1445604236"/>
    <n v="1443185036"/>
    <b v="0"/>
    <n v="31"/>
    <b v="1"/>
    <s v="theater/plays"/>
    <n v="1"/>
    <n v="64.516129032258064"/>
    <x v="1"/>
  </r>
  <r>
    <x v="0"/>
    <s v="GB"/>
    <s v="GBP"/>
    <n v="1423138800"/>
    <n v="1421092725"/>
    <b v="0"/>
    <n v="25"/>
    <b v="1"/>
    <s v="theater/plays"/>
    <n v="1.0820000000000001"/>
    <n v="43.28"/>
    <x v="1"/>
  </r>
  <r>
    <x v="0"/>
    <s v="US"/>
    <s v="USD"/>
    <n v="1458332412"/>
    <n v="1454448012"/>
    <b v="0"/>
    <n v="14"/>
    <b v="1"/>
    <s v="theater/plays"/>
    <n v="1.0780000000000001"/>
    <n v="77"/>
    <x v="1"/>
  </r>
  <r>
    <x v="0"/>
    <s v="US"/>
    <s v="USD"/>
    <n v="1418784689"/>
    <n v="1416192689"/>
    <b v="0"/>
    <n v="45"/>
    <b v="1"/>
    <s v="theater/plays"/>
    <n v="1.0976190476190477"/>
    <n v="51.222222222222221"/>
    <x v="1"/>
  </r>
  <r>
    <x v="0"/>
    <s v="US"/>
    <s v="USD"/>
    <n v="1468036800"/>
    <n v="1465607738"/>
    <b v="0"/>
    <n v="20"/>
    <b v="1"/>
    <s v="theater/plays"/>
    <n v="1.70625"/>
    <n v="68.25"/>
    <x v="1"/>
  </r>
  <r>
    <x v="0"/>
    <s v="GB"/>
    <s v="GBP"/>
    <n v="1427990071"/>
    <n v="1422809671"/>
    <b v="0"/>
    <n v="39"/>
    <b v="1"/>
    <s v="theater/plays"/>
    <n v="1.52"/>
    <n v="19.487179487179485"/>
    <x v="1"/>
  </r>
  <r>
    <x v="0"/>
    <s v="US"/>
    <s v="USD"/>
    <n v="1429636927"/>
    <n v="1427304127"/>
    <b v="0"/>
    <n v="16"/>
    <b v="1"/>
    <s v="theater/plays"/>
    <n v="1.0123076923076924"/>
    <n v="41.125"/>
    <x v="1"/>
  </r>
  <r>
    <x v="0"/>
    <s v="US"/>
    <s v="USD"/>
    <n v="1406087940"/>
    <n v="1404141626"/>
    <b v="0"/>
    <n v="37"/>
    <b v="1"/>
    <s v="theater/plays"/>
    <n v="1.532"/>
    <n v="41.405405405405403"/>
    <x v="1"/>
  </r>
  <r>
    <x v="0"/>
    <s v="GB"/>
    <s v="GBP"/>
    <n v="1471130956"/>
    <n v="1465946956"/>
    <b v="0"/>
    <n v="14"/>
    <b v="1"/>
    <s v="theater/plays"/>
    <n v="1.2833333333333334"/>
    <n v="27.5"/>
    <x v="1"/>
  </r>
  <r>
    <x v="0"/>
    <s v="GB"/>
    <s v="GBP"/>
    <n v="1406825159"/>
    <n v="1404233159"/>
    <b v="0"/>
    <n v="21"/>
    <b v="1"/>
    <s v="theater/plays"/>
    <n v="1.0071428571428571"/>
    <n v="33.571428571428569"/>
    <x v="1"/>
  </r>
  <r>
    <x v="0"/>
    <s v="US"/>
    <s v="USD"/>
    <n v="1476381627"/>
    <n v="1473789627"/>
    <b v="0"/>
    <n v="69"/>
    <b v="1"/>
    <s v="theater/plays"/>
    <n v="1.0065"/>
    <n v="145.86956521739131"/>
    <x v="1"/>
  </r>
  <r>
    <x v="0"/>
    <s v="US"/>
    <s v="USD"/>
    <n v="1406876340"/>
    <n v="1404190567"/>
    <b v="0"/>
    <n v="16"/>
    <b v="1"/>
    <s v="theater/plays"/>
    <n v="1.913"/>
    <n v="358.6875"/>
    <x v="1"/>
  </r>
  <r>
    <x v="0"/>
    <s v="US"/>
    <s v="USD"/>
    <n v="1423720740"/>
    <n v="1421081857"/>
    <b v="0"/>
    <n v="55"/>
    <b v="1"/>
    <s v="theater/plays"/>
    <n v="1.4019999999999999"/>
    <n v="50.981818181818184"/>
    <x v="1"/>
  </r>
  <r>
    <x v="0"/>
    <s v="US"/>
    <s v="USD"/>
    <n v="1422937620"/>
    <n v="1420606303"/>
    <b v="0"/>
    <n v="27"/>
    <b v="1"/>
    <s v="theater/plays"/>
    <n v="1.2433537832310839"/>
    <n v="45.037037037037038"/>
    <x v="1"/>
  </r>
  <r>
    <x v="0"/>
    <s v="GB"/>
    <s v="GBP"/>
    <n v="1463743860"/>
    <n v="1461151860"/>
    <b v="0"/>
    <n v="36"/>
    <b v="1"/>
    <s v="theater/plays"/>
    <n v="1.262"/>
    <n v="17.527777777777779"/>
    <x v="1"/>
  </r>
  <r>
    <x v="0"/>
    <s v="GB"/>
    <s v="GBP"/>
    <n v="1408106352"/>
    <n v="1406896752"/>
    <b v="0"/>
    <n v="19"/>
    <b v="1"/>
    <s v="theater/plays"/>
    <n v="1.9"/>
    <n v="50"/>
    <x v="1"/>
  </r>
  <r>
    <x v="0"/>
    <s v="US"/>
    <s v="USD"/>
    <n v="1477710000"/>
    <n v="1475248279"/>
    <b v="0"/>
    <n v="12"/>
    <b v="1"/>
    <s v="theater/plays"/>
    <n v="1.39"/>
    <n v="57.916666666666664"/>
    <x v="1"/>
  </r>
  <r>
    <x v="0"/>
    <s v="US"/>
    <s v="USD"/>
    <n v="1436551200"/>
    <n v="1435181628"/>
    <b v="0"/>
    <n v="17"/>
    <b v="1"/>
    <s v="theater/plays"/>
    <n v="2.02"/>
    <n v="29.705882352941178"/>
    <x v="1"/>
  </r>
  <r>
    <x v="0"/>
    <s v="CA"/>
    <s v="CAD"/>
    <n v="1476158340"/>
    <n v="1472594585"/>
    <b v="0"/>
    <n v="114"/>
    <b v="1"/>
    <s v="theater/plays"/>
    <n v="1.0338000000000001"/>
    <n v="90.684210526315795"/>
    <x v="1"/>
  </r>
  <r>
    <x v="0"/>
    <s v="US"/>
    <s v="USD"/>
    <n v="1471921637"/>
    <n v="1469329637"/>
    <b v="0"/>
    <n v="93"/>
    <b v="1"/>
    <s v="theater/plays"/>
    <n v="1.023236"/>
    <n v="55.012688172043013"/>
    <x v="1"/>
  </r>
  <r>
    <x v="0"/>
    <s v="GB"/>
    <s v="GBP"/>
    <n v="1439136000"/>
    <n v="1436972472"/>
    <b v="0"/>
    <n v="36"/>
    <b v="1"/>
    <s v="theater/plays"/>
    <n v="1.03"/>
    <n v="57.222222222222221"/>
    <x v="1"/>
  </r>
  <r>
    <x v="0"/>
    <s v="US"/>
    <s v="USD"/>
    <n v="1461108450"/>
    <n v="1455928050"/>
    <b v="0"/>
    <n v="61"/>
    <b v="1"/>
    <s v="theater/plays"/>
    <n v="1.2714285714285714"/>
    <n v="72.950819672131146"/>
    <x v="1"/>
  </r>
  <r>
    <x v="0"/>
    <s v="US"/>
    <s v="USD"/>
    <n v="1426864032"/>
    <n v="1424275632"/>
    <b v="0"/>
    <n v="47"/>
    <b v="1"/>
    <s v="theater/plays"/>
    <n v="1.01"/>
    <n v="64.468085106382972"/>
    <x v="1"/>
  </r>
  <r>
    <x v="0"/>
    <s v="US"/>
    <s v="USD"/>
    <n v="1474426800"/>
    <n v="1471976529"/>
    <b v="0"/>
    <n v="17"/>
    <b v="1"/>
    <s v="theater/plays"/>
    <n v="1.2178"/>
    <n v="716.35294117647061"/>
    <x v="1"/>
  </r>
  <r>
    <x v="0"/>
    <s v="US"/>
    <s v="USD"/>
    <n v="1461857045"/>
    <n v="1459265045"/>
    <b v="0"/>
    <n v="63"/>
    <b v="1"/>
    <s v="theater/plays"/>
    <n v="1.1339285714285714"/>
    <n v="50.396825396825399"/>
    <x v="1"/>
  </r>
  <r>
    <x v="0"/>
    <s v="US"/>
    <s v="USD"/>
    <n v="1468618680"/>
    <n v="1465345902"/>
    <b v="0"/>
    <n v="9"/>
    <b v="1"/>
    <s v="theater/plays"/>
    <n v="1.5"/>
    <n v="41.666666666666664"/>
    <x v="1"/>
  </r>
  <r>
    <x v="0"/>
    <s v="GB"/>
    <s v="GBP"/>
    <n v="1409515200"/>
    <n v="1405971690"/>
    <b v="0"/>
    <n v="30"/>
    <b v="1"/>
    <s v="theater/plays"/>
    <n v="2.1459999999999999"/>
    <n v="35.766666666666666"/>
    <x v="1"/>
  </r>
  <r>
    <x v="0"/>
    <s v="US"/>
    <s v="USD"/>
    <n v="1415253540"/>
    <n v="1413432331"/>
    <b v="0"/>
    <n v="23"/>
    <b v="1"/>
    <s v="theater/plays"/>
    <n v="1.0205"/>
    <n v="88.739130434782609"/>
    <x v="1"/>
  </r>
  <r>
    <x v="0"/>
    <s v="US"/>
    <s v="USD"/>
    <n v="1426883220"/>
    <n v="1425067296"/>
    <b v="0"/>
    <n v="33"/>
    <b v="1"/>
    <s v="theater/plays"/>
    <n v="1"/>
    <n v="148.4848484848485"/>
    <x v="1"/>
  </r>
  <r>
    <x v="0"/>
    <s v="GB"/>
    <s v="GBP"/>
    <n v="1469016131"/>
    <n v="1466424131"/>
    <b v="0"/>
    <n v="39"/>
    <b v="1"/>
    <s v="theater/plays"/>
    <n v="1.01"/>
    <n v="51.794871794871796"/>
    <x v="1"/>
  </r>
  <r>
    <x v="0"/>
    <s v="GB"/>
    <s v="GBP"/>
    <n v="1414972800"/>
    <n v="1412629704"/>
    <b v="0"/>
    <n v="17"/>
    <b v="1"/>
    <s v="theater/plays"/>
    <n v="1.1333333333333333"/>
    <n v="20"/>
    <x v="1"/>
  </r>
  <r>
    <x v="0"/>
    <s v="US"/>
    <s v="USD"/>
    <n v="1414378800"/>
    <n v="1412836990"/>
    <b v="0"/>
    <n v="6"/>
    <b v="1"/>
    <s v="theater/plays"/>
    <n v="1.04"/>
    <n v="52"/>
    <x v="1"/>
  </r>
  <r>
    <x v="0"/>
    <s v="US"/>
    <s v="USD"/>
    <n v="1431831600"/>
    <n v="1430761243"/>
    <b v="0"/>
    <n v="39"/>
    <b v="1"/>
    <s v="theater/plays"/>
    <n v="1.1533333333333333"/>
    <n v="53.230769230769234"/>
    <x v="1"/>
  </r>
  <r>
    <x v="0"/>
    <s v="US"/>
    <s v="USD"/>
    <n v="1426539600"/>
    <n v="1424296822"/>
    <b v="0"/>
    <n v="57"/>
    <b v="1"/>
    <s v="theater/plays"/>
    <n v="1.1285000000000001"/>
    <n v="39.596491228070178"/>
    <x v="1"/>
  </r>
  <r>
    <x v="0"/>
    <s v="GB"/>
    <s v="GBP"/>
    <n v="1403382680"/>
    <n v="1400790680"/>
    <b v="0"/>
    <n v="56"/>
    <b v="1"/>
    <s v="theater/plays"/>
    <n v="1.2786666666666666"/>
    <n v="34.25"/>
    <x v="1"/>
  </r>
  <r>
    <x v="0"/>
    <s v="US"/>
    <s v="USD"/>
    <n v="1436562000"/>
    <n v="1434440227"/>
    <b v="0"/>
    <n v="13"/>
    <b v="1"/>
    <s v="theater/plays"/>
    <n v="1.4266666666666667"/>
    <n v="164.61538461538461"/>
    <x v="1"/>
  </r>
  <r>
    <x v="0"/>
    <s v="AU"/>
    <s v="AUD"/>
    <n v="1420178188"/>
    <n v="1418709388"/>
    <b v="0"/>
    <n v="95"/>
    <b v="1"/>
    <s v="theater/plays"/>
    <n v="1.1879999999999999"/>
    <n v="125.05263157894737"/>
    <x v="1"/>
  </r>
  <r>
    <x v="0"/>
    <s v="GB"/>
    <s v="GBP"/>
    <n v="1404671466"/>
    <n v="1402079466"/>
    <b v="0"/>
    <n v="80"/>
    <b v="1"/>
    <s v="theater/plays"/>
    <n v="1.3833333333333333"/>
    <n v="51.875"/>
    <x v="1"/>
  </r>
  <r>
    <x v="0"/>
    <s v="US"/>
    <s v="USD"/>
    <n v="1404403381"/>
    <n v="1401811381"/>
    <b v="0"/>
    <n v="133"/>
    <b v="1"/>
    <s v="theater/plays"/>
    <n v="1.599402985074627"/>
    <n v="40.285714285714285"/>
    <x v="1"/>
  </r>
  <r>
    <x v="0"/>
    <s v="US"/>
    <s v="USD"/>
    <n v="1466014499"/>
    <n v="1463422499"/>
    <b v="0"/>
    <n v="44"/>
    <b v="1"/>
    <s v="theater/plays"/>
    <n v="1.1424000000000001"/>
    <n v="64.909090909090907"/>
    <x v="1"/>
  </r>
  <r>
    <x v="0"/>
    <s v="US"/>
    <s v="USD"/>
    <n v="1454431080"/>
    <n v="1451839080"/>
    <b v="0"/>
    <n v="30"/>
    <b v="1"/>
    <s v="theater/plays"/>
    <n v="1.0060606060606061"/>
    <n v="55.333333333333336"/>
    <x v="1"/>
  </r>
  <r>
    <x v="0"/>
    <s v="US"/>
    <s v="USD"/>
    <n v="1433314740"/>
    <n v="1430600401"/>
    <b v="0"/>
    <n v="56"/>
    <b v="1"/>
    <s v="theater/plays"/>
    <n v="1.552"/>
    <n v="83.142857142857139"/>
    <x v="1"/>
  </r>
  <r>
    <x v="0"/>
    <s v="GB"/>
    <s v="GBP"/>
    <n v="1435185252"/>
    <n v="1432593252"/>
    <b v="0"/>
    <n v="66"/>
    <b v="1"/>
    <s v="theater/plays"/>
    <n v="1.2775000000000001"/>
    <n v="38.712121212121211"/>
    <x v="1"/>
  </r>
  <r>
    <x v="0"/>
    <s v="US"/>
    <s v="USD"/>
    <n v="1429286400"/>
    <n v="1427221560"/>
    <b v="0"/>
    <n v="29"/>
    <b v="1"/>
    <s v="theater/plays"/>
    <n v="1.212"/>
    <n v="125.37931034482759"/>
    <x v="1"/>
  </r>
  <r>
    <x v="0"/>
    <s v="GB"/>
    <s v="GBP"/>
    <n v="1400965200"/>
    <n v="1398352531"/>
    <b v="0"/>
    <n v="72"/>
    <b v="1"/>
    <s v="theater/plays"/>
    <n v="1.127"/>
    <n v="78.263888888888886"/>
    <x v="1"/>
  </r>
  <r>
    <x v="0"/>
    <s v="US"/>
    <s v="USD"/>
    <n v="1460574924"/>
    <n v="1457982924"/>
    <b v="0"/>
    <n v="27"/>
    <b v="1"/>
    <s v="theater/plays"/>
    <n v="1.2749999999999999"/>
    <n v="47.222222222222221"/>
    <x v="1"/>
  </r>
  <r>
    <x v="0"/>
    <s v="US"/>
    <s v="USD"/>
    <n v="1431928784"/>
    <n v="1430114384"/>
    <b v="0"/>
    <n v="10"/>
    <b v="1"/>
    <s v="theater/plays"/>
    <n v="1.5820000000000001"/>
    <n v="79.099999999999994"/>
    <x v="1"/>
  </r>
  <r>
    <x v="0"/>
    <s v="US"/>
    <s v="USD"/>
    <n v="1445818397"/>
    <n v="1442794397"/>
    <b v="0"/>
    <n v="35"/>
    <b v="1"/>
    <s v="theater/plays"/>
    <n v="1.0526894736842105"/>
    <n v="114.29199999999999"/>
    <x v="1"/>
  </r>
  <r>
    <x v="0"/>
    <s v="US"/>
    <s v="USD"/>
    <n v="1408252260"/>
    <n v="1406580436"/>
    <b v="0"/>
    <n v="29"/>
    <b v="1"/>
    <s v="theater/plays"/>
    <n v="1"/>
    <n v="51.724137931034484"/>
    <x v="1"/>
  </r>
  <r>
    <x v="0"/>
    <s v="US"/>
    <s v="USD"/>
    <n v="1480140000"/>
    <n v="1479186575"/>
    <b v="0"/>
    <n v="13"/>
    <b v="1"/>
    <s v="theater/plays"/>
    <n v="1"/>
    <n v="30.76923076923077"/>
    <x v="1"/>
  </r>
  <r>
    <x v="0"/>
    <s v="CA"/>
    <s v="CAD"/>
    <n v="1414862280"/>
    <n v="1412360309"/>
    <b v="0"/>
    <n v="72"/>
    <b v="1"/>
    <s v="theater/plays"/>
    <n v="1.0686"/>
    <n v="74.208333333333329"/>
    <x v="1"/>
  </r>
  <r>
    <x v="0"/>
    <s v="US"/>
    <s v="USD"/>
    <n v="1473625166"/>
    <n v="1470169166"/>
    <b v="0"/>
    <n v="78"/>
    <b v="1"/>
    <s v="theater/plays"/>
    <n v="1.244"/>
    <n v="47.846153846153847"/>
    <x v="1"/>
  </r>
  <r>
    <x v="0"/>
    <s v="US"/>
    <s v="USD"/>
    <n v="1464904800"/>
    <n v="1463852904"/>
    <b v="0"/>
    <n v="49"/>
    <b v="1"/>
    <s v="theater/plays"/>
    <n v="1.0870406189555126"/>
    <n v="34.408163265306122"/>
    <x v="1"/>
  </r>
  <r>
    <x v="0"/>
    <s v="CA"/>
    <s v="CAD"/>
    <n v="1464471840"/>
    <n v="1459309704"/>
    <b v="0"/>
    <n v="42"/>
    <b v="1"/>
    <s v="theater/plays"/>
    <n v="1.0242424242424242"/>
    <n v="40.238095238095241"/>
    <x v="1"/>
  </r>
  <r>
    <x v="0"/>
    <s v="US"/>
    <s v="USD"/>
    <n v="1435733940"/>
    <n v="1431046325"/>
    <b v="0"/>
    <n v="35"/>
    <b v="1"/>
    <s v="theater/plays"/>
    <n v="1.0549999999999999"/>
    <n v="60.285714285714285"/>
    <x v="1"/>
  </r>
  <r>
    <x v="0"/>
    <s v="US"/>
    <s v="USD"/>
    <n v="1457326740"/>
    <n v="1455919438"/>
    <b v="0"/>
    <n v="42"/>
    <b v="1"/>
    <s v="theater/plays"/>
    <n v="1.0629999999999999"/>
    <n v="25.30952380952381"/>
    <x v="1"/>
  </r>
  <r>
    <x v="0"/>
    <s v="GB"/>
    <s v="GBP"/>
    <n v="1441995595"/>
    <n v="1439835595"/>
    <b v="0"/>
    <n v="42"/>
    <b v="1"/>
    <s v="theater/plays"/>
    <n v="1.0066666666666666"/>
    <n v="35.952380952380949"/>
    <x v="1"/>
  </r>
  <r>
    <x v="0"/>
    <s v="US"/>
    <s v="USD"/>
    <n v="1458100740"/>
    <n v="1456862924"/>
    <b v="0"/>
    <n v="31"/>
    <b v="1"/>
    <s v="theater/plays"/>
    <n v="1.054"/>
    <n v="136"/>
    <x v="1"/>
  </r>
  <r>
    <x v="0"/>
    <s v="GB"/>
    <s v="GBP"/>
    <n v="1469359728"/>
    <n v="1466767728"/>
    <b v="0"/>
    <n v="38"/>
    <b v="1"/>
    <s v="theater/plays"/>
    <n v="1.0755999999999999"/>
    <n v="70.763157894736835"/>
    <x v="1"/>
  </r>
  <r>
    <x v="0"/>
    <s v="US"/>
    <s v="USD"/>
    <n v="1447959491"/>
    <n v="1445363891"/>
    <b v="0"/>
    <n v="8"/>
    <b v="1"/>
    <s v="theater/plays"/>
    <n v="1"/>
    <n v="125"/>
    <x v="1"/>
  </r>
  <r>
    <x v="0"/>
    <s v="US"/>
    <s v="USD"/>
    <n v="1399953600"/>
    <n v="1398983245"/>
    <b v="0"/>
    <n v="39"/>
    <b v="1"/>
    <s v="theater/plays"/>
    <n v="1.0376000000000001"/>
    <n v="66.512820512820511"/>
    <x v="1"/>
  </r>
  <r>
    <x v="0"/>
    <s v="US"/>
    <s v="USD"/>
    <n v="1408815440"/>
    <n v="1404927440"/>
    <b v="0"/>
    <n v="29"/>
    <b v="1"/>
    <s v="theater/plays"/>
    <n v="1.0149999999999999"/>
    <n v="105"/>
    <x v="1"/>
  </r>
  <r>
    <x v="0"/>
    <s v="US"/>
    <s v="USD"/>
    <n v="1464732537"/>
    <n v="1462140537"/>
    <b v="0"/>
    <n v="72"/>
    <b v="1"/>
    <s v="theater/plays"/>
    <n v="1.044"/>
    <n v="145"/>
    <x v="1"/>
  </r>
  <r>
    <x v="0"/>
    <s v="GB"/>
    <s v="GBP"/>
    <n v="1462914000"/>
    <n v="1460914253"/>
    <b v="0"/>
    <n v="15"/>
    <b v="1"/>
    <s v="theater/plays"/>
    <n v="1.8"/>
    <n v="12"/>
    <x v="1"/>
  </r>
  <r>
    <x v="0"/>
    <s v="US"/>
    <s v="USD"/>
    <n v="1416545700"/>
    <n v="1415392666"/>
    <b v="0"/>
    <n v="33"/>
    <b v="1"/>
    <s v="theater/plays"/>
    <n v="1.0633333333333332"/>
    <n v="96.666666666666671"/>
    <x v="1"/>
  </r>
  <r>
    <x v="0"/>
    <s v="US"/>
    <s v="USD"/>
    <n v="1404312846"/>
    <n v="1402584846"/>
    <b v="0"/>
    <n v="15"/>
    <b v="1"/>
    <s v="theater/plays"/>
    <n v="1.0055555555555555"/>
    <n v="60.333333333333336"/>
    <x v="1"/>
  </r>
  <r>
    <x v="0"/>
    <s v="GB"/>
    <s v="GBP"/>
    <n v="1415385000"/>
    <n v="1413406695"/>
    <b v="0"/>
    <n v="19"/>
    <b v="1"/>
    <s v="theater/plays"/>
    <n v="1.012"/>
    <n v="79.89473684210526"/>
    <x v="1"/>
  </r>
  <r>
    <x v="0"/>
    <s v="GB"/>
    <s v="GBP"/>
    <n v="1429789992"/>
    <n v="1424609592"/>
    <b v="0"/>
    <n v="17"/>
    <b v="1"/>
    <s v="theater/plays"/>
    <n v="1"/>
    <n v="58.823529411764703"/>
    <x v="1"/>
  </r>
  <r>
    <x v="0"/>
    <s v="US"/>
    <s v="USD"/>
    <n v="1401857940"/>
    <n v="1400725112"/>
    <b v="0"/>
    <n v="44"/>
    <b v="1"/>
    <s v="theater/plays"/>
    <n v="1.1839285714285714"/>
    <n v="75.340909090909093"/>
    <x v="1"/>
  </r>
  <r>
    <x v="0"/>
    <s v="US"/>
    <s v="USD"/>
    <n v="1422853140"/>
    <n v="1421439552"/>
    <b v="0"/>
    <n v="10"/>
    <b v="1"/>
    <s v="theater/plays"/>
    <n v="1.1000000000000001"/>
    <n v="55"/>
    <x v="1"/>
  </r>
  <r>
    <x v="0"/>
    <s v="US"/>
    <s v="USD"/>
    <n v="1433097171"/>
    <n v="1430505171"/>
    <b v="0"/>
    <n v="46"/>
    <b v="1"/>
    <s v="theater/plays"/>
    <n v="1.0266666666666666"/>
    <n v="66.956521739130437"/>
    <x v="1"/>
  </r>
  <r>
    <x v="0"/>
    <s v="US"/>
    <s v="USD"/>
    <n v="1410145200"/>
    <n v="1407197670"/>
    <b v="0"/>
    <n v="11"/>
    <b v="1"/>
    <s v="theater/plays"/>
    <n v="1"/>
    <n v="227.27272727272728"/>
    <x v="1"/>
  </r>
  <r>
    <x v="0"/>
    <s v="GB"/>
    <s v="GBP"/>
    <n v="1404471600"/>
    <n v="1401910634"/>
    <b v="0"/>
    <n v="13"/>
    <b v="1"/>
    <s v="theater/plays"/>
    <n v="1"/>
    <n v="307.69230769230768"/>
    <x v="1"/>
  </r>
  <r>
    <x v="0"/>
    <s v="US"/>
    <s v="USD"/>
    <n v="1412259660"/>
    <n v="1410461299"/>
    <b v="0"/>
    <n v="33"/>
    <b v="1"/>
    <s v="theater/plays"/>
    <n v="1.10046"/>
    <n v="50.020909090909093"/>
    <x v="1"/>
  </r>
  <r>
    <x v="0"/>
    <s v="GB"/>
    <s v="GBP"/>
    <n v="1425478950"/>
    <n v="1422886950"/>
    <b v="0"/>
    <n v="28"/>
    <b v="1"/>
    <s v="theater/plays"/>
    <n v="1.0135000000000001"/>
    <n v="72.392857142857139"/>
    <x v="1"/>
  </r>
  <r>
    <x v="0"/>
    <s v="GB"/>
    <s v="GBP"/>
    <n v="1441547220"/>
    <n v="1439322412"/>
    <b v="0"/>
    <n v="21"/>
    <b v="1"/>
    <s v="theater/plays"/>
    <n v="1.0075000000000001"/>
    <n v="95.952380952380949"/>
    <x v="1"/>
  </r>
  <r>
    <x v="0"/>
    <s v="US"/>
    <s v="USD"/>
    <n v="1411980020"/>
    <n v="1409388020"/>
    <b v="0"/>
    <n v="13"/>
    <b v="1"/>
    <s v="theater/plays"/>
    <n v="1.6942857142857144"/>
    <n v="45.615384615384613"/>
    <x v="1"/>
  </r>
  <r>
    <x v="0"/>
    <s v="GB"/>
    <s v="GBP"/>
    <n v="1442311560"/>
    <n v="1439924246"/>
    <b v="0"/>
    <n v="34"/>
    <b v="1"/>
    <s v="theater/plays"/>
    <n v="1"/>
    <n v="41.029411764705884"/>
    <x v="1"/>
  </r>
  <r>
    <x v="0"/>
    <s v="GB"/>
    <s v="GBP"/>
    <n v="1474844400"/>
    <n v="1469871148"/>
    <b v="0"/>
    <n v="80"/>
    <b v="1"/>
    <s v="theater/plays"/>
    <n v="1.1365000000000001"/>
    <n v="56.825000000000003"/>
    <x v="1"/>
  </r>
  <r>
    <x v="0"/>
    <s v="US"/>
    <s v="USD"/>
    <n v="1410580800"/>
    <n v="1409336373"/>
    <b v="0"/>
    <n v="74"/>
    <b v="1"/>
    <s v="theater/plays"/>
    <n v="1.0156000000000001"/>
    <n v="137.24324324324326"/>
    <x v="1"/>
  </r>
  <r>
    <x v="0"/>
    <s v="US"/>
    <s v="USD"/>
    <n v="1439136000"/>
    <n v="1438188106"/>
    <b v="0"/>
    <n v="7"/>
    <b v="1"/>
    <s v="theater/plays"/>
    <n v="1.06"/>
    <n v="75.714285714285708"/>
    <x v="1"/>
  </r>
  <r>
    <x v="0"/>
    <s v="US"/>
    <s v="USD"/>
    <n v="1461823140"/>
    <n v="1459411371"/>
    <b v="0"/>
    <n v="34"/>
    <b v="1"/>
    <s v="theater/plays"/>
    <n v="1.02"/>
    <n v="99"/>
    <x v="1"/>
  </r>
  <r>
    <x v="0"/>
    <s v="US"/>
    <s v="USD"/>
    <n v="1436587140"/>
    <n v="1434069205"/>
    <b v="0"/>
    <n v="86"/>
    <b v="1"/>
    <s v="theater/plays"/>
    <n v="1.1691666666666667"/>
    <n v="81.569767441860463"/>
    <x v="1"/>
  </r>
  <r>
    <x v="0"/>
    <s v="GB"/>
    <s v="GBP"/>
    <n v="1484740918"/>
    <n v="1483012918"/>
    <b v="0"/>
    <n v="37"/>
    <b v="1"/>
    <s v="theater/plays"/>
    <n v="1.0115151515151515"/>
    <n v="45.108108108108105"/>
    <x v="1"/>
  </r>
  <r>
    <x v="0"/>
    <s v="US"/>
    <s v="USD"/>
    <n v="1436749200"/>
    <n v="1434997018"/>
    <b v="0"/>
    <n v="18"/>
    <b v="1"/>
    <s v="theater/plays"/>
    <n v="1.32"/>
    <n v="36.666666666666664"/>
    <x v="1"/>
  </r>
  <r>
    <x v="0"/>
    <s v="GB"/>
    <s v="GBP"/>
    <n v="1460318400"/>
    <n v="1457881057"/>
    <b v="0"/>
    <n v="22"/>
    <b v="1"/>
    <s v="theater/plays"/>
    <n v="1"/>
    <n v="125"/>
    <x v="1"/>
  </r>
  <r>
    <x v="0"/>
    <s v="US"/>
    <s v="USD"/>
    <n v="1467301334"/>
    <n v="1464709334"/>
    <b v="0"/>
    <n v="26"/>
    <b v="1"/>
    <s v="theater/plays"/>
    <n v="1.28"/>
    <n v="49.230769230769234"/>
    <x v="1"/>
  </r>
  <r>
    <x v="0"/>
    <s v="US"/>
    <s v="USD"/>
    <n v="1411012740"/>
    <n v="1409667827"/>
    <b v="0"/>
    <n v="27"/>
    <b v="1"/>
    <s v="theater/plays"/>
    <n v="1.1895833333333334"/>
    <n v="42.296296296296298"/>
    <x v="1"/>
  </r>
  <r>
    <x v="0"/>
    <s v="US"/>
    <s v="USD"/>
    <n v="1447269367"/>
    <n v="1444673767"/>
    <b v="0"/>
    <n v="8"/>
    <b v="1"/>
    <s v="theater/plays"/>
    <n v="1.262"/>
    <n v="78.875"/>
    <x v="1"/>
  </r>
  <r>
    <x v="0"/>
    <s v="US"/>
    <s v="USD"/>
    <n v="1443711623"/>
    <n v="1440687623"/>
    <b v="0"/>
    <n v="204"/>
    <b v="1"/>
    <s v="theater/plays"/>
    <n v="1.5620000000000001"/>
    <n v="38.284313725490193"/>
    <x v="1"/>
  </r>
  <r>
    <x v="0"/>
    <s v="GB"/>
    <s v="GBP"/>
    <n v="1443808800"/>
    <n v="1441120910"/>
    <b v="0"/>
    <n v="46"/>
    <b v="1"/>
    <s v="theater/plays"/>
    <n v="1.0315000000000001"/>
    <n v="44.847826086956523"/>
    <x v="1"/>
  </r>
  <r>
    <x v="0"/>
    <s v="GB"/>
    <s v="GBP"/>
    <n v="1450612740"/>
    <n v="1448040425"/>
    <b v="0"/>
    <n v="17"/>
    <b v="1"/>
    <s v="theater/plays"/>
    <n v="1.5333333333333334"/>
    <n v="13.529411764705882"/>
    <x v="1"/>
  </r>
  <r>
    <x v="0"/>
    <s v="CA"/>
    <s v="CAD"/>
    <n v="1416211140"/>
    <n v="1413016216"/>
    <b v="0"/>
    <n v="28"/>
    <b v="1"/>
    <s v="theater/plays"/>
    <n v="1.8044444444444445"/>
    <n v="43.5"/>
    <x v="1"/>
  </r>
  <r>
    <x v="0"/>
    <s v="GB"/>
    <s v="GBP"/>
    <n v="1471428340"/>
    <n v="1469009140"/>
    <b v="0"/>
    <n v="83"/>
    <b v="1"/>
    <s v="theater/plays"/>
    <n v="1.2845"/>
    <n v="30.951807228915662"/>
    <x v="1"/>
  </r>
  <r>
    <x v="0"/>
    <s v="US"/>
    <s v="USD"/>
    <n v="1473358122"/>
    <n v="1471543722"/>
    <b v="0"/>
    <n v="13"/>
    <b v="1"/>
    <s v="theater/plays"/>
    <n v="1.1966666666666668"/>
    <n v="55.230769230769234"/>
    <x v="1"/>
  </r>
  <r>
    <x v="0"/>
    <s v="GB"/>
    <s v="GBP"/>
    <n v="1466899491"/>
    <n v="1464307491"/>
    <b v="0"/>
    <n v="8"/>
    <b v="1"/>
    <s v="theater/plays"/>
    <n v="1.23"/>
    <n v="46.125"/>
    <x v="1"/>
  </r>
  <r>
    <x v="0"/>
    <s v="GB"/>
    <s v="GBP"/>
    <n v="1441042275"/>
    <n v="1438882275"/>
    <b v="0"/>
    <n v="32"/>
    <b v="1"/>
    <s v="theater/plays"/>
    <n v="1.05"/>
    <n v="39.375"/>
    <x v="1"/>
  </r>
  <r>
    <x v="0"/>
    <s v="US"/>
    <s v="USD"/>
    <n v="1410099822"/>
    <n v="1404915822"/>
    <b v="0"/>
    <n v="85"/>
    <b v="1"/>
    <s v="theater/plays"/>
    <n v="1.0223636363636364"/>
    <n v="66.152941176470591"/>
    <x v="1"/>
  </r>
  <r>
    <x v="0"/>
    <s v="DE"/>
    <s v="EUR"/>
    <n v="1435255659"/>
    <n v="1432663659"/>
    <b v="0"/>
    <n v="29"/>
    <b v="1"/>
    <s v="theater/plays"/>
    <n v="1.0466666666666666"/>
    <n v="54.137931034482762"/>
    <x v="1"/>
  </r>
  <r>
    <x v="0"/>
    <s v="US"/>
    <s v="USD"/>
    <n v="1425758257"/>
    <n v="1423166257"/>
    <b v="0"/>
    <n v="24"/>
    <b v="1"/>
    <s v="theater/plays"/>
    <n v="1"/>
    <n v="104.16666666666667"/>
    <x v="1"/>
  </r>
  <r>
    <x v="0"/>
    <s v="US"/>
    <s v="USD"/>
    <n v="1428780159"/>
    <n v="1426188159"/>
    <b v="0"/>
    <n v="8"/>
    <b v="1"/>
    <s v="theater/plays"/>
    <n v="1.004"/>
    <n v="31.375"/>
    <x v="1"/>
  </r>
  <r>
    <x v="0"/>
    <s v="US"/>
    <s v="USD"/>
    <n v="1427860740"/>
    <n v="1426002684"/>
    <b v="0"/>
    <n v="19"/>
    <b v="1"/>
    <s v="theater/plays"/>
    <n v="1.0227272727272727"/>
    <n v="59.210526315789473"/>
    <x v="1"/>
  </r>
  <r>
    <x v="0"/>
    <s v="US"/>
    <s v="USD"/>
    <n v="1463198340"/>
    <n v="1461117201"/>
    <b v="0"/>
    <n v="336"/>
    <b v="1"/>
    <s v="theater/plays"/>
    <n v="1.1440928571428572"/>
    <n v="119.17633928571429"/>
    <x v="1"/>
  </r>
  <r>
    <x v="0"/>
    <s v="US"/>
    <s v="USD"/>
    <n v="1457139600"/>
    <n v="1455230214"/>
    <b v="0"/>
    <n v="13"/>
    <b v="1"/>
    <s v="theater/plays"/>
    <n v="1.019047619047619"/>
    <n v="164.61538461538461"/>
    <x v="1"/>
  </r>
  <r>
    <x v="0"/>
    <s v="GB"/>
    <s v="GBP"/>
    <n v="1441358873"/>
    <n v="1438939673"/>
    <b v="0"/>
    <n v="42"/>
    <b v="1"/>
    <s v="theater/plays"/>
    <n v="1.02"/>
    <n v="24.285714285714285"/>
    <x v="1"/>
  </r>
  <r>
    <x v="0"/>
    <s v="GB"/>
    <s v="GBP"/>
    <n v="1462224398"/>
    <n v="1459632398"/>
    <b v="0"/>
    <n v="64"/>
    <b v="1"/>
    <s v="theater/plays"/>
    <n v="1.048"/>
    <n v="40.9375"/>
    <x v="1"/>
  </r>
  <r>
    <x v="0"/>
    <s v="US"/>
    <s v="USD"/>
    <n v="1400796420"/>
    <n v="1398342170"/>
    <b v="0"/>
    <n v="25"/>
    <b v="1"/>
    <s v="theater/plays"/>
    <n v="1.0183333333333333"/>
    <n v="61.1"/>
    <x v="1"/>
  </r>
  <r>
    <x v="0"/>
    <s v="GB"/>
    <s v="GBP"/>
    <n v="1403964324"/>
    <n v="1401372324"/>
    <b v="0"/>
    <n v="20"/>
    <b v="1"/>
    <s v="theater/plays"/>
    <n v="1"/>
    <n v="38.65"/>
    <x v="1"/>
  </r>
  <r>
    <x v="0"/>
    <s v="US"/>
    <s v="USD"/>
    <n v="1439337600"/>
    <n v="1436575280"/>
    <b v="0"/>
    <n v="104"/>
    <b v="1"/>
    <s v="theater/plays"/>
    <n v="1.0627272727272727"/>
    <n v="56.20192307692308"/>
    <x v="1"/>
  </r>
  <r>
    <x v="0"/>
    <s v="US"/>
    <s v="USD"/>
    <n v="1423674000"/>
    <n v="1421025159"/>
    <b v="0"/>
    <n v="53"/>
    <b v="1"/>
    <s v="theater/plays"/>
    <n v="1.1342219999999998"/>
    <n v="107.00207547169811"/>
    <x v="1"/>
  </r>
  <r>
    <x v="0"/>
    <s v="IT"/>
    <s v="EUR"/>
    <n v="1479382594"/>
    <n v="1476786994"/>
    <b v="0"/>
    <n v="14"/>
    <b v="1"/>
    <s v="theater/plays"/>
    <n v="1"/>
    <n v="171.42857142857142"/>
    <x v="1"/>
  </r>
  <r>
    <x v="0"/>
    <s v="GB"/>
    <s v="GBP"/>
    <n v="1408289724"/>
    <n v="1403105724"/>
    <b v="0"/>
    <n v="20"/>
    <b v="1"/>
    <s v="theater/plays"/>
    <n v="1.0045454545454546"/>
    <n v="110.5"/>
    <x v="1"/>
  </r>
  <r>
    <x v="0"/>
    <s v="US"/>
    <s v="USD"/>
    <n v="1399271911"/>
    <n v="1396334311"/>
    <b v="0"/>
    <n v="558"/>
    <b v="1"/>
    <s v="theater/plays"/>
    <n v="1.0003599999999999"/>
    <n v="179.27598566308242"/>
    <x v="1"/>
  </r>
  <r>
    <x v="0"/>
    <s v="GB"/>
    <s v="GBP"/>
    <n v="1435352400"/>
    <n v="1431718575"/>
    <b v="0"/>
    <n v="22"/>
    <b v="1"/>
    <s v="theater/plays"/>
    <n v="1.44"/>
    <n v="22.90909090909091"/>
    <x v="1"/>
  </r>
  <r>
    <x v="0"/>
    <s v="AU"/>
    <s v="AUD"/>
    <n v="1438333080"/>
    <n v="1436408308"/>
    <b v="0"/>
    <n v="24"/>
    <b v="1"/>
    <s v="theater/plays"/>
    <n v="1.0349999999999999"/>
    <n v="43.125"/>
    <x v="1"/>
  </r>
  <r>
    <x v="0"/>
    <s v="CA"/>
    <s v="CAD"/>
    <n v="1432694700"/>
    <n v="1429651266"/>
    <b v="0"/>
    <n v="74"/>
    <b v="1"/>
    <s v="theater/plays"/>
    <n v="1.0843750000000001"/>
    <n v="46.891891891891895"/>
    <x v="1"/>
  </r>
  <r>
    <x v="0"/>
    <s v="US"/>
    <s v="USD"/>
    <n v="1438799760"/>
    <n v="1437236378"/>
    <b v="0"/>
    <n v="54"/>
    <b v="1"/>
    <s v="theater/plays"/>
    <n v="1.024"/>
    <n v="47.407407407407405"/>
    <x v="1"/>
  </r>
  <r>
    <x v="0"/>
    <s v="GB"/>
    <s v="GBP"/>
    <n v="1457906400"/>
    <n v="1457115427"/>
    <b v="0"/>
    <n v="31"/>
    <b v="1"/>
    <s v="theater/plays"/>
    <n v="1.4888888888888889"/>
    <n v="15.129032258064516"/>
    <x v="1"/>
  </r>
  <r>
    <x v="0"/>
    <s v="GB"/>
    <s v="GBP"/>
    <n v="1470078000"/>
    <n v="1467648456"/>
    <b v="0"/>
    <n v="25"/>
    <b v="1"/>
    <s v="theater/plays"/>
    <n v="1.0549000000000002"/>
    <n v="21.098000000000003"/>
    <x v="1"/>
  </r>
  <r>
    <x v="0"/>
    <s v="GB"/>
    <s v="GBP"/>
    <n v="1444060800"/>
    <n v="1440082649"/>
    <b v="0"/>
    <n v="17"/>
    <b v="1"/>
    <s v="theater/plays"/>
    <n v="1.0049999999999999"/>
    <n v="59.117647058823529"/>
    <x v="1"/>
  </r>
  <r>
    <x v="0"/>
    <s v="US"/>
    <s v="USD"/>
    <n v="1420048208"/>
    <n v="1417456208"/>
    <b v="0"/>
    <n v="12"/>
    <b v="1"/>
    <s v="theater/plays"/>
    <n v="1.3055555555555556"/>
    <n v="97.916666666666671"/>
    <x v="1"/>
  </r>
  <r>
    <x v="0"/>
    <s v="GB"/>
    <s v="GBP"/>
    <n v="1422015083"/>
    <n v="1419423083"/>
    <b v="0"/>
    <n v="38"/>
    <b v="1"/>
    <s v="theater/plays"/>
    <n v="1.0475000000000001"/>
    <n v="55.131578947368418"/>
    <x v="1"/>
  </r>
  <r>
    <x v="0"/>
    <s v="GB"/>
    <s v="GBP"/>
    <n v="1433964444"/>
    <n v="1431372444"/>
    <b v="0"/>
    <n v="41"/>
    <b v="1"/>
    <s v="theater/plays"/>
    <n v="1.0880000000000001"/>
    <n v="26.536585365853657"/>
    <x v="1"/>
  </r>
  <r>
    <x v="0"/>
    <s v="US"/>
    <s v="USD"/>
    <n v="1410975994"/>
    <n v="1408383994"/>
    <b v="0"/>
    <n v="19"/>
    <b v="1"/>
    <s v="theater/plays"/>
    <n v="1.1100000000000001"/>
    <n v="58.421052631578945"/>
    <x v="1"/>
  </r>
  <r>
    <x v="0"/>
    <s v="US"/>
    <s v="USD"/>
    <n v="1420734696"/>
    <n v="1418142696"/>
    <b v="0"/>
    <n v="41"/>
    <b v="1"/>
    <s v="theater/plays"/>
    <n v="1.0047999999999999"/>
    <n v="122.53658536585365"/>
    <x v="1"/>
  </r>
  <r>
    <x v="0"/>
    <s v="US"/>
    <s v="USD"/>
    <n v="1420009200"/>
    <n v="1417593483"/>
    <b v="0"/>
    <n v="26"/>
    <b v="1"/>
    <s v="theater/plays"/>
    <n v="1.1435"/>
    <n v="87.961538461538467"/>
    <x v="1"/>
  </r>
  <r>
    <x v="0"/>
    <s v="GB"/>
    <s v="GBP"/>
    <n v="1414701413"/>
    <n v="1412109413"/>
    <b v="0"/>
    <n v="25"/>
    <b v="1"/>
    <s v="theater/plays"/>
    <n v="1.2206666666666666"/>
    <n v="73.239999999999995"/>
    <x v="1"/>
  </r>
  <r>
    <x v="0"/>
    <s v="GB"/>
    <s v="GBP"/>
    <n v="1434894082"/>
    <n v="1432302082"/>
    <b v="0"/>
    <n v="9"/>
    <b v="1"/>
    <s v="theater/plays"/>
    <n v="1"/>
    <n v="55.555555555555557"/>
    <x v="1"/>
  </r>
  <r>
    <x v="0"/>
    <s v="GB"/>
    <s v="GBP"/>
    <n v="1415440846"/>
    <n v="1412845246"/>
    <b v="0"/>
    <n v="78"/>
    <b v="1"/>
    <s v="theater/plays"/>
    <n v="1.028"/>
    <n v="39.53846153846154"/>
    <x v="1"/>
  </r>
  <r>
    <x v="0"/>
    <s v="US"/>
    <s v="USD"/>
    <n v="1415921848"/>
    <n v="1413326248"/>
    <b v="0"/>
    <n v="45"/>
    <b v="1"/>
    <s v="theater/plays"/>
    <n v="1.0612068965517241"/>
    <n v="136.77777777777777"/>
    <x v="1"/>
  </r>
  <r>
    <x v="0"/>
    <s v="US"/>
    <s v="USD"/>
    <n v="1470887940"/>
    <n v="1468176527"/>
    <b v="0"/>
    <n v="102"/>
    <b v="1"/>
    <s v="theater/plays"/>
    <n v="1.0133000000000001"/>
    <n v="99.343137254901961"/>
    <x v="1"/>
  </r>
  <r>
    <x v="0"/>
    <s v="US"/>
    <s v="USD"/>
    <n v="1480947054"/>
    <n v="1475759454"/>
    <b v="0"/>
    <n v="5"/>
    <b v="1"/>
    <s v="theater/plays"/>
    <n v="1"/>
    <n v="20"/>
    <x v="1"/>
  </r>
  <r>
    <x v="0"/>
    <s v="US"/>
    <s v="USD"/>
    <n v="1430029680"/>
    <n v="1427741583"/>
    <b v="0"/>
    <n v="27"/>
    <b v="1"/>
    <s v="theater/plays"/>
    <n v="1.3"/>
    <n v="28.888888888888889"/>
    <x v="1"/>
  </r>
  <r>
    <x v="0"/>
    <s v="GB"/>
    <s v="GBP"/>
    <n v="1462037777"/>
    <n v="1459445777"/>
    <b v="0"/>
    <n v="37"/>
    <b v="1"/>
    <s v="theater/plays"/>
    <n v="1.0001333333333333"/>
    <n v="40.545945945945945"/>
    <x v="1"/>
  </r>
  <r>
    <x v="0"/>
    <s v="GB"/>
    <s v="GBP"/>
    <n v="1459444656"/>
    <n v="1456856256"/>
    <b v="0"/>
    <n v="14"/>
    <b v="1"/>
    <s v="theater/plays"/>
    <n v="1"/>
    <n v="35.714285714285715"/>
    <x v="1"/>
  </r>
  <r>
    <x v="0"/>
    <s v="US"/>
    <s v="USD"/>
    <n v="1425185940"/>
    <n v="1421900022"/>
    <b v="0"/>
    <n v="27"/>
    <b v="1"/>
    <s v="theater/plays"/>
    <n v="1.1388888888888888"/>
    <n v="37.962962962962962"/>
    <x v="1"/>
  </r>
  <r>
    <x v="0"/>
    <s v="GB"/>
    <s v="GBP"/>
    <n v="1406719110"/>
    <n v="1405509510"/>
    <b v="0"/>
    <n v="45"/>
    <b v="1"/>
    <s v="theater/plays"/>
    <n v="1"/>
    <n v="33.333333333333336"/>
    <x v="1"/>
  </r>
  <r>
    <x v="0"/>
    <s v="US"/>
    <s v="USD"/>
    <n v="1459822682"/>
    <n v="1458613082"/>
    <b v="0"/>
    <n v="49"/>
    <b v="1"/>
    <s v="theater/plays"/>
    <n v="2.87"/>
    <n v="58.571428571428569"/>
    <x v="1"/>
  </r>
  <r>
    <x v="0"/>
    <s v="US"/>
    <s v="USD"/>
    <n v="1460970805"/>
    <n v="1455790405"/>
    <b v="0"/>
    <n v="24"/>
    <b v="1"/>
    <s v="theater/plays"/>
    <n v="1.085"/>
    <n v="135.625"/>
    <x v="1"/>
  </r>
  <r>
    <x v="0"/>
    <s v="GB"/>
    <s v="GBP"/>
    <n v="1436772944"/>
    <n v="1434180944"/>
    <b v="0"/>
    <n v="112"/>
    <b v="1"/>
    <s v="theater/plays"/>
    <n v="1.155"/>
    <n v="30.9375"/>
    <x v="1"/>
  </r>
  <r>
    <x v="0"/>
    <s v="US"/>
    <s v="USD"/>
    <n v="1419181890"/>
    <n v="1416589890"/>
    <b v="0"/>
    <n v="23"/>
    <b v="1"/>
    <s v="theater/plays"/>
    <n v="1.1911764705882353"/>
    <n v="176.08695652173913"/>
    <x v="1"/>
  </r>
  <r>
    <x v="0"/>
    <s v="US"/>
    <s v="USD"/>
    <n v="1474649070"/>
    <n v="1469465070"/>
    <b v="0"/>
    <n v="54"/>
    <b v="1"/>
    <s v="theater/plays"/>
    <n v="1.0942666666666667"/>
    <n v="151.9814814814815"/>
    <x v="1"/>
  </r>
  <r>
    <x v="0"/>
    <s v="GB"/>
    <s v="GBP"/>
    <n v="1467054000"/>
    <n v="1463144254"/>
    <b v="0"/>
    <n v="28"/>
    <b v="1"/>
    <s v="theater/plays"/>
    <n v="1.266"/>
    <n v="22.607142857142858"/>
    <x v="1"/>
  </r>
  <r>
    <x v="0"/>
    <s v="GB"/>
    <s v="GBP"/>
    <n v="1430348400"/>
    <n v="1428436410"/>
    <b v="0"/>
    <n v="11"/>
    <b v="1"/>
    <s v="theater/plays"/>
    <n v="1.0049999999999999"/>
    <n v="18.272727272727273"/>
    <x v="1"/>
  </r>
  <r>
    <x v="0"/>
    <s v="US"/>
    <s v="USD"/>
    <n v="1432654347"/>
    <n v="1430494347"/>
    <b v="0"/>
    <n v="62"/>
    <b v="1"/>
    <s v="theater/plays"/>
    <n v="1.2749999999999999"/>
    <n v="82.258064516129039"/>
    <x v="1"/>
  </r>
  <r>
    <x v="0"/>
    <s v="GB"/>
    <s v="GBP"/>
    <n v="1413792034"/>
    <n v="1411200034"/>
    <b v="0"/>
    <n v="73"/>
    <b v="1"/>
    <s v="theater/plays"/>
    <n v="1.0005999999999999"/>
    <n v="68.534246575342465"/>
    <x v="1"/>
  </r>
  <r>
    <x v="0"/>
    <s v="US"/>
    <s v="USD"/>
    <n v="1422075540"/>
    <n v="1419979544"/>
    <b v="0"/>
    <n v="18"/>
    <b v="1"/>
    <s v="theater/plays"/>
    <n v="1.75"/>
    <n v="68.055555555555557"/>
    <x v="1"/>
  </r>
  <r>
    <x v="0"/>
    <s v="US"/>
    <s v="USD"/>
    <n v="1423630740"/>
    <n v="1418673307"/>
    <b v="0"/>
    <n v="35"/>
    <b v="1"/>
    <s v="theater/plays"/>
    <n v="1.2725"/>
    <n v="72.714285714285708"/>
    <x v="1"/>
  </r>
  <r>
    <x v="0"/>
    <s v="US"/>
    <s v="USD"/>
    <n v="1420489560"/>
    <n v="1417469639"/>
    <b v="0"/>
    <n v="43"/>
    <b v="1"/>
    <s v="theater/plays"/>
    <n v="1.1063333333333334"/>
    <n v="77.186046511627907"/>
    <x v="1"/>
  </r>
  <r>
    <x v="0"/>
    <s v="US"/>
    <s v="USD"/>
    <n v="1472952982"/>
    <n v="1470792982"/>
    <b v="0"/>
    <n v="36"/>
    <b v="1"/>
    <s v="theater/plays"/>
    <n v="1.2593749999999999"/>
    <n v="55.972222222222221"/>
    <x v="1"/>
  </r>
  <r>
    <x v="0"/>
    <s v="US"/>
    <s v="USD"/>
    <n v="1426229940"/>
    <n v="1423959123"/>
    <b v="0"/>
    <n v="62"/>
    <b v="1"/>
    <s v="theater/plays"/>
    <n v="1.1850000000000001"/>
    <n v="49.693548387096776"/>
    <x v="1"/>
  </r>
  <r>
    <x v="0"/>
    <s v="CA"/>
    <s v="CAD"/>
    <n v="1409072982"/>
    <n v="1407258582"/>
    <b v="0"/>
    <n v="15"/>
    <b v="1"/>
    <s v="theater/plays"/>
    <n v="1.0772727272727274"/>
    <n v="79"/>
    <x v="1"/>
  </r>
  <r>
    <x v="0"/>
    <s v="US"/>
    <s v="USD"/>
    <n v="1456984740"/>
    <n v="1455717790"/>
    <b v="0"/>
    <n v="33"/>
    <b v="1"/>
    <s v="theater/plays"/>
    <n v="1.026"/>
    <n v="77.727272727272734"/>
    <x v="1"/>
  </r>
  <r>
    <x v="0"/>
    <s v="US"/>
    <s v="USD"/>
    <n v="1409720340"/>
    <n v="1408129822"/>
    <b v="0"/>
    <n v="27"/>
    <b v="1"/>
    <s v="theater/plays"/>
    <n v="1.101"/>
    <n v="40.777777777777779"/>
    <x v="1"/>
  </r>
  <r>
    <x v="0"/>
    <s v="US"/>
    <s v="USD"/>
    <n v="1440892800"/>
    <n v="1438715077"/>
    <b v="0"/>
    <n v="17"/>
    <b v="1"/>
    <s v="theater/plays"/>
    <n v="2.02"/>
    <n v="59.411764705882355"/>
    <x v="1"/>
  </r>
  <r>
    <x v="0"/>
    <s v="US"/>
    <s v="USD"/>
    <n v="1476390164"/>
    <n v="1473970964"/>
    <b v="0"/>
    <n v="4"/>
    <b v="1"/>
    <s v="theater/plays"/>
    <n v="1.3"/>
    <n v="3.25"/>
    <x v="1"/>
  </r>
  <r>
    <x v="0"/>
    <s v="GB"/>
    <s v="GBP"/>
    <n v="1421452682"/>
    <n v="1418860682"/>
    <b v="0"/>
    <n v="53"/>
    <b v="1"/>
    <s v="theater/plays"/>
    <n v="1.0435000000000001"/>
    <n v="39.377358490566039"/>
    <x v="1"/>
  </r>
  <r>
    <x v="0"/>
    <s v="US"/>
    <s v="USD"/>
    <n v="1463520479"/>
    <n v="1458336479"/>
    <b v="0"/>
    <n v="49"/>
    <b v="1"/>
    <s v="theater/plays"/>
    <n v="1.0004999999999999"/>
    <n v="81.673469387755105"/>
    <x v="1"/>
  </r>
  <r>
    <x v="0"/>
    <s v="US"/>
    <s v="USD"/>
    <n v="1446759880"/>
    <n v="1444164280"/>
    <b v="0"/>
    <n v="57"/>
    <b v="1"/>
    <s v="theater/plays"/>
    <n v="1.7066666666666668"/>
    <n v="44.912280701754383"/>
    <x v="1"/>
  </r>
  <r>
    <x v="0"/>
    <s v="US"/>
    <s v="USD"/>
    <n v="1461913140"/>
    <n v="1461370956"/>
    <b v="0"/>
    <n v="69"/>
    <b v="1"/>
    <s v="theater/plays"/>
    <n v="1.1283333333333334"/>
    <n v="49.05797101449275"/>
    <x v="1"/>
  </r>
  <r>
    <x v="0"/>
    <s v="GB"/>
    <s v="GBP"/>
    <n v="1455390126"/>
    <n v="1452798126"/>
    <b v="0"/>
    <n v="15"/>
    <b v="1"/>
    <s v="theater/plays"/>
    <n v="1.84"/>
    <n v="30.666666666666668"/>
    <x v="1"/>
  </r>
  <r>
    <x v="0"/>
    <s v="GB"/>
    <s v="GBP"/>
    <n v="1471185057"/>
    <n v="1468593057"/>
    <b v="0"/>
    <n v="64"/>
    <b v="1"/>
    <s v="theater/plays"/>
    <n v="1.3026666666666666"/>
    <n v="61.0625"/>
    <x v="1"/>
  </r>
  <r>
    <x v="0"/>
    <s v="GB"/>
    <s v="GBP"/>
    <n v="1450137600"/>
    <n v="1448924882"/>
    <b v="0"/>
    <n v="20"/>
    <b v="1"/>
    <s v="theater/plays"/>
    <n v="1.0545454545454545"/>
    <n v="29"/>
    <x v="1"/>
  </r>
  <r>
    <x v="0"/>
    <s v="GB"/>
    <s v="GBP"/>
    <n v="1466172000"/>
    <n v="1463418090"/>
    <b v="0"/>
    <n v="27"/>
    <b v="1"/>
    <s v="theater/plays"/>
    <n v="1"/>
    <n v="29.62962962962963"/>
    <x v="1"/>
  </r>
  <r>
    <x v="0"/>
    <s v="GB"/>
    <s v="GBP"/>
    <n v="1459378085"/>
    <n v="1456789685"/>
    <b v="0"/>
    <n v="21"/>
    <b v="1"/>
    <s v="theater/plays"/>
    <n v="1.5331632653061225"/>
    <n v="143.0952380952381"/>
    <x v="1"/>
  </r>
  <r>
    <x v="0"/>
    <s v="GB"/>
    <s v="GBP"/>
    <n v="1439806936"/>
    <n v="1437214936"/>
    <b v="0"/>
    <n v="31"/>
    <b v="1"/>
    <s v="theater/plays"/>
    <n v="1.623"/>
    <n v="52.354838709677416"/>
    <x v="1"/>
  </r>
  <r>
    <x v="0"/>
    <s v="GB"/>
    <s v="GBP"/>
    <n v="1428483201"/>
    <n v="1425891201"/>
    <b v="0"/>
    <n v="51"/>
    <b v="1"/>
    <s v="theater/plays"/>
    <n v="1.36"/>
    <n v="66.666666666666671"/>
    <x v="1"/>
  </r>
  <r>
    <x v="0"/>
    <s v="CA"/>
    <s v="CAD"/>
    <n v="1402334811"/>
    <n v="1401470811"/>
    <b v="0"/>
    <n v="57"/>
    <b v="1"/>
    <s v="theater/plays"/>
    <n v="1.444"/>
    <n v="126.66666666666667"/>
    <x v="1"/>
  </r>
  <r>
    <x v="0"/>
    <s v="US"/>
    <s v="USD"/>
    <n v="1403964574"/>
    <n v="1401372574"/>
    <b v="0"/>
    <n v="20"/>
    <b v="1"/>
    <s v="theater/plays"/>
    <n v="1"/>
    <n v="62.5"/>
    <x v="1"/>
  </r>
  <r>
    <x v="0"/>
    <s v="US"/>
    <s v="USD"/>
    <n v="1434675616"/>
    <n v="1432083616"/>
    <b v="0"/>
    <n v="71"/>
    <b v="1"/>
    <s v="theater/plays"/>
    <n v="1.008"/>
    <n v="35.492957746478872"/>
    <x v="1"/>
  </r>
  <r>
    <x v="0"/>
    <s v="GB"/>
    <s v="GBP"/>
    <n v="1449756896"/>
    <n v="1447164896"/>
    <b v="0"/>
    <n v="72"/>
    <b v="1"/>
    <s v="theater/plays"/>
    <n v="1.0680000000000001"/>
    <n v="37.083333333333336"/>
    <x v="1"/>
  </r>
  <r>
    <x v="0"/>
    <s v="GB"/>
    <s v="GBP"/>
    <n v="1426801664"/>
    <n v="1424213264"/>
    <b v="0"/>
    <n v="45"/>
    <b v="1"/>
    <s v="theater/plays"/>
    <n v="1.248"/>
    <n v="69.333333333333329"/>
    <x v="1"/>
  </r>
  <r>
    <x v="0"/>
    <s v="GB"/>
    <s v="GBP"/>
    <n v="1488240000"/>
    <n v="1486996729"/>
    <b v="0"/>
    <n v="51"/>
    <b v="1"/>
    <s v="theater/plays"/>
    <n v="1.1891891891891893"/>
    <n v="17.254901960784313"/>
    <x v="1"/>
  </r>
  <r>
    <x v="0"/>
    <s v="GB"/>
    <s v="GBP"/>
    <n v="1433343850"/>
    <n v="1430751850"/>
    <b v="0"/>
    <n v="56"/>
    <b v="1"/>
    <s v="theater/plays"/>
    <n v="1.01"/>
    <n v="36.071428571428569"/>
    <x v="1"/>
  </r>
  <r>
    <x v="0"/>
    <s v="US"/>
    <s v="USD"/>
    <n v="1479592800"/>
    <n v="1476760226"/>
    <b v="0"/>
    <n v="17"/>
    <b v="1"/>
    <s v="theater/plays"/>
    <n v="1.1299999999999999"/>
    <n v="66.470588235294116"/>
    <x v="1"/>
  </r>
  <r>
    <x v="0"/>
    <s v="US"/>
    <s v="USD"/>
    <n v="1425528000"/>
    <n v="1422916261"/>
    <b v="0"/>
    <n v="197"/>
    <b v="1"/>
    <s v="theater/plays"/>
    <n v="1.0519047619047619"/>
    <n v="56.065989847715734"/>
    <x v="1"/>
  </r>
  <r>
    <x v="0"/>
    <s v="US"/>
    <s v="USD"/>
    <n v="1475269200"/>
    <n v="1473200844"/>
    <b v="0"/>
    <n v="70"/>
    <b v="1"/>
    <s v="theater/plays"/>
    <n v="1.0973333333333333"/>
    <n v="47.028571428571432"/>
    <x v="1"/>
  </r>
  <r>
    <x v="0"/>
    <s v="US"/>
    <s v="USD"/>
    <n v="1411874580"/>
    <n v="1409030371"/>
    <b v="0"/>
    <n v="21"/>
    <b v="1"/>
    <s v="theater/plays"/>
    <n v="1.00099"/>
    <n v="47.666190476190479"/>
    <x v="1"/>
  </r>
  <r>
    <x v="0"/>
    <s v="US"/>
    <s v="USD"/>
    <n v="1406358000"/>
    <n v="1404841270"/>
    <b v="0"/>
    <n v="34"/>
    <b v="1"/>
    <s v="theater/plays"/>
    <n v="1.2"/>
    <n v="88.235294117647058"/>
    <x v="1"/>
  </r>
  <r>
    <x v="0"/>
    <s v="US"/>
    <s v="USD"/>
    <n v="1471977290"/>
    <n v="1466793290"/>
    <b v="0"/>
    <n v="39"/>
    <b v="1"/>
    <s v="theater/plays"/>
    <n v="1.0493333333333332"/>
    <n v="80.717948717948715"/>
    <x v="1"/>
  </r>
  <r>
    <x v="0"/>
    <s v="GB"/>
    <s v="GBP"/>
    <n v="1435851577"/>
    <n v="1433259577"/>
    <b v="0"/>
    <n v="78"/>
    <b v="1"/>
    <s v="theater/plays"/>
    <n v="1.0266666666666666"/>
    <n v="39.487179487179489"/>
    <x v="1"/>
  </r>
  <r>
    <x v="0"/>
    <s v="GB"/>
    <s v="GBP"/>
    <n v="1408204857"/>
    <n v="1406390457"/>
    <b v="0"/>
    <n v="48"/>
    <b v="1"/>
    <s v="theater/plays"/>
    <n v="1.0182500000000001"/>
    <n v="84.854166666666671"/>
    <x v="1"/>
  </r>
  <r>
    <x v="0"/>
    <s v="US"/>
    <s v="USD"/>
    <n v="1463803140"/>
    <n v="1459446487"/>
    <b v="0"/>
    <n v="29"/>
    <b v="1"/>
    <s v="theater/plays"/>
    <n v="1"/>
    <n v="68.965517241379317"/>
    <x v="1"/>
  </r>
  <r>
    <x v="2"/>
    <s v="US"/>
    <s v="USD"/>
    <n v="1450040396"/>
    <n v="1444852796"/>
    <b v="0"/>
    <n v="0"/>
    <b v="0"/>
    <s v="theater/musical"/>
    <n v="0"/>
    <n v="0"/>
    <x v="1"/>
  </r>
  <r>
    <x v="2"/>
    <s v="US"/>
    <s v="USD"/>
    <n v="1462467600"/>
    <n v="1457403364"/>
    <b v="0"/>
    <n v="2"/>
    <b v="0"/>
    <s v="theater/musical"/>
    <n v="1.9999999999999999E-6"/>
    <n v="1"/>
    <x v="1"/>
  </r>
  <r>
    <x v="2"/>
    <s v="GB"/>
    <s v="GBP"/>
    <n v="1417295990"/>
    <n v="1414700390"/>
    <b v="0"/>
    <n v="1"/>
    <b v="0"/>
    <s v="theater/musical"/>
    <n v="3.3333333333333332E-4"/>
    <n v="1"/>
    <x v="1"/>
  </r>
  <r>
    <x v="2"/>
    <s v="US"/>
    <s v="USD"/>
    <n v="1411444740"/>
    <n v="1409335497"/>
    <b v="0"/>
    <n v="59"/>
    <b v="0"/>
    <s v="theater/musical"/>
    <n v="0.51023391812865493"/>
    <n v="147.88135593220338"/>
    <x v="1"/>
  </r>
  <r>
    <x v="2"/>
    <s v="GB"/>
    <s v="GBP"/>
    <n v="1416781749"/>
    <n v="1415053749"/>
    <b v="0"/>
    <n v="1"/>
    <b v="0"/>
    <s v="theater/musical"/>
    <n v="0.2"/>
    <n v="100"/>
    <x v="1"/>
  </r>
  <r>
    <x v="2"/>
    <s v="US"/>
    <s v="USD"/>
    <n v="1479517200"/>
    <n v="1475765867"/>
    <b v="0"/>
    <n v="31"/>
    <b v="0"/>
    <s v="theater/musical"/>
    <n v="0.35239999999999999"/>
    <n v="56.838709677419352"/>
    <x v="1"/>
  </r>
  <r>
    <x v="2"/>
    <s v="CA"/>
    <s v="CAD"/>
    <n v="1484366340"/>
    <n v="1480219174"/>
    <b v="0"/>
    <n v="18"/>
    <b v="0"/>
    <s v="theater/musical"/>
    <n v="4.2466666666666666E-2"/>
    <n v="176.94444444444446"/>
    <x v="1"/>
  </r>
  <r>
    <x v="2"/>
    <s v="US"/>
    <s v="USD"/>
    <n v="1461186676"/>
    <n v="1458594676"/>
    <b v="0"/>
    <n v="10"/>
    <b v="0"/>
    <s v="theater/musical"/>
    <n v="0.36457142857142855"/>
    <n v="127.6"/>
    <x v="1"/>
  </r>
  <r>
    <x v="2"/>
    <s v="US"/>
    <s v="USD"/>
    <n v="1442248829"/>
    <n v="1439224829"/>
    <b v="0"/>
    <n v="0"/>
    <b v="0"/>
    <s v="theater/musical"/>
    <n v="0"/>
    <n v="0"/>
    <x v="1"/>
  </r>
  <r>
    <x v="2"/>
    <s v="US"/>
    <s v="USD"/>
    <n v="1420130935"/>
    <n v="1417538935"/>
    <b v="0"/>
    <n v="14"/>
    <b v="0"/>
    <s v="theater/musical"/>
    <n v="0.30866666666666664"/>
    <n v="66.142857142857139"/>
    <x v="1"/>
  </r>
  <r>
    <x v="2"/>
    <s v="CA"/>
    <s v="CAD"/>
    <n v="1429456132"/>
    <n v="1424275732"/>
    <b v="0"/>
    <n v="2"/>
    <b v="0"/>
    <s v="theater/musical"/>
    <n v="6.545454545454546E-2"/>
    <n v="108"/>
    <x v="1"/>
  </r>
  <r>
    <x v="2"/>
    <s v="US"/>
    <s v="USD"/>
    <n v="1475853060"/>
    <n v="1470672906"/>
    <b v="0"/>
    <n v="1"/>
    <b v="0"/>
    <s v="theater/musical"/>
    <n v="4.0000000000000003E-5"/>
    <n v="1"/>
    <x v="1"/>
  </r>
  <r>
    <x v="2"/>
    <s v="US"/>
    <s v="USD"/>
    <n v="1431283530"/>
    <n v="1428691530"/>
    <b v="0"/>
    <n v="3"/>
    <b v="0"/>
    <s v="theater/musical"/>
    <n v="5.5E-2"/>
    <n v="18.333333333333332"/>
    <x v="1"/>
  </r>
  <r>
    <x v="2"/>
    <s v="US"/>
    <s v="USD"/>
    <n v="1412485200"/>
    <n v="1410966179"/>
    <b v="0"/>
    <n v="0"/>
    <b v="0"/>
    <s v="theater/musical"/>
    <n v="0"/>
    <n v="0"/>
    <x v="1"/>
  </r>
  <r>
    <x v="2"/>
    <s v="DE"/>
    <s v="EUR"/>
    <n v="1448902800"/>
    <n v="1445369727"/>
    <b v="0"/>
    <n v="2"/>
    <b v="0"/>
    <s v="theater/musical"/>
    <n v="2.1428571428571429E-2"/>
    <n v="7.5"/>
    <x v="1"/>
  </r>
  <r>
    <x v="2"/>
    <s v="US"/>
    <s v="USD"/>
    <n v="1447734439"/>
    <n v="1444274839"/>
    <b v="0"/>
    <n v="0"/>
    <b v="0"/>
    <s v="theater/musical"/>
    <n v="0"/>
    <n v="0"/>
    <x v="1"/>
  </r>
  <r>
    <x v="2"/>
    <s v="US"/>
    <s v="USD"/>
    <n v="1457413140"/>
    <n v="1454996887"/>
    <b v="0"/>
    <n v="12"/>
    <b v="0"/>
    <s v="theater/musical"/>
    <n v="0.16420000000000001"/>
    <n v="68.416666666666671"/>
    <x v="1"/>
  </r>
  <r>
    <x v="2"/>
    <s v="CA"/>
    <s v="CAD"/>
    <n v="1479773838"/>
    <n v="1477178238"/>
    <b v="0"/>
    <n v="1"/>
    <b v="0"/>
    <s v="theater/musical"/>
    <n v="1E-3"/>
    <n v="1"/>
    <x v="1"/>
  </r>
  <r>
    <x v="2"/>
    <s v="US"/>
    <s v="USD"/>
    <n v="1434497400"/>
    <n v="1431770802"/>
    <b v="0"/>
    <n v="8"/>
    <b v="0"/>
    <s v="theater/musical"/>
    <n v="4.8099999999999997E-2"/>
    <n v="60.125"/>
    <x v="1"/>
  </r>
  <r>
    <x v="2"/>
    <s v="GB"/>
    <s v="GBP"/>
    <n v="1475258327"/>
    <n v="1471370327"/>
    <b v="0"/>
    <n v="2"/>
    <b v="0"/>
    <s v="theater/musical"/>
    <n v="0.06"/>
    <n v="15"/>
    <x v="1"/>
  </r>
  <r>
    <x v="0"/>
    <s v="US"/>
    <s v="USD"/>
    <n v="1412492445"/>
    <n v="1409900445"/>
    <b v="0"/>
    <n v="73"/>
    <b v="1"/>
    <s v="theater/plays"/>
    <n v="1.003825"/>
    <n v="550.04109589041093"/>
    <x v="1"/>
  </r>
  <r>
    <x v="0"/>
    <s v="CA"/>
    <s v="CAD"/>
    <n v="1402938394"/>
    <n v="1400691994"/>
    <b v="0"/>
    <n v="8"/>
    <b v="1"/>
    <s v="theater/plays"/>
    <n v="1.04"/>
    <n v="97.5"/>
    <x v="1"/>
  </r>
  <r>
    <x v="0"/>
    <s v="GB"/>
    <s v="GBP"/>
    <n v="1454412584"/>
    <n v="1452598184"/>
    <b v="0"/>
    <n v="17"/>
    <b v="1"/>
    <s v="theater/plays"/>
    <n v="1"/>
    <n v="29.411764705882351"/>
    <x v="1"/>
  </r>
  <r>
    <x v="0"/>
    <s v="US"/>
    <s v="USD"/>
    <n v="1407686340"/>
    <n v="1404833442"/>
    <b v="0"/>
    <n v="9"/>
    <b v="1"/>
    <s v="theater/plays"/>
    <n v="1.04"/>
    <n v="57.777777777777779"/>
    <x v="1"/>
  </r>
  <r>
    <x v="0"/>
    <s v="CA"/>
    <s v="CAD"/>
    <n v="1472097540"/>
    <n v="1471188502"/>
    <b v="0"/>
    <n v="17"/>
    <b v="1"/>
    <s v="theater/plays"/>
    <n v="2.5066666666666668"/>
    <n v="44.235294117647058"/>
    <x v="1"/>
  </r>
  <r>
    <x v="0"/>
    <s v="GB"/>
    <s v="GBP"/>
    <n v="1438764207"/>
    <n v="1436172207"/>
    <b v="0"/>
    <n v="33"/>
    <b v="1"/>
    <s v="theater/plays"/>
    <n v="1.0049999999999999"/>
    <n v="60.909090909090907"/>
    <x v="1"/>
  </r>
  <r>
    <x v="0"/>
    <s v="GB"/>
    <s v="GBP"/>
    <n v="1459702800"/>
    <n v="1457690386"/>
    <b v="0"/>
    <n v="38"/>
    <b v="1"/>
    <s v="theater/plays"/>
    <n v="1.744"/>
    <n v="68.84210526315789"/>
    <x v="1"/>
  </r>
  <r>
    <x v="0"/>
    <s v="US"/>
    <s v="USD"/>
    <n v="1437202740"/>
    <n v="1434654998"/>
    <b v="0"/>
    <n v="79"/>
    <b v="1"/>
    <s v="theater/plays"/>
    <n v="1.1626000000000001"/>
    <n v="73.582278481012665"/>
    <x v="1"/>
  </r>
  <r>
    <x v="0"/>
    <s v="CH"/>
    <s v="CHF"/>
    <n v="1485989940"/>
    <n v="1483393836"/>
    <b v="0"/>
    <n v="46"/>
    <b v="1"/>
    <s v="theater/plays"/>
    <n v="1.0582"/>
    <n v="115.02173913043478"/>
    <x v="1"/>
  </r>
  <r>
    <x v="0"/>
    <s v="DK"/>
    <s v="DKK"/>
    <n v="1464817320"/>
    <n v="1462806419"/>
    <b v="0"/>
    <n v="20"/>
    <b v="1"/>
    <s v="theater/plays"/>
    <n v="1.1074999999999999"/>
    <n v="110.75"/>
    <x v="1"/>
  </r>
  <r>
    <x v="0"/>
    <s v="US"/>
    <s v="USD"/>
    <n v="1404273540"/>
    <n v="1400272580"/>
    <b v="0"/>
    <n v="20"/>
    <b v="1"/>
    <s v="theater/plays"/>
    <n v="1.0066666666666666"/>
    <n v="75.5"/>
    <x v="1"/>
  </r>
  <r>
    <x v="0"/>
    <s v="US"/>
    <s v="USD"/>
    <n v="1426775940"/>
    <n v="1424414350"/>
    <b v="0"/>
    <n v="13"/>
    <b v="1"/>
    <s v="theater/plays"/>
    <n v="1.0203333333333333"/>
    <n v="235.46153846153845"/>
    <x v="1"/>
  </r>
  <r>
    <x v="0"/>
    <s v="GB"/>
    <s v="GBP"/>
    <n v="1419368925"/>
    <n v="1417208925"/>
    <b v="0"/>
    <n v="22"/>
    <b v="1"/>
    <s v="theater/plays"/>
    <n v="1"/>
    <n v="11.363636363636363"/>
    <x v="1"/>
  </r>
  <r>
    <x v="0"/>
    <s v="US"/>
    <s v="USD"/>
    <n v="1460260800"/>
    <n v="1458336672"/>
    <b v="0"/>
    <n v="36"/>
    <b v="1"/>
    <s v="theater/plays"/>
    <n v="1.1100000000000001"/>
    <n v="92.5"/>
    <x v="1"/>
  </r>
  <r>
    <x v="0"/>
    <s v="CA"/>
    <s v="CAD"/>
    <n v="1427775414"/>
    <n v="1425187014"/>
    <b v="0"/>
    <n v="40"/>
    <b v="1"/>
    <s v="theater/plays"/>
    <n v="1.0142500000000001"/>
    <n v="202.85"/>
    <x v="1"/>
  </r>
  <r>
    <x v="0"/>
    <s v="GB"/>
    <s v="GBP"/>
    <n v="1482321030"/>
    <n v="1477133430"/>
    <b v="0"/>
    <n v="9"/>
    <b v="1"/>
    <s v="theater/plays"/>
    <n v="1.04"/>
    <n v="26"/>
    <x v="1"/>
  </r>
  <r>
    <x v="0"/>
    <s v="US"/>
    <s v="USD"/>
    <n v="1466056689"/>
    <n v="1464847089"/>
    <b v="0"/>
    <n v="19"/>
    <b v="1"/>
    <s v="theater/plays"/>
    <n v="1.09375"/>
    <n v="46.05263157894737"/>
    <x v="1"/>
  </r>
  <r>
    <x v="0"/>
    <s v="FR"/>
    <s v="EUR"/>
    <n v="1446062040"/>
    <n v="1445109822"/>
    <b v="0"/>
    <n v="14"/>
    <b v="1"/>
    <s v="theater/plays"/>
    <n v="1.1516129032258065"/>
    <n v="51"/>
    <x v="1"/>
  </r>
  <r>
    <x v="0"/>
    <s v="US"/>
    <s v="USD"/>
    <n v="1406185200"/>
    <n v="1404337382"/>
    <b v="0"/>
    <n v="38"/>
    <b v="1"/>
    <s v="theater/plays"/>
    <n v="1"/>
    <n v="31.578947368421051"/>
    <x v="1"/>
  </r>
  <r>
    <x v="0"/>
    <s v="GB"/>
    <s v="GBP"/>
    <n v="1437261419"/>
    <n v="1434669419"/>
    <b v="0"/>
    <n v="58"/>
    <b v="1"/>
    <s v="theater/plays"/>
    <n v="1.0317033333333334"/>
    <n v="53.363965517241382"/>
    <x v="1"/>
  </r>
  <r>
    <x v="0"/>
    <s v="US"/>
    <s v="USD"/>
    <n v="1437676380"/>
    <n v="1435670452"/>
    <b v="0"/>
    <n v="28"/>
    <b v="1"/>
    <s v="theater/plays"/>
    <n v="1.0349999999999999"/>
    <n v="36.964285714285715"/>
    <x v="1"/>
  </r>
  <r>
    <x v="0"/>
    <s v="GB"/>
    <s v="GBP"/>
    <n v="1434039137"/>
    <n v="1431447137"/>
    <b v="0"/>
    <n v="17"/>
    <b v="1"/>
    <s v="theater/plays"/>
    <n v="1.3819999999999999"/>
    <n v="81.294117647058826"/>
    <x v="1"/>
  </r>
  <r>
    <x v="0"/>
    <s v="GB"/>
    <s v="GBP"/>
    <n v="1433113200"/>
    <n v="1431951611"/>
    <b v="0"/>
    <n v="12"/>
    <b v="1"/>
    <s v="theater/plays"/>
    <n v="1.0954545454545455"/>
    <n v="20.083333333333332"/>
    <x v="1"/>
  </r>
  <r>
    <x v="0"/>
    <s v="US"/>
    <s v="USD"/>
    <n v="1405915140"/>
    <n v="1404140667"/>
    <b v="0"/>
    <n v="40"/>
    <b v="1"/>
    <s v="theater/plays"/>
    <n v="1.0085714285714287"/>
    <n v="88.25"/>
    <x v="1"/>
  </r>
  <r>
    <x v="0"/>
    <s v="GB"/>
    <s v="GBP"/>
    <n v="1411771384"/>
    <n v="1409179384"/>
    <b v="0"/>
    <n v="57"/>
    <b v="1"/>
    <s v="theater/plays"/>
    <n v="1.0153333333333334"/>
    <n v="53.438596491228068"/>
    <x v="1"/>
  </r>
  <r>
    <x v="0"/>
    <s v="GB"/>
    <s v="GBP"/>
    <n v="1415191920"/>
    <n v="1412233497"/>
    <b v="0"/>
    <n v="114"/>
    <b v="1"/>
    <s v="theater/plays"/>
    <n v="1.13625"/>
    <n v="39.868421052631582"/>
    <x v="1"/>
  </r>
  <r>
    <x v="0"/>
    <s v="DE"/>
    <s v="EUR"/>
    <n v="1472936229"/>
    <n v="1467752229"/>
    <b v="0"/>
    <n v="31"/>
    <b v="1"/>
    <s v="theater/plays"/>
    <n v="1"/>
    <n v="145.16129032258064"/>
    <x v="1"/>
  </r>
  <r>
    <x v="0"/>
    <s v="GB"/>
    <s v="GBP"/>
    <n v="1463353200"/>
    <n v="1462285182"/>
    <b v="0"/>
    <n v="3"/>
    <b v="1"/>
    <s v="theater/plays"/>
    <n v="1.4"/>
    <n v="23.333333333333332"/>
    <x v="1"/>
  </r>
  <r>
    <x v="0"/>
    <s v="US"/>
    <s v="USD"/>
    <n v="1410550484"/>
    <n v="1408995284"/>
    <b v="0"/>
    <n v="16"/>
    <b v="1"/>
    <s v="theater/plays"/>
    <n v="1.2875000000000001"/>
    <n v="64.375"/>
    <x v="1"/>
  </r>
  <r>
    <x v="0"/>
    <s v="US"/>
    <s v="USD"/>
    <n v="1404359940"/>
    <n v="1402580818"/>
    <b v="0"/>
    <n v="199"/>
    <b v="1"/>
    <s v="theater/plays"/>
    <n v="1.0290416666666666"/>
    <n v="62.052763819095475"/>
    <x v="1"/>
  </r>
  <r>
    <x v="0"/>
    <s v="GB"/>
    <s v="GBP"/>
    <n v="1433076298"/>
    <n v="1430052298"/>
    <b v="0"/>
    <n v="31"/>
    <b v="1"/>
    <s v="theater/plays"/>
    <n v="1.0249999999999999"/>
    <n v="66.129032258064512"/>
    <x v="1"/>
  </r>
  <r>
    <x v="0"/>
    <s v="US"/>
    <s v="USD"/>
    <n v="1404190740"/>
    <n v="1401214581"/>
    <b v="0"/>
    <n v="30"/>
    <b v="1"/>
    <s v="theater/plays"/>
    <n v="1.101"/>
    <n v="73.400000000000006"/>
    <x v="1"/>
  </r>
  <r>
    <x v="0"/>
    <s v="US"/>
    <s v="USD"/>
    <n v="1475664834"/>
    <n v="1473850434"/>
    <b v="0"/>
    <n v="34"/>
    <b v="1"/>
    <s v="theater/plays"/>
    <n v="1.1276666666666666"/>
    <n v="99.5"/>
    <x v="1"/>
  </r>
  <r>
    <x v="0"/>
    <s v="US"/>
    <s v="USD"/>
    <n v="1452872290"/>
    <n v="1452008290"/>
    <b v="0"/>
    <n v="18"/>
    <b v="1"/>
    <s v="theater/plays"/>
    <n v="1.119"/>
    <n v="62.166666666666664"/>
    <x v="1"/>
  </r>
  <r>
    <x v="0"/>
    <s v="US"/>
    <s v="USD"/>
    <n v="1402901940"/>
    <n v="1399998418"/>
    <b v="0"/>
    <n v="67"/>
    <b v="1"/>
    <s v="theater/plays"/>
    <n v="1.3919999999999999"/>
    <n v="62.328358208955223"/>
    <x v="1"/>
  </r>
  <r>
    <x v="0"/>
    <s v="US"/>
    <s v="USD"/>
    <n v="1476931696"/>
    <n v="1474339696"/>
    <b v="0"/>
    <n v="66"/>
    <b v="1"/>
    <s v="theater/plays"/>
    <n v="1.1085714285714285"/>
    <n v="58.787878787878789"/>
    <x v="1"/>
  </r>
  <r>
    <x v="0"/>
    <s v="US"/>
    <s v="USD"/>
    <n v="1441167586"/>
    <n v="1438575586"/>
    <b v="0"/>
    <n v="23"/>
    <b v="1"/>
    <s v="theater/plays"/>
    <n v="1.3906666666666667"/>
    <n v="45.347826086956523"/>
    <x v="1"/>
  </r>
  <r>
    <x v="0"/>
    <s v="US"/>
    <s v="USD"/>
    <n v="1400533200"/>
    <n v="1398348859"/>
    <b v="0"/>
    <n v="126"/>
    <b v="1"/>
    <s v="theater/plays"/>
    <n v="1.0569999999999999"/>
    <n v="41.944444444444443"/>
    <x v="1"/>
  </r>
  <r>
    <x v="0"/>
    <s v="US"/>
    <s v="USD"/>
    <n v="1440820740"/>
    <n v="1439567660"/>
    <b v="0"/>
    <n v="6"/>
    <b v="1"/>
    <s v="theater/plays"/>
    <n v="1.0142857142857142"/>
    <n v="59.166666666666664"/>
    <x v="1"/>
  </r>
  <r>
    <x v="0"/>
    <s v="US"/>
    <s v="USD"/>
    <n v="1403846055"/>
    <n v="1401254055"/>
    <b v="0"/>
    <n v="25"/>
    <b v="1"/>
    <s v="theater/plays"/>
    <n v="1.0024500000000001"/>
    <n v="200.49"/>
    <x v="1"/>
  </r>
  <r>
    <x v="0"/>
    <s v="GB"/>
    <s v="GBP"/>
    <n v="1407524004"/>
    <n v="1404932004"/>
    <b v="0"/>
    <n v="39"/>
    <b v="1"/>
    <s v="theater/plays"/>
    <n v="1.0916666666666666"/>
    <n v="83.974358974358978"/>
    <x v="1"/>
  </r>
  <r>
    <x v="0"/>
    <s v="US"/>
    <s v="USD"/>
    <n v="1434925500"/>
    <n v="1432410639"/>
    <b v="0"/>
    <n v="62"/>
    <b v="1"/>
    <s v="theater/plays"/>
    <n v="1.1833333333333333"/>
    <n v="57.258064516129032"/>
    <x v="1"/>
  </r>
  <r>
    <x v="0"/>
    <s v="US"/>
    <s v="USD"/>
    <n v="1417101683"/>
    <n v="1414506083"/>
    <b v="0"/>
    <n v="31"/>
    <b v="1"/>
    <s v="theater/plays"/>
    <n v="1.2"/>
    <n v="58.064516129032256"/>
    <x v="1"/>
  </r>
  <r>
    <x v="0"/>
    <s v="US"/>
    <s v="USD"/>
    <n v="1425272340"/>
    <n v="1421426929"/>
    <b v="0"/>
    <n v="274"/>
    <b v="1"/>
    <s v="theater/plays"/>
    <n v="1.2796000000000001"/>
    <n v="186.80291970802921"/>
    <x v="1"/>
  </r>
  <r>
    <x v="0"/>
    <s v="US"/>
    <s v="USD"/>
    <n v="1411084800"/>
    <n v="1410304179"/>
    <b v="0"/>
    <n v="17"/>
    <b v="1"/>
    <s v="theater/plays"/>
    <n v="1.26"/>
    <n v="74.117647058823536"/>
    <x v="1"/>
  </r>
  <r>
    <x v="0"/>
    <s v="GB"/>
    <s v="GBP"/>
    <n v="1448922600"/>
    <n v="1446352529"/>
    <b v="0"/>
    <n v="14"/>
    <b v="1"/>
    <s v="theater/plays"/>
    <n v="1.2912912912912913"/>
    <n v="30.714285714285715"/>
    <x v="1"/>
  </r>
  <r>
    <x v="0"/>
    <s v="US"/>
    <s v="USD"/>
    <n v="1465178400"/>
    <n v="1461985967"/>
    <b v="0"/>
    <n v="60"/>
    <b v="1"/>
    <s v="theater/plays"/>
    <n v="1.0742857142857143"/>
    <n v="62.666666666666664"/>
    <x v="1"/>
  </r>
  <r>
    <x v="0"/>
    <s v="US"/>
    <s v="USD"/>
    <n v="1421009610"/>
    <n v="1419281610"/>
    <b v="0"/>
    <n v="33"/>
    <b v="1"/>
    <s v="theater/plays"/>
    <n v="1.00125"/>
    <n v="121.36363636363636"/>
    <x v="1"/>
  </r>
  <r>
    <x v="0"/>
    <s v="GB"/>
    <s v="GBP"/>
    <n v="1423838916"/>
    <n v="1418654916"/>
    <b v="0"/>
    <n v="78"/>
    <b v="1"/>
    <s v="theater/plays"/>
    <n v="1.55"/>
    <n v="39.743589743589745"/>
    <x v="1"/>
  </r>
  <r>
    <x v="0"/>
    <s v="GB"/>
    <s v="GBP"/>
    <n v="1462878648"/>
    <n v="1461064248"/>
    <b v="0"/>
    <n v="30"/>
    <b v="1"/>
    <s v="theater/plays"/>
    <n v="1.08"/>
    <n v="72"/>
    <x v="1"/>
  </r>
  <r>
    <x v="0"/>
    <s v="US"/>
    <s v="USD"/>
    <n v="1456946487"/>
    <n v="1454354487"/>
    <b v="0"/>
    <n v="136"/>
    <b v="1"/>
    <s v="theater/plays"/>
    <n v="1.1052"/>
    <n v="40.632352941176471"/>
    <x v="1"/>
  </r>
  <r>
    <x v="0"/>
    <s v="US"/>
    <s v="USD"/>
    <n v="1413383216"/>
    <n v="1410791216"/>
    <b v="0"/>
    <n v="40"/>
    <b v="1"/>
    <s v="theater/plays"/>
    <n v="1.008"/>
    <n v="63"/>
    <x v="1"/>
  </r>
  <r>
    <x v="0"/>
    <s v="US"/>
    <s v="USD"/>
    <n v="1412092800"/>
    <n v="1409493800"/>
    <b v="0"/>
    <n v="18"/>
    <b v="1"/>
    <s v="theater/plays"/>
    <n v="1.212"/>
    <n v="33.666666666666664"/>
    <x v="1"/>
  </r>
  <r>
    <x v="0"/>
    <s v="GB"/>
    <s v="GBP"/>
    <n v="1433422793"/>
    <n v="1430830793"/>
    <b v="0"/>
    <n v="39"/>
    <b v="1"/>
    <s v="theater/plays"/>
    <n v="1.0033333333333334"/>
    <n v="38.589743589743591"/>
    <x v="1"/>
  </r>
  <r>
    <x v="0"/>
    <s v="GB"/>
    <s v="GBP"/>
    <n v="1468191540"/>
    <n v="1464958484"/>
    <b v="0"/>
    <n v="21"/>
    <b v="1"/>
    <s v="theater/plays"/>
    <n v="1.0916666666666666"/>
    <n v="155.95238095238096"/>
    <x v="1"/>
  </r>
  <r>
    <x v="0"/>
    <s v="US"/>
    <s v="USD"/>
    <n v="1471071540"/>
    <n v="1467720388"/>
    <b v="0"/>
    <n v="30"/>
    <b v="1"/>
    <s v="theater/plays"/>
    <n v="1.2342857142857142"/>
    <n v="43.2"/>
    <x v="1"/>
  </r>
  <r>
    <x v="0"/>
    <s v="GB"/>
    <s v="GBP"/>
    <n v="1464712394"/>
    <n v="1459528394"/>
    <b v="0"/>
    <n v="27"/>
    <b v="1"/>
    <s v="theater/plays"/>
    <n v="1.3633666666666666"/>
    <n v="15.148518518518518"/>
    <x v="1"/>
  </r>
  <r>
    <x v="0"/>
    <s v="US"/>
    <s v="USD"/>
    <n v="1403546400"/>
    <n v="1401714114"/>
    <b v="0"/>
    <n v="35"/>
    <b v="1"/>
    <s v="theater/plays"/>
    <n v="1.0346657233816767"/>
    <n v="83.571428571428569"/>
    <x v="1"/>
  </r>
  <r>
    <x v="0"/>
    <s v="US"/>
    <s v="USD"/>
    <n v="1410558949"/>
    <n v="1409262949"/>
    <b v="0"/>
    <n v="13"/>
    <b v="1"/>
    <s v="theater/plays"/>
    <n v="1.2133333333333334"/>
    <n v="140"/>
    <x v="1"/>
  </r>
  <r>
    <x v="0"/>
    <s v="US"/>
    <s v="USD"/>
    <n v="1469165160"/>
    <n v="1467335378"/>
    <b v="0"/>
    <n v="23"/>
    <b v="1"/>
    <s v="theater/plays"/>
    <n v="1.86"/>
    <n v="80.869565217391298"/>
    <x v="1"/>
  </r>
  <r>
    <x v="0"/>
    <s v="US"/>
    <s v="USD"/>
    <n v="1404444286"/>
    <n v="1403234686"/>
    <b v="0"/>
    <n v="39"/>
    <b v="1"/>
    <s v="theater/plays"/>
    <n v="3"/>
    <n v="53.846153846153847"/>
    <x v="1"/>
  </r>
  <r>
    <x v="0"/>
    <s v="GB"/>
    <s v="GBP"/>
    <n v="1403715546"/>
    <n v="1401123546"/>
    <b v="0"/>
    <n v="35"/>
    <b v="1"/>
    <s v="theater/plays"/>
    <n v="1.0825"/>
    <n v="30.928571428571427"/>
    <x v="1"/>
  </r>
  <r>
    <x v="0"/>
    <s v="US"/>
    <s v="USD"/>
    <n v="1428068988"/>
    <n v="1425908988"/>
    <b v="0"/>
    <n v="27"/>
    <b v="1"/>
    <s v="theater/plays"/>
    <n v="1.4115384615384616"/>
    <n v="67.962962962962962"/>
    <x v="1"/>
  </r>
  <r>
    <x v="0"/>
    <s v="US"/>
    <s v="USD"/>
    <n v="1402848000"/>
    <n v="1400606573"/>
    <b v="0"/>
    <n v="21"/>
    <b v="1"/>
    <s v="theater/plays"/>
    <n v="1.1399999999999999"/>
    <n v="27.142857142857142"/>
    <x v="1"/>
  </r>
  <r>
    <x v="0"/>
    <s v="US"/>
    <s v="USD"/>
    <n v="1433055540"/>
    <n v="1431230867"/>
    <b v="0"/>
    <n v="104"/>
    <b v="1"/>
    <s v="theater/plays"/>
    <n v="1.5373333333333334"/>
    <n v="110.86538461538461"/>
    <x v="1"/>
  </r>
  <r>
    <x v="0"/>
    <s v="US"/>
    <s v="USD"/>
    <n v="1465062166"/>
    <n v="1463334166"/>
    <b v="0"/>
    <n v="19"/>
    <b v="1"/>
    <s v="theater/plays"/>
    <n v="1.0149999999999999"/>
    <n v="106.84210526315789"/>
    <x v="1"/>
  </r>
  <r>
    <x v="0"/>
    <s v="US"/>
    <s v="USD"/>
    <n v="1432612740"/>
    <n v="1429881667"/>
    <b v="0"/>
    <n v="97"/>
    <b v="1"/>
    <s v="theater/plays"/>
    <n v="1.0235000000000001"/>
    <n v="105.51546391752578"/>
    <x v="1"/>
  </r>
  <r>
    <x v="0"/>
    <s v="GB"/>
    <s v="GBP"/>
    <n v="1427806320"/>
    <n v="1422834819"/>
    <b v="0"/>
    <n v="27"/>
    <b v="1"/>
    <s v="theater/plays"/>
    <n v="1.0257142857142858"/>
    <n v="132.96296296296296"/>
    <x v="1"/>
  </r>
  <r>
    <x v="0"/>
    <s v="US"/>
    <s v="USD"/>
    <n v="1453411109"/>
    <n v="1450819109"/>
    <b v="0"/>
    <n v="24"/>
    <b v="1"/>
    <s v="theater/plays"/>
    <n v="1.5575000000000001"/>
    <n v="51.916666666666664"/>
    <x v="1"/>
  </r>
  <r>
    <x v="0"/>
    <s v="GB"/>
    <s v="GBP"/>
    <n v="1431204449"/>
    <n v="1428526049"/>
    <b v="0"/>
    <n v="13"/>
    <b v="1"/>
    <s v="theater/plays"/>
    <n v="1.0075000000000001"/>
    <n v="310"/>
    <x v="1"/>
  </r>
  <r>
    <x v="0"/>
    <s v="GB"/>
    <s v="GBP"/>
    <n v="1425057075"/>
    <n v="1422465075"/>
    <b v="0"/>
    <n v="46"/>
    <b v="1"/>
    <s v="theater/plays"/>
    <n v="2.3940000000000001"/>
    <n v="26.021739130434781"/>
    <x v="1"/>
  </r>
  <r>
    <x v="0"/>
    <s v="GB"/>
    <s v="GBP"/>
    <n v="1434994266"/>
    <n v="1432402266"/>
    <b v="0"/>
    <n v="4"/>
    <b v="1"/>
    <s v="theater/plays"/>
    <n v="2.1"/>
    <n v="105"/>
    <x v="1"/>
  </r>
  <r>
    <x v="0"/>
    <s v="US"/>
    <s v="USD"/>
    <n v="1435881006"/>
    <n v="1433980206"/>
    <b v="0"/>
    <n v="40"/>
    <b v="1"/>
    <s v="theater/plays"/>
    <n v="1.0451515151515152"/>
    <n v="86.224999999999994"/>
    <x v="1"/>
  </r>
  <r>
    <x v="0"/>
    <s v="US"/>
    <s v="USD"/>
    <n v="1415230084"/>
    <n v="1413412084"/>
    <b v="0"/>
    <n v="44"/>
    <b v="1"/>
    <s v="theater/plays"/>
    <n v="1.008"/>
    <n v="114.54545454545455"/>
    <x v="1"/>
  </r>
  <r>
    <x v="0"/>
    <s v="CA"/>
    <s v="CAD"/>
    <n v="1455231540"/>
    <n v="1452614847"/>
    <b v="0"/>
    <n v="35"/>
    <b v="1"/>
    <s v="theater/plays"/>
    <n v="1.1120000000000001"/>
    <n v="47.657142857142858"/>
    <x v="1"/>
  </r>
  <r>
    <x v="0"/>
    <s v="GB"/>
    <s v="GBP"/>
    <n v="1417374262"/>
    <n v="1414778662"/>
    <b v="0"/>
    <n v="63"/>
    <b v="1"/>
    <s v="theater/plays"/>
    <n v="1.0204444444444445"/>
    <n v="72.888888888888886"/>
    <x v="1"/>
  </r>
  <r>
    <x v="0"/>
    <s v="GB"/>
    <s v="GBP"/>
    <n v="1462402800"/>
    <n v="1459856860"/>
    <b v="0"/>
    <n v="89"/>
    <b v="1"/>
    <s v="theater/plays"/>
    <n v="1.0254767441860466"/>
    <n v="49.545505617977533"/>
    <x v="1"/>
  </r>
  <r>
    <x v="0"/>
    <s v="GB"/>
    <s v="GBP"/>
    <n v="1455831000"/>
    <n v="1454366467"/>
    <b v="0"/>
    <n v="15"/>
    <b v="1"/>
    <s v="theater/plays"/>
    <n v="1.27"/>
    <n v="25.4"/>
    <x v="1"/>
  </r>
  <r>
    <x v="0"/>
    <s v="US"/>
    <s v="USD"/>
    <n v="1461963600"/>
    <n v="1459567371"/>
    <b v="0"/>
    <n v="46"/>
    <b v="1"/>
    <s v="theater/plays"/>
    <n v="3.3870588235294119"/>
    <n v="62.586956521739133"/>
    <x v="1"/>
  </r>
  <r>
    <x v="0"/>
    <s v="US"/>
    <s v="USD"/>
    <n v="1476939300"/>
    <n v="1474273294"/>
    <b v="0"/>
    <n v="33"/>
    <b v="1"/>
    <s v="theater/plays"/>
    <n v="1.0075000000000001"/>
    <n v="61.060606060606062"/>
    <x v="1"/>
  </r>
  <r>
    <x v="2"/>
    <s v="US"/>
    <s v="USD"/>
    <n v="1439957176"/>
    <n v="1437365176"/>
    <b v="0"/>
    <n v="31"/>
    <b v="0"/>
    <s v="theater/plays"/>
    <n v="9.3100000000000002E-2"/>
    <n v="60.064516129032256"/>
    <x v="1"/>
  </r>
  <r>
    <x v="2"/>
    <s v="US"/>
    <s v="USD"/>
    <n v="1427082912"/>
    <n v="1423198512"/>
    <b v="0"/>
    <n v="5"/>
    <b v="0"/>
    <s v="theater/plays"/>
    <n v="7.2400000000000006E-2"/>
    <n v="72.400000000000006"/>
    <x v="1"/>
  </r>
  <r>
    <x v="2"/>
    <s v="US"/>
    <s v="USD"/>
    <n v="1439828159"/>
    <n v="1437236159"/>
    <b v="0"/>
    <n v="1"/>
    <b v="0"/>
    <s v="theater/plays"/>
    <n v="0.1"/>
    <n v="100"/>
    <x v="1"/>
  </r>
  <r>
    <x v="2"/>
    <s v="US"/>
    <s v="USD"/>
    <n v="1420860180"/>
    <n v="1418234646"/>
    <b v="0"/>
    <n v="12"/>
    <b v="0"/>
    <s v="theater/plays"/>
    <n v="0.11272727272727273"/>
    <n v="51.666666666666664"/>
    <x v="1"/>
  </r>
  <r>
    <x v="2"/>
    <s v="NL"/>
    <s v="EUR"/>
    <n v="1422100800"/>
    <n v="1416932133"/>
    <b v="0"/>
    <n v="4"/>
    <b v="0"/>
    <s v="theater/plays"/>
    <n v="0.15411764705882353"/>
    <n v="32.75"/>
    <x v="1"/>
  </r>
  <r>
    <x v="2"/>
    <s v="US"/>
    <s v="USD"/>
    <n v="1429396200"/>
    <n v="1428539708"/>
    <b v="0"/>
    <n v="0"/>
    <b v="0"/>
    <s v="theater/plays"/>
    <n v="0"/>
    <n v="0"/>
    <x v="1"/>
  </r>
  <r>
    <x v="2"/>
    <s v="US"/>
    <s v="USD"/>
    <n v="1432589896"/>
    <n v="1427405896"/>
    <b v="0"/>
    <n v="7"/>
    <b v="0"/>
    <s v="theater/plays"/>
    <n v="0.28466666666666668"/>
    <n v="61"/>
    <x v="1"/>
  </r>
  <r>
    <x v="2"/>
    <s v="GB"/>
    <s v="GBP"/>
    <n v="1432831089"/>
    <n v="1430239089"/>
    <b v="0"/>
    <n v="2"/>
    <b v="0"/>
    <s v="theater/plays"/>
    <n v="0.13333333333333333"/>
    <n v="10"/>
    <x v="1"/>
  </r>
  <r>
    <x v="2"/>
    <s v="GB"/>
    <s v="GBP"/>
    <n v="1427133600"/>
    <n v="1423847093"/>
    <b v="0"/>
    <n v="1"/>
    <b v="0"/>
    <s v="theater/plays"/>
    <n v="6.6666666666666671E-3"/>
    <n v="10"/>
    <x v="1"/>
  </r>
  <r>
    <x v="2"/>
    <s v="US"/>
    <s v="USD"/>
    <n v="1447311540"/>
    <n v="1445358903"/>
    <b v="0"/>
    <n v="4"/>
    <b v="0"/>
    <s v="theater/plays"/>
    <n v="0.21428571428571427"/>
    <n v="37.5"/>
    <x v="1"/>
  </r>
  <r>
    <x v="2"/>
    <s v="GB"/>
    <s v="GBP"/>
    <n v="1405461600"/>
    <n v="1403562705"/>
    <b v="0"/>
    <n v="6"/>
    <b v="0"/>
    <s v="theater/plays"/>
    <n v="0.18"/>
    <n v="45"/>
    <x v="1"/>
  </r>
  <r>
    <x v="2"/>
    <s v="GB"/>
    <s v="GBP"/>
    <n v="1468752468"/>
    <n v="1467024468"/>
    <b v="0"/>
    <n v="8"/>
    <b v="0"/>
    <s v="theater/plays"/>
    <n v="0.20125000000000001"/>
    <n v="100.625"/>
    <x v="1"/>
  </r>
  <r>
    <x v="2"/>
    <s v="US"/>
    <s v="USD"/>
    <n v="1407808438"/>
    <n v="1405217355"/>
    <b v="0"/>
    <n v="14"/>
    <b v="0"/>
    <s v="theater/plays"/>
    <n v="0.17899999999999999"/>
    <n v="25.571428571428573"/>
    <x v="1"/>
  </r>
  <r>
    <x v="2"/>
    <s v="US"/>
    <s v="USD"/>
    <n v="1450389950"/>
    <n v="1447797950"/>
    <b v="0"/>
    <n v="0"/>
    <b v="0"/>
    <s v="theater/plays"/>
    <n v="0"/>
    <n v="0"/>
    <x v="1"/>
  </r>
  <r>
    <x v="2"/>
    <s v="US"/>
    <s v="USD"/>
    <n v="1409980144"/>
    <n v="1407388144"/>
    <b v="0"/>
    <n v="4"/>
    <b v="0"/>
    <s v="theater/plays"/>
    <n v="0.02"/>
    <n v="25"/>
    <x v="1"/>
  </r>
  <r>
    <x v="2"/>
    <s v="US"/>
    <s v="USD"/>
    <n v="1404406964"/>
    <n v="1401814964"/>
    <b v="0"/>
    <n v="0"/>
    <b v="0"/>
    <s v="theater/plays"/>
    <n v="0"/>
    <n v="0"/>
    <x v="1"/>
  </r>
  <r>
    <x v="2"/>
    <s v="US"/>
    <s v="USD"/>
    <n v="1404532740"/>
    <n v="1401823952"/>
    <b v="0"/>
    <n v="0"/>
    <b v="0"/>
    <s v="theater/plays"/>
    <n v="0"/>
    <n v="0"/>
    <x v="1"/>
  </r>
  <r>
    <x v="2"/>
    <s v="US"/>
    <s v="USD"/>
    <n v="1407689102"/>
    <n v="1405097102"/>
    <b v="0"/>
    <n v="1"/>
    <b v="0"/>
    <s v="theater/plays"/>
    <n v="0.1"/>
    <n v="10"/>
    <x v="1"/>
  </r>
  <r>
    <x v="2"/>
    <s v="US"/>
    <s v="USD"/>
    <n v="1475918439"/>
    <n v="1473326439"/>
    <b v="0"/>
    <n v="1"/>
    <b v="0"/>
    <s v="theater/plays"/>
    <n v="2.3764705882352941E-2"/>
    <n v="202"/>
    <x v="1"/>
  </r>
  <r>
    <x v="2"/>
    <s v="GB"/>
    <s v="GBP"/>
    <n v="1436137140"/>
    <n v="1433833896"/>
    <b v="0"/>
    <n v="1"/>
    <b v="0"/>
    <s v="theater/plays"/>
    <n v="0.01"/>
    <n v="25"/>
    <x v="1"/>
  </r>
  <r>
    <x v="0"/>
    <s v="US"/>
    <s v="USD"/>
    <n v="1455602340"/>
    <n v="1453827436"/>
    <b v="0"/>
    <n v="52"/>
    <b v="1"/>
    <s v="theater/musical"/>
    <n v="1.0351999999999999"/>
    <n v="99.538461538461533"/>
    <x v="1"/>
  </r>
  <r>
    <x v="0"/>
    <s v="US"/>
    <s v="USD"/>
    <n v="1461902340"/>
    <n v="1459220588"/>
    <b v="0"/>
    <n v="7"/>
    <b v="1"/>
    <s v="theater/musical"/>
    <n v="1.05"/>
    <n v="75"/>
    <x v="1"/>
  </r>
  <r>
    <x v="0"/>
    <s v="US"/>
    <s v="USD"/>
    <n v="1423555140"/>
    <n v="1421105608"/>
    <b v="0"/>
    <n v="28"/>
    <b v="1"/>
    <s v="theater/musical"/>
    <n v="1.0044999999999999"/>
    <n v="215.25"/>
    <x v="1"/>
  </r>
  <r>
    <x v="0"/>
    <s v="US"/>
    <s v="USD"/>
    <n v="1459641073"/>
    <n v="1454460673"/>
    <b v="0"/>
    <n v="11"/>
    <b v="1"/>
    <s v="theater/musical"/>
    <n v="1.3260000000000001"/>
    <n v="120.54545454545455"/>
    <x v="1"/>
  </r>
  <r>
    <x v="0"/>
    <s v="GB"/>
    <s v="GBP"/>
    <n v="1476651600"/>
    <n v="1473189335"/>
    <b v="0"/>
    <n v="15"/>
    <b v="1"/>
    <s v="theater/musical"/>
    <n v="1.1299999999999999"/>
    <n v="37.666666666666664"/>
    <x v="1"/>
  </r>
  <r>
    <x v="0"/>
    <s v="US"/>
    <s v="USD"/>
    <n v="1433289600"/>
    <n v="1430768800"/>
    <b v="0"/>
    <n v="30"/>
    <b v="1"/>
    <s v="theater/musical"/>
    <n v="1.0334000000000001"/>
    <n v="172.23333333333332"/>
    <x v="1"/>
  </r>
  <r>
    <x v="0"/>
    <s v="US"/>
    <s v="USD"/>
    <n v="1406350740"/>
    <n v="1403125737"/>
    <b v="0"/>
    <n v="27"/>
    <b v="1"/>
    <s v="theater/musical"/>
    <n v="1.2"/>
    <n v="111.11111111111111"/>
    <x v="1"/>
  </r>
  <r>
    <x v="0"/>
    <s v="GB"/>
    <s v="GBP"/>
    <n v="1460753307"/>
    <n v="1458161307"/>
    <b v="0"/>
    <n v="28"/>
    <b v="1"/>
    <s v="theater/musical"/>
    <n v="1.2963636363636364"/>
    <n v="25.464285714285715"/>
    <x v="1"/>
  </r>
  <r>
    <x v="0"/>
    <s v="US"/>
    <s v="USD"/>
    <n v="1402515198"/>
    <n v="1399923198"/>
    <b v="0"/>
    <n v="17"/>
    <b v="1"/>
    <s v="theater/musical"/>
    <n v="1.0111111111111111"/>
    <n v="267.64705882352939"/>
    <x v="1"/>
  </r>
  <r>
    <x v="0"/>
    <s v="US"/>
    <s v="USD"/>
    <n v="1417465515"/>
    <n v="1415737515"/>
    <b v="0"/>
    <n v="50"/>
    <b v="1"/>
    <s v="theater/musical"/>
    <n v="1.0851428571428572"/>
    <n v="75.959999999999994"/>
    <x v="1"/>
  </r>
  <r>
    <x v="0"/>
    <s v="US"/>
    <s v="USD"/>
    <n v="1400475600"/>
    <n v="1397819938"/>
    <b v="0"/>
    <n v="26"/>
    <b v="1"/>
    <s v="theater/musical"/>
    <n v="1.0233333333333334"/>
    <n v="59.03846153846154"/>
    <x v="1"/>
  </r>
  <r>
    <x v="0"/>
    <s v="US"/>
    <s v="USD"/>
    <n v="1440556553"/>
    <n v="1435372553"/>
    <b v="0"/>
    <n v="88"/>
    <b v="1"/>
    <s v="theater/musical"/>
    <n v="1.1024425000000002"/>
    <n v="50.111022727272733"/>
    <x v="1"/>
  </r>
  <r>
    <x v="0"/>
    <s v="US"/>
    <s v="USD"/>
    <n v="1399293386"/>
    <n v="1397133386"/>
    <b v="0"/>
    <n v="91"/>
    <b v="1"/>
    <s v="theater/musical"/>
    <n v="1.010154"/>
    <n v="55.502967032967035"/>
    <x v="1"/>
  </r>
  <r>
    <x v="0"/>
    <s v="GB"/>
    <s v="GBP"/>
    <n v="1439247600"/>
    <n v="1434625937"/>
    <b v="0"/>
    <n v="3"/>
    <b v="1"/>
    <s v="theater/musical"/>
    <n v="1"/>
    <n v="166.66666666666666"/>
    <x v="1"/>
  </r>
  <r>
    <x v="0"/>
    <s v="GB"/>
    <s v="GBP"/>
    <n v="1438543889"/>
    <n v="1436383889"/>
    <b v="0"/>
    <n v="28"/>
    <b v="1"/>
    <s v="theater/musical"/>
    <n v="1.0624"/>
    <n v="47.428571428571431"/>
    <x v="1"/>
  </r>
  <r>
    <x v="0"/>
    <s v="US"/>
    <s v="USD"/>
    <n v="1427907626"/>
    <n v="1425319226"/>
    <b v="0"/>
    <n v="77"/>
    <b v="1"/>
    <s v="theater/musical"/>
    <n v="1"/>
    <n v="64.935064935064929"/>
    <x v="1"/>
  </r>
  <r>
    <x v="0"/>
    <s v="US"/>
    <s v="USD"/>
    <n v="1464482160"/>
    <n v="1462824832"/>
    <b v="0"/>
    <n v="27"/>
    <b v="1"/>
    <s v="theater/musical"/>
    <n v="1"/>
    <n v="55.555555555555557"/>
    <x v="1"/>
  </r>
  <r>
    <x v="0"/>
    <s v="US"/>
    <s v="USD"/>
    <n v="1406745482"/>
    <n v="1404153482"/>
    <b v="0"/>
    <n v="107"/>
    <b v="1"/>
    <s v="theater/musical"/>
    <n v="1.1345714285714286"/>
    <n v="74.224299065420567"/>
    <x v="1"/>
  </r>
  <r>
    <x v="0"/>
    <s v="US"/>
    <s v="USD"/>
    <n v="1404360045"/>
    <n v="1401336045"/>
    <b v="0"/>
    <n v="96"/>
    <b v="1"/>
    <s v="theater/musical"/>
    <n v="1.0265010000000001"/>
    <n v="106.9271875"/>
    <x v="1"/>
  </r>
  <r>
    <x v="0"/>
    <s v="US"/>
    <s v="USD"/>
    <n v="1425185940"/>
    <n v="1423960097"/>
    <b v="0"/>
    <n v="56"/>
    <b v="1"/>
    <s v="theater/musical"/>
    <n v="1.1675"/>
    <n v="41.696428571428569"/>
    <x v="1"/>
  </r>
  <r>
    <x v="0"/>
    <s v="US"/>
    <s v="USD"/>
    <n v="1402594090"/>
    <n v="1400002090"/>
    <b v="0"/>
    <n v="58"/>
    <b v="1"/>
    <s v="theater/musical"/>
    <n v="1.0765274999999999"/>
    <n v="74.243275862068955"/>
    <x v="1"/>
  </r>
  <r>
    <x v="0"/>
    <s v="US"/>
    <s v="USD"/>
    <n v="1460730079"/>
    <n v="1458138079"/>
    <b v="0"/>
    <n v="15"/>
    <b v="1"/>
    <s v="theater/musical"/>
    <n v="1"/>
    <n v="73.333333333333329"/>
    <x v="1"/>
  </r>
  <r>
    <x v="0"/>
    <s v="GB"/>
    <s v="GBP"/>
    <n v="1434234010"/>
    <n v="1431642010"/>
    <b v="0"/>
    <n v="20"/>
    <b v="1"/>
    <s v="theater/musical"/>
    <n v="1"/>
    <n v="100"/>
    <x v="1"/>
  </r>
  <r>
    <x v="0"/>
    <s v="US"/>
    <s v="USD"/>
    <n v="1463529600"/>
    <n v="1462307652"/>
    <b v="0"/>
    <n v="38"/>
    <b v="1"/>
    <s v="theater/musical"/>
    <n v="1.46"/>
    <n v="38.421052631578945"/>
    <x v="1"/>
  </r>
  <r>
    <x v="0"/>
    <s v="US"/>
    <s v="USD"/>
    <n v="1480399200"/>
    <n v="1478616506"/>
    <b v="0"/>
    <n v="33"/>
    <b v="1"/>
    <s v="theater/musical"/>
    <n v="1.1020000000000001"/>
    <n v="166.96969696969697"/>
    <x v="1"/>
  </r>
  <r>
    <x v="0"/>
    <s v="US"/>
    <s v="USD"/>
    <n v="1479175680"/>
    <n v="1476317247"/>
    <b v="0"/>
    <n v="57"/>
    <b v="1"/>
    <s v="theater/musical"/>
    <n v="1.0820000000000001"/>
    <n v="94.912280701754383"/>
    <x v="1"/>
  </r>
  <r>
    <x v="0"/>
    <s v="CA"/>
    <s v="CAD"/>
    <n v="1428606055"/>
    <n v="1427223655"/>
    <b v="0"/>
    <n v="25"/>
    <b v="1"/>
    <s v="theater/musical"/>
    <n v="1"/>
    <n v="100"/>
    <x v="1"/>
  </r>
  <r>
    <x v="0"/>
    <s v="US"/>
    <s v="USD"/>
    <n v="1428552000"/>
    <n v="1426199843"/>
    <b v="0"/>
    <n v="14"/>
    <b v="1"/>
    <s v="theater/musical"/>
    <n v="1.0024999999999999"/>
    <n v="143.21428571428572"/>
    <x v="1"/>
  </r>
  <r>
    <x v="0"/>
    <s v="US"/>
    <s v="USD"/>
    <n v="1406854800"/>
    <n v="1403599778"/>
    <b v="0"/>
    <n v="94"/>
    <b v="1"/>
    <s v="theater/musical"/>
    <n v="1.0671250000000001"/>
    <n v="90.819148936170208"/>
    <x v="1"/>
  </r>
  <r>
    <x v="0"/>
    <s v="US"/>
    <s v="USD"/>
    <n v="1411790400"/>
    <n v="1409884821"/>
    <b v="0"/>
    <n v="59"/>
    <b v="1"/>
    <s v="theater/musical"/>
    <n v="1.4319999999999999"/>
    <n v="48.542372881355931"/>
    <x v="1"/>
  </r>
  <r>
    <x v="0"/>
    <s v="US"/>
    <s v="USD"/>
    <n v="1423942780"/>
    <n v="1418758780"/>
    <b v="0"/>
    <n v="36"/>
    <b v="1"/>
    <s v="theater/musical"/>
    <n v="1.0504166666666668"/>
    <n v="70.027777777777771"/>
    <x v="1"/>
  </r>
  <r>
    <x v="0"/>
    <s v="US"/>
    <s v="USD"/>
    <n v="1459010340"/>
    <n v="1456421940"/>
    <b v="0"/>
    <n v="115"/>
    <b v="1"/>
    <s v="theater/musical"/>
    <n v="1.0398000000000001"/>
    <n v="135.62608695652173"/>
    <x v="1"/>
  </r>
  <r>
    <x v="0"/>
    <s v="US"/>
    <s v="USD"/>
    <n v="1436817960"/>
    <n v="1433999785"/>
    <b v="0"/>
    <n v="30"/>
    <b v="1"/>
    <s v="theater/musical"/>
    <n v="1.2"/>
    <n v="100"/>
    <x v="1"/>
  </r>
  <r>
    <x v="0"/>
    <s v="US"/>
    <s v="USD"/>
    <n v="1410210685"/>
    <n v="1408050685"/>
    <b v="0"/>
    <n v="52"/>
    <b v="1"/>
    <s v="theater/musical"/>
    <n v="1.0966666666666667"/>
    <n v="94.90384615384616"/>
    <x v="1"/>
  </r>
  <r>
    <x v="0"/>
    <s v="GB"/>
    <s v="GBP"/>
    <n v="1469401200"/>
    <n v="1466887297"/>
    <b v="0"/>
    <n v="27"/>
    <b v="1"/>
    <s v="theater/musical"/>
    <n v="1.0175000000000001"/>
    <n v="75.370370370370367"/>
    <x v="1"/>
  </r>
  <r>
    <x v="0"/>
    <s v="US"/>
    <s v="USD"/>
    <n v="1458057600"/>
    <n v="1455938520"/>
    <b v="0"/>
    <n v="24"/>
    <b v="1"/>
    <s v="theater/musical"/>
    <n v="1.2891666666666666"/>
    <n v="64.458333333333329"/>
    <x v="1"/>
  </r>
  <r>
    <x v="0"/>
    <s v="CA"/>
    <s v="CAD"/>
    <n v="1468193532"/>
    <n v="1465601532"/>
    <b v="0"/>
    <n v="10"/>
    <b v="1"/>
    <s v="theater/musical"/>
    <n v="1.1499999999999999"/>
    <n v="115"/>
    <x v="1"/>
  </r>
  <r>
    <x v="0"/>
    <s v="GB"/>
    <s v="GBP"/>
    <n v="1470132180"/>
    <n v="1467040769"/>
    <b v="0"/>
    <n v="30"/>
    <b v="1"/>
    <s v="theater/musical"/>
    <n v="1.5075000000000001"/>
    <n v="100.5"/>
    <x v="1"/>
  </r>
  <r>
    <x v="0"/>
    <s v="US"/>
    <s v="USD"/>
    <n v="1464310475"/>
    <n v="1461718475"/>
    <b v="0"/>
    <n v="71"/>
    <b v="1"/>
    <s v="theater/musical"/>
    <n v="1.1096666666666666"/>
    <n v="93.774647887323937"/>
    <x v="1"/>
  </r>
  <r>
    <x v="0"/>
    <s v="US"/>
    <s v="USD"/>
    <n v="1436587140"/>
    <n v="1434113406"/>
    <b v="0"/>
    <n v="10"/>
    <b v="1"/>
    <s v="theater/musical"/>
    <n v="1.0028571428571429"/>
    <n v="35.1"/>
    <x v="1"/>
  </r>
  <r>
    <x v="2"/>
    <s v="US"/>
    <s v="USD"/>
    <n v="1450887480"/>
    <n v="1448469719"/>
    <b v="0"/>
    <n v="1"/>
    <b v="0"/>
    <s v="theater/musical"/>
    <n v="6.6666666666666671E-3"/>
    <n v="500"/>
    <x v="1"/>
  </r>
  <r>
    <x v="2"/>
    <s v="GB"/>
    <s v="GBP"/>
    <n v="1434395418"/>
    <n v="1431630618"/>
    <b v="0"/>
    <n v="4"/>
    <b v="0"/>
    <s v="theater/musical"/>
    <n v="3.267605633802817E-2"/>
    <n v="29"/>
    <x v="1"/>
  </r>
  <r>
    <x v="2"/>
    <s v="US"/>
    <s v="USD"/>
    <n v="1479834023"/>
    <n v="1477238423"/>
    <b v="0"/>
    <n v="0"/>
    <b v="0"/>
    <s v="theater/musical"/>
    <n v="0"/>
    <n v="0"/>
    <x v="1"/>
  </r>
  <r>
    <x v="2"/>
    <s v="US"/>
    <s v="USD"/>
    <n v="1404664592"/>
    <n v="1399480592"/>
    <b v="0"/>
    <n v="0"/>
    <b v="0"/>
    <s v="theater/musical"/>
    <n v="0"/>
    <n v="0"/>
    <x v="1"/>
  </r>
  <r>
    <x v="2"/>
    <s v="US"/>
    <s v="USD"/>
    <n v="1436957022"/>
    <n v="1434365022"/>
    <b v="0"/>
    <n v="2"/>
    <b v="0"/>
    <s v="theater/musical"/>
    <n v="2.8E-3"/>
    <n v="17.5"/>
    <x v="1"/>
  </r>
  <r>
    <x v="2"/>
    <s v="US"/>
    <s v="USD"/>
    <n v="1418769129"/>
    <n v="1416954729"/>
    <b v="0"/>
    <n v="24"/>
    <b v="0"/>
    <s v="theater/musical"/>
    <n v="0.59657142857142853"/>
    <n v="174"/>
    <x v="1"/>
  </r>
  <r>
    <x v="2"/>
    <s v="GB"/>
    <s v="GBP"/>
    <n v="1433685354"/>
    <n v="1431093354"/>
    <b v="0"/>
    <n v="1"/>
    <b v="0"/>
    <s v="theater/musical"/>
    <n v="0.01"/>
    <n v="50"/>
    <x v="1"/>
  </r>
  <r>
    <x v="2"/>
    <s v="GB"/>
    <s v="GBP"/>
    <n v="1440801000"/>
    <n v="1437042490"/>
    <b v="0"/>
    <n v="2"/>
    <b v="0"/>
    <s v="theater/musical"/>
    <n v="1.6666666666666666E-2"/>
    <n v="5"/>
    <x v="1"/>
  </r>
  <r>
    <x v="2"/>
    <s v="US"/>
    <s v="USD"/>
    <n v="1484354556"/>
    <n v="1479170556"/>
    <b v="0"/>
    <n v="1"/>
    <b v="0"/>
    <s v="theater/musical"/>
    <n v="4.4444444444444447E-5"/>
    <n v="1"/>
    <x v="1"/>
  </r>
  <r>
    <x v="2"/>
    <s v="US"/>
    <s v="USD"/>
    <n v="1429564165"/>
    <n v="1426972165"/>
    <b v="0"/>
    <n v="37"/>
    <b v="0"/>
    <s v="theater/musical"/>
    <n v="0.89666666666666661"/>
    <n v="145.40540540540542"/>
    <x v="1"/>
  </r>
  <r>
    <x v="2"/>
    <s v="US"/>
    <s v="USD"/>
    <n v="1407691248"/>
    <n v="1405099248"/>
    <b v="0"/>
    <n v="5"/>
    <b v="0"/>
    <s v="theater/musical"/>
    <n v="1.4642857142857143E-2"/>
    <n v="205"/>
    <x v="1"/>
  </r>
  <r>
    <x v="2"/>
    <s v="US"/>
    <s v="USD"/>
    <n v="1457734843"/>
    <n v="1455142843"/>
    <b v="0"/>
    <n v="4"/>
    <b v="0"/>
    <s v="theater/musical"/>
    <n v="4.02E-2"/>
    <n v="100.5"/>
    <x v="1"/>
  </r>
  <r>
    <x v="2"/>
    <s v="US"/>
    <s v="USD"/>
    <n v="1420952340"/>
    <n v="1418146883"/>
    <b v="0"/>
    <n v="16"/>
    <b v="0"/>
    <s v="theater/musical"/>
    <n v="4.0045454545454544E-2"/>
    <n v="55.0625"/>
    <x v="1"/>
  </r>
  <r>
    <x v="2"/>
    <s v="US"/>
    <s v="USD"/>
    <n v="1420215216"/>
    <n v="1417536816"/>
    <b v="0"/>
    <n v="9"/>
    <b v="0"/>
    <s v="theater/musical"/>
    <n v="8.5199999999999998E-2"/>
    <n v="47.333333333333336"/>
    <x v="1"/>
  </r>
  <r>
    <x v="2"/>
    <s v="US"/>
    <s v="USD"/>
    <n v="1445482906"/>
    <n v="1442890906"/>
    <b v="0"/>
    <n v="0"/>
    <b v="0"/>
    <s v="theater/musical"/>
    <n v="0"/>
    <n v="0"/>
    <x v="1"/>
  </r>
  <r>
    <x v="2"/>
    <s v="US"/>
    <s v="USD"/>
    <n v="1457133568"/>
    <n v="1454541568"/>
    <b v="0"/>
    <n v="40"/>
    <b v="0"/>
    <s v="theater/musical"/>
    <n v="0.19650000000000001"/>
    <n v="58.95"/>
    <x v="1"/>
  </r>
  <r>
    <x v="2"/>
    <s v="US"/>
    <s v="USD"/>
    <n v="1469948400"/>
    <n v="1465172024"/>
    <b v="0"/>
    <n v="0"/>
    <b v="0"/>
    <s v="theater/musical"/>
    <n v="0"/>
    <n v="0"/>
    <x v="1"/>
  </r>
  <r>
    <x v="2"/>
    <s v="US"/>
    <s v="USD"/>
    <n v="1411852640"/>
    <n v="1406668640"/>
    <b v="0"/>
    <n v="2"/>
    <b v="0"/>
    <s v="theater/musical"/>
    <n v="2.0000000000000002E-5"/>
    <n v="1.5"/>
    <x v="1"/>
  </r>
  <r>
    <x v="2"/>
    <s v="AU"/>
    <s v="AUD"/>
    <n v="1404022381"/>
    <n v="1402294381"/>
    <b v="0"/>
    <n v="1"/>
    <b v="0"/>
    <s v="theater/musical"/>
    <n v="6.6666666666666664E-4"/>
    <n v="5"/>
    <x v="1"/>
  </r>
  <r>
    <x v="2"/>
    <s v="US"/>
    <s v="USD"/>
    <n v="1428097739"/>
    <n v="1427492939"/>
    <b v="0"/>
    <n v="9"/>
    <b v="0"/>
    <s v="theater/musical"/>
    <n v="0.30333333333333334"/>
    <n v="50.555555555555557"/>
    <x v="1"/>
  </r>
  <r>
    <x v="0"/>
    <s v="GB"/>
    <s v="GBP"/>
    <n v="1429955619"/>
    <n v="1424775219"/>
    <b v="0"/>
    <n v="24"/>
    <b v="1"/>
    <s v="theater/plays"/>
    <n v="1"/>
    <n v="41.666666666666664"/>
    <x v="1"/>
  </r>
  <r>
    <x v="0"/>
    <s v="GB"/>
    <s v="GBP"/>
    <n v="1406761200"/>
    <n v="1402403907"/>
    <b v="0"/>
    <n v="38"/>
    <b v="1"/>
    <s v="theater/plays"/>
    <n v="1.0125"/>
    <n v="53.289473684210527"/>
    <x v="1"/>
  </r>
  <r>
    <x v="0"/>
    <s v="US"/>
    <s v="USD"/>
    <n v="1426965758"/>
    <n v="1424377358"/>
    <b v="0"/>
    <n v="26"/>
    <b v="1"/>
    <s v="theater/plays"/>
    <n v="1.2173333333333334"/>
    <n v="70.230769230769226"/>
    <x v="1"/>
  </r>
  <r>
    <x v="0"/>
    <s v="GB"/>
    <s v="GBP"/>
    <n v="1464692400"/>
    <n v="1461769373"/>
    <b v="0"/>
    <n v="19"/>
    <b v="1"/>
    <s v="theater/plays"/>
    <n v="3.3"/>
    <n v="43.421052631578945"/>
    <x v="1"/>
  </r>
  <r>
    <x v="0"/>
    <s v="CA"/>
    <s v="CAD"/>
    <n v="1433131140"/>
    <n v="1429120908"/>
    <b v="0"/>
    <n v="11"/>
    <b v="1"/>
    <s v="theater/plays"/>
    <n v="1.0954999999999999"/>
    <n v="199.18181818181819"/>
    <x v="1"/>
  </r>
  <r>
    <x v="0"/>
    <s v="US"/>
    <s v="USD"/>
    <n v="1465940580"/>
    <n v="1462603021"/>
    <b v="0"/>
    <n v="27"/>
    <b v="1"/>
    <s v="theater/plays"/>
    <n v="1.0095190476190474"/>
    <n v="78.518148148148143"/>
    <x v="1"/>
  </r>
  <r>
    <x v="0"/>
    <s v="US"/>
    <s v="USD"/>
    <n v="1427860740"/>
    <n v="1424727712"/>
    <b v="0"/>
    <n v="34"/>
    <b v="1"/>
    <s v="theater/plays"/>
    <n v="1.4013333333333333"/>
    <n v="61.823529411764703"/>
    <x v="1"/>
  </r>
  <r>
    <x v="0"/>
    <s v="GB"/>
    <s v="GBP"/>
    <n v="1440111600"/>
    <n v="1437545657"/>
    <b v="0"/>
    <n v="20"/>
    <b v="1"/>
    <s v="theater/plays"/>
    <n v="1.0000100000000001"/>
    <n v="50.000500000000002"/>
    <x v="1"/>
  </r>
  <r>
    <x v="0"/>
    <s v="US"/>
    <s v="USD"/>
    <n v="1405614823"/>
    <n v="1403022823"/>
    <b v="0"/>
    <n v="37"/>
    <b v="1"/>
    <s v="theater/plays"/>
    <n v="1.19238"/>
    <n v="48.339729729729726"/>
    <x v="1"/>
  </r>
  <r>
    <x v="0"/>
    <s v="US"/>
    <s v="USD"/>
    <n v="1445659140"/>
    <n v="1444236216"/>
    <b v="0"/>
    <n v="20"/>
    <b v="1"/>
    <s v="theater/plays"/>
    <n v="1.0725"/>
    <n v="107.25"/>
    <x v="1"/>
  </r>
  <r>
    <x v="0"/>
    <s v="US"/>
    <s v="USD"/>
    <n v="1426187582"/>
    <n v="1423599182"/>
    <b v="0"/>
    <n v="10"/>
    <b v="1"/>
    <s v="theater/plays"/>
    <n v="2.2799999999999998"/>
    <n v="57"/>
    <x v="1"/>
  </r>
  <r>
    <x v="0"/>
    <s v="US"/>
    <s v="USD"/>
    <n v="1437166920"/>
    <n v="1435554104"/>
    <b v="0"/>
    <n v="26"/>
    <b v="1"/>
    <s v="theater/plays"/>
    <n v="1.0640000000000001"/>
    <n v="40.92307692307692"/>
    <x v="1"/>
  </r>
  <r>
    <x v="0"/>
    <s v="GB"/>
    <s v="GBP"/>
    <n v="1436110717"/>
    <n v="1433518717"/>
    <b v="0"/>
    <n v="20"/>
    <b v="1"/>
    <s v="theater/plays"/>
    <n v="1.4333333333333333"/>
    <n v="21.5"/>
    <x v="1"/>
  </r>
  <r>
    <x v="0"/>
    <s v="US"/>
    <s v="USD"/>
    <n v="1451881207"/>
    <n v="1449116407"/>
    <b v="0"/>
    <n v="46"/>
    <b v="1"/>
    <s v="theater/plays"/>
    <n v="1.0454285714285714"/>
    <n v="79.543478260869563"/>
    <x v="1"/>
  </r>
  <r>
    <x v="0"/>
    <s v="DE"/>
    <s v="EUR"/>
    <n v="1453244340"/>
    <n v="1448136417"/>
    <b v="0"/>
    <n v="76"/>
    <b v="1"/>
    <s v="theater/plays"/>
    <n v="1.1002000000000001"/>
    <n v="72.381578947368425"/>
    <x v="1"/>
  </r>
  <r>
    <x v="0"/>
    <s v="US"/>
    <s v="USD"/>
    <n v="1437364740"/>
    <n v="1434405044"/>
    <b v="0"/>
    <n v="41"/>
    <b v="1"/>
    <s v="theater/plays"/>
    <n v="1.06"/>
    <n v="64.634146341463421"/>
    <x v="1"/>
  </r>
  <r>
    <x v="0"/>
    <s v="GB"/>
    <s v="GBP"/>
    <n v="1470058860"/>
    <n v="1469026903"/>
    <b v="0"/>
    <n v="7"/>
    <b v="1"/>
    <s v="theater/plays"/>
    <n v="1.08"/>
    <n v="38.571428571428569"/>
    <x v="1"/>
  </r>
  <r>
    <x v="0"/>
    <s v="US"/>
    <s v="USD"/>
    <n v="1434505214"/>
    <n v="1432690814"/>
    <b v="0"/>
    <n v="49"/>
    <b v="1"/>
    <s v="theater/plays"/>
    <n v="1.0542"/>
    <n v="107.57142857142857"/>
    <x v="1"/>
  </r>
  <r>
    <x v="0"/>
    <s v="GB"/>
    <s v="GBP"/>
    <n v="1430993394"/>
    <n v="1428401394"/>
    <b v="0"/>
    <n v="26"/>
    <b v="1"/>
    <s v="theater/plays"/>
    <n v="1.1916666666666667"/>
    <n v="27.5"/>
    <x v="1"/>
  </r>
  <r>
    <x v="0"/>
    <s v="GB"/>
    <s v="GBP"/>
    <n v="1427414400"/>
    <n v="1422656201"/>
    <b v="0"/>
    <n v="65"/>
    <b v="1"/>
    <s v="theater/plays"/>
    <n v="1.5266666666666666"/>
    <n v="70.461538461538467"/>
    <x v="1"/>
  </r>
  <r>
    <x v="0"/>
    <s v="US"/>
    <s v="USD"/>
    <n v="1420033187"/>
    <n v="1414845587"/>
    <b v="0"/>
    <n v="28"/>
    <b v="1"/>
    <s v="theater/plays"/>
    <n v="1"/>
    <n v="178.57142857142858"/>
    <x v="1"/>
  </r>
  <r>
    <x v="0"/>
    <s v="US"/>
    <s v="USD"/>
    <n v="1472676371"/>
    <n v="1470948371"/>
    <b v="0"/>
    <n v="8"/>
    <b v="1"/>
    <s v="theater/plays"/>
    <n v="1.002"/>
    <n v="62.625"/>
    <x v="1"/>
  </r>
  <r>
    <x v="0"/>
    <s v="US"/>
    <s v="USD"/>
    <n v="1464371211"/>
    <n v="1463161611"/>
    <b v="0"/>
    <n v="3"/>
    <b v="1"/>
    <s v="theater/plays"/>
    <n v="2.25"/>
    <n v="75"/>
    <x v="1"/>
  </r>
  <r>
    <x v="0"/>
    <s v="US"/>
    <s v="USD"/>
    <n v="1415222545"/>
    <n v="1413404545"/>
    <b v="0"/>
    <n v="9"/>
    <b v="1"/>
    <s v="theater/plays"/>
    <n v="1.0602199999999999"/>
    <n v="58.901111111111113"/>
    <x v="1"/>
  </r>
  <r>
    <x v="0"/>
    <s v="US"/>
    <s v="USD"/>
    <n v="1455936335"/>
    <n v="1452048335"/>
    <b v="0"/>
    <n v="9"/>
    <b v="1"/>
    <s v="theater/plays"/>
    <n v="1.0466666666666666"/>
    <n v="139.55555555555554"/>
    <x v="1"/>
  </r>
  <r>
    <x v="0"/>
    <s v="CA"/>
    <s v="CAD"/>
    <n v="1417460940"/>
    <n v="1416516972"/>
    <b v="0"/>
    <n v="20"/>
    <b v="1"/>
    <s v="theater/plays"/>
    <n v="1.1666666666666667"/>
    <n v="70"/>
    <x v="1"/>
  </r>
  <r>
    <x v="0"/>
    <s v="GB"/>
    <s v="GBP"/>
    <n v="1434624067"/>
    <n v="1432032067"/>
    <b v="0"/>
    <n v="57"/>
    <b v="1"/>
    <s v="theater/plays"/>
    <n v="1.0903333333333334"/>
    <n v="57.385964912280699"/>
    <x v="1"/>
  </r>
  <r>
    <x v="0"/>
    <s v="GB"/>
    <s v="GBP"/>
    <n v="1461278208"/>
    <n v="1459463808"/>
    <b v="0"/>
    <n v="8"/>
    <b v="1"/>
    <s v="theater/plays"/>
    <n v="1.6"/>
    <n v="40"/>
    <x v="1"/>
  </r>
  <r>
    <x v="0"/>
    <s v="US"/>
    <s v="USD"/>
    <n v="1470197340"/>
    <n v="1467497652"/>
    <b v="0"/>
    <n v="14"/>
    <b v="1"/>
    <s v="theater/plays"/>
    <n v="1.125"/>
    <n v="64.285714285714292"/>
    <x v="1"/>
  </r>
  <r>
    <x v="0"/>
    <s v="GB"/>
    <s v="GBP"/>
    <n v="1435947758"/>
    <n v="1432837358"/>
    <b v="0"/>
    <n v="17"/>
    <b v="1"/>
    <s v="theater/plays"/>
    <n v="1.0209999999999999"/>
    <n v="120.11764705882354"/>
    <x v="1"/>
  </r>
  <r>
    <x v="0"/>
    <s v="SE"/>
    <s v="SEK"/>
    <n v="1432314209"/>
    <n v="1429722209"/>
    <b v="0"/>
    <n v="100"/>
    <b v="1"/>
    <s v="theater/plays"/>
    <n v="1.00824"/>
    <n v="1008.24"/>
    <x v="1"/>
  </r>
  <r>
    <x v="0"/>
    <s v="US"/>
    <s v="USD"/>
    <n v="1438226724"/>
    <n v="1433042724"/>
    <b v="0"/>
    <n v="32"/>
    <b v="1"/>
    <s v="theater/plays"/>
    <n v="1.0125"/>
    <n v="63.28125"/>
    <x v="1"/>
  </r>
  <r>
    <x v="0"/>
    <s v="GB"/>
    <s v="GBP"/>
    <n v="1459180229"/>
    <n v="1457023829"/>
    <b v="0"/>
    <n v="3"/>
    <b v="1"/>
    <s v="theater/plays"/>
    <n v="65"/>
    <n v="21.666666666666668"/>
    <x v="1"/>
  </r>
  <r>
    <x v="2"/>
    <s v="US"/>
    <s v="USD"/>
    <n v="1405882287"/>
    <n v="1400698287"/>
    <b v="1"/>
    <n v="34"/>
    <b v="0"/>
    <s v="theater/plays"/>
    <n v="8.72E-2"/>
    <n v="25.647058823529413"/>
    <x v="1"/>
  </r>
  <r>
    <x v="2"/>
    <s v="GB"/>
    <s v="GBP"/>
    <n v="1399809052"/>
    <n v="1397217052"/>
    <b v="1"/>
    <n v="23"/>
    <b v="0"/>
    <s v="theater/plays"/>
    <n v="0.21940000000000001"/>
    <n v="47.695652173913047"/>
    <x v="1"/>
  </r>
  <r>
    <x v="2"/>
    <s v="US"/>
    <s v="USD"/>
    <n v="1401587064"/>
    <n v="1399427064"/>
    <b v="1"/>
    <n v="19"/>
    <b v="0"/>
    <s v="theater/plays"/>
    <n v="0.21299999999999999"/>
    <n v="56.05263157894737"/>
    <x v="1"/>
  </r>
  <r>
    <x v="2"/>
    <s v="US"/>
    <s v="USD"/>
    <n v="1401778740"/>
    <n v="1399474134"/>
    <b v="1"/>
    <n v="50"/>
    <b v="0"/>
    <s v="theater/plays"/>
    <n v="0.41489795918367345"/>
    <n v="81.319999999999993"/>
    <x v="1"/>
  </r>
  <r>
    <x v="2"/>
    <s v="US"/>
    <s v="USD"/>
    <n v="1443711774"/>
    <n v="1441119774"/>
    <b v="1"/>
    <n v="12"/>
    <b v="0"/>
    <s v="theater/plays"/>
    <n v="2.1049999999999999E-2"/>
    <n v="70.166666666666671"/>
    <x v="1"/>
  </r>
  <r>
    <x v="2"/>
    <s v="US"/>
    <s v="USD"/>
    <n v="1412405940"/>
    <n v="1409721542"/>
    <b v="1"/>
    <n v="8"/>
    <b v="0"/>
    <s v="theater/plays"/>
    <n v="2.7E-2"/>
    <n v="23.625"/>
    <x v="1"/>
  </r>
  <r>
    <x v="2"/>
    <s v="US"/>
    <s v="USD"/>
    <n v="1437283391"/>
    <n v="1433395391"/>
    <b v="1"/>
    <n v="9"/>
    <b v="0"/>
    <s v="theater/plays"/>
    <n v="0.16161904761904761"/>
    <n v="188.55555555555554"/>
    <x v="1"/>
  </r>
  <r>
    <x v="2"/>
    <s v="US"/>
    <s v="USD"/>
    <n v="1445196989"/>
    <n v="1442604989"/>
    <b v="1"/>
    <n v="43"/>
    <b v="0"/>
    <s v="theater/plays"/>
    <n v="0.16376923076923078"/>
    <n v="49.511627906976742"/>
    <x v="1"/>
  </r>
  <r>
    <x v="2"/>
    <s v="DE"/>
    <s v="EUR"/>
    <n v="1434047084"/>
    <n v="1431455084"/>
    <b v="1"/>
    <n v="28"/>
    <b v="0"/>
    <s v="theater/plays"/>
    <n v="7.0433333333333334E-2"/>
    <n v="75.464285714285708"/>
    <x v="1"/>
  </r>
  <r>
    <x v="2"/>
    <s v="US"/>
    <s v="USD"/>
    <n v="1420081143"/>
    <n v="1417489143"/>
    <b v="1"/>
    <n v="4"/>
    <b v="0"/>
    <s v="theater/plays"/>
    <n v="3.7999999999999999E-2"/>
    <n v="9.5"/>
    <x v="1"/>
  </r>
  <r>
    <x v="2"/>
    <s v="GB"/>
    <s v="GBP"/>
    <n v="1437129179"/>
    <n v="1434537179"/>
    <b v="1"/>
    <n v="24"/>
    <b v="0"/>
    <s v="theater/plays"/>
    <n v="0.34079999999999999"/>
    <n v="35.5"/>
    <x v="1"/>
  </r>
  <r>
    <x v="2"/>
    <s v="US"/>
    <s v="USD"/>
    <n v="1427427276"/>
    <n v="1425270876"/>
    <b v="0"/>
    <n v="2"/>
    <b v="0"/>
    <s v="theater/plays"/>
    <n v="2E-3"/>
    <n v="10"/>
    <x v="1"/>
  </r>
  <r>
    <x v="2"/>
    <s v="US"/>
    <s v="USD"/>
    <n v="1409602178"/>
    <n v="1406578178"/>
    <b v="0"/>
    <n v="2"/>
    <b v="0"/>
    <s v="theater/plays"/>
    <n v="2.5999999999999998E-4"/>
    <n v="13"/>
    <x v="1"/>
  </r>
  <r>
    <x v="2"/>
    <s v="US"/>
    <s v="USD"/>
    <n v="1431206058"/>
    <n v="1428614058"/>
    <b v="0"/>
    <n v="20"/>
    <b v="0"/>
    <s v="theater/plays"/>
    <n v="0.16254545454545455"/>
    <n v="89.4"/>
    <x v="1"/>
  </r>
  <r>
    <x v="2"/>
    <s v="US"/>
    <s v="USD"/>
    <n v="1427408271"/>
    <n v="1424819871"/>
    <b v="0"/>
    <n v="1"/>
    <b v="0"/>
    <s v="theater/plays"/>
    <n v="2.5000000000000001E-2"/>
    <n v="25"/>
    <x v="1"/>
  </r>
  <r>
    <x v="2"/>
    <s v="US"/>
    <s v="USD"/>
    <n v="1425833403"/>
    <n v="1423245003"/>
    <b v="0"/>
    <n v="1"/>
    <b v="0"/>
    <s v="theater/plays"/>
    <n v="2.0000000000000001E-4"/>
    <n v="1"/>
    <x v="1"/>
  </r>
  <r>
    <x v="2"/>
    <s v="US"/>
    <s v="USD"/>
    <n v="1406913120"/>
    <n v="1404927690"/>
    <b v="0"/>
    <n v="4"/>
    <b v="0"/>
    <s v="theater/plays"/>
    <n v="5.1999999999999998E-2"/>
    <n v="65"/>
    <x v="1"/>
  </r>
  <r>
    <x v="2"/>
    <s v="GB"/>
    <s v="GBP"/>
    <n v="1432328400"/>
    <n v="1430734844"/>
    <b v="0"/>
    <n v="1"/>
    <b v="0"/>
    <s v="theater/plays"/>
    <n v="0.02"/>
    <n v="10"/>
    <x v="1"/>
  </r>
  <r>
    <x v="2"/>
    <s v="US"/>
    <s v="USD"/>
    <n v="1403730000"/>
    <n v="1401485207"/>
    <b v="0"/>
    <n v="1"/>
    <b v="0"/>
    <s v="theater/plays"/>
    <n v="4.0000000000000002E-4"/>
    <n v="1"/>
    <x v="1"/>
  </r>
  <r>
    <x v="2"/>
    <s v="US"/>
    <s v="USD"/>
    <n v="1407858710"/>
    <n v="1405266710"/>
    <b v="0"/>
    <n v="13"/>
    <b v="0"/>
    <s v="theater/plays"/>
    <n v="0.17666666666666667"/>
    <n v="81.538461538461533"/>
    <x v="1"/>
  </r>
  <r>
    <x v="2"/>
    <s v="US"/>
    <s v="USD"/>
    <n v="1415828820"/>
    <n v="1412258977"/>
    <b v="0"/>
    <n v="1"/>
    <b v="0"/>
    <s v="theater/plays"/>
    <n v="0.05"/>
    <n v="100"/>
    <x v="1"/>
  </r>
  <r>
    <x v="2"/>
    <s v="US"/>
    <s v="USD"/>
    <n v="1473699540"/>
    <n v="1472451356"/>
    <b v="0"/>
    <n v="1"/>
    <b v="0"/>
    <s v="theater/plays"/>
    <n v="1.3333333333333334E-4"/>
    <n v="1"/>
    <x v="1"/>
  </r>
  <r>
    <x v="2"/>
    <s v="US"/>
    <s v="USD"/>
    <n v="1446739905"/>
    <n v="1441552305"/>
    <b v="0"/>
    <n v="0"/>
    <b v="0"/>
    <s v="theater/plays"/>
    <n v="0"/>
    <n v="0"/>
    <x v="1"/>
  </r>
  <r>
    <x v="2"/>
    <s v="US"/>
    <s v="USD"/>
    <n v="1447799054"/>
    <n v="1445203454"/>
    <b v="0"/>
    <n v="3"/>
    <b v="0"/>
    <s v="theater/plays"/>
    <n v="1.2E-2"/>
    <n v="20"/>
    <x v="1"/>
  </r>
  <r>
    <x v="2"/>
    <s v="CA"/>
    <s v="CAD"/>
    <n v="1409376600"/>
    <n v="1405957098"/>
    <b v="0"/>
    <n v="14"/>
    <b v="0"/>
    <s v="theater/plays"/>
    <n v="0.26937422295897223"/>
    <n v="46.428571428571431"/>
    <x v="1"/>
  </r>
  <r>
    <x v="2"/>
    <s v="US"/>
    <s v="USD"/>
    <n v="1458703740"/>
    <n v="1454453021"/>
    <b v="0"/>
    <n v="2"/>
    <b v="0"/>
    <s v="theater/plays"/>
    <n v="5.4999999999999997E-3"/>
    <n v="5.5"/>
    <x v="1"/>
  </r>
  <r>
    <x v="2"/>
    <s v="US"/>
    <s v="USD"/>
    <n v="1466278339"/>
    <n v="1463686339"/>
    <b v="0"/>
    <n v="5"/>
    <b v="0"/>
    <s v="theater/plays"/>
    <n v="0.1255"/>
    <n v="50.2"/>
    <x v="1"/>
  </r>
  <r>
    <x v="1"/>
    <s v="GB"/>
    <s v="GBP"/>
    <n v="1410191405"/>
    <n v="1408031405"/>
    <b v="0"/>
    <n v="1"/>
    <b v="0"/>
    <s v="theater/musical"/>
    <n v="2E-3"/>
    <n v="10"/>
    <x v="1"/>
  </r>
  <r>
    <x v="1"/>
    <s v="US"/>
    <s v="USD"/>
    <n v="1426302660"/>
    <n v="1423761792"/>
    <b v="0"/>
    <n v="15"/>
    <b v="0"/>
    <s v="theater/musical"/>
    <n v="3.44748684310884E-2"/>
    <n v="30.133333333333333"/>
    <x v="1"/>
  </r>
  <r>
    <x v="1"/>
    <s v="US"/>
    <s v="USD"/>
    <n v="1404360478"/>
    <n v="1401768478"/>
    <b v="0"/>
    <n v="10"/>
    <b v="0"/>
    <s v="theater/musical"/>
    <n v="0.15"/>
    <n v="150"/>
    <x v="1"/>
  </r>
  <r>
    <x v="1"/>
    <s v="US"/>
    <s v="USD"/>
    <n v="1490809450"/>
    <n v="1485629050"/>
    <b v="0"/>
    <n v="3"/>
    <b v="0"/>
    <s v="theater/musical"/>
    <n v="2.6666666666666668E-2"/>
    <n v="13.333333333333334"/>
    <x v="1"/>
  </r>
  <r>
    <x v="1"/>
    <s v="US"/>
    <s v="USD"/>
    <n v="1439522996"/>
    <n v="1435202996"/>
    <b v="0"/>
    <n v="0"/>
    <b v="0"/>
    <s v="theater/musical"/>
    <n v="0"/>
    <n v="0"/>
    <x v="1"/>
  </r>
  <r>
    <x v="1"/>
    <s v="US"/>
    <s v="USD"/>
    <n v="1444322535"/>
    <n v="1441730535"/>
    <b v="0"/>
    <n v="0"/>
    <b v="0"/>
    <s v="theater/musical"/>
    <n v="0"/>
    <n v="0"/>
    <x v="1"/>
  </r>
  <r>
    <x v="1"/>
    <s v="NZ"/>
    <s v="NZD"/>
    <n v="1422061200"/>
    <n v="1420244622"/>
    <b v="0"/>
    <n v="0"/>
    <b v="0"/>
    <s v="theater/musical"/>
    <n v="0"/>
    <n v="0"/>
    <x v="1"/>
  </r>
  <r>
    <x v="1"/>
    <s v="DK"/>
    <s v="DKK"/>
    <n v="1472896800"/>
    <n v="1472804365"/>
    <b v="0"/>
    <n v="0"/>
    <b v="0"/>
    <s v="theater/musical"/>
    <n v="0"/>
    <n v="0"/>
    <x v="1"/>
  </r>
  <r>
    <x v="1"/>
    <s v="GB"/>
    <s v="GBP"/>
    <n v="1454425128"/>
    <n v="1451833128"/>
    <b v="0"/>
    <n v="46"/>
    <b v="0"/>
    <s v="theater/musical"/>
    <n v="0.52794871794871789"/>
    <n v="44.760869565217391"/>
    <x v="1"/>
  </r>
  <r>
    <x v="1"/>
    <s v="US"/>
    <s v="USD"/>
    <n v="1481213752"/>
    <n v="1478621752"/>
    <b v="0"/>
    <n v="14"/>
    <b v="0"/>
    <s v="theater/musical"/>
    <n v="4.9639999999999997E-2"/>
    <n v="88.642857142857139"/>
    <x v="1"/>
  </r>
  <r>
    <x v="1"/>
    <s v="US"/>
    <s v="USD"/>
    <n v="1435636740"/>
    <n v="1433014746"/>
    <b v="0"/>
    <n v="1"/>
    <b v="0"/>
    <s v="theater/musical"/>
    <n v="5.5555555555555556E-4"/>
    <n v="10"/>
    <x v="1"/>
  </r>
  <r>
    <x v="1"/>
    <s v="GB"/>
    <s v="GBP"/>
    <n v="1422218396"/>
    <n v="1419626396"/>
    <b v="0"/>
    <n v="0"/>
    <b v="0"/>
    <s v="theater/musical"/>
    <n v="0"/>
    <n v="0"/>
    <x v="1"/>
  </r>
  <r>
    <x v="1"/>
    <s v="GB"/>
    <s v="GBP"/>
    <n v="1406761200"/>
    <n v="1403724820"/>
    <b v="0"/>
    <n v="17"/>
    <b v="0"/>
    <s v="theater/musical"/>
    <n v="0.13066666666666665"/>
    <n v="57.647058823529413"/>
    <x v="1"/>
  </r>
  <r>
    <x v="1"/>
    <s v="US"/>
    <s v="USD"/>
    <n v="1487550399"/>
    <n v="1484958399"/>
    <b v="0"/>
    <n v="1"/>
    <b v="0"/>
    <s v="theater/musical"/>
    <n v="0.05"/>
    <n v="25"/>
    <x v="1"/>
  </r>
  <r>
    <x v="1"/>
    <s v="AU"/>
    <s v="AUD"/>
    <n v="1454281380"/>
    <n v="1451950570"/>
    <b v="0"/>
    <n v="0"/>
    <b v="0"/>
    <s v="theater/musical"/>
    <n v="0"/>
    <n v="0"/>
    <x v="1"/>
  </r>
  <r>
    <x v="1"/>
    <s v="GB"/>
    <s v="GBP"/>
    <n v="1409668069"/>
    <n v="1407076069"/>
    <b v="0"/>
    <n v="0"/>
    <b v="0"/>
    <s v="theater/musical"/>
    <n v="0"/>
    <n v="0"/>
    <x v="1"/>
  </r>
  <r>
    <x v="1"/>
    <s v="US"/>
    <s v="USD"/>
    <n v="1427479192"/>
    <n v="1425322792"/>
    <b v="0"/>
    <n v="0"/>
    <b v="0"/>
    <s v="theater/musical"/>
    <n v="0"/>
    <n v="0"/>
    <x v="1"/>
  </r>
  <r>
    <x v="1"/>
    <s v="US"/>
    <s v="USD"/>
    <n v="1462834191"/>
    <n v="1460242191"/>
    <b v="0"/>
    <n v="0"/>
    <b v="0"/>
    <s v="theater/musical"/>
    <n v="0"/>
    <n v="0"/>
    <x v="1"/>
  </r>
  <r>
    <x v="1"/>
    <s v="AU"/>
    <s v="AUD"/>
    <n v="1418275702"/>
    <n v="1415683702"/>
    <b v="0"/>
    <n v="0"/>
    <b v="0"/>
    <s v="theater/musical"/>
    <n v="0"/>
    <n v="0"/>
    <x v="1"/>
  </r>
  <r>
    <x v="1"/>
    <s v="US"/>
    <s v="USD"/>
    <n v="1430517600"/>
    <n v="1426538129"/>
    <b v="0"/>
    <n v="2"/>
    <b v="0"/>
    <s v="theater/musical"/>
    <n v="1.7500000000000002E-2"/>
    <n v="17.5"/>
    <x v="1"/>
  </r>
  <r>
    <x v="2"/>
    <s v="GB"/>
    <s v="GBP"/>
    <n v="1488114358"/>
    <n v="1485522358"/>
    <b v="0"/>
    <n v="14"/>
    <b v="0"/>
    <s v="theater/plays"/>
    <n v="0.27100000000000002"/>
    <n v="38.714285714285715"/>
    <x v="1"/>
  </r>
  <r>
    <x v="2"/>
    <s v="US"/>
    <s v="USD"/>
    <n v="1420413960"/>
    <n v="1417651630"/>
    <b v="0"/>
    <n v="9"/>
    <b v="0"/>
    <s v="theater/plays"/>
    <n v="1.4749999999999999E-2"/>
    <n v="13.111111111111111"/>
    <x v="1"/>
  </r>
  <r>
    <x v="2"/>
    <s v="US"/>
    <s v="USD"/>
    <n v="1439662344"/>
    <n v="1434478344"/>
    <b v="0"/>
    <n v="8"/>
    <b v="0"/>
    <s v="theater/plays"/>
    <n v="0.16826666666666668"/>
    <n v="315.5"/>
    <x v="1"/>
  </r>
  <r>
    <x v="2"/>
    <s v="US"/>
    <s v="USD"/>
    <n v="1427086740"/>
    <n v="1424488244"/>
    <b v="0"/>
    <n v="7"/>
    <b v="0"/>
    <s v="theater/plays"/>
    <n v="0.32500000000000001"/>
    <n v="37.142857142857146"/>
    <x v="1"/>
  </r>
  <r>
    <x v="2"/>
    <s v="US"/>
    <s v="USD"/>
    <n v="1408863600"/>
    <n v="1408203557"/>
    <b v="0"/>
    <n v="0"/>
    <b v="0"/>
    <s v="theater/plays"/>
    <n v="0"/>
    <n v="0"/>
    <x v="1"/>
  </r>
  <r>
    <x v="2"/>
    <s v="US"/>
    <s v="USD"/>
    <n v="1404194400"/>
    <n v="1400600840"/>
    <b v="0"/>
    <n v="84"/>
    <b v="0"/>
    <s v="theater/plays"/>
    <n v="0.2155"/>
    <n v="128.27380952380952"/>
    <x v="1"/>
  </r>
  <r>
    <x v="2"/>
    <s v="US"/>
    <s v="USD"/>
    <n v="1481000340"/>
    <n v="1478386812"/>
    <b v="0"/>
    <n v="11"/>
    <b v="0"/>
    <s v="theater/plays"/>
    <n v="3.4666666666666665E-2"/>
    <n v="47.272727272727273"/>
    <x v="1"/>
  </r>
  <r>
    <x v="2"/>
    <s v="US"/>
    <s v="USD"/>
    <n v="1425103218"/>
    <n v="1422424818"/>
    <b v="0"/>
    <n v="1"/>
    <b v="0"/>
    <s v="theater/plays"/>
    <n v="0.05"/>
    <n v="50"/>
    <x v="1"/>
  </r>
  <r>
    <x v="2"/>
    <s v="US"/>
    <s v="USD"/>
    <n v="1402979778"/>
    <n v="1401770178"/>
    <b v="0"/>
    <n v="4"/>
    <b v="0"/>
    <s v="theater/plays"/>
    <n v="0.10625"/>
    <n v="42.5"/>
    <x v="1"/>
  </r>
  <r>
    <x v="2"/>
    <s v="NZ"/>
    <s v="NZD"/>
    <n v="1420750683"/>
    <n v="1418158683"/>
    <b v="0"/>
    <n v="10"/>
    <b v="0"/>
    <s v="theater/plays"/>
    <n v="0.17599999999999999"/>
    <n v="44"/>
    <x v="1"/>
  </r>
  <r>
    <x v="2"/>
    <s v="GB"/>
    <s v="GBP"/>
    <n v="1439827200"/>
    <n v="1436355270"/>
    <b v="0"/>
    <n v="16"/>
    <b v="0"/>
    <s v="theater/plays"/>
    <n v="0.3256"/>
    <n v="50.875"/>
    <x v="1"/>
  </r>
  <r>
    <x v="2"/>
    <s v="US"/>
    <s v="USD"/>
    <n v="1407868561"/>
    <n v="1406140561"/>
    <b v="0"/>
    <n v="2"/>
    <b v="0"/>
    <s v="theater/plays"/>
    <n v="1.2500000000000001E-2"/>
    <n v="62.5"/>
    <x v="1"/>
  </r>
  <r>
    <x v="2"/>
    <s v="US"/>
    <s v="USD"/>
    <n v="1433988791"/>
    <n v="1431396791"/>
    <b v="0"/>
    <n v="5"/>
    <b v="0"/>
    <s v="theater/plays"/>
    <n v="5.3999999999999999E-2"/>
    <n v="27"/>
    <x v="1"/>
  </r>
  <r>
    <x v="2"/>
    <s v="US"/>
    <s v="USD"/>
    <n v="1450554599"/>
    <n v="1447098599"/>
    <b v="0"/>
    <n v="1"/>
    <b v="0"/>
    <s v="theater/plays"/>
    <n v="8.3333333333333332E-3"/>
    <n v="25"/>
    <x v="1"/>
  </r>
  <r>
    <x v="2"/>
    <s v="GB"/>
    <s v="GBP"/>
    <n v="1479125642"/>
    <n v="1476962042"/>
    <b v="0"/>
    <n v="31"/>
    <b v="0"/>
    <s v="theater/plays"/>
    <n v="0.48833333333333334"/>
    <n v="47.258064516129032"/>
    <x v="1"/>
  </r>
  <r>
    <x v="2"/>
    <s v="US"/>
    <s v="USD"/>
    <n v="1439581080"/>
    <n v="1435709765"/>
    <b v="0"/>
    <n v="0"/>
    <b v="0"/>
    <s v="theater/plays"/>
    <n v="0"/>
    <n v="0"/>
    <x v="1"/>
  </r>
  <r>
    <x v="2"/>
    <s v="US"/>
    <s v="USD"/>
    <n v="1429074240"/>
    <n v="1427866200"/>
    <b v="0"/>
    <n v="2"/>
    <b v="0"/>
    <s v="theater/plays"/>
    <n v="2.9999999999999997E-4"/>
    <n v="1.5"/>
    <x v="1"/>
  </r>
  <r>
    <x v="2"/>
    <s v="GB"/>
    <s v="GBP"/>
    <n v="1434063600"/>
    <n v="1430405903"/>
    <b v="0"/>
    <n v="7"/>
    <b v="0"/>
    <s v="theater/plays"/>
    <n v="0.11533333333333333"/>
    <n v="24.714285714285715"/>
    <x v="1"/>
  </r>
  <r>
    <x v="2"/>
    <s v="GB"/>
    <s v="GBP"/>
    <n v="1435325100"/>
    <n v="1432072893"/>
    <b v="0"/>
    <n v="16"/>
    <b v="0"/>
    <s v="theater/plays"/>
    <n v="0.67333333333333334"/>
    <n v="63.125"/>
    <x v="1"/>
  </r>
  <r>
    <x v="2"/>
    <s v="US"/>
    <s v="USD"/>
    <n v="1414354080"/>
    <n v="1411587606"/>
    <b v="0"/>
    <n v="4"/>
    <b v="0"/>
    <s v="theater/plays"/>
    <n v="0.153"/>
    <n v="38.25"/>
    <x v="1"/>
  </r>
  <r>
    <x v="2"/>
    <s v="US"/>
    <s v="USD"/>
    <n v="1406603696"/>
    <n v="1405307696"/>
    <b v="0"/>
    <n v="4"/>
    <b v="0"/>
    <s v="theater/plays"/>
    <n v="8.666666666666667E-2"/>
    <n v="16.25"/>
    <x v="1"/>
  </r>
  <r>
    <x v="2"/>
    <s v="US"/>
    <s v="USD"/>
    <n v="1410424642"/>
    <n v="1407832642"/>
    <b v="0"/>
    <n v="4"/>
    <b v="0"/>
    <s v="theater/plays"/>
    <n v="2.2499999999999998E-3"/>
    <n v="33.75"/>
    <x v="1"/>
  </r>
  <r>
    <x v="2"/>
    <s v="US"/>
    <s v="USD"/>
    <n v="1441649397"/>
    <n v="1439057397"/>
    <b v="0"/>
    <n v="3"/>
    <b v="0"/>
    <s v="theater/plays"/>
    <n v="3.0833333333333334E-2"/>
    <n v="61.666666666666664"/>
    <x v="1"/>
  </r>
  <r>
    <x v="2"/>
    <s v="US"/>
    <s v="USD"/>
    <n v="1417033777"/>
    <n v="1414438177"/>
    <b v="0"/>
    <n v="36"/>
    <b v="0"/>
    <s v="theater/plays"/>
    <n v="0.37412499999999999"/>
    <n v="83.138888888888886"/>
    <x v="1"/>
  </r>
  <r>
    <x v="2"/>
    <s v="US"/>
    <s v="USD"/>
    <n v="1429936500"/>
    <n v="1424759330"/>
    <b v="0"/>
    <n v="1"/>
    <b v="0"/>
    <s v="theater/plays"/>
    <n v="6.666666666666667E-5"/>
    <n v="1"/>
    <x v="1"/>
  </r>
  <r>
    <x v="2"/>
    <s v="US"/>
    <s v="USD"/>
    <n v="1448863449"/>
    <n v="1446267849"/>
    <b v="0"/>
    <n v="7"/>
    <b v="0"/>
    <s v="theater/plays"/>
    <n v="0.1"/>
    <n v="142.85714285714286"/>
    <x v="1"/>
  </r>
  <r>
    <x v="2"/>
    <s v="GB"/>
    <s v="GBP"/>
    <n v="1431298740"/>
    <n v="1429558756"/>
    <b v="0"/>
    <n v="27"/>
    <b v="0"/>
    <s v="theater/plays"/>
    <n v="0.36359999999999998"/>
    <n v="33.666666666666664"/>
    <x v="1"/>
  </r>
  <r>
    <x v="2"/>
    <s v="GB"/>
    <s v="GBP"/>
    <n v="1464824309"/>
    <n v="1462232309"/>
    <b v="0"/>
    <n v="1"/>
    <b v="0"/>
    <s v="theater/plays"/>
    <n v="3.3333333333333335E-3"/>
    <n v="5"/>
    <x v="1"/>
  </r>
  <r>
    <x v="2"/>
    <s v="DK"/>
    <s v="DKK"/>
    <n v="1464952752"/>
    <n v="1462360752"/>
    <b v="0"/>
    <n v="0"/>
    <b v="0"/>
    <s v="theater/plays"/>
    <n v="0"/>
    <n v="0"/>
    <x v="1"/>
  </r>
  <r>
    <x v="2"/>
    <s v="GB"/>
    <s v="GBP"/>
    <n v="1410439161"/>
    <n v="1407847161"/>
    <b v="0"/>
    <n v="1"/>
    <b v="0"/>
    <s v="theater/plays"/>
    <n v="2.8571428571428571E-3"/>
    <n v="10"/>
    <x v="1"/>
  </r>
  <r>
    <x v="2"/>
    <s v="GB"/>
    <s v="GBP"/>
    <n v="1407168000"/>
    <n v="1406131023"/>
    <b v="0"/>
    <n v="3"/>
    <b v="0"/>
    <s v="theater/plays"/>
    <n v="2E-3"/>
    <n v="40"/>
    <x v="1"/>
  </r>
  <r>
    <x v="2"/>
    <s v="GB"/>
    <s v="GBP"/>
    <n v="1453075200"/>
    <n v="1450628773"/>
    <b v="0"/>
    <n v="3"/>
    <b v="0"/>
    <s v="theater/plays"/>
    <n v="1.7999999999999999E-2"/>
    <n v="30"/>
    <x v="1"/>
  </r>
  <r>
    <x v="2"/>
    <s v="GB"/>
    <s v="GBP"/>
    <n v="1479032260"/>
    <n v="1476436660"/>
    <b v="0"/>
    <n v="3"/>
    <b v="0"/>
    <s v="theater/plays"/>
    <n v="5.3999999999999999E-2"/>
    <n v="45"/>
    <x v="1"/>
  </r>
  <r>
    <x v="2"/>
    <s v="GB"/>
    <s v="GBP"/>
    <n v="1414346400"/>
    <n v="1413291655"/>
    <b v="0"/>
    <n v="0"/>
    <b v="0"/>
    <s v="theater/plays"/>
    <n v="0"/>
    <n v="0"/>
    <x v="1"/>
  </r>
  <r>
    <x v="2"/>
    <s v="US"/>
    <s v="USD"/>
    <n v="1425337200"/>
    <n v="1421432810"/>
    <b v="0"/>
    <n v="6"/>
    <b v="0"/>
    <s v="theater/plays"/>
    <n v="8.1333333333333327E-2"/>
    <n v="10.166666666666666"/>
    <x v="1"/>
  </r>
  <r>
    <x v="2"/>
    <s v="GB"/>
    <s v="GBP"/>
    <n v="1428622271"/>
    <n v="1426203071"/>
    <b v="0"/>
    <n v="17"/>
    <b v="0"/>
    <s v="theater/plays"/>
    <n v="0.12034782608695652"/>
    <n v="81.411764705882348"/>
    <x v="1"/>
  </r>
  <r>
    <x v="2"/>
    <s v="US"/>
    <s v="USD"/>
    <n v="1403823722"/>
    <n v="1401231722"/>
    <b v="0"/>
    <n v="40"/>
    <b v="0"/>
    <s v="theater/plays"/>
    <n v="0.15266666666666667"/>
    <n v="57.25"/>
    <x v="1"/>
  </r>
  <r>
    <x v="2"/>
    <s v="US"/>
    <s v="USD"/>
    <n v="1406753639"/>
    <n v="1404161639"/>
    <b v="0"/>
    <n v="3"/>
    <b v="0"/>
    <s v="theater/plays"/>
    <n v="0.1"/>
    <n v="5"/>
    <x v="1"/>
  </r>
  <r>
    <x v="2"/>
    <s v="AU"/>
    <s v="AUD"/>
    <n v="1419645748"/>
    <n v="1417053748"/>
    <b v="0"/>
    <n v="1"/>
    <b v="0"/>
    <s v="theater/plays"/>
    <n v="3.0000000000000001E-3"/>
    <n v="15"/>
    <x v="1"/>
  </r>
  <r>
    <x v="2"/>
    <s v="GB"/>
    <s v="GBP"/>
    <n v="1407565504"/>
    <n v="1404973504"/>
    <b v="0"/>
    <n v="2"/>
    <b v="0"/>
    <s v="theater/plays"/>
    <n v="0.01"/>
    <n v="12.5"/>
    <x v="1"/>
  </r>
  <r>
    <x v="2"/>
    <s v="US"/>
    <s v="USD"/>
    <n v="1444971540"/>
    <n v="1442593427"/>
    <b v="0"/>
    <n v="7"/>
    <b v="0"/>
    <s v="theater/plays"/>
    <n v="0.13020000000000001"/>
    <n v="93"/>
    <x v="1"/>
  </r>
  <r>
    <x v="2"/>
    <s v="US"/>
    <s v="USD"/>
    <n v="1474228265"/>
    <n v="1471636265"/>
    <b v="0"/>
    <n v="14"/>
    <b v="0"/>
    <s v="theater/plays"/>
    <n v="2.265E-2"/>
    <n v="32.357142857142854"/>
    <x v="1"/>
  </r>
  <r>
    <x v="2"/>
    <s v="AU"/>
    <s v="AUD"/>
    <n v="1459490400"/>
    <n v="1457078868"/>
    <b v="0"/>
    <n v="0"/>
    <b v="0"/>
    <s v="theater/plays"/>
    <n v="0"/>
    <n v="0"/>
    <x v="1"/>
  </r>
  <r>
    <x v="2"/>
    <s v="US"/>
    <s v="USD"/>
    <n v="1441510707"/>
    <n v="1439350707"/>
    <b v="0"/>
    <n v="0"/>
    <b v="0"/>
    <s v="theater/plays"/>
    <n v="0"/>
    <n v="0"/>
    <x v="1"/>
  </r>
  <r>
    <x v="2"/>
    <s v="US"/>
    <s v="USD"/>
    <n v="1458097364"/>
    <n v="1455508964"/>
    <b v="0"/>
    <n v="1"/>
    <b v="0"/>
    <s v="theater/plays"/>
    <n v="8.3333333333333331E-5"/>
    <n v="1"/>
    <x v="1"/>
  </r>
  <r>
    <x v="2"/>
    <s v="US"/>
    <s v="USD"/>
    <n v="1468716180"/>
    <n v="1466205262"/>
    <b v="0"/>
    <n v="12"/>
    <b v="0"/>
    <s v="theater/plays"/>
    <n v="0.15742857142857142"/>
    <n v="91.833333333333329"/>
    <x v="1"/>
  </r>
  <r>
    <x v="2"/>
    <s v="US"/>
    <s v="USD"/>
    <n v="1443704400"/>
    <n v="1439827639"/>
    <b v="0"/>
    <n v="12"/>
    <b v="0"/>
    <s v="theater/plays"/>
    <n v="0.11"/>
    <n v="45.833333333333336"/>
    <x v="1"/>
  </r>
  <r>
    <x v="2"/>
    <s v="GB"/>
    <s v="GBP"/>
    <n v="1443973546"/>
    <n v="1438789546"/>
    <b v="0"/>
    <n v="23"/>
    <b v="0"/>
    <s v="theater/plays"/>
    <n v="0.43833333333333335"/>
    <n v="57.173913043478258"/>
    <x v="1"/>
  </r>
  <r>
    <x v="2"/>
    <s v="US"/>
    <s v="USD"/>
    <n v="1480576720"/>
    <n v="1477981120"/>
    <b v="0"/>
    <n v="0"/>
    <b v="0"/>
    <s v="theater/plays"/>
    <n v="0"/>
    <n v="0"/>
    <x v="1"/>
  </r>
  <r>
    <x v="2"/>
    <s v="US"/>
    <s v="USD"/>
    <n v="1468249760"/>
    <n v="1465830560"/>
    <b v="0"/>
    <n v="10"/>
    <b v="0"/>
    <s v="theater/plays"/>
    <n v="0.86135181975736563"/>
    <n v="248.5"/>
    <x v="1"/>
  </r>
  <r>
    <x v="2"/>
    <s v="US"/>
    <s v="USD"/>
    <n v="1435441454"/>
    <n v="1432763054"/>
    <b v="0"/>
    <n v="5"/>
    <b v="0"/>
    <s v="theater/plays"/>
    <n v="0.12196620583717357"/>
    <n v="79.400000000000006"/>
    <x v="1"/>
  </r>
  <r>
    <x v="2"/>
    <s v="AU"/>
    <s v="AUD"/>
    <n v="1412656200"/>
    <n v="1412328979"/>
    <b v="0"/>
    <n v="1"/>
    <b v="0"/>
    <s v="theater/plays"/>
    <n v="1E-3"/>
    <n v="5"/>
    <x v="1"/>
  </r>
  <r>
    <x v="2"/>
    <s v="US"/>
    <s v="USD"/>
    <n v="1420199351"/>
    <n v="1416311351"/>
    <b v="0"/>
    <n v="2"/>
    <b v="0"/>
    <s v="theater/plays"/>
    <n v="2.2000000000000001E-3"/>
    <n v="5.5"/>
    <x v="1"/>
  </r>
  <r>
    <x v="2"/>
    <s v="US"/>
    <s v="USD"/>
    <n v="1416877200"/>
    <n v="1414505137"/>
    <b v="0"/>
    <n v="2"/>
    <b v="0"/>
    <s v="theater/plays"/>
    <n v="9.0909090909090905E-3"/>
    <n v="25"/>
    <x v="1"/>
  </r>
  <r>
    <x v="2"/>
    <s v="US"/>
    <s v="USD"/>
    <n v="1434490914"/>
    <n v="1429306914"/>
    <b v="0"/>
    <n v="0"/>
    <b v="0"/>
    <s v="theater/plays"/>
    <n v="0"/>
    <n v="0"/>
    <x v="1"/>
  </r>
  <r>
    <x v="2"/>
    <s v="US"/>
    <s v="USD"/>
    <n v="1446483000"/>
    <n v="1443811268"/>
    <b v="0"/>
    <n v="13"/>
    <b v="0"/>
    <s v="theater/plays"/>
    <n v="0.35639999999999999"/>
    <n v="137.07692307692307"/>
    <x v="1"/>
  </r>
  <r>
    <x v="2"/>
    <s v="US"/>
    <s v="USD"/>
    <n v="1440690875"/>
    <n v="1438098875"/>
    <b v="0"/>
    <n v="0"/>
    <b v="0"/>
    <s v="theater/plays"/>
    <n v="0"/>
    <n v="0"/>
    <x v="1"/>
  </r>
  <r>
    <x v="2"/>
    <s v="US"/>
    <s v="USD"/>
    <n v="1431717268"/>
    <n v="1429125268"/>
    <b v="0"/>
    <n v="1"/>
    <b v="0"/>
    <s v="theater/plays"/>
    <n v="2.5000000000000001E-3"/>
    <n v="5"/>
    <x v="1"/>
  </r>
  <r>
    <x v="2"/>
    <s v="US"/>
    <s v="USD"/>
    <n v="1425110400"/>
    <n v="1422388822"/>
    <b v="0"/>
    <n v="5"/>
    <b v="0"/>
    <s v="theater/plays"/>
    <n v="3.2500000000000001E-2"/>
    <n v="39"/>
    <x v="1"/>
  </r>
  <r>
    <x v="2"/>
    <s v="US"/>
    <s v="USD"/>
    <n v="1475378744"/>
    <n v="1472786744"/>
    <b v="0"/>
    <n v="2"/>
    <b v="0"/>
    <s v="theater/plays"/>
    <n v="3.3666666666666664E-2"/>
    <n v="50.5"/>
    <x v="1"/>
  </r>
  <r>
    <x v="2"/>
    <s v="AU"/>
    <s v="AUD"/>
    <n v="1410076123"/>
    <n v="1404892123"/>
    <b v="0"/>
    <n v="0"/>
    <b v="0"/>
    <s v="theater/plays"/>
    <n v="0"/>
    <n v="0"/>
    <x v="1"/>
  </r>
  <r>
    <x v="2"/>
    <s v="AU"/>
    <s v="AUD"/>
    <n v="1423623221"/>
    <n v="1421031221"/>
    <b v="0"/>
    <n v="32"/>
    <b v="0"/>
    <s v="theater/plays"/>
    <n v="0.15770000000000001"/>
    <n v="49.28125"/>
    <x v="1"/>
  </r>
  <r>
    <x v="2"/>
    <s v="US"/>
    <s v="USD"/>
    <n v="1460140500"/>
    <n v="1457628680"/>
    <b v="0"/>
    <n v="1"/>
    <b v="0"/>
    <s v="theater/plays"/>
    <n v="6.2500000000000003E-3"/>
    <n v="25"/>
    <x v="1"/>
  </r>
  <r>
    <x v="2"/>
    <s v="IE"/>
    <s v="EUR"/>
    <n v="1462301342"/>
    <n v="1457120942"/>
    <b v="0"/>
    <n v="1"/>
    <b v="0"/>
    <s v="theater/plays"/>
    <n v="5.0000000000000004E-6"/>
    <n v="1"/>
    <x v="1"/>
  </r>
  <r>
    <x v="2"/>
    <s v="US"/>
    <s v="USD"/>
    <n v="1445885890"/>
    <n v="1440701890"/>
    <b v="0"/>
    <n v="1"/>
    <b v="0"/>
    <s v="theater/plays"/>
    <n v="9.6153846153846159E-4"/>
    <n v="25"/>
    <x v="1"/>
  </r>
  <r>
    <x v="2"/>
    <s v="US"/>
    <s v="USD"/>
    <n v="1469834940"/>
    <n v="1467162586"/>
    <b v="0"/>
    <n v="0"/>
    <b v="0"/>
    <s v="theater/plays"/>
    <n v="0"/>
    <n v="0"/>
    <x v="1"/>
  </r>
  <r>
    <x v="2"/>
    <s v="CA"/>
    <s v="CAD"/>
    <n v="1405352264"/>
    <n v="1400168264"/>
    <b v="0"/>
    <n v="0"/>
    <b v="0"/>
    <s v="theater/plays"/>
    <n v="0"/>
    <n v="0"/>
    <x v="1"/>
  </r>
  <r>
    <x v="2"/>
    <s v="US"/>
    <s v="USD"/>
    <n v="1448745741"/>
    <n v="1446150141"/>
    <b v="0"/>
    <n v="8"/>
    <b v="0"/>
    <s v="theater/plays"/>
    <n v="0.24285714285714285"/>
    <n v="53.125"/>
    <x v="1"/>
  </r>
  <r>
    <x v="2"/>
    <s v="US"/>
    <s v="USD"/>
    <n v="1461543600"/>
    <n v="1459203727"/>
    <b v="0"/>
    <n v="0"/>
    <b v="0"/>
    <s v="theater/plays"/>
    <n v="0"/>
    <n v="0"/>
    <x v="1"/>
  </r>
  <r>
    <x v="2"/>
    <s v="US"/>
    <s v="USD"/>
    <n v="1468020354"/>
    <n v="1464045954"/>
    <b v="0"/>
    <n v="1"/>
    <b v="0"/>
    <s v="theater/plays"/>
    <n v="2.5000000000000001E-4"/>
    <n v="7"/>
    <x v="1"/>
  </r>
  <r>
    <x v="2"/>
    <s v="US"/>
    <s v="USD"/>
    <n v="1406988000"/>
    <n v="1403822912"/>
    <b v="0"/>
    <n v="16"/>
    <b v="0"/>
    <s v="theater/plays"/>
    <n v="0.32050000000000001"/>
    <n v="40.0625"/>
    <x v="1"/>
  </r>
  <r>
    <x v="2"/>
    <s v="US"/>
    <s v="USD"/>
    <n v="1411930556"/>
    <n v="1409338556"/>
    <b v="0"/>
    <n v="12"/>
    <b v="0"/>
    <s v="theater/plays"/>
    <n v="0.24333333333333335"/>
    <n v="24.333333333333332"/>
    <x v="1"/>
  </r>
  <r>
    <x v="2"/>
    <s v="US"/>
    <s v="USD"/>
    <n v="1451852256"/>
    <n v="1449260256"/>
    <b v="0"/>
    <n v="4"/>
    <b v="0"/>
    <s v="theater/plays"/>
    <n v="1.4999999999999999E-2"/>
    <n v="11.25"/>
    <x v="1"/>
  </r>
  <r>
    <x v="2"/>
    <s v="GB"/>
    <s v="GBP"/>
    <n v="1399584210"/>
    <n v="1397683410"/>
    <b v="0"/>
    <n v="2"/>
    <b v="0"/>
    <s v="theater/plays"/>
    <n v="4.1999999999999997E-3"/>
    <n v="10.5"/>
    <x v="1"/>
  </r>
  <r>
    <x v="2"/>
    <s v="GB"/>
    <s v="GBP"/>
    <n v="1448722494"/>
    <n v="1446562494"/>
    <b v="0"/>
    <n v="3"/>
    <b v="0"/>
    <s v="theater/plays"/>
    <n v="3.214285714285714E-2"/>
    <n v="15"/>
    <x v="1"/>
  </r>
  <r>
    <x v="2"/>
    <s v="CA"/>
    <s v="CAD"/>
    <n v="1447821717"/>
    <n v="1445226117"/>
    <b v="0"/>
    <n v="0"/>
    <b v="0"/>
    <s v="theater/plays"/>
    <n v="0"/>
    <n v="0"/>
    <x v="1"/>
  </r>
  <r>
    <x v="2"/>
    <s v="US"/>
    <s v="USD"/>
    <n v="1429460386"/>
    <n v="1424279986"/>
    <b v="0"/>
    <n v="3"/>
    <b v="0"/>
    <s v="theater/plays"/>
    <n v="6.3E-2"/>
    <n v="42"/>
    <x v="1"/>
  </r>
  <r>
    <x v="2"/>
    <s v="US"/>
    <s v="USD"/>
    <n v="1460608780"/>
    <n v="1455428380"/>
    <b v="0"/>
    <n v="4"/>
    <b v="0"/>
    <s v="theater/plays"/>
    <n v="0.14249999999999999"/>
    <n v="71.25"/>
    <x v="1"/>
  </r>
  <r>
    <x v="2"/>
    <s v="US"/>
    <s v="USD"/>
    <n v="1406170740"/>
    <n v="1402506278"/>
    <b v="0"/>
    <n v="2"/>
    <b v="0"/>
    <s v="theater/plays"/>
    <n v="6.0000000000000001E-3"/>
    <n v="22.5"/>
    <x v="1"/>
  </r>
  <r>
    <x v="2"/>
    <s v="US"/>
    <s v="USD"/>
    <n v="1488783507"/>
    <n v="1486191507"/>
    <b v="0"/>
    <n v="10"/>
    <b v="0"/>
    <s v="theater/plays"/>
    <n v="0.2411764705882353"/>
    <n v="41"/>
    <x v="1"/>
  </r>
  <r>
    <x v="2"/>
    <s v="US"/>
    <s v="USD"/>
    <n v="1463945673"/>
    <n v="1458761673"/>
    <b v="0"/>
    <n v="11"/>
    <b v="0"/>
    <s v="theater/plays"/>
    <n v="0.10539999999999999"/>
    <n v="47.909090909090907"/>
    <x v="1"/>
  </r>
  <r>
    <x v="2"/>
    <s v="US"/>
    <s v="USD"/>
    <n v="1472442900"/>
    <n v="1471638646"/>
    <b v="0"/>
    <n v="6"/>
    <b v="0"/>
    <s v="theater/plays"/>
    <n v="7.4690265486725665E-2"/>
    <n v="35.166666666666664"/>
    <x v="1"/>
  </r>
  <r>
    <x v="2"/>
    <s v="US"/>
    <s v="USD"/>
    <n v="1460925811"/>
    <n v="1458333811"/>
    <b v="0"/>
    <n v="2"/>
    <b v="0"/>
    <s v="theater/plays"/>
    <n v="7.3333333333333334E-4"/>
    <n v="5.5"/>
    <x v="1"/>
  </r>
  <r>
    <x v="2"/>
    <s v="US"/>
    <s v="USD"/>
    <n v="1405947126"/>
    <n v="1403355126"/>
    <b v="0"/>
    <n v="6"/>
    <b v="0"/>
    <s v="theater/plays"/>
    <n v="9.7142857142857135E-3"/>
    <n v="22.666666666666668"/>
    <x v="1"/>
  </r>
  <r>
    <x v="2"/>
    <s v="US"/>
    <s v="USD"/>
    <n v="1423186634"/>
    <n v="1418002634"/>
    <b v="0"/>
    <n v="8"/>
    <b v="0"/>
    <s v="theater/plays"/>
    <n v="0.21099999999999999"/>
    <n v="26.375"/>
    <x v="1"/>
  </r>
  <r>
    <x v="2"/>
    <s v="US"/>
    <s v="USD"/>
    <n v="1462766400"/>
    <n v="1460219110"/>
    <b v="0"/>
    <n v="37"/>
    <b v="0"/>
    <s v="theater/plays"/>
    <n v="0.78100000000000003"/>
    <n v="105.54054054054055"/>
    <x v="1"/>
  </r>
  <r>
    <x v="2"/>
    <s v="GB"/>
    <s v="GBP"/>
    <n v="1464872848"/>
    <n v="1462280848"/>
    <b v="0"/>
    <n v="11"/>
    <b v="0"/>
    <s v="theater/plays"/>
    <n v="0.32"/>
    <n v="29.09090909090909"/>
    <x v="1"/>
  </r>
  <r>
    <x v="2"/>
    <s v="US"/>
    <s v="USD"/>
    <n v="1468442898"/>
    <n v="1465850898"/>
    <b v="0"/>
    <n v="0"/>
    <b v="0"/>
    <s v="theater/plays"/>
    <n v="0"/>
    <n v="0"/>
    <x v="1"/>
  </r>
  <r>
    <x v="2"/>
    <s v="US"/>
    <s v="USD"/>
    <n v="1406876400"/>
    <n v="1405024561"/>
    <b v="0"/>
    <n v="10"/>
    <b v="0"/>
    <s v="theater/plays"/>
    <n v="0.47692307692307695"/>
    <n v="62"/>
    <x v="1"/>
  </r>
  <r>
    <x v="2"/>
    <s v="US"/>
    <s v="USD"/>
    <n v="1469213732"/>
    <n v="1466621732"/>
    <b v="0"/>
    <n v="6"/>
    <b v="0"/>
    <s v="theater/plays"/>
    <n v="1.4500000000000001E-2"/>
    <n v="217.5"/>
    <x v="1"/>
  </r>
  <r>
    <x v="2"/>
    <s v="US"/>
    <s v="USD"/>
    <n v="1422717953"/>
    <n v="1417533953"/>
    <b v="0"/>
    <n v="8"/>
    <b v="0"/>
    <s v="theater/plays"/>
    <n v="0.107"/>
    <n v="26.75"/>
    <x v="1"/>
  </r>
  <r>
    <x v="2"/>
    <s v="GB"/>
    <s v="GBP"/>
    <n v="1427659200"/>
    <n v="1425678057"/>
    <b v="0"/>
    <n v="6"/>
    <b v="0"/>
    <s v="theater/plays"/>
    <n v="1.8333333333333333E-2"/>
    <n v="18.333333333333332"/>
    <x v="1"/>
  </r>
  <r>
    <x v="2"/>
    <s v="US"/>
    <s v="USD"/>
    <n v="1404570147"/>
    <n v="1401978147"/>
    <b v="0"/>
    <n v="7"/>
    <b v="0"/>
    <s v="theater/plays"/>
    <n v="0.18"/>
    <n v="64.285714285714292"/>
    <x v="1"/>
  </r>
  <r>
    <x v="2"/>
    <s v="US"/>
    <s v="USD"/>
    <n v="1468729149"/>
    <n v="1463545149"/>
    <b v="0"/>
    <n v="7"/>
    <b v="0"/>
    <s v="theater/plays"/>
    <n v="4.0833333333333333E-2"/>
    <n v="175"/>
    <x v="1"/>
  </r>
  <r>
    <x v="2"/>
    <s v="GB"/>
    <s v="GBP"/>
    <n v="1436297180"/>
    <n v="1431113180"/>
    <b v="0"/>
    <n v="5"/>
    <b v="0"/>
    <s v="theater/plays"/>
    <n v="0.2"/>
    <n v="34"/>
    <x v="1"/>
  </r>
  <r>
    <x v="2"/>
    <s v="US"/>
    <s v="USD"/>
    <n v="1400569140"/>
    <n v="1397854356"/>
    <b v="0"/>
    <n v="46"/>
    <b v="0"/>
    <s v="theater/plays"/>
    <n v="0.34802513464991025"/>
    <n v="84.282608695652172"/>
    <x v="1"/>
  </r>
  <r>
    <x v="2"/>
    <s v="GB"/>
    <s v="GBP"/>
    <n v="1415404800"/>
    <n v="1412809644"/>
    <b v="0"/>
    <n v="10"/>
    <b v="0"/>
    <s v="theater/plays"/>
    <n v="6.3333333333333339E-2"/>
    <n v="9.5"/>
    <x v="1"/>
  </r>
  <r>
    <x v="2"/>
    <s v="US"/>
    <s v="USD"/>
    <n v="1456002300"/>
    <n v="1454173120"/>
    <b v="0"/>
    <n v="19"/>
    <b v="0"/>
    <s v="theater/plays"/>
    <n v="0.32050000000000001"/>
    <n v="33.736842105263158"/>
    <x v="1"/>
  </r>
  <r>
    <x v="2"/>
    <s v="GB"/>
    <s v="GBP"/>
    <n v="1462539840"/>
    <n v="1460034594"/>
    <b v="0"/>
    <n v="13"/>
    <b v="0"/>
    <s v="theater/plays"/>
    <n v="9.7600000000000006E-2"/>
    <n v="37.53846153846154"/>
    <x v="1"/>
  </r>
  <r>
    <x v="2"/>
    <s v="GB"/>
    <s v="GBP"/>
    <n v="1400278290"/>
    <n v="1399414290"/>
    <b v="0"/>
    <n v="13"/>
    <b v="0"/>
    <s v="theater/plays"/>
    <n v="0.3775"/>
    <n v="11.615384615384615"/>
    <x v="1"/>
  </r>
  <r>
    <x v="2"/>
    <s v="US"/>
    <s v="USD"/>
    <n v="1440813413"/>
    <n v="1439517413"/>
    <b v="0"/>
    <n v="4"/>
    <b v="0"/>
    <s v="theater/plays"/>
    <n v="2.1333333333333333E-2"/>
    <n v="8"/>
    <x v="1"/>
  </r>
  <r>
    <x v="2"/>
    <s v="US"/>
    <s v="USD"/>
    <n v="1447009181"/>
    <n v="1444413581"/>
    <b v="0"/>
    <n v="0"/>
    <b v="0"/>
    <s v="theater/plays"/>
    <n v="0"/>
    <n v="0"/>
    <x v="1"/>
  </r>
  <r>
    <x v="2"/>
    <s v="GB"/>
    <s v="GBP"/>
    <n v="1456934893"/>
    <n v="1454342893"/>
    <b v="0"/>
    <n v="3"/>
    <b v="0"/>
    <s v="theater/plays"/>
    <n v="4.1818181818181817E-2"/>
    <n v="23"/>
    <x v="1"/>
  </r>
  <r>
    <x v="2"/>
    <s v="US"/>
    <s v="USD"/>
    <n v="1433086082"/>
    <n v="1430494082"/>
    <b v="0"/>
    <n v="1"/>
    <b v="0"/>
    <s v="theater/plays"/>
    <n v="0.2"/>
    <n v="100"/>
    <x v="1"/>
  </r>
  <r>
    <x v="2"/>
    <s v="US"/>
    <s v="USD"/>
    <n v="1449876859"/>
    <n v="1444689259"/>
    <b v="0"/>
    <n v="9"/>
    <b v="0"/>
    <s v="theater/plays"/>
    <n v="5.4100000000000002E-2"/>
    <n v="60.111111111111114"/>
    <x v="1"/>
  </r>
  <r>
    <x v="2"/>
    <s v="US"/>
    <s v="USD"/>
    <n v="1431549912"/>
    <n v="1428957912"/>
    <b v="0"/>
    <n v="1"/>
    <b v="0"/>
    <s v="theater/plays"/>
    <n v="6.0000000000000002E-5"/>
    <n v="3"/>
    <x v="1"/>
  </r>
  <r>
    <x v="2"/>
    <s v="US"/>
    <s v="USD"/>
    <n v="1405761690"/>
    <n v="1403169690"/>
    <b v="0"/>
    <n v="1"/>
    <b v="0"/>
    <s v="theater/plays"/>
    <n v="2.5000000000000001E-3"/>
    <n v="5"/>
    <x v="1"/>
  </r>
  <r>
    <x v="2"/>
    <s v="GB"/>
    <s v="GBP"/>
    <n v="1423913220"/>
    <n v="1421339077"/>
    <b v="0"/>
    <n v="4"/>
    <b v="0"/>
    <s v="theater/plays"/>
    <n v="0.35"/>
    <n v="17.5"/>
    <x v="1"/>
  </r>
  <r>
    <x v="2"/>
    <s v="US"/>
    <s v="USD"/>
    <n v="1416499440"/>
    <n v="1415341464"/>
    <b v="0"/>
    <n v="17"/>
    <b v="0"/>
    <s v="theater/plays"/>
    <n v="0.16566666666666666"/>
    <n v="29.235294117647058"/>
    <x v="1"/>
  </r>
  <r>
    <x v="2"/>
    <s v="GB"/>
    <s v="GBP"/>
    <n v="1428222221"/>
    <n v="1425633821"/>
    <b v="0"/>
    <n v="0"/>
    <b v="0"/>
    <s v="theater/plays"/>
    <n v="0"/>
    <n v="0"/>
    <x v="1"/>
  </r>
  <r>
    <x v="2"/>
    <s v="US"/>
    <s v="USD"/>
    <n v="1427580426"/>
    <n v="1424992026"/>
    <b v="0"/>
    <n v="12"/>
    <b v="0"/>
    <s v="theater/plays"/>
    <n v="0.57199999999999995"/>
    <n v="59.583333333333336"/>
    <x v="1"/>
  </r>
  <r>
    <x v="2"/>
    <s v="US"/>
    <s v="USD"/>
    <n v="1409514709"/>
    <n v="1406058798"/>
    <b v="0"/>
    <n v="14"/>
    <b v="0"/>
    <s v="theater/plays"/>
    <n v="0.16514285714285715"/>
    <n v="82.571428571428569"/>
    <x v="1"/>
  </r>
  <r>
    <x v="2"/>
    <s v="US"/>
    <s v="USD"/>
    <n v="1462631358"/>
    <n v="1457450958"/>
    <b v="0"/>
    <n v="1"/>
    <b v="0"/>
    <s v="theater/plays"/>
    <n v="1.25E-3"/>
    <n v="10"/>
    <x v="1"/>
  </r>
  <r>
    <x v="2"/>
    <s v="GB"/>
    <s v="GBP"/>
    <n v="1488394800"/>
    <n v="1486681708"/>
    <b v="0"/>
    <n v="14"/>
    <b v="0"/>
    <s v="theater/plays"/>
    <n v="0.3775"/>
    <n v="32.357142857142854"/>
    <x v="1"/>
  </r>
  <r>
    <x v="2"/>
    <s v="US"/>
    <s v="USD"/>
    <n v="1411779761"/>
    <n v="1409187761"/>
    <b v="0"/>
    <n v="4"/>
    <b v="0"/>
    <s v="theater/plays"/>
    <n v="1.84E-2"/>
    <n v="5.75"/>
    <x v="1"/>
  </r>
  <r>
    <x v="2"/>
    <s v="US"/>
    <s v="USD"/>
    <n v="1424009147"/>
    <n v="1421417147"/>
    <b v="0"/>
    <n v="2"/>
    <b v="0"/>
    <s v="theater/plays"/>
    <n v="0.10050000000000001"/>
    <n v="100.5"/>
    <x v="1"/>
  </r>
  <r>
    <x v="2"/>
    <s v="US"/>
    <s v="USD"/>
    <n v="1412740457"/>
    <n v="1410148457"/>
    <b v="0"/>
    <n v="1"/>
    <b v="0"/>
    <s v="theater/plays"/>
    <n v="2E-3"/>
    <n v="1"/>
    <x v="1"/>
  </r>
  <r>
    <x v="2"/>
    <s v="US"/>
    <s v="USD"/>
    <n v="1413832985"/>
    <n v="1408648985"/>
    <b v="0"/>
    <n v="2"/>
    <b v="0"/>
    <s v="theater/plays"/>
    <n v="1.3333333333333334E-2"/>
    <n v="20"/>
    <x v="1"/>
  </r>
  <r>
    <x v="2"/>
    <s v="US"/>
    <s v="USD"/>
    <n v="1455647587"/>
    <n v="1453487587"/>
    <b v="0"/>
    <n v="1"/>
    <b v="0"/>
    <s v="theater/plays"/>
    <n v="6.666666666666667E-5"/>
    <n v="2"/>
    <x v="1"/>
  </r>
  <r>
    <x v="2"/>
    <s v="US"/>
    <s v="USD"/>
    <n v="1409070480"/>
    <n v="1406572381"/>
    <b v="0"/>
    <n v="1"/>
    <b v="0"/>
    <s v="theater/plays"/>
    <n v="2.5000000000000001E-3"/>
    <n v="5"/>
    <x v="1"/>
  </r>
  <r>
    <x v="2"/>
    <s v="GB"/>
    <s v="GBP"/>
    <n v="1437606507"/>
    <n v="1435014507"/>
    <b v="0"/>
    <n v="4"/>
    <b v="0"/>
    <s v="theater/plays"/>
    <n v="0.06"/>
    <n v="15"/>
    <x v="1"/>
  </r>
  <r>
    <x v="2"/>
    <s v="GB"/>
    <s v="GBP"/>
    <n v="1410281360"/>
    <n v="1406825360"/>
    <b v="0"/>
    <n v="3"/>
    <b v="0"/>
    <s v="theater/plays"/>
    <n v="3.8860103626943004E-2"/>
    <n v="25"/>
    <x v="1"/>
  </r>
  <r>
    <x v="2"/>
    <s v="US"/>
    <s v="USD"/>
    <n v="1414348166"/>
    <n v="1412879366"/>
    <b v="0"/>
    <n v="38"/>
    <b v="0"/>
    <s v="theater/plays"/>
    <n v="0.24194444444444443"/>
    <n v="45.842105263157897"/>
    <x v="1"/>
  </r>
  <r>
    <x v="2"/>
    <s v="GB"/>
    <s v="GBP"/>
    <n v="1422450278"/>
    <n v="1419858278"/>
    <b v="0"/>
    <n v="4"/>
    <b v="0"/>
    <s v="theater/plays"/>
    <n v="7.5999999999999998E-2"/>
    <n v="4.75"/>
    <x v="1"/>
  </r>
  <r>
    <x v="2"/>
    <s v="GB"/>
    <s v="GBP"/>
    <n v="1430571849"/>
    <n v="1427979849"/>
    <b v="0"/>
    <n v="0"/>
    <b v="0"/>
    <s v="theater/plays"/>
    <n v="0"/>
    <n v="0"/>
    <x v="1"/>
  </r>
  <r>
    <x v="2"/>
    <s v="US"/>
    <s v="USD"/>
    <n v="1424070823"/>
    <n v="1421478823"/>
    <b v="0"/>
    <n v="2"/>
    <b v="0"/>
    <s v="theater/plays"/>
    <n v="1.2999999999999999E-2"/>
    <n v="13"/>
    <x v="1"/>
  </r>
  <r>
    <x v="2"/>
    <s v="US"/>
    <s v="USD"/>
    <n v="1457157269"/>
    <n v="1455861269"/>
    <b v="0"/>
    <n v="0"/>
    <b v="0"/>
    <s v="theater/plays"/>
    <n v="0"/>
    <n v="0"/>
    <x v="1"/>
  </r>
  <r>
    <x v="2"/>
    <s v="US"/>
    <s v="USD"/>
    <n v="1437331463"/>
    <n v="1434739463"/>
    <b v="0"/>
    <n v="1"/>
    <b v="0"/>
    <s v="theater/plays"/>
    <n v="1.4285714285714287E-4"/>
    <n v="1"/>
    <x v="1"/>
  </r>
  <r>
    <x v="2"/>
    <s v="GB"/>
    <s v="GBP"/>
    <n v="1410987400"/>
    <n v="1408395400"/>
    <b v="0"/>
    <n v="7"/>
    <b v="0"/>
    <s v="theater/plays"/>
    <n v="0.14000000000000001"/>
    <n v="10"/>
    <x v="1"/>
  </r>
  <r>
    <x v="2"/>
    <s v="US"/>
    <s v="USD"/>
    <n v="1409846874"/>
    <n v="1407254874"/>
    <b v="0"/>
    <n v="2"/>
    <b v="0"/>
    <s v="theater/plays"/>
    <n v="1.0500000000000001E-2"/>
    <n v="52.5"/>
    <x v="1"/>
  </r>
  <r>
    <x v="2"/>
    <s v="GB"/>
    <s v="GBP"/>
    <n v="1475877108"/>
    <n v="1473285108"/>
    <b v="0"/>
    <n v="4"/>
    <b v="0"/>
    <s v="theater/plays"/>
    <n v="8.666666666666667E-2"/>
    <n v="32.5"/>
    <x v="1"/>
  </r>
  <r>
    <x v="2"/>
    <s v="US"/>
    <s v="USD"/>
    <n v="1460737680"/>
    <n v="1455725596"/>
    <b v="0"/>
    <n v="4"/>
    <b v="0"/>
    <s v="theater/plays"/>
    <n v="8.2857142857142851E-3"/>
    <n v="7.25"/>
    <x v="1"/>
  </r>
  <r>
    <x v="2"/>
    <s v="US"/>
    <s v="USD"/>
    <n v="1427168099"/>
    <n v="1424579699"/>
    <b v="0"/>
    <n v="3"/>
    <b v="0"/>
    <s v="theater/plays"/>
    <n v="0.16666666666666666"/>
    <n v="33.333333333333336"/>
    <x v="1"/>
  </r>
  <r>
    <x v="2"/>
    <s v="US"/>
    <s v="USD"/>
    <n v="1414360358"/>
    <n v="1409176358"/>
    <b v="0"/>
    <n v="2"/>
    <b v="0"/>
    <s v="theater/plays"/>
    <n v="8.3333333333333332E-3"/>
    <n v="62.5"/>
    <x v="1"/>
  </r>
  <r>
    <x v="2"/>
    <s v="US"/>
    <s v="USD"/>
    <n v="1422759240"/>
    <n v="1418824867"/>
    <b v="0"/>
    <n v="197"/>
    <b v="0"/>
    <s v="theater/plays"/>
    <n v="0.69561111111111107"/>
    <n v="63.558375634517766"/>
    <x v="1"/>
  </r>
  <r>
    <x v="2"/>
    <s v="US"/>
    <s v="USD"/>
    <n v="1458860363"/>
    <n v="1454975963"/>
    <b v="0"/>
    <n v="0"/>
    <b v="0"/>
    <s v="theater/plays"/>
    <n v="0"/>
    <n v="0"/>
    <x v="1"/>
  </r>
  <r>
    <x v="2"/>
    <s v="US"/>
    <s v="USD"/>
    <n v="1441037097"/>
    <n v="1438445097"/>
    <b v="0"/>
    <n v="1"/>
    <b v="0"/>
    <s v="theater/plays"/>
    <n v="1.2500000000000001E-2"/>
    <n v="10"/>
    <x v="1"/>
  </r>
  <r>
    <x v="2"/>
    <s v="FR"/>
    <s v="EUR"/>
    <n v="1437889336"/>
    <n v="1432705336"/>
    <b v="0"/>
    <n v="4"/>
    <b v="0"/>
    <s v="theater/plays"/>
    <n v="0.05"/>
    <n v="62.5"/>
    <x v="1"/>
  </r>
  <r>
    <x v="2"/>
    <s v="US"/>
    <s v="USD"/>
    <n v="1449247439"/>
    <n v="1444059839"/>
    <b v="0"/>
    <n v="0"/>
    <b v="0"/>
    <s v="theater/plays"/>
    <n v="0"/>
    <n v="0"/>
    <x v="1"/>
  </r>
  <r>
    <x v="2"/>
    <s v="US"/>
    <s v="USD"/>
    <n v="1487811600"/>
    <n v="1486077481"/>
    <b v="0"/>
    <n v="7"/>
    <b v="0"/>
    <s v="theater/plays"/>
    <n v="7.166666666666667E-2"/>
    <n v="30.714285714285715"/>
    <x v="1"/>
  </r>
  <r>
    <x v="2"/>
    <s v="US"/>
    <s v="USD"/>
    <n v="1402007500"/>
    <n v="1399415500"/>
    <b v="0"/>
    <n v="11"/>
    <b v="0"/>
    <s v="theater/plays"/>
    <n v="0.28050000000000003"/>
    <n v="51"/>
    <x v="1"/>
  </r>
  <r>
    <x v="2"/>
    <s v="US"/>
    <s v="USD"/>
    <n v="1450053370"/>
    <n v="1447461370"/>
    <b v="0"/>
    <n v="0"/>
    <b v="0"/>
    <s v="theater/plays"/>
    <n v="0"/>
    <n v="0"/>
    <x v="1"/>
  </r>
  <r>
    <x v="2"/>
    <s v="US"/>
    <s v="USD"/>
    <n v="1454525340"/>
    <n v="1452008599"/>
    <b v="0"/>
    <n v="6"/>
    <b v="0"/>
    <s v="theater/plays"/>
    <n v="0.16"/>
    <n v="66.666666666666671"/>
    <x v="1"/>
  </r>
  <r>
    <x v="2"/>
    <s v="US"/>
    <s v="USD"/>
    <n v="1418914964"/>
    <n v="1414591364"/>
    <b v="0"/>
    <n v="0"/>
    <b v="0"/>
    <s v="theater/plays"/>
    <n v="0"/>
    <n v="0"/>
    <x v="1"/>
  </r>
  <r>
    <x v="2"/>
    <s v="US"/>
    <s v="USD"/>
    <n v="1450211116"/>
    <n v="1445023516"/>
    <b v="0"/>
    <n v="7"/>
    <b v="0"/>
    <s v="theater/plays"/>
    <n v="6.8287037037037035E-2"/>
    <n v="59"/>
    <x v="1"/>
  </r>
  <r>
    <x v="2"/>
    <s v="GB"/>
    <s v="GBP"/>
    <n v="1475398800"/>
    <n v="1472711224"/>
    <b v="0"/>
    <n v="94"/>
    <b v="0"/>
    <s v="theater/plays"/>
    <n v="0.25698702928870293"/>
    <n v="65.340319148936175"/>
    <x v="1"/>
  </r>
  <r>
    <x v="2"/>
    <s v="US"/>
    <s v="USD"/>
    <n v="1428097450"/>
    <n v="1425509050"/>
    <b v="0"/>
    <n v="2"/>
    <b v="0"/>
    <s v="theater/plays"/>
    <n v="1.4814814814814815E-2"/>
    <n v="100"/>
    <x v="1"/>
  </r>
  <r>
    <x v="2"/>
    <s v="US"/>
    <s v="USD"/>
    <n v="1413925887"/>
    <n v="1411333887"/>
    <b v="0"/>
    <n v="25"/>
    <b v="0"/>
    <s v="theater/plays"/>
    <n v="0.36849999999999999"/>
    <n v="147.4"/>
    <x v="1"/>
  </r>
  <r>
    <x v="2"/>
    <s v="US"/>
    <s v="USD"/>
    <n v="1404253800"/>
    <n v="1402784964"/>
    <b v="0"/>
    <n v="17"/>
    <b v="0"/>
    <s v="theater/plays"/>
    <n v="0.47049999999999997"/>
    <n v="166.05882352941177"/>
    <x v="1"/>
  </r>
  <r>
    <x v="2"/>
    <s v="US"/>
    <s v="USD"/>
    <n v="1464099900"/>
    <n v="1462585315"/>
    <b v="0"/>
    <n v="2"/>
    <b v="0"/>
    <s v="theater/plays"/>
    <n v="0.11428571428571428"/>
    <n v="40"/>
    <x v="1"/>
  </r>
  <r>
    <x v="2"/>
    <s v="US"/>
    <s v="USD"/>
    <n v="1413573010"/>
    <n v="1408389010"/>
    <b v="0"/>
    <n v="4"/>
    <b v="0"/>
    <s v="theater/plays"/>
    <n v="0.12039999999999999"/>
    <n v="75.25"/>
    <x v="1"/>
  </r>
  <r>
    <x v="2"/>
    <s v="US"/>
    <s v="USD"/>
    <n v="1448949540"/>
    <n v="1446048367"/>
    <b v="0"/>
    <n v="5"/>
    <b v="0"/>
    <s v="theater/plays"/>
    <n v="0.6"/>
    <n v="60"/>
    <x v="1"/>
  </r>
  <r>
    <x v="2"/>
    <s v="US"/>
    <s v="USD"/>
    <n v="1437188400"/>
    <n v="1432100004"/>
    <b v="0"/>
    <n v="2"/>
    <b v="0"/>
    <s v="theater/plays"/>
    <n v="0.3125"/>
    <n v="1250"/>
    <x v="1"/>
  </r>
  <r>
    <x v="2"/>
    <s v="GB"/>
    <s v="GBP"/>
    <n v="1473160954"/>
    <n v="1467976954"/>
    <b v="0"/>
    <n v="2"/>
    <b v="0"/>
    <s v="theater/plays"/>
    <n v="4.1999999999999997E-3"/>
    <n v="10.5"/>
    <x v="1"/>
  </r>
  <r>
    <x v="2"/>
    <s v="US"/>
    <s v="USD"/>
    <n v="1421781360"/>
    <n v="1419213664"/>
    <b v="0"/>
    <n v="3"/>
    <b v="0"/>
    <s v="theater/plays"/>
    <n v="2.0999999999999999E-3"/>
    <n v="7"/>
    <x v="1"/>
  </r>
  <r>
    <x v="2"/>
    <s v="CA"/>
    <s v="CAD"/>
    <n v="1416524325"/>
    <n v="1415228325"/>
    <b v="0"/>
    <n v="0"/>
    <b v="0"/>
    <s v="theater/plays"/>
    <n v="0"/>
    <n v="0"/>
    <x v="1"/>
  </r>
  <r>
    <x v="2"/>
    <s v="US"/>
    <s v="USD"/>
    <n v="1428642000"/>
    <n v="1426050982"/>
    <b v="0"/>
    <n v="4"/>
    <b v="0"/>
    <s v="theater/plays"/>
    <n v="0.375"/>
    <n v="56.25"/>
    <x v="1"/>
  </r>
  <r>
    <x v="2"/>
    <s v="AU"/>
    <s v="AUD"/>
    <n v="1408596589"/>
    <n v="1406004589"/>
    <b v="0"/>
    <n v="1"/>
    <b v="0"/>
    <s v="theater/plays"/>
    <n v="2.0000000000000001E-4"/>
    <n v="1"/>
    <x v="1"/>
  </r>
  <r>
    <x v="2"/>
    <s v="US"/>
    <s v="USD"/>
    <n v="1413992210"/>
    <n v="1411400210"/>
    <b v="0"/>
    <n v="12"/>
    <b v="0"/>
    <s v="theater/plays"/>
    <n v="8.2142857142857142E-2"/>
    <n v="38.333333333333336"/>
    <x v="1"/>
  </r>
  <r>
    <x v="2"/>
    <s v="US"/>
    <s v="USD"/>
    <n v="1420938000"/>
    <n v="1418862743"/>
    <b v="0"/>
    <n v="4"/>
    <b v="0"/>
    <s v="theater/plays"/>
    <n v="2.1999999999999999E-2"/>
    <n v="27.5"/>
    <x v="1"/>
  </r>
  <r>
    <x v="2"/>
    <s v="GB"/>
    <s v="GBP"/>
    <n v="1460373187"/>
    <n v="1457352787"/>
    <b v="0"/>
    <n v="91"/>
    <b v="0"/>
    <s v="theater/plays"/>
    <n v="0.17652941176470588"/>
    <n v="32.978021978021978"/>
    <x v="1"/>
  </r>
  <r>
    <x v="2"/>
    <s v="US"/>
    <s v="USD"/>
    <n v="1436914815"/>
    <n v="1434322815"/>
    <b v="0"/>
    <n v="1"/>
    <b v="0"/>
    <s v="theater/plays"/>
    <n v="8.0000000000000004E-4"/>
    <n v="16"/>
    <x v="1"/>
  </r>
  <r>
    <x v="2"/>
    <s v="US"/>
    <s v="USD"/>
    <n v="1414077391"/>
    <n v="1411485391"/>
    <b v="0"/>
    <n v="1"/>
    <b v="0"/>
    <s v="theater/plays"/>
    <n v="6.6666666666666664E-4"/>
    <n v="1"/>
    <x v="1"/>
  </r>
  <r>
    <x v="2"/>
    <s v="US"/>
    <s v="USD"/>
    <n v="1399618380"/>
    <n v="1399058797"/>
    <b v="0"/>
    <n v="0"/>
    <b v="0"/>
    <s v="theater/plays"/>
    <n v="0"/>
    <n v="0"/>
    <x v="1"/>
  </r>
  <r>
    <x v="2"/>
    <s v="US"/>
    <s v="USD"/>
    <n v="1413234316"/>
    <n v="1408050316"/>
    <b v="0"/>
    <n v="13"/>
    <b v="0"/>
    <s v="theater/plays"/>
    <n v="0.37533333333333335"/>
    <n v="86.615384615384613"/>
    <x v="1"/>
  </r>
  <r>
    <x v="2"/>
    <s v="GB"/>
    <s v="GBP"/>
    <n v="1416081600"/>
    <n v="1413477228"/>
    <b v="0"/>
    <n v="2"/>
    <b v="0"/>
    <s v="theater/plays"/>
    <n v="0.22"/>
    <n v="55"/>
    <x v="1"/>
  </r>
  <r>
    <x v="2"/>
    <s v="US"/>
    <s v="USD"/>
    <n v="1475294400"/>
    <n v="1472674285"/>
    <b v="0"/>
    <n v="0"/>
    <b v="0"/>
    <s v="theater/plays"/>
    <n v="0"/>
    <n v="0"/>
    <x v="1"/>
  </r>
  <r>
    <x v="2"/>
    <s v="GB"/>
    <s v="GBP"/>
    <n v="1403192031"/>
    <n v="1400600031"/>
    <b v="0"/>
    <n v="21"/>
    <b v="0"/>
    <s v="theater/plays"/>
    <n v="0.1762"/>
    <n v="41.952380952380949"/>
    <x v="1"/>
  </r>
  <r>
    <x v="2"/>
    <s v="US"/>
    <s v="USD"/>
    <n v="1467575940"/>
    <n v="1465856639"/>
    <b v="0"/>
    <n v="9"/>
    <b v="0"/>
    <s v="theater/plays"/>
    <n v="0.53"/>
    <n v="88.333333333333329"/>
    <x v="1"/>
  </r>
  <r>
    <x v="2"/>
    <s v="GB"/>
    <s v="GBP"/>
    <n v="1448492400"/>
    <n v="1446506080"/>
    <b v="0"/>
    <n v="6"/>
    <b v="0"/>
    <s v="theater/plays"/>
    <n v="0.22142857142857142"/>
    <n v="129.16666666666666"/>
    <x v="1"/>
  </r>
  <r>
    <x v="2"/>
    <s v="US"/>
    <s v="USD"/>
    <n v="1459483140"/>
    <n v="1458178044"/>
    <b v="0"/>
    <n v="4"/>
    <b v="0"/>
    <s v="theater/plays"/>
    <n v="2.5333333333333333E-2"/>
    <n v="23.75"/>
    <x v="1"/>
  </r>
  <r>
    <x v="2"/>
    <s v="CA"/>
    <s v="CAD"/>
    <n v="1410836400"/>
    <n v="1408116152"/>
    <b v="0"/>
    <n v="7"/>
    <b v="0"/>
    <s v="theater/plays"/>
    <n v="2.5000000000000001E-2"/>
    <n v="35.714285714285715"/>
    <x v="1"/>
  </r>
  <r>
    <x v="2"/>
    <s v="CA"/>
    <s v="CAD"/>
    <n v="1403539200"/>
    <n v="1400604056"/>
    <b v="0"/>
    <n v="5"/>
    <b v="0"/>
    <s v="theater/plays"/>
    <n v="2.8500000000000001E-2"/>
    <n v="57"/>
    <x v="1"/>
  </r>
  <r>
    <x v="2"/>
    <s v="US"/>
    <s v="USD"/>
    <n v="1461205423"/>
    <n v="1456025023"/>
    <b v="0"/>
    <n v="0"/>
    <b v="0"/>
    <s v="theater/plays"/>
    <n v="0"/>
    <n v="0"/>
    <x v="1"/>
  </r>
  <r>
    <x v="2"/>
    <s v="US"/>
    <s v="USD"/>
    <n v="1467481468"/>
    <n v="1464889468"/>
    <b v="0"/>
    <n v="3"/>
    <b v="0"/>
    <s v="theater/plays"/>
    <n v="2.4500000000000001E-2"/>
    <n v="163.33333333333334"/>
    <x v="1"/>
  </r>
  <r>
    <x v="2"/>
    <s v="GB"/>
    <s v="GBP"/>
    <n v="1403886084"/>
    <n v="1401294084"/>
    <b v="0"/>
    <n v="9"/>
    <b v="0"/>
    <s v="theater/plays"/>
    <n v="1.4210526315789474E-2"/>
    <n v="15"/>
    <x v="1"/>
  </r>
  <r>
    <x v="2"/>
    <s v="AU"/>
    <s v="AUD"/>
    <n v="1430316426"/>
    <n v="1427724426"/>
    <b v="0"/>
    <n v="6"/>
    <b v="0"/>
    <s v="theater/plays"/>
    <n v="0.1925"/>
    <n v="64.166666666666671"/>
    <x v="1"/>
  </r>
  <r>
    <x v="2"/>
    <s v="US"/>
    <s v="USD"/>
    <n v="1407883811"/>
    <n v="1405291811"/>
    <b v="0"/>
    <n v="4"/>
    <b v="0"/>
    <s v="theater/plays"/>
    <n v="6.7499999999999999E-3"/>
    <n v="6.75"/>
    <x v="1"/>
  </r>
  <r>
    <x v="2"/>
    <s v="US"/>
    <s v="USD"/>
    <n v="1463619388"/>
    <n v="1461027388"/>
    <b v="0"/>
    <n v="1"/>
    <b v="0"/>
    <s v="theater/plays"/>
    <n v="1.6666666666666668E-3"/>
    <n v="25"/>
    <x v="1"/>
  </r>
  <r>
    <x v="2"/>
    <s v="US"/>
    <s v="USD"/>
    <n v="1443408550"/>
    <n v="1439952550"/>
    <b v="0"/>
    <n v="17"/>
    <b v="0"/>
    <s v="theater/plays"/>
    <n v="0.60899999999999999"/>
    <n v="179.11764705882354"/>
    <x v="1"/>
  </r>
  <r>
    <x v="2"/>
    <s v="US"/>
    <s v="USD"/>
    <n v="1484348700"/>
    <n v="1481756855"/>
    <b v="0"/>
    <n v="1"/>
    <b v="0"/>
    <s v="theater/plays"/>
    <n v="0.01"/>
    <n v="34.950000000000003"/>
    <x v="1"/>
  </r>
  <r>
    <x v="2"/>
    <s v="GB"/>
    <s v="GBP"/>
    <n v="1425124800"/>
    <n v="1421596356"/>
    <b v="0"/>
    <n v="13"/>
    <b v="0"/>
    <s v="theater/plays"/>
    <n v="0.34399999999999997"/>
    <n v="33.07692307692308"/>
    <x v="1"/>
  </r>
  <r>
    <x v="2"/>
    <s v="US"/>
    <s v="USD"/>
    <n v="1425178800"/>
    <n v="1422374420"/>
    <b v="0"/>
    <n v="6"/>
    <b v="0"/>
    <s v="theater/plays"/>
    <n v="0.16500000000000001"/>
    <n v="27.5"/>
    <x v="1"/>
  </r>
  <r>
    <x v="2"/>
    <s v="MX"/>
    <s v="MXN"/>
    <n v="1482779931"/>
    <n v="1480187931"/>
    <b v="0"/>
    <n v="0"/>
    <b v="0"/>
    <s v="theater/plays"/>
    <n v="0"/>
    <n v="0"/>
    <x v="1"/>
  </r>
  <r>
    <x v="2"/>
    <s v="GB"/>
    <s v="GBP"/>
    <n v="1408646111"/>
    <n v="1403462111"/>
    <b v="0"/>
    <n v="2"/>
    <b v="0"/>
    <s v="theater/plays"/>
    <n v="4.0000000000000001E-3"/>
    <n v="2"/>
    <x v="1"/>
  </r>
  <r>
    <x v="2"/>
    <s v="US"/>
    <s v="USD"/>
    <n v="1431144000"/>
    <n v="1426407426"/>
    <b v="0"/>
    <n v="2"/>
    <b v="0"/>
    <s v="theater/plays"/>
    <n v="1.0571428571428572E-2"/>
    <n v="18.5"/>
    <x v="1"/>
  </r>
  <r>
    <x v="2"/>
    <s v="GB"/>
    <s v="GBP"/>
    <n v="1446732975"/>
    <n v="1444137375"/>
    <b v="0"/>
    <n v="21"/>
    <b v="0"/>
    <s v="theater/plays"/>
    <n v="0.26727272727272727"/>
    <n v="35"/>
    <x v="1"/>
  </r>
  <r>
    <x v="2"/>
    <s v="GB"/>
    <s v="GBP"/>
    <n v="1404149280"/>
    <n v="1400547969"/>
    <b v="0"/>
    <n v="13"/>
    <b v="0"/>
    <s v="theater/plays"/>
    <n v="0.28799999999999998"/>
    <n v="44.307692307692307"/>
    <x v="1"/>
  </r>
  <r>
    <x v="2"/>
    <s v="US"/>
    <s v="USD"/>
    <n v="1413921060"/>
    <n v="1411499149"/>
    <b v="0"/>
    <n v="0"/>
    <b v="0"/>
    <s v="theater/plays"/>
    <n v="0"/>
    <n v="0"/>
    <x v="1"/>
  </r>
  <r>
    <x v="2"/>
    <s v="US"/>
    <s v="USD"/>
    <n v="1482339794"/>
    <n v="1479747794"/>
    <b v="0"/>
    <n v="6"/>
    <b v="0"/>
    <s v="theater/plays"/>
    <n v="8.8999999999999996E-2"/>
    <n v="222.5"/>
    <x v="1"/>
  </r>
  <r>
    <x v="2"/>
    <s v="GB"/>
    <s v="GBP"/>
    <n v="1485543242"/>
    <n v="1482951242"/>
    <b v="0"/>
    <n v="0"/>
    <b v="0"/>
    <s v="theater/plays"/>
    <n v="0"/>
    <n v="0"/>
    <x v="1"/>
  </r>
  <r>
    <x v="2"/>
    <s v="US"/>
    <s v="USD"/>
    <n v="1466375521"/>
    <n v="1463783521"/>
    <b v="0"/>
    <n v="1"/>
    <b v="0"/>
    <s v="theater/plays"/>
    <n v="1.6666666666666668E-3"/>
    <n v="5"/>
    <x v="1"/>
  </r>
  <r>
    <x v="2"/>
    <s v="US"/>
    <s v="USD"/>
    <n v="1465930440"/>
    <n v="1463849116"/>
    <b v="0"/>
    <n v="0"/>
    <b v="0"/>
    <s v="theater/plays"/>
    <n v="0"/>
    <n v="0"/>
    <x v="1"/>
  </r>
  <r>
    <x v="2"/>
    <s v="US"/>
    <s v="USD"/>
    <n v="1425819425"/>
    <n v="1423231025"/>
    <b v="0"/>
    <n v="12"/>
    <b v="0"/>
    <s v="theater/plays"/>
    <n v="0.15737410071942445"/>
    <n v="29.166666666666668"/>
    <x v="1"/>
  </r>
  <r>
    <x v="2"/>
    <s v="US"/>
    <s v="USD"/>
    <n v="1447542000"/>
    <n v="1446179553"/>
    <b v="0"/>
    <n v="2"/>
    <b v="0"/>
    <s v="theater/plays"/>
    <n v="0.02"/>
    <n v="1.5"/>
    <x v="1"/>
  </r>
  <r>
    <x v="2"/>
    <s v="US"/>
    <s v="USD"/>
    <n v="1452795416"/>
    <n v="1450203416"/>
    <b v="0"/>
    <n v="6"/>
    <b v="0"/>
    <s v="theater/plays"/>
    <n v="0.21685714285714286"/>
    <n v="126.5"/>
    <x v="1"/>
  </r>
  <r>
    <x v="2"/>
    <s v="IT"/>
    <s v="EUR"/>
    <n v="1476008906"/>
    <n v="1473416906"/>
    <b v="0"/>
    <n v="1"/>
    <b v="0"/>
    <s v="theater/plays"/>
    <n v="3.3333333333333335E-3"/>
    <n v="10"/>
    <x v="1"/>
  </r>
  <r>
    <x v="2"/>
    <s v="US"/>
    <s v="USD"/>
    <n v="1427169540"/>
    <n v="1424701775"/>
    <b v="0"/>
    <n v="1"/>
    <b v="0"/>
    <s v="theater/plays"/>
    <n v="2.8571428571428571E-3"/>
    <n v="10"/>
    <x v="1"/>
  </r>
  <r>
    <x v="2"/>
    <s v="US"/>
    <s v="USD"/>
    <n v="1448078400"/>
    <n v="1445985299"/>
    <b v="0"/>
    <n v="5"/>
    <b v="0"/>
    <s v="theater/plays"/>
    <n v="4.7E-2"/>
    <n v="9.4"/>
    <x v="1"/>
  </r>
  <r>
    <x v="2"/>
    <s v="US"/>
    <s v="USD"/>
    <n v="1468777786"/>
    <n v="1466185786"/>
    <b v="0"/>
    <n v="0"/>
    <b v="0"/>
    <s v="theater/plays"/>
    <n v="0"/>
    <n v="0"/>
    <x v="1"/>
  </r>
  <r>
    <x v="2"/>
    <s v="GB"/>
    <s v="GBP"/>
    <n v="1421403960"/>
    <n v="1418827324"/>
    <b v="0"/>
    <n v="3"/>
    <b v="0"/>
    <s v="theater/plays"/>
    <n v="0.108"/>
    <n v="72"/>
    <x v="1"/>
  </r>
  <r>
    <x v="2"/>
    <s v="US"/>
    <s v="USD"/>
    <n v="1433093700"/>
    <n v="1430242488"/>
    <b v="0"/>
    <n v="8"/>
    <b v="0"/>
    <s v="theater/plays"/>
    <n v="4.8000000000000001E-2"/>
    <n v="30"/>
    <x v="1"/>
  </r>
  <r>
    <x v="2"/>
    <s v="US"/>
    <s v="USD"/>
    <n v="1438959600"/>
    <n v="1437754137"/>
    <b v="0"/>
    <n v="3"/>
    <b v="0"/>
    <s v="theater/plays"/>
    <n v="3.2000000000000001E-2"/>
    <n v="10.666666666666666"/>
    <x v="1"/>
  </r>
  <r>
    <x v="2"/>
    <s v="US"/>
    <s v="USD"/>
    <n v="1421410151"/>
    <n v="1418818151"/>
    <b v="0"/>
    <n v="8"/>
    <b v="0"/>
    <s v="theater/plays"/>
    <n v="0.1275"/>
    <n v="25.5"/>
    <x v="1"/>
  </r>
  <r>
    <x v="2"/>
    <s v="US"/>
    <s v="USD"/>
    <n v="1428205247"/>
    <n v="1423024847"/>
    <b v="0"/>
    <n v="1"/>
    <b v="0"/>
    <s v="theater/plays"/>
    <n v="1.8181818181818181E-4"/>
    <n v="20"/>
    <x v="1"/>
  </r>
  <r>
    <x v="2"/>
    <s v="GB"/>
    <s v="GBP"/>
    <n v="1440272093"/>
    <n v="1435088093"/>
    <b v="0"/>
    <n v="4"/>
    <b v="0"/>
    <s v="theater/plays"/>
    <n v="2.4E-2"/>
    <n v="15"/>
    <x v="1"/>
  </r>
  <r>
    <x v="2"/>
    <s v="US"/>
    <s v="USD"/>
    <n v="1413953940"/>
    <n v="1410141900"/>
    <b v="0"/>
    <n v="8"/>
    <b v="0"/>
    <s v="theater/plays"/>
    <n v="0.36499999999999999"/>
    <n v="91.25"/>
    <x v="1"/>
  </r>
  <r>
    <x v="2"/>
    <s v="MX"/>
    <s v="MXN"/>
    <n v="1482108350"/>
    <n v="1479516350"/>
    <b v="0"/>
    <n v="1"/>
    <b v="0"/>
    <s v="theater/plays"/>
    <n v="2.6666666666666668E-2"/>
    <n v="800"/>
    <x v="1"/>
  </r>
  <r>
    <x v="2"/>
    <s v="GB"/>
    <s v="GBP"/>
    <n v="1488271860"/>
    <n v="1484484219"/>
    <b v="0"/>
    <n v="5"/>
    <b v="0"/>
    <s v="theater/plays"/>
    <n v="0.11428571428571428"/>
    <n v="80"/>
    <x v="1"/>
  </r>
  <r>
    <x v="2"/>
    <s v="GB"/>
    <s v="GBP"/>
    <n v="1454284500"/>
    <n v="1449431237"/>
    <b v="0"/>
    <n v="0"/>
    <b v="0"/>
    <s v="theater/plays"/>
    <n v="0"/>
    <n v="0"/>
    <x v="1"/>
  </r>
  <r>
    <x v="2"/>
    <s v="US"/>
    <s v="USD"/>
    <n v="1465060797"/>
    <n v="1462468797"/>
    <b v="0"/>
    <n v="0"/>
    <b v="0"/>
    <s v="theater/plays"/>
    <n v="0"/>
    <n v="0"/>
    <x v="1"/>
  </r>
  <r>
    <x v="2"/>
    <s v="US"/>
    <s v="USD"/>
    <n v="1472847873"/>
    <n v="1468959873"/>
    <b v="0"/>
    <n v="1"/>
    <b v="0"/>
    <s v="theater/plays"/>
    <n v="1.1111111111111112E-2"/>
    <n v="50"/>
    <x v="1"/>
  </r>
  <r>
    <x v="2"/>
    <s v="US"/>
    <s v="USD"/>
    <n v="1414205990"/>
    <n v="1413341990"/>
    <b v="0"/>
    <n v="0"/>
    <b v="0"/>
    <s v="theater/plays"/>
    <n v="0"/>
    <n v="0"/>
    <x v="1"/>
  </r>
  <r>
    <x v="2"/>
    <s v="US"/>
    <s v="USD"/>
    <n v="1485380482"/>
    <n v="1482788482"/>
    <b v="0"/>
    <n v="0"/>
    <b v="0"/>
    <s v="theater/plays"/>
    <n v="0"/>
    <n v="0"/>
    <x v="1"/>
  </r>
  <r>
    <x v="2"/>
    <s v="US"/>
    <s v="USD"/>
    <n v="1463343673"/>
    <n v="1460751673"/>
    <b v="0"/>
    <n v="6"/>
    <b v="0"/>
    <s v="theater/plays"/>
    <n v="0.27400000000000002"/>
    <n v="22.833333333333332"/>
    <x v="1"/>
  </r>
  <r>
    <x v="2"/>
    <s v="US"/>
    <s v="USD"/>
    <n v="1440613920"/>
    <n v="1435953566"/>
    <b v="0"/>
    <n v="6"/>
    <b v="0"/>
    <s v="theater/plays"/>
    <n v="0.1"/>
    <n v="16.666666666666668"/>
    <x v="1"/>
  </r>
  <r>
    <x v="2"/>
    <s v="AU"/>
    <s v="AUD"/>
    <n v="1477550434"/>
    <n v="1474958434"/>
    <b v="0"/>
    <n v="14"/>
    <b v="0"/>
    <s v="theater/plays"/>
    <n v="0.21366666666666667"/>
    <n v="45.785714285714285"/>
    <x v="1"/>
  </r>
  <r>
    <x v="2"/>
    <s v="MX"/>
    <s v="MXN"/>
    <n v="1482711309"/>
    <n v="1479860109"/>
    <b v="0"/>
    <n v="6"/>
    <b v="0"/>
    <s v="theater/plays"/>
    <n v="6.9696969696969702E-2"/>
    <n v="383.33333333333331"/>
    <x v="1"/>
  </r>
  <r>
    <x v="2"/>
    <s v="US"/>
    <s v="USD"/>
    <n v="1427936400"/>
    <n v="1424221866"/>
    <b v="0"/>
    <n v="33"/>
    <b v="0"/>
    <s v="theater/plays"/>
    <n v="0.70599999999999996"/>
    <n v="106.96969696969697"/>
    <x v="1"/>
  </r>
  <r>
    <x v="2"/>
    <s v="US"/>
    <s v="USD"/>
    <n v="1411596001"/>
    <n v="1409608801"/>
    <b v="0"/>
    <n v="4"/>
    <b v="0"/>
    <s v="theater/plays"/>
    <n v="2.0500000000000001E-2"/>
    <n v="10.25"/>
    <x v="1"/>
  </r>
  <r>
    <x v="2"/>
    <s v="US"/>
    <s v="USD"/>
    <n v="1488517200"/>
    <n v="1485909937"/>
    <b v="0"/>
    <n v="1"/>
    <b v="0"/>
    <s v="theater/plays"/>
    <n v="1.9666666666666666E-2"/>
    <n v="59"/>
    <x v="1"/>
  </r>
  <r>
    <x v="2"/>
    <s v="GB"/>
    <s v="GBP"/>
    <n v="1448805404"/>
    <n v="1446209804"/>
    <b v="0"/>
    <n v="0"/>
    <b v="0"/>
    <s v="theater/plays"/>
    <n v="0"/>
    <n v="0"/>
    <x v="1"/>
  </r>
  <r>
    <x v="2"/>
    <s v="GB"/>
    <s v="GBP"/>
    <n v="1469113351"/>
    <n v="1463929351"/>
    <b v="0"/>
    <n v="6"/>
    <b v="0"/>
    <s v="theater/plays"/>
    <n v="0.28666666666666668"/>
    <n v="14.333333333333334"/>
    <x v="1"/>
  </r>
  <r>
    <x v="2"/>
    <s v="US"/>
    <s v="USD"/>
    <n v="1424747740"/>
    <n v="1422155740"/>
    <b v="0"/>
    <n v="6"/>
    <b v="0"/>
    <s v="theater/plays"/>
    <n v="3.1333333333333331E-2"/>
    <n v="15.666666666666666"/>
    <x v="1"/>
  </r>
  <r>
    <x v="2"/>
    <s v="IE"/>
    <s v="EUR"/>
    <n v="1456617600"/>
    <n v="1454280186"/>
    <b v="0"/>
    <n v="1"/>
    <b v="0"/>
    <s v="theater/plays"/>
    <n v="4.0000000000000002E-4"/>
    <n v="1"/>
    <x v="1"/>
  </r>
  <r>
    <x v="2"/>
    <s v="US"/>
    <s v="USD"/>
    <n v="1452234840"/>
    <n v="1450619123"/>
    <b v="0"/>
    <n v="3"/>
    <b v="0"/>
    <s v="theater/plays"/>
    <n v="2E-3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s v="US"/>
    <s v="USD"/>
    <n v="1453748434"/>
    <n v="1452193234"/>
    <b v="0"/>
    <n v="1"/>
    <b v="1"/>
    <s v="film &amp; video/television"/>
    <n v="1"/>
    <n v="13"/>
    <s v="film &amp; video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s v="US"/>
    <s v="USD"/>
    <n v="1304395140"/>
    <n v="1297620584"/>
    <b v="0"/>
    <n v="18"/>
    <b v="1"/>
    <s v="film &amp; video/shorts"/>
    <n v="1"/>
    <n v="50"/>
    <s v="film &amp; video"/>
    <x v="1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x v="0"/>
    <s v="US"/>
    <s v="USD"/>
    <n v="1359052710"/>
    <n v="1356979110"/>
    <b v="0"/>
    <n v="35"/>
    <b v="1"/>
    <s v="film &amp; video/shorts"/>
    <n v="1"/>
    <n v="100"/>
    <s v="film &amp; video"/>
    <x v="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s v="US"/>
    <s v="USD"/>
    <n v="1301792400"/>
    <n v="1299775266"/>
    <b v="0"/>
    <n v="10"/>
    <b v="1"/>
    <s v="film &amp; video/shorts"/>
    <n v="1.2"/>
    <n v="60"/>
    <s v="film &amp; video"/>
    <x v="1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s v="US"/>
    <s v="USD"/>
    <n v="1476094907"/>
    <n v="1470910907"/>
    <b v="0"/>
    <n v="0"/>
    <b v="0"/>
    <s v="film &amp; video/science fiction"/>
    <n v="0"/>
    <n v="0"/>
    <s v="film &amp; video"/>
    <x v="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s v="US"/>
    <s v="USD"/>
    <n v="1431728242"/>
    <n v="1429568242"/>
    <b v="0"/>
    <n v="0"/>
    <b v="0"/>
    <s v="film &amp; video/science fiction"/>
    <n v="0"/>
    <n v="0"/>
    <s v="film &amp; video"/>
    <x v="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s v="US"/>
    <s v="USD"/>
    <n v="1414708183"/>
    <n v="1409524183"/>
    <b v="0"/>
    <n v="0"/>
    <b v="0"/>
    <s v="film &amp; video/science fiction"/>
    <n v="0"/>
    <n v="0"/>
    <s v="film &amp; video"/>
    <x v="2"/>
  </r>
  <r>
    <x v="1"/>
    <s v="GB"/>
    <s v="GBP"/>
    <n v="1402949760"/>
    <n v="1400536692"/>
    <b v="0"/>
    <n v="0"/>
    <b v="0"/>
    <s v="film &amp; video/science fiction"/>
    <n v="0"/>
    <n v="0"/>
    <s v="film &amp; video"/>
    <x v="2"/>
  </r>
  <r>
    <x v="1"/>
    <s v="US"/>
    <s v="USD"/>
    <n v="1467763200"/>
    <n v="1466453161"/>
    <b v="0"/>
    <n v="0"/>
    <b v="0"/>
    <s v="film &amp; video/science fiction"/>
    <n v="0"/>
    <n v="0"/>
    <s v="film &amp; video"/>
    <x v="2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s v="US"/>
    <s v="USD"/>
    <n v="1464715860"/>
    <n v="1462130584"/>
    <b v="0"/>
    <n v="0"/>
    <b v="0"/>
    <s v="film &amp; video/science fiction"/>
    <n v="0"/>
    <n v="0"/>
    <s v="film &amp; video"/>
    <x v="2"/>
  </r>
  <r>
    <x v="1"/>
    <s v="US"/>
    <s v="USD"/>
    <n v="1441386000"/>
    <n v="1438811418"/>
    <b v="0"/>
    <n v="0"/>
    <b v="0"/>
    <s v="film &amp; video/science fiction"/>
    <n v="0"/>
    <n v="0"/>
    <s v="film &amp; video"/>
    <x v="2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s v="US"/>
    <s v="USD"/>
    <n v="1431771360"/>
    <n v="1427968234"/>
    <b v="0"/>
    <n v="0"/>
    <b v="0"/>
    <s v="film &amp; video/science fiction"/>
    <n v="0"/>
    <n v="0"/>
    <s v="film &amp; video"/>
    <x v="2"/>
  </r>
  <r>
    <x v="1"/>
    <s v="DK"/>
    <s v="DKK"/>
    <n v="1444657593"/>
    <n v="1440337593"/>
    <b v="0"/>
    <n v="0"/>
    <b v="0"/>
    <s v="film &amp; video/science fiction"/>
    <n v="0"/>
    <n v="0"/>
    <s v="film &amp; video"/>
    <x v="2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x v="1"/>
    <s v="US"/>
    <s v="USD"/>
    <n v="1426823132"/>
    <n v="1424234732"/>
    <b v="0"/>
    <n v="0"/>
    <b v="0"/>
    <s v="film &amp; video/science fiction"/>
    <n v="0"/>
    <n v="0"/>
    <s v="film &amp; video"/>
    <x v="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s v="AU"/>
    <s v="AUD"/>
    <n v="1472882100"/>
    <n v="1467941542"/>
    <b v="0"/>
    <n v="0"/>
    <b v="0"/>
    <s v="film &amp; video/science fiction"/>
    <n v="0"/>
    <n v="0"/>
    <s v="film &amp; video"/>
    <x v="2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s v="GB"/>
    <s v="GBP"/>
    <n v="1420741080"/>
    <n v="1417026340"/>
    <b v="0"/>
    <n v="0"/>
    <b v="0"/>
    <s v="film &amp; video/science fiction"/>
    <n v="0"/>
    <n v="0"/>
    <s v="film &amp; video"/>
    <x v="2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s v="US"/>
    <s v="USD"/>
    <n v="1413942628"/>
    <n v="1411350628"/>
    <b v="0"/>
    <n v="0"/>
    <b v="0"/>
    <s v="film &amp; video/science fiction"/>
    <n v="0"/>
    <n v="0"/>
    <s v="film &amp; video"/>
    <x v="2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s v="US"/>
    <s v="USD"/>
    <n v="1439675691"/>
    <n v="1434491691"/>
    <b v="0"/>
    <n v="0"/>
    <b v="0"/>
    <s v="film &amp; video/drama"/>
    <n v="0"/>
    <n v="0"/>
    <s v="film &amp; video"/>
    <x v="3"/>
  </r>
  <r>
    <x v="2"/>
    <s v="US"/>
    <s v="USD"/>
    <n v="1404318595"/>
    <n v="1401726595"/>
    <b v="0"/>
    <n v="1"/>
    <b v="0"/>
    <s v="film &amp; video/drama"/>
    <n v="1E-4"/>
    <n v="5"/>
    <s v="film &amp; video"/>
    <x v="3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s v="US"/>
    <s v="USD"/>
    <n v="1443657600"/>
    <n v="1440716654"/>
    <b v="0"/>
    <n v="0"/>
    <b v="0"/>
    <s v="film &amp; video/drama"/>
    <n v="0"/>
    <n v="0"/>
    <s v="film &amp; video"/>
    <x v="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s v="GB"/>
    <s v="GBP"/>
    <n v="1452613724"/>
    <n v="1450021724"/>
    <b v="0"/>
    <n v="0"/>
    <b v="0"/>
    <s v="film &amp; video/drama"/>
    <n v="0"/>
    <n v="0"/>
    <s v="film &amp; video"/>
    <x v="3"/>
  </r>
  <r>
    <x v="2"/>
    <s v="US"/>
    <s v="USD"/>
    <n v="1484531362"/>
    <n v="1481939362"/>
    <b v="0"/>
    <n v="1"/>
    <b v="0"/>
    <s v="film &amp; video/drama"/>
    <n v="0.6"/>
    <n v="3000"/>
    <s v="film &amp; video"/>
    <x v="3"/>
  </r>
  <r>
    <x v="2"/>
    <s v="US"/>
    <s v="USD"/>
    <n v="1438726535"/>
    <n v="1433542535"/>
    <b v="0"/>
    <n v="2"/>
    <b v="0"/>
    <s v="film &amp; video/drama"/>
    <n v="1E-4"/>
    <n v="5.5"/>
    <s v="film &amp; video"/>
    <x v="3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s v="GB"/>
    <s v="GBP"/>
    <n v="1413634059"/>
    <n v="1411042059"/>
    <b v="0"/>
    <n v="10"/>
    <b v="0"/>
    <s v="film &amp; video/drama"/>
    <n v="0.224"/>
    <n v="56"/>
    <s v="film &amp; video"/>
    <x v="3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x v="2"/>
    <s v="US"/>
    <s v="USD"/>
    <n v="1426753723"/>
    <n v="1423733323"/>
    <b v="0"/>
    <n v="0"/>
    <b v="0"/>
    <s v="film &amp; video/drama"/>
    <n v="0"/>
    <n v="0"/>
    <s v="film &amp; video"/>
    <x v="3"/>
  </r>
  <r>
    <x v="2"/>
    <s v="GB"/>
    <s v="GBP"/>
    <n v="1425131108"/>
    <n v="1422539108"/>
    <b v="0"/>
    <n v="0"/>
    <b v="0"/>
    <s v="film &amp; video/drama"/>
    <n v="0"/>
    <n v="0"/>
    <s v="film &amp; video"/>
    <x v="3"/>
  </r>
  <r>
    <x v="2"/>
    <s v="NL"/>
    <s v="EUR"/>
    <n v="1431108776"/>
    <n v="1425924776"/>
    <b v="0"/>
    <n v="0"/>
    <b v="0"/>
    <s v="film &amp; video/drama"/>
    <n v="0"/>
    <n v="0"/>
    <s v="film &amp; video"/>
    <x v="3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s v="US"/>
    <s v="USD"/>
    <n v="1438803999"/>
    <n v="1436211999"/>
    <b v="0"/>
    <n v="0"/>
    <b v="0"/>
    <s v="film &amp; video/drama"/>
    <n v="0"/>
    <n v="0"/>
    <s v="film &amp; video"/>
    <x v="3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x v="2"/>
    <s v="ES"/>
    <s v="EUR"/>
    <n v="1448582145"/>
    <n v="1445986545"/>
    <b v="0"/>
    <n v="0"/>
    <b v="0"/>
    <s v="film &amp; video/drama"/>
    <n v="0"/>
    <n v="0"/>
    <s v="film &amp; video"/>
    <x v="3"/>
  </r>
  <r>
    <x v="2"/>
    <s v="US"/>
    <s v="USD"/>
    <n v="1457056555"/>
    <n v="1454464555"/>
    <b v="0"/>
    <n v="2"/>
    <b v="0"/>
    <s v="film &amp; video/drama"/>
    <n v="0.2"/>
    <n v="100"/>
    <s v="film &amp; video"/>
    <x v="3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s v="US"/>
    <s v="USD"/>
    <n v="1483748232"/>
    <n v="1481156232"/>
    <b v="0"/>
    <n v="0"/>
    <b v="0"/>
    <s v="film &amp; video/drama"/>
    <n v="0"/>
    <n v="0"/>
    <s v="film &amp; video"/>
    <x v="3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x v="2"/>
    <s v="US"/>
    <s v="USD"/>
    <n v="1488571200"/>
    <n v="1485977434"/>
    <b v="0"/>
    <n v="0"/>
    <b v="0"/>
    <s v="film &amp; video/drama"/>
    <n v="0"/>
    <n v="0"/>
    <s v="film &amp; video"/>
    <x v="3"/>
  </r>
  <r>
    <x v="2"/>
    <s v="US"/>
    <s v="USD"/>
    <n v="1437461940"/>
    <n v="1435383457"/>
    <b v="0"/>
    <n v="5"/>
    <b v="0"/>
    <s v="film &amp; video/drama"/>
    <n v="0.16"/>
    <n v="160"/>
    <s v="film &amp; video"/>
    <x v="3"/>
  </r>
  <r>
    <x v="2"/>
    <s v="US"/>
    <s v="USD"/>
    <n v="1409891015"/>
    <n v="1407299015"/>
    <b v="0"/>
    <n v="0"/>
    <b v="0"/>
    <s v="film &amp; video/drama"/>
    <n v="0"/>
    <n v="0"/>
    <s v="film &amp; video"/>
    <x v="3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x v="2"/>
    <s v="GB"/>
    <s v="GBP"/>
    <n v="1417217166"/>
    <n v="1412029566"/>
    <b v="0"/>
    <n v="0"/>
    <b v="0"/>
    <s v="film &amp; video/drama"/>
    <n v="0"/>
    <n v="0"/>
    <s v="film &amp; video"/>
    <x v="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x v="2"/>
    <s v="US"/>
    <s v="USD"/>
    <n v="1436544332"/>
    <n v="1431360332"/>
    <b v="0"/>
    <n v="0"/>
    <b v="0"/>
    <s v="film &amp; video/drama"/>
    <n v="0"/>
    <n v="0"/>
    <s v="film &amp; video"/>
    <x v="3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x v="2"/>
    <s v="US"/>
    <s v="USD"/>
    <n v="1472698702"/>
    <n v="1470106702"/>
    <b v="0"/>
    <n v="0"/>
    <b v="0"/>
    <s v="film &amp; video/drama"/>
    <n v="0"/>
    <n v="0"/>
    <s v="film &amp; video"/>
    <x v="3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s v="US"/>
    <s v="USD"/>
    <n v="1444337940"/>
    <n v="1441750564"/>
    <b v="0"/>
    <n v="0"/>
    <b v="0"/>
    <s v="film &amp; video/drama"/>
    <n v="0"/>
    <n v="0"/>
    <s v="film &amp; video"/>
    <x v="3"/>
  </r>
  <r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s v="US"/>
    <s v="USD"/>
    <n v="1470441983"/>
    <n v="1468627583"/>
    <b v="0"/>
    <n v="0"/>
    <b v="0"/>
    <s v="film &amp; video/drama"/>
    <n v="0"/>
    <n v="0"/>
    <s v="film &amp; video"/>
    <x v="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s v="AU"/>
    <s v="AUD"/>
    <n v="1418719967"/>
    <n v="1416127967"/>
    <b v="0"/>
    <n v="0"/>
    <b v="0"/>
    <s v="film &amp; video/drama"/>
    <n v="0"/>
    <n v="0"/>
    <s v="film &amp; video"/>
    <x v="3"/>
  </r>
  <r>
    <x v="2"/>
    <s v="US"/>
    <s v="USD"/>
    <n v="1436566135"/>
    <n v="1433974135"/>
    <b v="0"/>
    <n v="0"/>
    <b v="0"/>
    <s v="film &amp; video/drama"/>
    <n v="0"/>
    <n v="0"/>
    <s v="film &amp; video"/>
    <x v="3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s v="US"/>
    <s v="USD"/>
    <n v="1431702289"/>
    <n v="1426518289"/>
    <b v="0"/>
    <n v="1"/>
    <b v="0"/>
    <s v="film &amp; video/drama"/>
    <n v="0.02"/>
    <n v="100"/>
    <s v="film &amp; video"/>
    <x v="3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s v="US"/>
    <s v="USD"/>
    <n v="1427569564"/>
    <n v="1422389164"/>
    <b v="0"/>
    <n v="0"/>
    <b v="0"/>
    <s v="film &amp; video/drama"/>
    <n v="0"/>
    <n v="0"/>
    <s v="film &amp; video"/>
    <x v="3"/>
  </r>
  <r>
    <x v="2"/>
    <s v="US"/>
    <s v="USD"/>
    <n v="1427423940"/>
    <n v="1422383318"/>
    <b v="0"/>
    <n v="2"/>
    <b v="0"/>
    <s v="film &amp; video/drama"/>
    <n v="0.13"/>
    <n v="65"/>
    <s v="film &amp; video"/>
    <x v="3"/>
  </r>
  <r>
    <x v="2"/>
    <s v="US"/>
    <s v="USD"/>
    <n v="1463879100"/>
    <n v="1461287350"/>
    <b v="0"/>
    <n v="0"/>
    <b v="0"/>
    <s v="film &amp; video/drama"/>
    <n v="0"/>
    <n v="0"/>
    <s v="film &amp; video"/>
    <x v="3"/>
  </r>
  <r>
    <x v="2"/>
    <s v="AU"/>
    <s v="AUD"/>
    <n v="1436506726"/>
    <n v="1431322726"/>
    <b v="0"/>
    <n v="0"/>
    <b v="0"/>
    <s v="film &amp; video/drama"/>
    <n v="0"/>
    <n v="0"/>
    <s v="film &amp; video"/>
    <x v="3"/>
  </r>
  <r>
    <x v="2"/>
    <s v="US"/>
    <s v="USD"/>
    <n v="1460153054"/>
    <n v="1457564654"/>
    <b v="0"/>
    <n v="0"/>
    <b v="0"/>
    <s v="film &amp; video/drama"/>
    <n v="0"/>
    <n v="0"/>
    <s v="film &amp; video"/>
    <x v="3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s v="US"/>
    <s v="USD"/>
    <n v="1436477241"/>
    <n v="1433885241"/>
    <b v="0"/>
    <n v="0"/>
    <b v="0"/>
    <s v="film &amp; video/drama"/>
    <n v="0"/>
    <n v="0"/>
    <s v="film &amp; video"/>
    <x v="3"/>
  </r>
  <r>
    <x v="2"/>
    <s v="GB"/>
    <s v="GBP"/>
    <n v="1433176105"/>
    <n v="1427992105"/>
    <b v="0"/>
    <n v="0"/>
    <b v="0"/>
    <s v="film &amp; video/drama"/>
    <n v="0"/>
    <n v="0"/>
    <s v="film &amp; video"/>
    <x v="3"/>
  </r>
  <r>
    <x v="2"/>
    <s v="DE"/>
    <s v="EUR"/>
    <n v="1455402297"/>
    <n v="1452810297"/>
    <b v="0"/>
    <n v="0"/>
    <b v="0"/>
    <s v="film &amp; video/drama"/>
    <n v="0"/>
    <n v="0"/>
    <s v="film &amp; video"/>
    <x v="3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x v="2"/>
    <s v="US"/>
    <s v="USD"/>
    <n v="1451775651"/>
    <n v="1449183651"/>
    <b v="0"/>
    <n v="0"/>
    <b v="0"/>
    <s v="film &amp; video/drama"/>
    <n v="0"/>
    <n v="0"/>
    <s v="film &amp; video"/>
    <x v="3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s v="US"/>
    <s v="USD"/>
    <n v="1475185972"/>
    <n v="1472593972"/>
    <b v="0"/>
    <n v="0"/>
    <b v="0"/>
    <s v="film &amp; video/drama"/>
    <n v="0"/>
    <n v="0"/>
    <s v="film &amp; video"/>
    <x v="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x v="2"/>
    <s v="US"/>
    <s v="USD"/>
    <n v="1436478497"/>
    <n v="1433886497"/>
    <b v="0"/>
    <n v="0"/>
    <b v="0"/>
    <s v="film &amp; video/drama"/>
    <n v="0"/>
    <n v="0"/>
    <s v="film &amp; video"/>
    <x v="3"/>
  </r>
  <r>
    <x v="2"/>
    <s v="US"/>
    <s v="USD"/>
    <n v="1451952000"/>
    <n v="1447380099"/>
    <b v="0"/>
    <n v="0"/>
    <b v="0"/>
    <s v="film &amp; video/drama"/>
    <n v="0"/>
    <n v="0"/>
    <s v="film &amp; video"/>
    <x v="3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x v="2"/>
    <s v="US"/>
    <s v="USD"/>
    <n v="1483088400"/>
    <n v="1481324760"/>
    <b v="0"/>
    <n v="0"/>
    <b v="0"/>
    <s v="film &amp; video/drama"/>
    <n v="0"/>
    <n v="0"/>
    <s v="film &amp; video"/>
    <x v="3"/>
  </r>
  <r>
    <x v="2"/>
    <s v="AU"/>
    <s v="AUD"/>
    <n v="1446984000"/>
    <n v="1445308730"/>
    <b v="0"/>
    <n v="5"/>
    <b v="0"/>
    <s v="film &amp; video/drama"/>
    <n v="0.25"/>
    <n v="50"/>
    <s v="film &amp; video"/>
    <x v="3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s v="US"/>
    <s v="USD"/>
    <n v="1445540340"/>
    <n v="1444340940"/>
    <b v="0"/>
    <n v="0"/>
    <b v="0"/>
    <s v="film &amp; video/animation"/>
    <n v="0"/>
    <n v="0"/>
    <s v="film &amp; video"/>
    <x v="5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s v="US"/>
    <s v="USD"/>
    <n v="1259297940"/>
    <n v="1252964282"/>
    <b v="0"/>
    <n v="0"/>
    <b v="0"/>
    <s v="film &amp; video/animation"/>
    <n v="0"/>
    <n v="0"/>
    <s v="film &amp; video"/>
    <x v="5"/>
  </r>
  <r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s v="US"/>
    <s v="USD"/>
    <n v="1444576022"/>
    <n v="1439392022"/>
    <b v="0"/>
    <n v="0"/>
    <b v="0"/>
    <s v="film &amp; video/animation"/>
    <n v="0"/>
    <n v="0"/>
    <s v="film &amp; video"/>
    <x v="5"/>
  </r>
  <r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s v="US"/>
    <s v="USD"/>
    <n v="1375260113"/>
    <n v="1372668113"/>
    <b v="0"/>
    <n v="0"/>
    <b v="0"/>
    <s v="film &amp; video/animation"/>
    <n v="0"/>
    <n v="0"/>
    <s v="film &amp; video"/>
    <x v="5"/>
  </r>
  <r>
    <x v="2"/>
    <s v="CA"/>
    <s v="CAD"/>
    <n v="1475912326"/>
    <n v="1470728326"/>
    <b v="0"/>
    <n v="0"/>
    <b v="0"/>
    <s v="film &amp; video/animation"/>
    <n v="0"/>
    <n v="0"/>
    <s v="film &amp; video"/>
    <x v="5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s v="US"/>
    <s v="USD"/>
    <n v="1413569818"/>
    <n v="1412705818"/>
    <b v="0"/>
    <n v="0"/>
    <b v="0"/>
    <s v="film &amp; video/animation"/>
    <n v="0"/>
    <n v="0"/>
    <s v="film &amp; video"/>
    <x v="5"/>
  </r>
  <r>
    <x v="2"/>
    <s v="US"/>
    <s v="USD"/>
    <n v="1458859153"/>
    <n v="1456270753"/>
    <b v="0"/>
    <n v="1"/>
    <b v="0"/>
    <s v="film &amp; video/animation"/>
    <n v="1E-3"/>
    <n v="5"/>
    <s v="film &amp; video"/>
    <x v="5"/>
  </r>
  <r>
    <x v="2"/>
    <s v="GB"/>
    <s v="GBP"/>
    <n v="1383418996"/>
    <n v="1380826996"/>
    <b v="0"/>
    <n v="0"/>
    <b v="0"/>
    <s v="film &amp; video/animation"/>
    <n v="0"/>
    <n v="0"/>
    <s v="film &amp; video"/>
    <x v="5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s v="CA"/>
    <s v="CAD"/>
    <n v="1391991701"/>
    <n v="1389399701"/>
    <b v="0"/>
    <n v="2"/>
    <b v="0"/>
    <s v="film &amp; video/animation"/>
    <n v="1E-3"/>
    <n v="5"/>
    <s v="film &amp; video"/>
    <x v="5"/>
  </r>
  <r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s v="US"/>
    <s v="USD"/>
    <n v="1390669791"/>
    <n v="1388077791"/>
    <b v="0"/>
    <n v="0"/>
    <b v="0"/>
    <s v="film &amp; video/animation"/>
    <n v="0"/>
    <n v="0"/>
    <s v="film &amp; video"/>
    <x v="5"/>
  </r>
  <r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s v="CA"/>
    <s v="CAD"/>
    <n v="1408213512"/>
    <n v="1405621512"/>
    <b v="0"/>
    <n v="0"/>
    <b v="0"/>
    <s v="film &amp; video/animation"/>
    <n v="0"/>
    <n v="0"/>
    <s v="film &amp; video"/>
    <x v="5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s v="GB"/>
    <s v="GBP"/>
    <n v="1370204367"/>
    <n v="1368476367"/>
    <b v="0"/>
    <n v="0"/>
    <b v="0"/>
    <s v="film &amp; video/animation"/>
    <n v="0"/>
    <n v="0"/>
    <s v="film &amp; video"/>
    <x v="5"/>
  </r>
  <r>
    <x v="2"/>
    <s v="US"/>
    <s v="USD"/>
    <n v="1312945341"/>
    <n v="1307761341"/>
    <b v="0"/>
    <n v="0"/>
    <b v="0"/>
    <s v="film &amp; video/animation"/>
    <n v="0"/>
    <n v="0"/>
    <s v="film &amp; video"/>
    <x v="5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s v="US"/>
    <s v="USD"/>
    <n v="1341978665"/>
    <n v="1336795283"/>
    <b v="0"/>
    <n v="0"/>
    <b v="0"/>
    <s v="film &amp; video/animation"/>
    <n v="0"/>
    <n v="0"/>
    <s v="film &amp; video"/>
    <x v="5"/>
  </r>
  <r>
    <x v="2"/>
    <s v="GB"/>
    <s v="GBP"/>
    <n v="1409960724"/>
    <n v="1404776724"/>
    <b v="0"/>
    <n v="0"/>
    <b v="0"/>
    <s v="film &amp; video/animation"/>
    <n v="0"/>
    <n v="0"/>
    <s v="film &amp; video"/>
    <x v="5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s v="US"/>
    <s v="USD"/>
    <n v="1430877843"/>
    <n v="1428285843"/>
    <b v="0"/>
    <n v="0"/>
    <b v="0"/>
    <s v="film &amp; video/animation"/>
    <n v="0"/>
    <n v="0"/>
    <s v="film &amp; video"/>
    <x v="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s v="US"/>
    <s v="USD"/>
    <n v="1337371334"/>
    <n v="1332187334"/>
    <b v="0"/>
    <n v="0"/>
    <b v="0"/>
    <s v="film &amp; video/animation"/>
    <n v="0"/>
    <n v="0"/>
    <s v="film &amp; video"/>
    <x v="5"/>
  </r>
  <r>
    <x v="2"/>
    <s v="US"/>
    <s v="USD"/>
    <n v="1427921509"/>
    <n v="1425333109"/>
    <b v="0"/>
    <n v="0"/>
    <b v="0"/>
    <s v="film &amp; video/animation"/>
    <n v="0"/>
    <n v="0"/>
    <s v="film &amp; video"/>
    <x v="5"/>
  </r>
  <r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s v="CA"/>
    <s v="CAD"/>
    <n v="1482678994"/>
    <n v="1477491394"/>
    <b v="0"/>
    <n v="0"/>
    <b v="0"/>
    <s v="film &amp; video/animation"/>
    <n v="0"/>
    <n v="0"/>
    <s v="film &amp; video"/>
    <x v="5"/>
  </r>
  <r>
    <x v="2"/>
    <s v="US"/>
    <s v="USD"/>
    <n v="1483924700"/>
    <n v="1481332700"/>
    <b v="0"/>
    <n v="0"/>
    <b v="0"/>
    <s v="film &amp; video/animation"/>
    <n v="0"/>
    <n v="0"/>
    <s v="film &amp; video"/>
    <x v="5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s v="US"/>
    <s v="USD"/>
    <n v="1345677285"/>
    <n v="1343085285"/>
    <b v="0"/>
    <n v="0"/>
    <b v="0"/>
    <s v="film &amp; video/animation"/>
    <n v="0"/>
    <n v="0"/>
    <s v="film &amp; video"/>
    <x v="5"/>
  </r>
  <r>
    <x v="2"/>
    <s v="US"/>
    <s v="USD"/>
    <n v="1453937699"/>
    <n v="1451345699"/>
    <b v="0"/>
    <n v="0"/>
    <b v="0"/>
    <s v="film &amp; video/animation"/>
    <n v="0"/>
    <n v="0"/>
    <s v="film &amp; video"/>
    <x v="5"/>
  </r>
  <r>
    <x v="2"/>
    <s v="SE"/>
    <s v="SEK"/>
    <n v="1476319830"/>
    <n v="1471135830"/>
    <b v="0"/>
    <n v="0"/>
    <b v="0"/>
    <s v="film &amp; video/animation"/>
    <n v="0"/>
    <n v="0"/>
    <s v="film &amp; video"/>
    <x v="5"/>
  </r>
  <r>
    <x v="2"/>
    <s v="GB"/>
    <s v="GBP"/>
    <n v="1432142738"/>
    <n v="1429550738"/>
    <b v="0"/>
    <n v="0"/>
    <b v="0"/>
    <s v="film &amp; video/animation"/>
    <n v="0"/>
    <n v="0"/>
    <s v="film &amp; video"/>
    <x v="5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s v="US"/>
    <s v="USD"/>
    <n v="1437076305"/>
    <n v="1434484305"/>
    <b v="0"/>
    <n v="0"/>
    <b v="0"/>
    <s v="film &amp; video/animation"/>
    <n v="0"/>
    <n v="0"/>
    <s v="film &amp; video"/>
    <x v="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s v="US"/>
    <s v="USD"/>
    <n v="1310189851"/>
    <n v="1307597851"/>
    <b v="0"/>
    <n v="0"/>
    <b v="0"/>
    <s v="film &amp; video/animation"/>
    <n v="0"/>
    <n v="0"/>
    <s v="film &amp; video"/>
    <x v="5"/>
  </r>
  <r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x v="2"/>
    <s v="US"/>
    <s v="USD"/>
    <n v="1456805639"/>
    <n v="1454213639"/>
    <b v="0"/>
    <n v="0"/>
    <b v="0"/>
    <s v="film &amp; video/animation"/>
    <n v="0"/>
    <n v="0"/>
    <s v="film &amp; video"/>
    <x v="5"/>
  </r>
  <r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s v="GB"/>
    <s v="GBP"/>
    <n v="1432752080"/>
    <n v="1427568080"/>
    <b v="0"/>
    <n v="0"/>
    <b v="0"/>
    <s v="film &amp; video/animation"/>
    <n v="0"/>
    <n v="0"/>
    <s v="film &amp; video"/>
    <x v="5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s v="US"/>
    <s v="USD"/>
    <n v="1441550760"/>
    <n v="1438958824"/>
    <b v="0"/>
    <n v="0"/>
    <b v="0"/>
    <s v="film &amp; video/animation"/>
    <n v="0"/>
    <n v="0"/>
    <s v="film &amp; video"/>
    <x v="5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x v="0"/>
    <s v="US"/>
    <s v="USD"/>
    <n v="1477976340"/>
    <n v="1475460819"/>
    <b v="0"/>
    <n v="56"/>
    <b v="1"/>
    <s v="theater/plays"/>
    <n v="1.0464"/>
    <n v="93.428571428571431"/>
    <s v="theater"/>
    <x v="6"/>
  </r>
  <r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x v="0"/>
    <s v="US"/>
    <s v="USD"/>
    <n v="1442805076"/>
    <n v="1440213076"/>
    <b v="0"/>
    <n v="84"/>
    <b v="1"/>
    <s v="theater/plays"/>
    <n v="1.206"/>
    <n v="71.785714285714292"/>
    <s v="theater"/>
    <x v="6"/>
  </r>
  <r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x v="0"/>
    <s v="US"/>
    <s v="USD"/>
    <n v="1410601041"/>
    <n v="1406713041"/>
    <b v="0"/>
    <n v="12"/>
    <b v="1"/>
    <s v="theater/plays"/>
    <n v="1"/>
    <n v="1000"/>
    <s v="theater"/>
    <x v="6"/>
  </r>
  <r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x v="0"/>
    <s v="US"/>
    <s v="USD"/>
    <n v="1487347500"/>
    <n v="1484715366"/>
    <b v="0"/>
    <n v="158"/>
    <b v="1"/>
    <s v="theater/plays"/>
    <n v="1.0085"/>
    <n v="63.829113924050631"/>
    <s v="theater"/>
    <x v="6"/>
  </r>
  <r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x v="0"/>
    <s v="US"/>
    <s v="USD"/>
    <n v="1481957940"/>
    <n v="1478050429"/>
    <b v="0"/>
    <n v="31"/>
    <b v="1"/>
    <s v="theater/plays"/>
    <n v="1"/>
    <n v="129.03225806451613"/>
    <s v="theater"/>
    <x v="6"/>
  </r>
  <r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x v="0"/>
    <s v="GB"/>
    <s v="GBP"/>
    <n v="1463394365"/>
    <n v="1461320765"/>
    <b v="0"/>
    <n v="17"/>
    <b v="1"/>
    <s v="theater/plays"/>
    <n v="1.002"/>
    <n v="117.88235294117646"/>
    <s v="theater"/>
    <x v="6"/>
  </r>
  <r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x v="0"/>
    <s v="US"/>
    <s v="USD"/>
    <n v="1463166263"/>
    <n v="1460574263"/>
    <b v="0"/>
    <n v="60"/>
    <b v="1"/>
    <s v="theater/plays"/>
    <n v="3.0242"/>
    <n v="252.01666666666668"/>
    <s v="theater"/>
    <x v="6"/>
  </r>
  <r>
    <x v="0"/>
    <s v="GB"/>
    <s v="GBP"/>
    <n v="1467681107"/>
    <n v="1465866707"/>
    <b v="0"/>
    <n v="20"/>
    <b v="1"/>
    <s v="theater/plays"/>
    <n v="1.00644"/>
    <n v="25.161000000000001"/>
    <s v="theater"/>
    <x v="6"/>
  </r>
  <r>
    <x v="2"/>
    <s v="US"/>
    <s v="USD"/>
    <n v="1423078606"/>
    <n v="1420486606"/>
    <b v="0"/>
    <n v="1"/>
    <b v="0"/>
    <s v="technology/web"/>
    <n v="6.666666666666667E-5"/>
    <n v="1"/>
    <s v="technology"/>
    <x v="7"/>
  </r>
  <r>
    <x v="2"/>
    <s v="US"/>
    <s v="USD"/>
    <n v="1446080834"/>
    <n v="1443488834"/>
    <b v="0"/>
    <n v="1"/>
    <b v="0"/>
    <s v="technology/web"/>
    <n v="5.5555555555555558E-3"/>
    <n v="25"/>
    <s v="technology"/>
    <x v="7"/>
  </r>
  <r>
    <x v="2"/>
    <s v="US"/>
    <s v="USD"/>
    <n v="1462293716"/>
    <n v="1457113316"/>
    <b v="0"/>
    <n v="1"/>
    <b v="0"/>
    <s v="technology/web"/>
    <n v="3.9999999999999998E-6"/>
    <n v="1"/>
    <s v="technology"/>
    <x v="7"/>
  </r>
  <r>
    <x v="2"/>
    <s v="AU"/>
    <s v="AUD"/>
    <n v="1414807962"/>
    <n v="1412215962"/>
    <b v="0"/>
    <n v="2"/>
    <b v="0"/>
    <s v="technology/web"/>
    <n v="3.1818181818181819E-3"/>
    <n v="35"/>
    <s v="technology"/>
    <x v="7"/>
  </r>
  <r>
    <x v="2"/>
    <s v="US"/>
    <s v="USD"/>
    <n v="1467647160"/>
    <n v="1465055160"/>
    <b v="0"/>
    <n v="2"/>
    <b v="0"/>
    <s v="technology/web"/>
    <n v="1.2E-2"/>
    <n v="3"/>
    <s v="technology"/>
    <x v="7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s v="US"/>
    <s v="USD"/>
    <n v="1445097715"/>
    <n v="1441209715"/>
    <b v="0"/>
    <n v="2"/>
    <b v="0"/>
    <s v="technology/web"/>
    <n v="8.6666666666666663E-4"/>
    <n v="26"/>
    <s v="technology"/>
    <x v="7"/>
  </r>
  <r>
    <x v="2"/>
    <s v="GB"/>
    <s v="GBP"/>
    <n v="1455122564"/>
    <n v="1452530564"/>
    <b v="0"/>
    <n v="0"/>
    <b v="0"/>
    <s v="technology/web"/>
    <n v="0"/>
    <n v="0"/>
    <s v="technology"/>
    <x v="7"/>
  </r>
  <r>
    <x v="2"/>
    <s v="GB"/>
    <s v="GBP"/>
    <n v="1446154848"/>
    <n v="1443562848"/>
    <b v="0"/>
    <n v="1"/>
    <b v="0"/>
    <s v="technology/web"/>
    <n v="8.9999999999999998E-4"/>
    <n v="9"/>
    <s v="technology"/>
    <x v="7"/>
  </r>
  <r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s v="CA"/>
    <s v="CAD"/>
    <n v="1452350896"/>
    <n v="1447166896"/>
    <b v="0"/>
    <n v="0"/>
    <b v="0"/>
    <s v="technology/web"/>
    <n v="0"/>
    <n v="0"/>
    <s v="technology"/>
    <x v="7"/>
  </r>
  <r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x v="2"/>
    <s v="GB"/>
    <s v="GBP"/>
    <n v="1465720143"/>
    <n v="1463128143"/>
    <b v="0"/>
    <n v="0"/>
    <b v="0"/>
    <s v="technology/web"/>
    <n v="0"/>
    <n v="0"/>
    <s v="technology"/>
    <x v="7"/>
  </r>
  <r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x v="2"/>
    <s v="US"/>
    <s v="USD"/>
    <n v="1427227905"/>
    <n v="1424639505"/>
    <b v="0"/>
    <n v="0"/>
    <b v="0"/>
    <s v="technology/web"/>
    <n v="0"/>
    <n v="0"/>
    <s v="technology"/>
    <x v="7"/>
  </r>
  <r>
    <x v="2"/>
    <s v="US"/>
    <s v="USD"/>
    <n v="1449989260"/>
    <n v="1447397260"/>
    <b v="0"/>
    <n v="1"/>
    <b v="0"/>
    <s v="technology/web"/>
    <n v="2.0833333333333335E-4"/>
    <n v="50"/>
    <s v="technology"/>
    <x v="7"/>
  </r>
  <r>
    <x v="2"/>
    <s v="CA"/>
    <s v="CAD"/>
    <n v="1418841045"/>
    <n v="1416249045"/>
    <b v="0"/>
    <n v="3"/>
    <b v="0"/>
    <s v="technology/web"/>
    <n v="1.2E-4"/>
    <n v="4"/>
    <s v="technology"/>
    <x v="7"/>
  </r>
  <r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x v="2"/>
    <s v="NL"/>
    <s v="EUR"/>
    <n v="1482052815"/>
    <n v="1479460815"/>
    <b v="0"/>
    <n v="0"/>
    <b v="0"/>
    <s v="technology/web"/>
    <n v="0"/>
    <n v="0"/>
    <s v="technology"/>
    <x v="7"/>
  </r>
  <r>
    <x v="2"/>
    <s v="AU"/>
    <s v="AUD"/>
    <n v="1424137247"/>
    <n v="1421545247"/>
    <b v="0"/>
    <n v="2"/>
    <b v="0"/>
    <s v="technology/web"/>
    <n v="9.0666666666666662E-4"/>
    <n v="34"/>
    <s v="technology"/>
    <x v="7"/>
  </r>
  <r>
    <x v="2"/>
    <s v="FR"/>
    <s v="EUR"/>
    <n v="1457822275"/>
    <n v="1455230275"/>
    <b v="0"/>
    <n v="1"/>
    <b v="0"/>
    <s v="technology/web"/>
    <n v="5.5555555555555558E-5"/>
    <n v="1"/>
    <s v="technology"/>
    <x v="7"/>
  </r>
  <r>
    <x v="2"/>
    <s v="GB"/>
    <s v="GBP"/>
    <n v="1436554249"/>
    <n v="1433962249"/>
    <b v="0"/>
    <n v="0"/>
    <b v="0"/>
    <s v="technology/web"/>
    <n v="0"/>
    <n v="0"/>
    <s v="technology"/>
    <x v="7"/>
  </r>
  <r>
    <x v="2"/>
    <s v="US"/>
    <s v="USD"/>
    <n v="1468513533"/>
    <n v="1465921533"/>
    <b v="0"/>
    <n v="1"/>
    <b v="0"/>
    <s v="technology/web"/>
    <n v="2.0000000000000001E-4"/>
    <n v="1"/>
    <s v="technology"/>
    <x v="7"/>
  </r>
  <r>
    <x v="2"/>
    <s v="US"/>
    <s v="USD"/>
    <n v="1420143194"/>
    <n v="1417551194"/>
    <b v="0"/>
    <n v="0"/>
    <b v="0"/>
    <s v="technology/web"/>
    <n v="0"/>
    <n v="0"/>
    <s v="technology"/>
    <x v="7"/>
  </r>
  <r>
    <x v="2"/>
    <s v="NZ"/>
    <s v="NZD"/>
    <n v="1452942000"/>
    <n v="1449785223"/>
    <b v="0"/>
    <n v="5"/>
    <b v="0"/>
    <s v="technology/web"/>
    <n v="0.01"/>
    <n v="49"/>
    <s v="technology"/>
    <x v="7"/>
  </r>
  <r>
    <x v="2"/>
    <s v="CA"/>
    <s v="CAD"/>
    <n v="1451679612"/>
    <n v="1449087612"/>
    <b v="0"/>
    <n v="1"/>
    <b v="0"/>
    <s v="technology/web"/>
    <n v="8.0000000000000002E-3"/>
    <n v="20"/>
    <s v="technology"/>
    <x v="7"/>
  </r>
  <r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x v="2"/>
    <s v="US"/>
    <s v="USD"/>
    <n v="1437969540"/>
    <n v="1436297723"/>
    <b v="0"/>
    <n v="2"/>
    <b v="0"/>
    <s v="technology/web"/>
    <n v="4.2399999999999998E-3"/>
    <n v="53"/>
    <s v="technology"/>
    <x v="7"/>
  </r>
  <r>
    <x v="2"/>
    <s v="US"/>
    <s v="USD"/>
    <n v="1446660688"/>
    <n v="1444065088"/>
    <b v="0"/>
    <n v="0"/>
    <b v="0"/>
    <s v="technology/web"/>
    <n v="0"/>
    <n v="0"/>
    <s v="technology"/>
    <x v="7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s v="GB"/>
    <s v="GBP"/>
    <n v="1476873507"/>
    <n v="1474281507"/>
    <b v="0"/>
    <n v="4"/>
    <b v="0"/>
    <s v="technology/web"/>
    <n v="7.1556350626118068E-3"/>
    <n v="20"/>
    <s v="technology"/>
    <x v="7"/>
  </r>
  <r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x v="2"/>
    <s v="US"/>
    <s v="USD"/>
    <n v="1427537952"/>
    <n v="1422357552"/>
    <b v="0"/>
    <n v="1"/>
    <b v="0"/>
    <s v="technology/web"/>
    <n v="1.2500000000000001E-5"/>
    <n v="1"/>
    <s v="technology"/>
    <x v="7"/>
  </r>
  <r>
    <x v="2"/>
    <s v="US"/>
    <s v="USD"/>
    <n v="1463753302"/>
    <n v="1458569302"/>
    <b v="0"/>
    <n v="1"/>
    <b v="0"/>
    <s v="technology/web"/>
    <n v="2E-3"/>
    <n v="10"/>
    <s v="technology"/>
    <x v="7"/>
  </r>
  <r>
    <x v="2"/>
    <s v="GB"/>
    <s v="GBP"/>
    <n v="1441633993"/>
    <n v="1439560393"/>
    <b v="0"/>
    <n v="7"/>
    <b v="0"/>
    <s v="technology/web"/>
    <n v="1.12E-4"/>
    <n v="2"/>
    <s v="technology"/>
    <x v="7"/>
  </r>
  <r>
    <x v="2"/>
    <s v="US"/>
    <s v="USD"/>
    <n v="1419539223"/>
    <n v="1416947223"/>
    <b v="0"/>
    <n v="5"/>
    <b v="0"/>
    <s v="technology/web"/>
    <n v="1.4583333333333334E-2"/>
    <n v="35"/>
    <s v="technology"/>
    <x v="7"/>
  </r>
  <r>
    <x v="2"/>
    <s v="US"/>
    <s v="USD"/>
    <n v="1474580867"/>
    <n v="1471988867"/>
    <b v="0"/>
    <n v="1"/>
    <b v="0"/>
    <s v="technology/web"/>
    <n v="3.3333333333333332E-4"/>
    <n v="1"/>
    <s v="technology"/>
    <x v="7"/>
  </r>
  <r>
    <x v="2"/>
    <s v="US"/>
    <s v="USD"/>
    <n v="1438474704"/>
    <n v="1435882704"/>
    <b v="0"/>
    <n v="0"/>
    <b v="0"/>
    <s v="technology/web"/>
    <n v="0"/>
    <n v="0"/>
    <s v="technology"/>
    <x v="7"/>
  </r>
  <r>
    <x v="2"/>
    <s v="US"/>
    <s v="USD"/>
    <n v="1426442400"/>
    <n v="1424454319"/>
    <b v="0"/>
    <n v="0"/>
    <b v="0"/>
    <s v="technology/web"/>
    <n v="0"/>
    <n v="0"/>
    <s v="technology"/>
    <x v="7"/>
  </r>
  <r>
    <x v="2"/>
    <s v="US"/>
    <s v="USD"/>
    <n v="1426800687"/>
    <n v="1424212287"/>
    <b v="0"/>
    <n v="1"/>
    <b v="0"/>
    <s v="technology/web"/>
    <n v="1.1111111111111112E-4"/>
    <n v="1"/>
    <s v="technology"/>
    <x v="7"/>
  </r>
  <r>
    <x v="2"/>
    <s v="US"/>
    <s v="USD"/>
    <n v="1426522316"/>
    <n v="1423933916"/>
    <b v="0"/>
    <n v="2"/>
    <b v="0"/>
    <s v="technology/web"/>
    <n v="0.01"/>
    <n v="5"/>
    <s v="technology"/>
    <x v="7"/>
  </r>
  <r>
    <x v="2"/>
    <s v="GB"/>
    <s v="GBP"/>
    <n v="1448928000"/>
    <n v="1444123377"/>
    <b v="0"/>
    <n v="0"/>
    <b v="0"/>
    <s v="technology/web"/>
    <n v="0"/>
    <n v="0"/>
    <s v="technology"/>
    <x v="7"/>
  </r>
  <r>
    <x v="2"/>
    <s v="US"/>
    <s v="USD"/>
    <n v="1424032207"/>
    <n v="1421440207"/>
    <b v="0"/>
    <n v="4"/>
    <b v="0"/>
    <s v="technology/web"/>
    <n v="5.5999999999999999E-3"/>
    <n v="14"/>
    <s v="technology"/>
    <x v="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x v="2"/>
    <s v="US"/>
    <s v="USD"/>
    <n v="1436366699"/>
    <n v="1435070699"/>
    <b v="0"/>
    <n v="1"/>
    <b v="0"/>
    <s v="technology/web"/>
    <n v="1.3333333333333334E-4"/>
    <n v="1"/>
    <s v="technology"/>
    <x v="7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x v="2"/>
    <s v="GB"/>
    <s v="GBP"/>
    <n v="1428333345"/>
    <n v="1425744945"/>
    <b v="0"/>
    <n v="7"/>
    <b v="0"/>
    <s v="technology/web"/>
    <n v="0.23"/>
    <n v="16.428571428571427"/>
    <s v="technology"/>
    <x v="7"/>
  </r>
  <r>
    <x v="2"/>
    <s v="US"/>
    <s v="USD"/>
    <n v="1460832206"/>
    <n v="1458240206"/>
    <b v="0"/>
    <n v="2"/>
    <b v="0"/>
    <s v="technology/web"/>
    <n v="1.0399999999999999E-3"/>
    <n v="13"/>
    <s v="technology"/>
    <x v="7"/>
  </r>
  <r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x v="2"/>
    <s v="US"/>
    <s v="USD"/>
    <n v="1478122292"/>
    <n v="1475530292"/>
    <b v="0"/>
    <n v="2"/>
    <b v="0"/>
    <s v="technology/web"/>
    <n v="2.9999999999999997E-4"/>
    <n v="3"/>
    <s v="technology"/>
    <x v="7"/>
  </r>
  <r>
    <x v="2"/>
    <s v="US"/>
    <s v="USD"/>
    <n v="1469980800"/>
    <n v="1466787335"/>
    <b v="0"/>
    <n v="2"/>
    <b v="0"/>
    <s v="technology/web"/>
    <n v="2.6666666666666666E-3"/>
    <n v="10"/>
    <s v="technology"/>
    <x v="7"/>
  </r>
  <r>
    <x v="2"/>
    <s v="US"/>
    <s v="USD"/>
    <n v="1417737781"/>
    <n v="1415145781"/>
    <b v="0"/>
    <n v="7"/>
    <b v="0"/>
    <s v="technology/web"/>
    <n v="0.34"/>
    <n v="121.42857142857143"/>
    <s v="technology"/>
    <x v="7"/>
  </r>
  <r>
    <x v="2"/>
    <s v="US"/>
    <s v="USD"/>
    <n v="1425827760"/>
    <n v="1423769402"/>
    <b v="0"/>
    <n v="2"/>
    <b v="0"/>
    <s v="technology/web"/>
    <n v="6.2E-4"/>
    <n v="15.5"/>
    <s v="technology"/>
    <x v="7"/>
  </r>
  <r>
    <x v="1"/>
    <s v="US"/>
    <s v="USD"/>
    <n v="1431198562"/>
    <n v="1426014562"/>
    <b v="0"/>
    <n v="1"/>
    <b v="0"/>
    <s v="technology/web"/>
    <n v="0.02"/>
    <n v="100"/>
    <s v="technology"/>
    <x v="7"/>
  </r>
  <r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x v="1"/>
    <s v="US"/>
    <s v="USD"/>
    <n v="1434654215"/>
    <n v="1432062215"/>
    <b v="0"/>
    <n v="0"/>
    <b v="0"/>
    <s v="technology/web"/>
    <n v="0"/>
    <n v="0"/>
    <s v="technology"/>
    <x v="7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s v="US"/>
    <s v="USD"/>
    <n v="1409187056"/>
    <n v="1406595056"/>
    <b v="0"/>
    <n v="0"/>
    <b v="0"/>
    <s v="technology/web"/>
    <n v="0"/>
    <n v="0"/>
    <s v="technology"/>
    <x v="7"/>
  </r>
  <r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x v="1"/>
    <s v="NL"/>
    <s v="EUR"/>
    <n v="1432479600"/>
    <n v="1428507409"/>
    <b v="0"/>
    <n v="1"/>
    <b v="0"/>
    <s v="technology/web"/>
    <n v="2E-3"/>
    <n v="10"/>
    <s v="technology"/>
    <x v="7"/>
  </r>
  <r>
    <x v="1"/>
    <s v="US"/>
    <s v="USD"/>
    <n v="1448225336"/>
    <n v="1445629736"/>
    <b v="0"/>
    <n v="0"/>
    <b v="0"/>
    <s v="technology/web"/>
    <n v="0"/>
    <n v="0"/>
    <s v="technology"/>
    <x v="7"/>
  </r>
  <r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x v="1"/>
    <s v="GB"/>
    <s v="GBP"/>
    <n v="1448761744"/>
    <n v="1446166144"/>
    <b v="0"/>
    <n v="1"/>
    <b v="0"/>
    <s v="technology/web"/>
    <n v="6.41025641025641E-3"/>
    <n v="5"/>
    <s v="technology"/>
    <x v="7"/>
  </r>
  <r>
    <x v="1"/>
    <s v="US"/>
    <s v="USD"/>
    <n v="1429732586"/>
    <n v="1427140586"/>
    <b v="0"/>
    <n v="0"/>
    <b v="0"/>
    <s v="technology/web"/>
    <n v="0"/>
    <n v="0"/>
    <s v="technology"/>
    <x v="7"/>
  </r>
  <r>
    <x v="1"/>
    <s v="FR"/>
    <s v="EUR"/>
    <n v="1453210037"/>
    <n v="1448026037"/>
    <b v="0"/>
    <n v="0"/>
    <b v="0"/>
    <s v="technology/web"/>
    <n v="0"/>
    <n v="0"/>
    <s v="technology"/>
    <x v="7"/>
  </r>
  <r>
    <x v="1"/>
    <s v="IT"/>
    <s v="EUR"/>
    <n v="1472777146"/>
    <n v="1470185146"/>
    <b v="0"/>
    <n v="0"/>
    <b v="0"/>
    <s v="technology/web"/>
    <n v="0"/>
    <n v="0"/>
    <s v="technology"/>
    <x v="7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s v="US"/>
    <s v="USD"/>
    <n v="1466731740"/>
    <n v="1464139740"/>
    <b v="0"/>
    <n v="0"/>
    <b v="0"/>
    <s v="technology/web"/>
    <n v="0"/>
    <n v="0"/>
    <s v="technology"/>
    <x v="7"/>
  </r>
  <r>
    <x v="1"/>
    <s v="NZ"/>
    <s v="NZD"/>
    <n v="1443149759"/>
    <n v="1440557759"/>
    <b v="0"/>
    <n v="0"/>
    <b v="0"/>
    <s v="technology/web"/>
    <n v="0"/>
    <n v="0"/>
    <s v="technology"/>
    <x v="7"/>
  </r>
  <r>
    <x v="1"/>
    <s v="FR"/>
    <s v="EUR"/>
    <n v="1488013307"/>
    <n v="1485421307"/>
    <b v="0"/>
    <n v="0"/>
    <b v="0"/>
    <s v="technology/web"/>
    <n v="0"/>
    <n v="0"/>
    <s v="technology"/>
    <x v="7"/>
  </r>
  <r>
    <x v="1"/>
    <s v="GB"/>
    <s v="GBP"/>
    <n v="1431072843"/>
    <n v="1427184843"/>
    <b v="0"/>
    <n v="3"/>
    <b v="0"/>
    <s v="technology/web"/>
    <n v="0.03"/>
    <n v="20"/>
    <s v="technology"/>
    <x v="7"/>
  </r>
  <r>
    <x v="1"/>
    <s v="US"/>
    <s v="USD"/>
    <n v="1449689203"/>
    <n v="1447097203"/>
    <b v="0"/>
    <n v="0"/>
    <b v="0"/>
    <s v="technology/web"/>
    <n v="0"/>
    <n v="0"/>
    <s v="technology"/>
    <x v="7"/>
  </r>
  <r>
    <x v="1"/>
    <s v="US"/>
    <s v="USD"/>
    <n v="1416933390"/>
    <n v="1411745790"/>
    <b v="0"/>
    <n v="1"/>
    <b v="0"/>
    <s v="technology/web"/>
    <n v="3.9999999999999998E-7"/>
    <n v="1"/>
    <s v="technology"/>
    <x v="7"/>
  </r>
  <r>
    <x v="1"/>
    <s v="CA"/>
    <s v="CAD"/>
    <n v="1408986738"/>
    <n v="1405098738"/>
    <b v="0"/>
    <n v="1"/>
    <b v="0"/>
    <s v="technology/web"/>
    <n v="0.01"/>
    <n v="300"/>
    <s v="technology"/>
    <x v="7"/>
  </r>
  <r>
    <x v="1"/>
    <s v="US"/>
    <s v="USD"/>
    <n v="1467934937"/>
    <n v="1465342937"/>
    <b v="0"/>
    <n v="3"/>
    <b v="0"/>
    <s v="technology/web"/>
    <n v="1.044E-2"/>
    <n v="87"/>
    <s v="technology"/>
    <x v="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s v="AU"/>
    <s v="AUD"/>
    <n v="1432771997"/>
    <n v="1430179997"/>
    <b v="0"/>
    <n v="0"/>
    <b v="0"/>
    <s v="technology/web"/>
    <n v="0"/>
    <n v="0"/>
    <s v="technology"/>
    <x v="7"/>
  </r>
  <r>
    <x v="1"/>
    <s v="US"/>
    <s v="USD"/>
    <n v="1431647041"/>
    <n v="1429055041"/>
    <b v="0"/>
    <n v="0"/>
    <b v="0"/>
    <s v="technology/web"/>
    <n v="0"/>
    <n v="0"/>
    <s v="technology"/>
    <x v="7"/>
  </r>
  <r>
    <x v="1"/>
    <s v="CA"/>
    <s v="CAD"/>
    <n v="1490560177"/>
    <n v="1487971777"/>
    <b v="0"/>
    <n v="0"/>
    <b v="0"/>
    <s v="technology/web"/>
    <n v="0"/>
    <n v="0"/>
    <s v="technology"/>
    <x v="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s v="SE"/>
    <s v="SEK"/>
    <n v="1457996400"/>
    <n v="1452842511"/>
    <b v="0"/>
    <n v="1"/>
    <b v="0"/>
    <s v="technology/web"/>
    <n v="2.0000000000000001E-4"/>
    <n v="90"/>
    <s v="technology"/>
    <x v="7"/>
  </r>
  <r>
    <x v="1"/>
    <s v="US"/>
    <s v="USD"/>
    <n v="1405269457"/>
    <n v="1402677457"/>
    <b v="0"/>
    <n v="0"/>
    <b v="0"/>
    <s v="technology/web"/>
    <n v="0"/>
    <n v="0"/>
    <s v="technology"/>
    <x v="7"/>
  </r>
  <r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x v="1"/>
    <s v="US"/>
    <s v="USD"/>
    <n v="1441516200"/>
    <n v="1438959121"/>
    <b v="0"/>
    <n v="1"/>
    <b v="0"/>
    <s v="technology/web"/>
    <n v="8.3340278356529708E-4"/>
    <n v="10"/>
    <s v="technology"/>
    <x v="7"/>
  </r>
  <r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x v="1"/>
    <s v="NL"/>
    <s v="EUR"/>
    <n v="1448470165"/>
    <n v="1445874565"/>
    <b v="0"/>
    <n v="0"/>
    <b v="0"/>
    <s v="technology/web"/>
    <n v="0"/>
    <n v="0"/>
    <s v="technology"/>
    <x v="7"/>
  </r>
  <r>
    <x v="1"/>
    <s v="US"/>
    <s v="USD"/>
    <n v="1466204400"/>
    <n v="1463469062"/>
    <b v="0"/>
    <n v="25"/>
    <b v="0"/>
    <s v="technology/web"/>
    <n v="0.1245"/>
    <n v="49.8"/>
    <s v="technology"/>
    <x v="7"/>
  </r>
  <r>
    <x v="1"/>
    <s v="US"/>
    <s v="USD"/>
    <n v="1424989029"/>
    <n v="1422397029"/>
    <b v="0"/>
    <n v="1"/>
    <b v="0"/>
    <s v="technology/web"/>
    <n v="2.0000000000000001E-4"/>
    <n v="1"/>
    <s v="technology"/>
    <x v="7"/>
  </r>
  <r>
    <x v="1"/>
    <s v="US"/>
    <s v="USD"/>
    <n v="1428804762"/>
    <n v="1426212762"/>
    <b v="0"/>
    <n v="1"/>
    <b v="0"/>
    <s v="technology/web"/>
    <n v="8.0000000000000007E-5"/>
    <n v="2"/>
    <s v="technology"/>
    <x v="7"/>
  </r>
  <r>
    <x v="1"/>
    <s v="GB"/>
    <s v="GBP"/>
    <n v="1433587620"/>
    <n v="1430996150"/>
    <b v="0"/>
    <n v="1"/>
    <b v="0"/>
    <s v="technology/web"/>
    <n v="2E-3"/>
    <n v="4"/>
    <s v="technology"/>
    <x v="7"/>
  </r>
  <r>
    <x v="1"/>
    <s v="GB"/>
    <s v="GBP"/>
    <n v="1488063840"/>
    <n v="1485558318"/>
    <b v="0"/>
    <n v="0"/>
    <b v="0"/>
    <s v="technology/web"/>
    <n v="0"/>
    <n v="0"/>
    <s v="technology"/>
    <x v="7"/>
  </r>
  <r>
    <x v="1"/>
    <s v="DE"/>
    <s v="EUR"/>
    <n v="1490447662"/>
    <n v="1485267262"/>
    <b v="0"/>
    <n v="6"/>
    <b v="0"/>
    <s v="technology/web"/>
    <n v="9.0000000000000006E-5"/>
    <n v="3"/>
    <s v="technology"/>
    <x v="7"/>
  </r>
  <r>
    <x v="1"/>
    <s v="US"/>
    <s v="USD"/>
    <n v="1413208795"/>
    <n v="1408024795"/>
    <b v="0"/>
    <n v="1"/>
    <b v="0"/>
    <s v="technology/web"/>
    <n v="9.9999999999999995E-7"/>
    <n v="1"/>
    <s v="technology"/>
    <x v="7"/>
  </r>
  <r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x v="2"/>
    <s v="US"/>
    <s v="USD"/>
    <n v="1489512122"/>
    <n v="1486923722"/>
    <b v="0"/>
    <n v="4"/>
    <b v="0"/>
    <s v="technology/wearables"/>
    <n v="1.06E-3"/>
    <n v="13.25"/>
    <s v="technology"/>
    <x v="8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x v="2"/>
    <s v="IT"/>
    <s v="EUR"/>
    <n v="1438618170"/>
    <n v="1436026170"/>
    <b v="0"/>
    <n v="0"/>
    <b v="0"/>
    <s v="technology/wearables"/>
    <n v="0"/>
    <n v="0"/>
    <s v="technology"/>
    <x v="8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x v="2"/>
    <s v="ES"/>
    <s v="EUR"/>
    <n v="1481740740"/>
    <n v="1478130783"/>
    <b v="0"/>
    <n v="0"/>
    <b v="0"/>
    <s v="technology/wearables"/>
    <n v="0"/>
    <n v="0"/>
    <s v="technology"/>
    <x v="8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x v="2"/>
    <s v="CA"/>
    <s v="CAD"/>
    <n v="1408495440"/>
    <n v="1405640302"/>
    <b v="0"/>
    <n v="0"/>
    <b v="0"/>
    <s v="technology/wearables"/>
    <n v="0"/>
    <n v="0"/>
    <s v="technology"/>
    <x v="8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x v="0"/>
    <s v="US"/>
    <s v="USD"/>
    <n v="1348028861"/>
    <n v="1342844861"/>
    <b v="0"/>
    <n v="120"/>
    <b v="1"/>
    <s v="publishing/nonfiction"/>
    <n v="1.3065"/>
    <n v="43.55"/>
    <s v="publishing"/>
    <x v="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s v="US"/>
    <s v="USD"/>
    <n v="1480188013"/>
    <n v="1477592413"/>
    <b v="0"/>
    <n v="0"/>
    <b v="0"/>
    <s v="publishing/fiction"/>
    <n v="0"/>
    <n v="0"/>
    <s v="publishing"/>
    <x v="10"/>
  </r>
  <r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x v="2"/>
    <s v="MX"/>
    <s v="MXN"/>
    <n v="1480831200"/>
    <n v="1479328570"/>
    <b v="0"/>
    <n v="0"/>
    <b v="0"/>
    <s v="publishing/fiction"/>
    <n v="0"/>
    <n v="0"/>
    <s v="publishing"/>
    <x v="10"/>
  </r>
  <r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x v="2"/>
    <s v="US"/>
    <s v="USD"/>
    <n v="1441858161"/>
    <n v="1439266161"/>
    <b v="0"/>
    <n v="0"/>
    <b v="0"/>
    <s v="publishing/fiction"/>
    <n v="0"/>
    <n v="0"/>
    <s v="publishing"/>
    <x v="10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s v="CA"/>
    <s v="CAD"/>
    <n v="1424112483"/>
    <n v="1421520483"/>
    <b v="0"/>
    <n v="0"/>
    <b v="0"/>
    <s v="publishing/fiction"/>
    <n v="0"/>
    <n v="0"/>
    <s v="publishing"/>
    <x v="10"/>
  </r>
  <r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x v="2"/>
    <s v="US"/>
    <s v="USD"/>
    <n v="1387169890"/>
    <n v="1384577890"/>
    <b v="0"/>
    <n v="0"/>
    <b v="0"/>
    <s v="publishing/fiction"/>
    <n v="0"/>
    <n v="0"/>
    <s v="publishing"/>
    <x v="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s v="US"/>
    <s v="USD"/>
    <n v="1361750369"/>
    <n v="1358294369"/>
    <b v="0"/>
    <n v="0"/>
    <b v="0"/>
    <s v="publishing/fiction"/>
    <n v="0"/>
    <n v="0"/>
    <s v="publishing"/>
    <x v="10"/>
  </r>
  <r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s v="US"/>
    <s v="USD"/>
    <n v="1304439025"/>
    <n v="1301847025"/>
    <b v="0"/>
    <n v="27"/>
    <b v="1"/>
    <s v="music/rock"/>
    <n v="1.04"/>
    <n v="38.518518518518519"/>
    <s v="music"/>
    <x v="11"/>
  </r>
  <r>
    <x v="0"/>
    <s v="US"/>
    <s v="USD"/>
    <n v="1370649674"/>
    <n v="1368057674"/>
    <b v="0"/>
    <n v="25"/>
    <b v="1"/>
    <s v="music/rock"/>
    <n v="1.3315375"/>
    <n v="42.609200000000001"/>
    <s v="music"/>
    <x v="11"/>
  </r>
  <r>
    <x v="0"/>
    <s v="US"/>
    <s v="USD"/>
    <n v="1345918302"/>
    <n v="1343326302"/>
    <b v="0"/>
    <n v="14"/>
    <b v="1"/>
    <s v="music/rock"/>
    <n v="1"/>
    <n v="50"/>
    <s v="music"/>
    <x v="11"/>
  </r>
  <r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x v="0"/>
    <s v="US"/>
    <s v="USD"/>
    <n v="1395023719"/>
    <n v="1391571319"/>
    <b v="0"/>
    <n v="10"/>
    <b v="1"/>
    <s v="music/rock"/>
    <n v="1.0249999999999999"/>
    <n v="102.5"/>
    <s v="music"/>
    <x v="11"/>
  </r>
  <r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x v="0"/>
    <s v="US"/>
    <s v="USD"/>
    <n v="1341633540"/>
    <n v="1338336588"/>
    <b v="0"/>
    <n v="34"/>
    <b v="1"/>
    <s v="music/rock"/>
    <n v="2.03505"/>
    <n v="59.85441176470588"/>
    <s v="music"/>
    <x v="11"/>
  </r>
  <r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x v="0"/>
    <s v="US"/>
    <s v="USD"/>
    <n v="1359680939"/>
    <n v="1357088939"/>
    <b v="0"/>
    <n v="156"/>
    <b v="1"/>
    <s v="music/rock"/>
    <n v="1.443746"/>
    <n v="92.547820512820508"/>
    <s v="music"/>
    <x v="11"/>
  </r>
  <r>
    <x v="0"/>
    <s v="US"/>
    <s v="USD"/>
    <n v="1384322340"/>
    <n v="1381430646"/>
    <b v="0"/>
    <n v="128"/>
    <b v="1"/>
    <s v="music/rock"/>
    <n v="1.0386666666666666"/>
    <n v="60.859375"/>
    <s v="music"/>
    <x v="11"/>
  </r>
  <r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x v="0"/>
    <s v="US"/>
    <s v="USD"/>
    <n v="1335542446"/>
    <n v="1332950446"/>
    <b v="0"/>
    <n v="28"/>
    <b v="1"/>
    <s v="music/rock"/>
    <n v="1.0002"/>
    <n v="178.60714285714286"/>
    <s v="music"/>
    <x v="11"/>
  </r>
  <r>
    <x v="0"/>
    <s v="GB"/>
    <s v="GBP"/>
    <n v="1410431054"/>
    <n v="1407839054"/>
    <b v="0"/>
    <n v="56"/>
    <b v="1"/>
    <s v="music/rock"/>
    <n v="1.5213333333333334"/>
    <n v="40.75"/>
    <s v="music"/>
    <x v="11"/>
  </r>
  <r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x v="0"/>
    <s v="US"/>
    <s v="USD"/>
    <n v="1311393540"/>
    <n v="1309919526"/>
    <b v="0"/>
    <n v="18"/>
    <b v="1"/>
    <s v="music/rock"/>
    <n v="1"/>
    <n v="305.55555555555554"/>
    <s v="music"/>
    <x v="11"/>
  </r>
  <r>
    <x v="0"/>
    <s v="US"/>
    <s v="USD"/>
    <n v="1310857200"/>
    <n v="1306525512"/>
    <b v="0"/>
    <n v="54"/>
    <b v="1"/>
    <s v="music/rock"/>
    <n v="1.05"/>
    <n v="58.333333333333336"/>
    <s v="music"/>
    <x v="11"/>
  </r>
  <r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x v="0"/>
    <s v="US"/>
    <s v="USD"/>
    <n v="1488333600"/>
    <n v="1485270311"/>
    <b v="0"/>
    <n v="57"/>
    <b v="1"/>
    <s v="music/rock"/>
    <n v="1.05125"/>
    <n v="73.771929824561397"/>
    <s v="music"/>
    <x v="11"/>
  </r>
  <r>
    <x v="0"/>
    <s v="CA"/>
    <s v="CAD"/>
    <n v="1419224340"/>
    <n v="1416363886"/>
    <b v="0"/>
    <n v="43"/>
    <b v="1"/>
    <s v="music/rock"/>
    <n v="1"/>
    <n v="104.65116279069767"/>
    <s v="music"/>
    <x v="11"/>
  </r>
  <r>
    <x v="0"/>
    <s v="US"/>
    <s v="USD"/>
    <n v="1390161630"/>
    <n v="1387569630"/>
    <b v="0"/>
    <n v="52"/>
    <b v="1"/>
    <s v="music/rock"/>
    <n v="1.03775"/>
    <n v="79.82692307692308"/>
    <s v="music"/>
    <x v="11"/>
  </r>
  <r>
    <x v="0"/>
    <s v="US"/>
    <s v="USD"/>
    <n v="1346462462"/>
    <n v="1343870462"/>
    <b v="0"/>
    <n v="27"/>
    <b v="1"/>
    <s v="music/rock"/>
    <n v="1.05"/>
    <n v="58.333333333333336"/>
    <s v="music"/>
    <x v="11"/>
  </r>
  <r>
    <x v="0"/>
    <s v="US"/>
    <s v="USD"/>
    <n v="1373475120"/>
    <n v="1371569202"/>
    <b v="0"/>
    <n v="12"/>
    <b v="1"/>
    <s v="music/rock"/>
    <n v="1.04"/>
    <n v="86.666666666666671"/>
    <s v="music"/>
    <x v="11"/>
  </r>
  <r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x v="0"/>
    <s v="US"/>
    <s v="USD"/>
    <n v="1342825365"/>
    <n v="1340233365"/>
    <b v="0"/>
    <n v="96"/>
    <b v="1"/>
    <s v="music/rock"/>
    <n v="1.59996"/>
    <n v="24.999375000000001"/>
    <s v="music"/>
    <x v="11"/>
  </r>
  <r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x v="0"/>
    <s v="US"/>
    <s v="USD"/>
    <n v="1414879303"/>
    <n v="1412287303"/>
    <b v="0"/>
    <n v="43"/>
    <b v="1"/>
    <s v="music/rock"/>
    <n v="1.07"/>
    <n v="99.534883720930239"/>
    <s v="music"/>
    <x v="11"/>
  </r>
  <r>
    <x v="0"/>
    <s v="US"/>
    <s v="USD"/>
    <n v="1365489000"/>
    <n v="1362776043"/>
    <b v="0"/>
    <n v="205"/>
    <b v="1"/>
    <s v="music/rock"/>
    <n v="1.1512214285714286"/>
    <n v="39.31"/>
    <s v="music"/>
    <x v="11"/>
  </r>
  <r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x v="0"/>
    <s v="US"/>
    <s v="USD"/>
    <n v="1402290000"/>
    <n v="1399666342"/>
    <b v="0"/>
    <n v="38"/>
    <b v="1"/>
    <s v="music/rock"/>
    <n v="1.3405"/>
    <n v="70.55263157894737"/>
    <s v="music"/>
    <x v="11"/>
  </r>
  <r>
    <x v="0"/>
    <s v="US"/>
    <s v="USD"/>
    <n v="1430712060"/>
    <n v="1427753265"/>
    <b v="0"/>
    <n v="78"/>
    <b v="1"/>
    <s v="music/rock"/>
    <n v="1"/>
    <n v="224.12820512820514"/>
    <s v="music"/>
    <x v="11"/>
  </r>
  <r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x v="0"/>
    <s v="US"/>
    <s v="USD"/>
    <n v="1340641440"/>
    <n v="1339549982"/>
    <b v="0"/>
    <n v="38"/>
    <b v="1"/>
    <s v="music/rock"/>
    <n v="1.07"/>
    <n v="36.60526315789474"/>
    <s v="music"/>
    <x v="11"/>
  </r>
  <r>
    <x v="0"/>
    <s v="GB"/>
    <s v="GBP"/>
    <n v="1468437240"/>
    <n v="1463253240"/>
    <b v="0"/>
    <n v="16"/>
    <b v="1"/>
    <s v="music/rock"/>
    <n v="1.04"/>
    <n v="32.5"/>
    <s v="music"/>
    <x v="11"/>
  </r>
  <r>
    <x v="0"/>
    <s v="US"/>
    <s v="USD"/>
    <n v="1363952225"/>
    <n v="1361363825"/>
    <b v="0"/>
    <n v="32"/>
    <b v="1"/>
    <s v="music/rock"/>
    <n v="1.0783333333333334"/>
    <n v="60.65625"/>
    <s v="music"/>
    <x v="11"/>
  </r>
  <r>
    <x v="0"/>
    <s v="US"/>
    <s v="USD"/>
    <n v="1335540694"/>
    <n v="1332948694"/>
    <b v="0"/>
    <n v="20"/>
    <b v="1"/>
    <s v="music/rock"/>
    <n v="2.3333333333333335"/>
    <n v="175"/>
    <s v="music"/>
    <x v="11"/>
  </r>
  <r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x v="0"/>
    <s v="US"/>
    <s v="USD"/>
    <n v="1372651140"/>
    <n v="1369770292"/>
    <b v="0"/>
    <n v="75"/>
    <b v="1"/>
    <s v="music/rock"/>
    <n v="1.3101818181818181"/>
    <n v="96.08"/>
    <s v="music"/>
    <x v="11"/>
  </r>
  <r>
    <x v="0"/>
    <s v="US"/>
    <s v="USD"/>
    <n v="1337396400"/>
    <n v="1333709958"/>
    <b v="0"/>
    <n v="40"/>
    <b v="1"/>
    <s v="music/rock"/>
    <n v="1.1725000000000001"/>
    <n v="58.625"/>
    <s v="music"/>
    <x v="11"/>
  </r>
  <r>
    <x v="0"/>
    <s v="US"/>
    <s v="USD"/>
    <n v="1381108918"/>
    <n v="1378516918"/>
    <b v="0"/>
    <n v="46"/>
    <b v="1"/>
    <s v="music/rock"/>
    <n v="1.009304"/>
    <n v="109.70695652173914"/>
    <s v="music"/>
    <x v="11"/>
  </r>
  <r>
    <x v="0"/>
    <s v="US"/>
    <s v="USD"/>
    <n v="1398988662"/>
    <n v="1396396662"/>
    <b v="0"/>
    <n v="62"/>
    <b v="1"/>
    <s v="music/rock"/>
    <n v="1.218"/>
    <n v="49.112903225806448"/>
    <s v="music"/>
    <x v="11"/>
  </r>
  <r>
    <x v="0"/>
    <s v="US"/>
    <s v="USD"/>
    <n v="1326835985"/>
    <n v="1324243985"/>
    <b v="0"/>
    <n v="61"/>
    <b v="1"/>
    <s v="music/rock"/>
    <n v="1.454"/>
    <n v="47.672131147540981"/>
    <s v="music"/>
    <x v="11"/>
  </r>
  <r>
    <x v="0"/>
    <s v="US"/>
    <s v="USD"/>
    <n v="1348337956"/>
    <n v="1345745956"/>
    <b v="0"/>
    <n v="96"/>
    <b v="1"/>
    <s v="music/rock"/>
    <n v="1.166166"/>
    <n v="60.737812499999997"/>
    <s v="music"/>
    <x v="11"/>
  </r>
  <r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x v="0"/>
    <s v="US"/>
    <s v="USD"/>
    <n v="1473047940"/>
    <n v="1469595396"/>
    <b v="0"/>
    <n v="177"/>
    <b v="1"/>
    <s v="music/metal"/>
    <n v="1.203802"/>
    <n v="34.005706214689269"/>
    <s v="music"/>
    <x v="12"/>
  </r>
  <r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x v="0"/>
    <s v="US"/>
    <s v="USD"/>
    <n v="1436555376"/>
    <n v="1433963376"/>
    <b v="0"/>
    <n v="1"/>
    <b v="1"/>
    <s v="music/metal"/>
    <n v="1"/>
    <n v="10"/>
    <s v="music"/>
    <x v="12"/>
  </r>
  <r>
    <x v="0"/>
    <s v="US"/>
    <s v="USD"/>
    <n v="1429038033"/>
    <n v="1426446033"/>
    <b v="0"/>
    <n v="16"/>
    <b v="1"/>
    <s v="music/metal"/>
    <n v="1"/>
    <n v="18.75"/>
    <s v="music"/>
    <x v="12"/>
  </r>
  <r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x v="0"/>
    <s v="US"/>
    <s v="USD"/>
    <n v="1461560340"/>
    <n v="1458762717"/>
    <b v="0"/>
    <n v="133"/>
    <b v="1"/>
    <s v="music/metal"/>
    <n v="1.55175"/>
    <n v="46.669172932330824"/>
    <s v="music"/>
    <x v="12"/>
  </r>
  <r>
    <x v="0"/>
    <s v="FR"/>
    <s v="EUR"/>
    <n v="1469994300"/>
    <n v="1464815253"/>
    <b v="0"/>
    <n v="70"/>
    <b v="1"/>
    <s v="music/metal"/>
    <n v="1.3045"/>
    <n v="37.271428571428572"/>
    <s v="music"/>
    <x v="12"/>
  </r>
  <r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x v="0"/>
    <s v="US"/>
    <s v="USD"/>
    <n v="1424116709"/>
    <n v="1421524709"/>
    <b v="0"/>
    <n v="10"/>
    <b v="1"/>
    <s v="music/metal"/>
    <n v="1"/>
    <n v="30"/>
    <s v="music"/>
    <x v="12"/>
  </r>
  <r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x v="0"/>
    <s v="ES"/>
    <s v="EUR"/>
    <n v="1448463431"/>
    <n v="1444831031"/>
    <b v="0"/>
    <n v="24"/>
    <b v="1"/>
    <s v="music/metal"/>
    <n v="1"/>
    <n v="50"/>
    <s v="music"/>
    <x v="12"/>
  </r>
  <r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x v="2"/>
    <s v="US"/>
    <s v="USD"/>
    <n v="1474067404"/>
    <n v="1471475404"/>
    <b v="0"/>
    <n v="2"/>
    <b v="0"/>
    <s v="music/jazz"/>
    <n v="2.2444444444444444E-2"/>
    <n v="50.5"/>
    <s v="music"/>
    <x v="13"/>
  </r>
  <r>
    <x v="2"/>
    <s v="GB"/>
    <s v="GBP"/>
    <n v="1384179548"/>
    <n v="1381583948"/>
    <b v="0"/>
    <n v="4"/>
    <b v="0"/>
    <s v="music/jazz"/>
    <n v="3.3999999999999998E-3"/>
    <n v="42.5"/>
    <s v="music"/>
    <x v="13"/>
  </r>
  <r>
    <x v="2"/>
    <s v="US"/>
    <s v="USD"/>
    <n v="1329014966"/>
    <n v="1326422966"/>
    <b v="0"/>
    <n v="5"/>
    <b v="0"/>
    <s v="music/jazz"/>
    <n v="4.4999999999999998E-2"/>
    <n v="18"/>
    <s v="music"/>
    <x v="13"/>
  </r>
  <r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x v="2"/>
    <s v="US"/>
    <s v="USD"/>
    <n v="1358361197"/>
    <n v="1353177197"/>
    <b v="0"/>
    <n v="2"/>
    <b v="0"/>
    <s v="music/jazz"/>
    <n v="2.0454545454545454E-2"/>
    <n v="22.5"/>
    <s v="music"/>
    <x v="13"/>
  </r>
  <r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x v="2"/>
    <s v="US"/>
    <s v="USD"/>
    <n v="1259643540"/>
    <n v="1254450706"/>
    <b v="0"/>
    <n v="11"/>
    <b v="0"/>
    <s v="music/jazz"/>
    <n v="0.2402"/>
    <n v="109.18181818181819"/>
    <s v="music"/>
    <x v="13"/>
  </r>
  <r>
    <x v="2"/>
    <s v="US"/>
    <s v="USD"/>
    <n v="1389055198"/>
    <n v="1386463198"/>
    <b v="0"/>
    <n v="1"/>
    <b v="0"/>
    <s v="music/jazz"/>
    <n v="1.1111111111111111E-3"/>
    <n v="50"/>
    <s v="music"/>
    <x v="13"/>
  </r>
  <r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x v="2"/>
    <s v="GB"/>
    <s v="GBP"/>
    <n v="1377995523"/>
    <n v="1375403523"/>
    <b v="0"/>
    <n v="5"/>
    <b v="0"/>
    <s v="music/jazz"/>
    <n v="3.0999999999999999E-3"/>
    <n v="12.4"/>
    <s v="music"/>
    <x v="13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x v="2"/>
    <s v="US"/>
    <s v="USD"/>
    <n v="1299786527"/>
    <n v="1295898527"/>
    <b v="0"/>
    <n v="2"/>
    <b v="0"/>
    <s v="music/jazz"/>
    <n v="8.1250000000000003E-3"/>
    <n v="32.5"/>
    <s v="music"/>
    <x v="13"/>
  </r>
  <r>
    <x v="2"/>
    <s v="US"/>
    <s v="USD"/>
    <n v="1352610040"/>
    <n v="1349150440"/>
    <b v="0"/>
    <n v="5"/>
    <b v="0"/>
    <s v="music/jazz"/>
    <n v="1.2857142857142857E-2"/>
    <n v="9"/>
    <s v="music"/>
    <x v="13"/>
  </r>
  <r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x v="2"/>
    <s v="US"/>
    <s v="USD"/>
    <n v="1442856131"/>
    <n v="1441128131"/>
    <b v="0"/>
    <n v="0"/>
    <b v="0"/>
    <s v="music/jazz"/>
    <n v="0"/>
    <n v="0"/>
    <s v="music"/>
    <x v="13"/>
  </r>
  <r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x v="2"/>
    <s v="US"/>
    <s v="USD"/>
    <n v="1293082524"/>
    <n v="1290490524"/>
    <b v="0"/>
    <n v="2"/>
    <b v="0"/>
    <s v="music/jazz"/>
    <n v="1.2999999999999999E-2"/>
    <n v="32.5"/>
    <s v="music"/>
    <x v="13"/>
  </r>
  <r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x v="2"/>
    <s v="US"/>
    <s v="USD"/>
    <n v="1326520886"/>
    <n v="1322632886"/>
    <b v="0"/>
    <n v="1"/>
    <b v="0"/>
    <s v="music/indie rock"/>
    <n v="8.0000000000000002E-3"/>
    <n v="30"/>
    <s v="music"/>
    <x v="14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x v="2"/>
    <s v="US"/>
    <s v="USD"/>
    <n v="1456957635"/>
    <n v="1451773635"/>
    <b v="0"/>
    <n v="24"/>
    <b v="0"/>
    <s v="music/indie rock"/>
    <n v="0.4002"/>
    <n v="83.375"/>
    <s v="music"/>
    <x v="14"/>
  </r>
  <r>
    <x v="2"/>
    <s v="US"/>
    <s v="USD"/>
    <n v="1336789860"/>
    <n v="1331666146"/>
    <b v="0"/>
    <n v="2"/>
    <b v="0"/>
    <s v="music/indie rock"/>
    <n v="0.01"/>
    <n v="10"/>
    <s v="music"/>
    <x v="14"/>
  </r>
  <r>
    <x v="2"/>
    <s v="US"/>
    <s v="USD"/>
    <n v="1483137311"/>
    <n v="1481322911"/>
    <b v="0"/>
    <n v="21"/>
    <b v="0"/>
    <s v="music/indie rock"/>
    <n v="0.75"/>
    <n v="35.714285714285715"/>
    <s v="music"/>
    <x v="14"/>
  </r>
  <r>
    <x v="2"/>
    <s v="US"/>
    <s v="USD"/>
    <n v="1473972813"/>
    <n v="1471812813"/>
    <b v="0"/>
    <n v="7"/>
    <b v="0"/>
    <s v="music/indie rock"/>
    <n v="0.41"/>
    <n v="29.285714285714285"/>
    <s v="music"/>
    <x v="14"/>
  </r>
  <r>
    <x v="2"/>
    <s v="US"/>
    <s v="USD"/>
    <n v="1338159655"/>
    <n v="1335567655"/>
    <b v="0"/>
    <n v="0"/>
    <b v="0"/>
    <s v="music/indie rock"/>
    <n v="0"/>
    <n v="0"/>
    <s v="music"/>
    <x v="14"/>
  </r>
  <r>
    <x v="2"/>
    <s v="US"/>
    <s v="USD"/>
    <n v="1314856800"/>
    <n v="1311789885"/>
    <b v="0"/>
    <n v="4"/>
    <b v="0"/>
    <s v="music/indie rock"/>
    <n v="7.1999999999999995E-2"/>
    <n v="18"/>
    <s v="music"/>
    <x v="14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x v="2"/>
    <s v="US"/>
    <s v="USD"/>
    <n v="1427920363"/>
    <n v="1425331963"/>
    <b v="0"/>
    <n v="5"/>
    <b v="0"/>
    <s v="music/indie rock"/>
    <n v="0.1"/>
    <n v="40"/>
    <s v="music"/>
    <x v="14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x v="2"/>
    <s v="US"/>
    <s v="USD"/>
    <n v="1440734400"/>
    <n v="1438549026"/>
    <b v="0"/>
    <n v="72"/>
    <b v="0"/>
    <s v="music/indie rock"/>
    <n v="0.4"/>
    <n v="44.444444444444443"/>
    <s v="music"/>
    <x v="14"/>
  </r>
  <r>
    <x v="2"/>
    <s v="US"/>
    <s v="USD"/>
    <n v="1354123908"/>
    <n v="1351528308"/>
    <b v="0"/>
    <n v="0"/>
    <b v="0"/>
    <s v="music/indie rock"/>
    <n v="0"/>
    <n v="0"/>
    <s v="music"/>
    <x v="14"/>
  </r>
  <r>
    <x v="2"/>
    <s v="US"/>
    <s v="USD"/>
    <n v="1326651110"/>
    <n v="1322763110"/>
    <b v="0"/>
    <n v="2"/>
    <b v="0"/>
    <s v="music/indie rock"/>
    <n v="2.8000000000000001E-2"/>
    <n v="35"/>
    <s v="music"/>
    <x v="14"/>
  </r>
  <r>
    <x v="2"/>
    <s v="US"/>
    <s v="USD"/>
    <n v="1306549362"/>
    <n v="1302661362"/>
    <b v="0"/>
    <n v="8"/>
    <b v="0"/>
    <s v="music/indie rock"/>
    <n v="0.37333333333333335"/>
    <n v="35"/>
    <s v="music"/>
    <x v="14"/>
  </r>
  <r>
    <x v="2"/>
    <s v="US"/>
    <s v="USD"/>
    <n v="1459365802"/>
    <n v="1456777402"/>
    <b v="0"/>
    <n v="2"/>
    <b v="0"/>
    <s v="music/jazz"/>
    <n v="4.1999999999999997E-3"/>
    <n v="10.5"/>
    <s v="music"/>
    <x v="13"/>
  </r>
  <r>
    <x v="2"/>
    <s v="US"/>
    <s v="USD"/>
    <n v="1276024260"/>
    <n v="1272050914"/>
    <b v="0"/>
    <n v="0"/>
    <b v="0"/>
    <s v="music/jazz"/>
    <n v="0"/>
    <n v="0"/>
    <s v="music"/>
    <x v="13"/>
  </r>
  <r>
    <x v="2"/>
    <s v="US"/>
    <s v="USD"/>
    <n v="1409412600"/>
    <n v="1404947422"/>
    <b v="0"/>
    <n v="3"/>
    <b v="0"/>
    <s v="music/jazz"/>
    <n v="3.0000000000000001E-3"/>
    <n v="30"/>
    <s v="music"/>
    <x v="13"/>
  </r>
  <r>
    <x v="2"/>
    <s v="US"/>
    <s v="USD"/>
    <n v="1348367100"/>
    <n v="1346180780"/>
    <b v="0"/>
    <n v="4"/>
    <b v="0"/>
    <s v="music/jazz"/>
    <n v="3.2000000000000001E-2"/>
    <n v="40"/>
    <s v="music"/>
    <x v="13"/>
  </r>
  <r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x v="2"/>
    <s v="US"/>
    <s v="USD"/>
    <n v="1394681590"/>
    <n v="1392093190"/>
    <b v="0"/>
    <n v="0"/>
    <b v="0"/>
    <s v="music/jazz"/>
    <n v="0"/>
    <n v="0"/>
    <s v="music"/>
    <x v="13"/>
  </r>
  <r>
    <x v="2"/>
    <s v="US"/>
    <s v="USD"/>
    <n v="1315715823"/>
    <n v="1313123823"/>
    <b v="0"/>
    <n v="0"/>
    <b v="0"/>
    <s v="music/jazz"/>
    <n v="0"/>
    <n v="0"/>
    <s v="music"/>
    <x v="13"/>
  </r>
  <r>
    <x v="2"/>
    <s v="US"/>
    <s v="USD"/>
    <n v="1280206740"/>
    <n v="1276283655"/>
    <b v="0"/>
    <n v="0"/>
    <b v="0"/>
    <s v="music/jazz"/>
    <n v="0"/>
    <n v="0"/>
    <s v="music"/>
    <x v="13"/>
  </r>
  <r>
    <x v="2"/>
    <s v="US"/>
    <s v="USD"/>
    <n v="1343016000"/>
    <n v="1340296440"/>
    <b v="0"/>
    <n v="8"/>
    <b v="0"/>
    <s v="music/jazz"/>
    <n v="3.2500000000000001E-2"/>
    <n v="65"/>
    <s v="music"/>
    <x v="13"/>
  </r>
  <r>
    <x v="2"/>
    <s v="GB"/>
    <s v="GBP"/>
    <n v="1488546319"/>
    <n v="1483362319"/>
    <b v="0"/>
    <n v="5"/>
    <b v="0"/>
    <s v="music/jazz"/>
    <n v="0.22363636363636363"/>
    <n v="24.6"/>
    <s v="music"/>
    <x v="13"/>
  </r>
  <r>
    <x v="2"/>
    <s v="US"/>
    <s v="USD"/>
    <n v="1390522045"/>
    <n v="1388707645"/>
    <b v="0"/>
    <n v="0"/>
    <b v="0"/>
    <s v="music/jazz"/>
    <n v="0"/>
    <n v="0"/>
    <s v="music"/>
    <x v="13"/>
  </r>
  <r>
    <x v="2"/>
    <s v="US"/>
    <s v="USD"/>
    <n v="1355197047"/>
    <n v="1350009447"/>
    <b v="0"/>
    <n v="2"/>
    <b v="0"/>
    <s v="music/jazz"/>
    <n v="8.5714285714285719E-3"/>
    <n v="15"/>
    <s v="music"/>
    <x v="13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x v="2"/>
    <s v="US"/>
    <s v="USD"/>
    <n v="1345918747"/>
    <n v="1343326747"/>
    <b v="0"/>
    <n v="0"/>
    <b v="0"/>
    <s v="music/jazz"/>
    <n v="0"/>
    <n v="0"/>
    <s v="music"/>
    <x v="13"/>
  </r>
  <r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x v="2"/>
    <s v="US"/>
    <s v="USD"/>
    <n v="1287723600"/>
    <n v="1284409734"/>
    <b v="0"/>
    <n v="0"/>
    <b v="0"/>
    <s v="music/jazz"/>
    <n v="0"/>
    <n v="0"/>
    <s v="music"/>
    <x v="13"/>
  </r>
  <r>
    <x v="2"/>
    <s v="US"/>
    <s v="USD"/>
    <n v="1405305000"/>
    <n v="1402612730"/>
    <b v="0"/>
    <n v="1"/>
    <b v="0"/>
    <s v="music/jazz"/>
    <n v="6.0000000000000001E-3"/>
    <n v="30"/>
    <s v="music"/>
    <x v="13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x v="2"/>
    <s v="US"/>
    <s v="USD"/>
    <n v="1355930645"/>
    <n v="1352906645"/>
    <b v="0"/>
    <n v="1"/>
    <b v="0"/>
    <s v="music/jazz"/>
    <n v="5.0000000000000001E-3"/>
    <n v="100"/>
    <s v="music"/>
    <x v="13"/>
  </r>
  <r>
    <x v="2"/>
    <s v="US"/>
    <s v="USD"/>
    <n v="1384448822"/>
    <n v="1381853222"/>
    <b v="0"/>
    <n v="0"/>
    <b v="0"/>
    <s v="music/jazz"/>
    <n v="0"/>
    <n v="0"/>
    <s v="music"/>
    <x v="13"/>
  </r>
  <r>
    <x v="2"/>
    <s v="US"/>
    <s v="USD"/>
    <n v="1323666376"/>
    <n v="1320033976"/>
    <b v="0"/>
    <n v="20"/>
    <b v="0"/>
    <s v="music/jazz"/>
    <n v="0.309"/>
    <n v="231.75"/>
    <s v="music"/>
    <x v="13"/>
  </r>
  <r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x v="2"/>
    <s v="US"/>
    <s v="USD"/>
    <n v="1416614523"/>
    <n v="1414018923"/>
    <b v="0"/>
    <n v="6"/>
    <b v="0"/>
    <s v="music/jazz"/>
    <n v="2.1999999999999999E-2"/>
    <n v="55"/>
    <s v="music"/>
    <x v="13"/>
  </r>
  <r>
    <x v="2"/>
    <s v="US"/>
    <s v="USD"/>
    <n v="1360795069"/>
    <n v="1358203069"/>
    <b v="0"/>
    <n v="15"/>
    <b v="0"/>
    <s v="music/jazz"/>
    <n v="0.109"/>
    <n v="21.8"/>
    <s v="music"/>
    <x v="13"/>
  </r>
  <r>
    <x v="2"/>
    <s v="US"/>
    <s v="USD"/>
    <n v="1385590111"/>
    <n v="1382994511"/>
    <b v="0"/>
    <n v="5"/>
    <b v="0"/>
    <s v="music/jazz"/>
    <n v="2.6666666666666668E-2"/>
    <n v="32"/>
    <s v="music"/>
    <x v="13"/>
  </r>
  <r>
    <x v="2"/>
    <s v="US"/>
    <s v="USD"/>
    <n v="1278628800"/>
    <n v="1276043330"/>
    <b v="0"/>
    <n v="0"/>
    <b v="0"/>
    <s v="music/jazz"/>
    <n v="0"/>
    <n v="0"/>
    <s v="music"/>
    <x v="13"/>
  </r>
  <r>
    <x v="2"/>
    <s v="US"/>
    <s v="USD"/>
    <n v="1337024695"/>
    <n v="1334432695"/>
    <b v="0"/>
    <n v="0"/>
    <b v="0"/>
    <s v="music/jazz"/>
    <n v="0"/>
    <n v="0"/>
    <s v="music"/>
    <x v="13"/>
  </r>
  <r>
    <x v="2"/>
    <s v="US"/>
    <s v="USD"/>
    <n v="1353196800"/>
    <n v="1348864913"/>
    <b v="0"/>
    <n v="28"/>
    <b v="0"/>
    <s v="music/jazz"/>
    <n v="0.10862068965517241"/>
    <n v="56.25"/>
    <s v="music"/>
    <x v="13"/>
  </r>
  <r>
    <x v="2"/>
    <s v="US"/>
    <s v="USD"/>
    <n v="1333946569"/>
    <n v="1331358169"/>
    <b v="0"/>
    <n v="0"/>
    <b v="0"/>
    <s v="music/jazz"/>
    <n v="0"/>
    <n v="0"/>
    <s v="music"/>
    <x v="13"/>
  </r>
  <r>
    <x v="2"/>
    <s v="US"/>
    <s v="USD"/>
    <n v="1277501520"/>
    <n v="1273874306"/>
    <b v="0"/>
    <n v="5"/>
    <b v="0"/>
    <s v="music/jazz"/>
    <n v="0.38333333333333336"/>
    <n v="69"/>
    <s v="music"/>
    <x v="13"/>
  </r>
  <r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x v="2"/>
    <s v="US"/>
    <s v="USD"/>
    <n v="1399867409"/>
    <n v="1394683409"/>
    <b v="0"/>
    <n v="2"/>
    <b v="0"/>
    <s v="music/jazz"/>
    <n v="0.06"/>
    <n v="60"/>
    <s v="music"/>
    <x v="13"/>
  </r>
  <r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x v="2"/>
    <s v="US"/>
    <s v="USD"/>
    <n v="1454054429"/>
    <n v="1451462429"/>
    <b v="0"/>
    <n v="2"/>
    <b v="0"/>
    <s v="music/jazz"/>
    <n v="1.4285714285714285E-2"/>
    <n v="25"/>
    <s v="music"/>
    <x v="13"/>
  </r>
  <r>
    <x v="2"/>
    <s v="US"/>
    <s v="USD"/>
    <n v="1326916800"/>
    <n v="1323131689"/>
    <b v="0"/>
    <n v="0"/>
    <b v="0"/>
    <s v="music/jazz"/>
    <n v="0"/>
    <n v="0"/>
    <s v="music"/>
    <x v="13"/>
  </r>
  <r>
    <x v="2"/>
    <s v="US"/>
    <s v="USD"/>
    <n v="1383509357"/>
    <n v="1380913757"/>
    <b v="0"/>
    <n v="2"/>
    <b v="0"/>
    <s v="music/jazz"/>
    <n v="1.1428571428571429E-2"/>
    <n v="20"/>
    <s v="music"/>
    <x v="13"/>
  </r>
  <r>
    <x v="2"/>
    <s v="US"/>
    <s v="USD"/>
    <n v="1346585448"/>
    <n v="1343993448"/>
    <b v="0"/>
    <n v="1"/>
    <b v="0"/>
    <s v="music/jazz"/>
    <n v="3.5714285714285713E-3"/>
    <n v="25"/>
    <s v="music"/>
    <x v="13"/>
  </r>
  <r>
    <x v="2"/>
    <s v="US"/>
    <s v="USD"/>
    <n v="1372622280"/>
    <n v="1369246738"/>
    <b v="0"/>
    <n v="2"/>
    <b v="0"/>
    <s v="music/jazz"/>
    <n v="1.4545454545454545E-2"/>
    <n v="20"/>
    <s v="music"/>
    <x v="13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x v="2"/>
    <s v="US"/>
    <s v="USD"/>
    <n v="1467312306"/>
    <n v="1462128306"/>
    <b v="0"/>
    <n v="0"/>
    <b v="0"/>
    <s v="technology/wearables"/>
    <n v="0"/>
    <n v="0"/>
    <s v="technology"/>
    <x v="8"/>
  </r>
  <r>
    <x v="2"/>
    <s v="NL"/>
    <s v="EUR"/>
    <n v="1457812364"/>
    <n v="1455220364"/>
    <b v="0"/>
    <n v="8"/>
    <b v="0"/>
    <s v="technology/wearables"/>
    <n v="0.12"/>
    <n v="60"/>
    <s v="technology"/>
    <x v="8"/>
  </r>
  <r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s v="US"/>
    <s v="USD"/>
    <n v="1408134034"/>
    <n v="1405542034"/>
    <b v="0"/>
    <n v="4"/>
    <b v="0"/>
    <s v="technology/wearables"/>
    <n v="1.325E-2"/>
    <n v="26.5"/>
    <s v="technology"/>
    <x v="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s v="CA"/>
    <s v="CAD"/>
    <n v="1485147540"/>
    <n v="1481951853"/>
    <b v="0"/>
    <n v="14"/>
    <b v="0"/>
    <s v="technology/wearables"/>
    <n v="0.4592"/>
    <n v="164"/>
    <s v="technology"/>
    <x v="8"/>
  </r>
  <r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s v="IT"/>
    <s v="EUR"/>
    <n v="1475310825"/>
    <n v="1472718825"/>
    <b v="0"/>
    <n v="0"/>
    <b v="0"/>
    <s v="technology/wearables"/>
    <n v="0"/>
    <n v="0"/>
    <s v="technology"/>
    <x v="8"/>
  </r>
  <r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x v="1"/>
    <s v="GB"/>
    <s v="GBP"/>
    <n v="1485796613"/>
    <n v="1481908613"/>
    <b v="0"/>
    <n v="4"/>
    <b v="0"/>
    <s v="technology/wearables"/>
    <n v="1.04"/>
    <n v="1300"/>
    <s v="technology"/>
    <x v="8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x v="1"/>
    <s v="US"/>
    <s v="USD"/>
    <n v="1466346646"/>
    <n v="1463754646"/>
    <b v="0"/>
    <n v="101"/>
    <b v="0"/>
    <s v="technology/wearables"/>
    <n v="0.1313"/>
    <n v="65"/>
    <s v="technology"/>
    <x v="8"/>
  </r>
  <r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x v="1"/>
    <s v="US"/>
    <s v="USD"/>
    <n v="1406769992"/>
    <n v="1405041992"/>
    <b v="0"/>
    <n v="0"/>
    <b v="0"/>
    <s v="journalism/audio"/>
    <n v="0"/>
    <n v="0"/>
    <s v="journalism"/>
    <x v="16"/>
  </r>
  <r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x v="1"/>
    <s v="DE"/>
    <s v="EUR"/>
    <n v="1451161560"/>
    <n v="1447273560"/>
    <b v="0"/>
    <n v="0"/>
    <b v="0"/>
    <s v="journalism/audio"/>
    <n v="0"/>
    <n v="0"/>
    <s v="journalism"/>
    <x v="16"/>
  </r>
  <r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x v="1"/>
    <s v="US"/>
    <s v="USD"/>
    <n v="1455272445"/>
    <n v="1452680445"/>
    <b v="0"/>
    <n v="0"/>
    <b v="0"/>
    <s v="journalism/audio"/>
    <n v="0"/>
    <n v="0"/>
    <s v="journalism"/>
    <x v="16"/>
  </r>
  <r>
    <x v="1"/>
    <s v="US"/>
    <s v="USD"/>
    <n v="1442257677"/>
    <n v="1439665677"/>
    <b v="0"/>
    <n v="0"/>
    <b v="0"/>
    <s v="journalism/audio"/>
    <n v="0"/>
    <n v="0"/>
    <s v="journalism"/>
    <x v="16"/>
  </r>
  <r>
    <x v="1"/>
    <s v="US"/>
    <s v="USD"/>
    <n v="1409098825"/>
    <n v="1406679625"/>
    <b v="0"/>
    <n v="0"/>
    <b v="0"/>
    <s v="journalism/audio"/>
    <n v="0"/>
    <n v="0"/>
    <s v="journalism"/>
    <x v="16"/>
  </r>
  <r>
    <x v="1"/>
    <s v="US"/>
    <s v="USD"/>
    <n v="1465243740"/>
    <n v="1461438495"/>
    <b v="0"/>
    <n v="0"/>
    <b v="0"/>
    <s v="journalism/audio"/>
    <n v="0"/>
    <n v="0"/>
    <s v="journalism"/>
    <x v="16"/>
  </r>
  <r>
    <x v="1"/>
    <s v="US"/>
    <s v="USD"/>
    <n v="1488773332"/>
    <n v="1486613332"/>
    <b v="0"/>
    <n v="1"/>
    <b v="0"/>
    <s v="journalism/audio"/>
    <n v="0.01"/>
    <n v="15"/>
    <s v="journalism"/>
    <x v="16"/>
  </r>
  <r>
    <x v="1"/>
    <s v="US"/>
    <s v="USD"/>
    <n v="1407708000"/>
    <n v="1405110399"/>
    <b v="0"/>
    <n v="0"/>
    <b v="0"/>
    <s v="journalism/audio"/>
    <n v="0"/>
    <n v="0"/>
    <s v="journalism"/>
    <x v="16"/>
  </r>
  <r>
    <x v="1"/>
    <s v="US"/>
    <s v="USD"/>
    <n v="1457394545"/>
    <n v="1454802545"/>
    <b v="0"/>
    <n v="0"/>
    <b v="0"/>
    <s v="journalism/audio"/>
    <n v="0"/>
    <n v="0"/>
    <s v="journalism"/>
    <x v="16"/>
  </r>
  <r>
    <x v="1"/>
    <s v="US"/>
    <s v="USD"/>
    <n v="1429892177"/>
    <n v="1424711777"/>
    <b v="0"/>
    <n v="0"/>
    <b v="0"/>
    <s v="journalism/audio"/>
    <n v="0"/>
    <n v="0"/>
    <s v="journalism"/>
    <x v="16"/>
  </r>
  <r>
    <x v="1"/>
    <s v="US"/>
    <s v="USD"/>
    <n v="1480888483"/>
    <n v="1478292883"/>
    <b v="0"/>
    <n v="0"/>
    <b v="0"/>
    <s v="journalism/audio"/>
    <n v="0"/>
    <n v="0"/>
    <s v="journalism"/>
    <x v="16"/>
  </r>
  <r>
    <x v="1"/>
    <s v="US"/>
    <s v="USD"/>
    <n v="1427328000"/>
    <n v="1423777043"/>
    <b v="0"/>
    <n v="0"/>
    <b v="0"/>
    <s v="journalism/audio"/>
    <n v="0"/>
    <n v="0"/>
    <s v="journalism"/>
    <x v="16"/>
  </r>
  <r>
    <x v="1"/>
    <s v="US"/>
    <s v="USD"/>
    <n v="1426269456"/>
    <n v="1423681056"/>
    <b v="0"/>
    <n v="0"/>
    <b v="0"/>
    <s v="journalism/audio"/>
    <n v="0"/>
    <n v="0"/>
    <s v="journalism"/>
    <x v="16"/>
  </r>
  <r>
    <x v="1"/>
    <s v="US"/>
    <s v="USD"/>
    <n v="1429134893"/>
    <n v="1426542893"/>
    <b v="0"/>
    <n v="1"/>
    <b v="0"/>
    <s v="journalism/audio"/>
    <n v="0.01"/>
    <n v="50"/>
    <s v="journalism"/>
    <x v="16"/>
  </r>
  <r>
    <x v="1"/>
    <s v="US"/>
    <s v="USD"/>
    <n v="1462150800"/>
    <n v="1456987108"/>
    <b v="0"/>
    <n v="0"/>
    <b v="0"/>
    <s v="journalism/audio"/>
    <n v="0"/>
    <n v="0"/>
    <s v="journalism"/>
    <x v="16"/>
  </r>
  <r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x v="1"/>
    <s v="US"/>
    <s v="USD"/>
    <n v="1472604262"/>
    <n v="1470012262"/>
    <b v="0"/>
    <n v="0"/>
    <b v="0"/>
    <s v="journalism/audio"/>
    <n v="0"/>
    <n v="0"/>
    <s v="journalism"/>
    <x v="16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s v="AU"/>
    <s v="AUD"/>
    <n v="1392800922"/>
    <n v="1390381722"/>
    <b v="0"/>
    <n v="5"/>
    <b v="0"/>
    <s v="games/video games"/>
    <n v="2.7E-2"/>
    <n v="16.2"/>
    <s v="games"/>
    <x v="17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s v="US"/>
    <s v="USD"/>
    <n v="1387657931"/>
    <n v="1385065931"/>
    <b v="0"/>
    <n v="10"/>
    <b v="0"/>
    <s v="games/video games"/>
    <n v="0.26"/>
    <n v="13"/>
    <s v="games"/>
    <x v="17"/>
  </r>
  <r>
    <x v="2"/>
    <s v="US"/>
    <s v="USD"/>
    <n v="1460274864"/>
    <n v="1457686464"/>
    <b v="0"/>
    <n v="4"/>
    <b v="0"/>
    <s v="games/video games"/>
    <n v="1.5E-3"/>
    <n v="11.25"/>
    <s v="games"/>
    <x v="17"/>
  </r>
  <r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x v="2"/>
    <s v="US"/>
    <s v="USD"/>
    <n v="1349050622"/>
    <n v="1347322622"/>
    <b v="0"/>
    <n v="2"/>
    <b v="0"/>
    <s v="games/video games"/>
    <n v="7.0000000000000001E-3"/>
    <n v="35"/>
    <s v="games"/>
    <x v="17"/>
  </r>
  <r>
    <x v="2"/>
    <s v="NO"/>
    <s v="NOK"/>
    <n v="1447787093"/>
    <n v="1445191493"/>
    <b v="0"/>
    <n v="0"/>
    <b v="0"/>
    <s v="games/video games"/>
    <n v="0"/>
    <n v="0"/>
    <s v="games"/>
    <x v="17"/>
  </r>
  <r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x v="2"/>
    <s v="US"/>
    <s v="USD"/>
    <n v="1318806541"/>
    <n v="1316214541"/>
    <b v="0"/>
    <n v="1"/>
    <b v="0"/>
    <s v="games/video games"/>
    <n v="1.3333333333333334E-2"/>
    <n v="10"/>
    <s v="games"/>
    <x v="17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s v="US"/>
    <s v="USD"/>
    <n v="1336340516"/>
    <n v="1333748516"/>
    <b v="0"/>
    <n v="3"/>
    <b v="0"/>
    <s v="games/video games"/>
    <n v="4.4999999999999998E-2"/>
    <n v="15"/>
    <s v="games"/>
    <x v="17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s v="US"/>
    <s v="USD"/>
    <n v="1311309721"/>
    <n v="1307421721"/>
    <b v="0"/>
    <n v="5"/>
    <b v="0"/>
    <s v="games/video games"/>
    <n v="7.4999999999999997E-2"/>
    <n v="9"/>
    <s v="games"/>
    <x v="17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s v="US"/>
    <s v="USD"/>
    <n v="1422483292"/>
    <n v="1419891292"/>
    <b v="0"/>
    <n v="4"/>
    <b v="0"/>
    <s v="games/video games"/>
    <n v="1.7647058823529413E-4"/>
    <n v="3"/>
    <s v="games"/>
    <x v="17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s v="CA"/>
    <s v="CAD"/>
    <n v="1406994583"/>
    <n v="1401810583"/>
    <b v="0"/>
    <n v="1"/>
    <b v="0"/>
    <s v="games/video games"/>
    <n v="8.2000000000000007E-3"/>
    <n v="410"/>
    <s v="games"/>
    <x v="17"/>
  </r>
  <r>
    <x v="2"/>
    <s v="US"/>
    <s v="USD"/>
    <n v="1407534804"/>
    <n v="1404942804"/>
    <b v="0"/>
    <n v="0"/>
    <b v="0"/>
    <s v="games/video games"/>
    <n v="0"/>
    <n v="0"/>
    <s v="games"/>
    <x v="17"/>
  </r>
  <r>
    <x v="2"/>
    <s v="CA"/>
    <s v="CAD"/>
    <n v="1457967975"/>
    <n v="1455379575"/>
    <b v="0"/>
    <n v="9"/>
    <b v="0"/>
    <s v="games/video games"/>
    <n v="3.4200000000000001E-2"/>
    <n v="114"/>
    <s v="games"/>
    <x v="17"/>
  </r>
  <r>
    <x v="2"/>
    <s v="US"/>
    <s v="USD"/>
    <n v="1408913291"/>
    <n v="1406321291"/>
    <b v="0"/>
    <n v="2"/>
    <b v="0"/>
    <s v="games/video games"/>
    <n v="8.3333333333333339E-4"/>
    <n v="7.5"/>
    <s v="games"/>
    <x v="17"/>
  </r>
  <r>
    <x v="2"/>
    <s v="US"/>
    <s v="USD"/>
    <n v="1402852087"/>
    <n v="1400260087"/>
    <b v="0"/>
    <n v="0"/>
    <b v="0"/>
    <s v="games/video games"/>
    <n v="0"/>
    <n v="0"/>
    <s v="games"/>
    <x v="1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s v="AU"/>
    <s v="AUD"/>
    <n v="1432873653"/>
    <n v="1430281653"/>
    <b v="0"/>
    <n v="1"/>
    <b v="0"/>
    <s v="games/video games"/>
    <n v="3.8464497269020693E-4"/>
    <n v="5"/>
    <s v="games"/>
    <x v="17"/>
  </r>
  <r>
    <x v="2"/>
    <s v="GB"/>
    <s v="GBP"/>
    <n v="1460313672"/>
    <n v="1457725272"/>
    <b v="0"/>
    <n v="2"/>
    <b v="0"/>
    <s v="games/video games"/>
    <n v="0.125"/>
    <n v="12.5"/>
    <s v="games"/>
    <x v="17"/>
  </r>
  <r>
    <x v="2"/>
    <s v="US"/>
    <s v="USD"/>
    <n v="1357432638"/>
    <n v="1354840638"/>
    <b v="0"/>
    <n v="7"/>
    <b v="0"/>
    <s v="games/video games"/>
    <n v="1.0500000000000001E-2"/>
    <n v="3"/>
    <s v="games"/>
    <x v="17"/>
  </r>
  <r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s v="GB"/>
    <s v="GBP"/>
    <n v="1431547468"/>
    <n v="1428955468"/>
    <b v="0"/>
    <n v="1"/>
    <b v="0"/>
    <s v="games/video games"/>
    <n v="5.0000000000000001E-3"/>
    <n v="25"/>
    <s v="games"/>
    <x v="17"/>
  </r>
  <r>
    <x v="2"/>
    <s v="DE"/>
    <s v="EUR"/>
    <n v="1455417571"/>
    <n v="1452825571"/>
    <b v="0"/>
    <n v="10"/>
    <b v="0"/>
    <s v="games/video games"/>
    <n v="2.5000000000000001E-2"/>
    <n v="10"/>
    <s v="games"/>
    <x v="17"/>
  </r>
  <r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x v="2"/>
    <s v="US"/>
    <s v="USD"/>
    <n v="1406148024"/>
    <n v="1403556024"/>
    <b v="0"/>
    <n v="0"/>
    <b v="0"/>
    <s v="games/video games"/>
    <n v="0"/>
    <n v="0"/>
    <s v="games"/>
    <x v="17"/>
  </r>
  <r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x v="2"/>
    <s v="US"/>
    <s v="USD"/>
    <n v="1479495790"/>
    <n v="1476900190"/>
    <b v="0"/>
    <n v="3"/>
    <b v="0"/>
    <s v="games/video games"/>
    <n v="4.4999999999999997E-3"/>
    <n v="15"/>
    <s v="games"/>
    <x v="17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s v="US"/>
    <s v="USD"/>
    <n v="1452228790"/>
    <n v="1449636790"/>
    <b v="0"/>
    <n v="1"/>
    <b v="0"/>
    <s v="games/video games"/>
    <n v="4.0000000000000002E-4"/>
    <n v="1"/>
    <s v="games"/>
    <x v="17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s v="GB"/>
    <s v="GBP"/>
    <n v="1408058820"/>
    <n v="1405466820"/>
    <b v="0"/>
    <n v="1"/>
    <b v="0"/>
    <s v="games/video games"/>
    <n v="5.0000000000000001E-3"/>
    <n v="5"/>
    <s v="games"/>
    <x v="17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s v="US"/>
    <s v="USD"/>
    <n v="1459352495"/>
    <n v="1456764095"/>
    <b v="0"/>
    <n v="4"/>
    <b v="0"/>
    <s v="games/video games"/>
    <n v="1.325E-3"/>
    <n v="13.25"/>
    <s v="games"/>
    <x v="17"/>
  </r>
  <r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s v="US"/>
    <s v="USD"/>
    <n v="1396810864"/>
    <n v="1395687664"/>
    <b v="0"/>
    <n v="1"/>
    <b v="0"/>
    <s v="games/video games"/>
    <n v="2.3809523809523812E-3"/>
    <n v="5"/>
    <s v="games"/>
    <x v="17"/>
  </r>
  <r>
    <x v="2"/>
    <s v="US"/>
    <s v="USD"/>
    <n v="1319835400"/>
    <n v="1315947400"/>
    <b v="0"/>
    <n v="0"/>
    <b v="0"/>
    <s v="games/video games"/>
    <n v="0"/>
    <n v="0"/>
    <s v="games"/>
    <x v="17"/>
  </r>
  <r>
    <x v="2"/>
    <s v="US"/>
    <s v="USD"/>
    <n v="1457904316"/>
    <n v="1455315916"/>
    <b v="0"/>
    <n v="5"/>
    <b v="0"/>
    <s v="games/video games"/>
    <n v="1.16E-4"/>
    <n v="5.8"/>
    <s v="games"/>
    <x v="17"/>
  </r>
  <r>
    <x v="2"/>
    <s v="GB"/>
    <s v="GBP"/>
    <n v="1369932825"/>
    <n v="1368723225"/>
    <b v="0"/>
    <n v="0"/>
    <b v="0"/>
    <s v="games/video games"/>
    <n v="0"/>
    <n v="0"/>
    <s v="games"/>
    <x v="17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s v="GB"/>
    <s v="GBP"/>
    <n v="1443193130"/>
    <n v="1438009130"/>
    <b v="0"/>
    <n v="0"/>
    <b v="0"/>
    <s v="games/mobile games"/>
    <n v="0"/>
    <n v="0"/>
    <s v="games"/>
    <x v="18"/>
  </r>
  <r>
    <x v="2"/>
    <s v="US"/>
    <s v="USD"/>
    <n v="1468482694"/>
    <n v="1465890694"/>
    <b v="0"/>
    <n v="2"/>
    <b v="0"/>
    <s v="games/mobile games"/>
    <n v="5.0000000000000001E-3"/>
    <n v="5"/>
    <s v="games"/>
    <x v="18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s v="GB"/>
    <s v="GBP"/>
    <n v="1407425717"/>
    <n v="1404833717"/>
    <b v="0"/>
    <n v="1"/>
    <b v="0"/>
    <s v="games/mobile games"/>
    <n v="1E-3"/>
    <n v="1"/>
    <s v="games"/>
    <x v="18"/>
  </r>
  <r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s v="AU"/>
    <s v="AUD"/>
    <n v="1450993668"/>
    <n v="1448401668"/>
    <b v="0"/>
    <n v="0"/>
    <b v="0"/>
    <s v="games/mobile games"/>
    <n v="0"/>
    <n v="0"/>
    <s v="games"/>
    <x v="1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s v="GB"/>
    <s v="GBP"/>
    <n v="1406799981"/>
    <n v="1404207981"/>
    <b v="0"/>
    <n v="1"/>
    <b v="0"/>
    <s v="games/mobile games"/>
    <n v="6.6666666666666671E-3"/>
    <n v="20"/>
    <s v="games"/>
    <x v="18"/>
  </r>
  <r>
    <x v="2"/>
    <s v="AU"/>
    <s v="AUD"/>
    <n v="1417235580"/>
    <n v="1416034228"/>
    <b v="0"/>
    <n v="1"/>
    <b v="0"/>
    <s v="games/mobile games"/>
    <n v="4.0000000000000003E-5"/>
    <n v="1"/>
    <s v="games"/>
    <x v="18"/>
  </r>
  <r>
    <x v="2"/>
    <s v="DE"/>
    <s v="EUR"/>
    <n v="1470527094"/>
    <n v="1467935094"/>
    <b v="0"/>
    <n v="1"/>
    <b v="0"/>
    <s v="games/mobile games"/>
    <n v="0.05"/>
    <n v="50"/>
    <s v="games"/>
    <x v="18"/>
  </r>
  <r>
    <x v="2"/>
    <s v="FR"/>
    <s v="EUR"/>
    <n v="1450541229"/>
    <n v="1447949229"/>
    <b v="0"/>
    <n v="6"/>
    <b v="0"/>
    <s v="games/mobile games"/>
    <n v="6.4439140811455853E-2"/>
    <n v="45"/>
    <s v="games"/>
    <x v="18"/>
  </r>
  <r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x v="2"/>
    <s v="US"/>
    <s v="USD"/>
    <n v="1420100426"/>
    <n v="1417508426"/>
    <b v="0"/>
    <n v="1"/>
    <b v="0"/>
    <s v="games/mobile games"/>
    <n v="6.2500000000000001E-4"/>
    <n v="5"/>
    <s v="games"/>
    <x v="18"/>
  </r>
  <r>
    <x v="2"/>
    <s v="GB"/>
    <s v="GBP"/>
    <n v="1438859121"/>
    <n v="1436267121"/>
    <b v="0"/>
    <n v="0"/>
    <b v="0"/>
    <s v="games/mobile games"/>
    <n v="0"/>
    <n v="0"/>
    <s v="games"/>
    <x v="18"/>
  </r>
  <r>
    <x v="2"/>
    <s v="DE"/>
    <s v="EUR"/>
    <n v="1436460450"/>
    <n v="1433868450"/>
    <b v="0"/>
    <n v="0"/>
    <b v="0"/>
    <s v="games/mobile games"/>
    <n v="0"/>
    <n v="0"/>
    <s v="games"/>
    <x v="18"/>
  </r>
  <r>
    <x v="2"/>
    <s v="US"/>
    <s v="USD"/>
    <n v="1424131727"/>
    <n v="1421539727"/>
    <b v="0"/>
    <n v="0"/>
    <b v="0"/>
    <s v="games/mobile games"/>
    <n v="0"/>
    <n v="0"/>
    <s v="games"/>
    <x v="18"/>
  </r>
  <r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x v="2"/>
    <s v="US"/>
    <s v="USD"/>
    <n v="1430281320"/>
    <n v="1427689320"/>
    <b v="0"/>
    <n v="0"/>
    <b v="0"/>
    <s v="food/food trucks"/>
    <n v="0"/>
    <n v="0"/>
    <s v="food"/>
    <x v="19"/>
  </r>
  <r>
    <x v="2"/>
    <s v="US"/>
    <s v="USD"/>
    <n v="1412272592"/>
    <n v="1407088592"/>
    <b v="0"/>
    <n v="1"/>
    <b v="0"/>
    <s v="food/food trucks"/>
    <n v="1.25E-3"/>
    <n v="100"/>
    <s v="food"/>
    <x v="19"/>
  </r>
  <r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x v="2"/>
    <s v="CA"/>
    <s v="CAD"/>
    <n v="1413760783"/>
    <n v="1408576783"/>
    <b v="0"/>
    <n v="0"/>
    <b v="0"/>
    <s v="food/food trucks"/>
    <n v="0"/>
    <n v="0"/>
    <s v="food"/>
    <x v="19"/>
  </r>
  <r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x v="2"/>
    <s v="US"/>
    <s v="USD"/>
    <n v="1466096566"/>
    <n v="1463504566"/>
    <b v="0"/>
    <n v="2"/>
    <b v="0"/>
    <s v="food/food trucks"/>
    <n v="1.5E-3"/>
    <n v="37.5"/>
    <s v="food"/>
    <x v="19"/>
  </r>
  <r>
    <x v="2"/>
    <s v="US"/>
    <s v="USD"/>
    <n v="1452293675"/>
    <n v="1447109675"/>
    <b v="0"/>
    <n v="6"/>
    <b v="0"/>
    <s v="food/food trucks"/>
    <n v="0.1008"/>
    <n v="42"/>
    <s v="food"/>
    <x v="19"/>
  </r>
  <r>
    <x v="2"/>
    <s v="US"/>
    <s v="USD"/>
    <n v="1441592863"/>
    <n v="1439000863"/>
    <b v="0"/>
    <n v="0"/>
    <b v="0"/>
    <s v="food/food trucks"/>
    <n v="0"/>
    <n v="0"/>
    <s v="food"/>
    <x v="19"/>
  </r>
  <r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x v="2"/>
    <s v="US"/>
    <s v="USD"/>
    <n v="1434647305"/>
    <n v="1432055305"/>
    <b v="0"/>
    <n v="1"/>
    <b v="0"/>
    <s v="food/food trucks"/>
    <n v="6.2500000000000003E-3"/>
    <n v="50"/>
    <s v="food"/>
    <x v="19"/>
  </r>
  <r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x v="2"/>
    <s v="US"/>
    <s v="USD"/>
    <n v="1408040408"/>
    <n v="1405448408"/>
    <b v="0"/>
    <n v="8"/>
    <b v="0"/>
    <s v="food/food trucks"/>
    <n v="7.5199999999999998E-3"/>
    <n v="23.5"/>
    <s v="food"/>
    <x v="19"/>
  </r>
  <r>
    <x v="2"/>
    <s v="US"/>
    <s v="USD"/>
    <n v="1424742162"/>
    <n v="1422150162"/>
    <b v="0"/>
    <n v="0"/>
    <b v="0"/>
    <s v="food/food trucks"/>
    <n v="0"/>
    <n v="0"/>
    <s v="food"/>
    <x v="19"/>
  </r>
  <r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x v="2"/>
    <s v="US"/>
    <s v="USD"/>
    <n v="1435679100"/>
    <n v="1433006765"/>
    <b v="0"/>
    <n v="0"/>
    <b v="0"/>
    <s v="food/food trucks"/>
    <n v="0"/>
    <n v="0"/>
    <s v="food"/>
    <x v="19"/>
  </r>
  <r>
    <x v="2"/>
    <s v="US"/>
    <s v="USD"/>
    <n v="1427510586"/>
    <n v="1424922186"/>
    <b v="0"/>
    <n v="19"/>
    <b v="0"/>
    <s v="food/food trucks"/>
    <n v="3.85E-2"/>
    <n v="60.789473684210527"/>
    <s v="food"/>
    <x v="19"/>
  </r>
  <r>
    <x v="2"/>
    <s v="US"/>
    <s v="USD"/>
    <n v="1432047989"/>
    <n v="1430233589"/>
    <b v="0"/>
    <n v="0"/>
    <b v="0"/>
    <s v="food/food trucks"/>
    <n v="0"/>
    <n v="0"/>
    <s v="food"/>
    <x v="19"/>
  </r>
  <r>
    <x v="2"/>
    <s v="US"/>
    <s v="USD"/>
    <n v="1411662264"/>
    <n v="1408983864"/>
    <b v="0"/>
    <n v="2"/>
    <b v="0"/>
    <s v="food/food trucks"/>
    <n v="5.8333333333333338E-4"/>
    <n v="17.5"/>
    <s v="food"/>
    <x v="19"/>
  </r>
  <r>
    <x v="2"/>
    <s v="US"/>
    <s v="USD"/>
    <n v="1407604920"/>
    <n v="1405012920"/>
    <b v="0"/>
    <n v="0"/>
    <b v="0"/>
    <s v="food/food trucks"/>
    <n v="0"/>
    <n v="0"/>
    <s v="food"/>
    <x v="19"/>
  </r>
  <r>
    <x v="2"/>
    <s v="US"/>
    <s v="USD"/>
    <n v="1466270582"/>
    <n v="1463678582"/>
    <b v="0"/>
    <n v="0"/>
    <b v="0"/>
    <s v="food/food trucks"/>
    <n v="0"/>
    <n v="0"/>
    <s v="food"/>
    <x v="19"/>
  </r>
  <r>
    <x v="2"/>
    <s v="US"/>
    <s v="USD"/>
    <n v="1404623330"/>
    <n v="1401685730"/>
    <b v="0"/>
    <n v="25"/>
    <b v="0"/>
    <s v="food/food trucks"/>
    <n v="0.20705000000000001"/>
    <n v="82.82"/>
    <s v="food"/>
    <x v="19"/>
  </r>
  <r>
    <x v="2"/>
    <s v="US"/>
    <s v="USD"/>
    <n v="1435291200"/>
    <n v="1432640342"/>
    <b v="0"/>
    <n v="8"/>
    <b v="0"/>
    <s v="food/food trucks"/>
    <n v="0.19139999999999999"/>
    <n v="358.875"/>
    <s v="food"/>
    <x v="19"/>
  </r>
  <r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x v="2"/>
    <s v="US"/>
    <s v="USD"/>
    <n v="1474507065"/>
    <n v="1471915065"/>
    <b v="0"/>
    <n v="3"/>
    <b v="0"/>
    <s v="food/food trucks"/>
    <n v="5.6666666666666664E-2"/>
    <n v="340"/>
    <s v="food"/>
    <x v="19"/>
  </r>
  <r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x v="2"/>
    <s v="GB"/>
    <s v="GBP"/>
    <n v="1433021171"/>
    <n v="1430429171"/>
    <b v="0"/>
    <n v="2"/>
    <b v="0"/>
    <s v="food/food trucks"/>
    <n v="4.0000000000000001E-3"/>
    <n v="50"/>
    <s v="food"/>
    <x v="19"/>
  </r>
  <r>
    <x v="2"/>
    <s v="US"/>
    <s v="USD"/>
    <n v="1415909927"/>
    <n v="1414351127"/>
    <b v="0"/>
    <n v="1"/>
    <b v="0"/>
    <s v="food/food trucks"/>
    <n v="1E-3"/>
    <n v="25"/>
    <s v="food"/>
    <x v="19"/>
  </r>
  <r>
    <x v="2"/>
    <s v="US"/>
    <s v="USD"/>
    <n v="1408551752"/>
    <n v="1405959752"/>
    <b v="0"/>
    <n v="0"/>
    <b v="0"/>
    <s v="food/food trucks"/>
    <n v="0"/>
    <n v="0"/>
    <s v="food"/>
    <x v="19"/>
  </r>
  <r>
    <x v="2"/>
    <s v="US"/>
    <s v="USD"/>
    <n v="1438576057"/>
    <n v="1435552057"/>
    <b v="0"/>
    <n v="1"/>
    <b v="0"/>
    <s v="food/food trucks"/>
    <n v="2.4000000000000001E-4"/>
    <n v="30"/>
    <s v="food"/>
    <x v="19"/>
  </r>
  <r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x v="2"/>
    <s v="US"/>
    <s v="USD"/>
    <n v="1436981339"/>
    <n v="1434389339"/>
    <b v="0"/>
    <n v="9"/>
    <b v="0"/>
    <s v="food/food trucks"/>
    <n v="2.9250000000000002E-2"/>
    <n v="65"/>
    <s v="food"/>
    <x v="19"/>
  </r>
  <r>
    <x v="2"/>
    <s v="AU"/>
    <s v="AUD"/>
    <n v="1488805200"/>
    <n v="1484094498"/>
    <b v="0"/>
    <n v="1"/>
    <b v="0"/>
    <s v="food/food trucks"/>
    <n v="5.7142857142857142E-5"/>
    <n v="10"/>
    <s v="food"/>
    <x v="19"/>
  </r>
  <r>
    <x v="2"/>
    <s v="GB"/>
    <s v="GBP"/>
    <n v="1413388296"/>
    <n v="1410796296"/>
    <b v="0"/>
    <n v="0"/>
    <b v="0"/>
    <s v="food/food trucks"/>
    <n v="0"/>
    <n v="0"/>
    <s v="food"/>
    <x v="19"/>
  </r>
  <r>
    <x v="2"/>
    <s v="US"/>
    <s v="USD"/>
    <n v="1408225452"/>
    <n v="1405633452"/>
    <b v="0"/>
    <n v="1"/>
    <b v="0"/>
    <s v="food/food trucks"/>
    <n v="6.666666666666667E-5"/>
    <n v="5"/>
    <s v="food"/>
    <x v="19"/>
  </r>
  <r>
    <x v="2"/>
    <s v="CA"/>
    <s v="CAD"/>
    <n v="1446052627"/>
    <n v="1443460627"/>
    <b v="0"/>
    <n v="5"/>
    <b v="0"/>
    <s v="food/food trucks"/>
    <n v="5.3333333333333337E-2"/>
    <n v="640"/>
    <s v="food"/>
    <x v="19"/>
  </r>
  <r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x v="2"/>
    <s v="US"/>
    <s v="USD"/>
    <n v="1484239320"/>
    <n v="1482609088"/>
    <b v="0"/>
    <n v="4"/>
    <b v="0"/>
    <s v="food/food trucks"/>
    <n v="4.2000000000000003E-2"/>
    <n v="10.5"/>
    <s v="food"/>
    <x v="19"/>
  </r>
  <r>
    <x v="2"/>
    <s v="US"/>
    <s v="USD"/>
    <n v="1478059140"/>
    <n v="1476391223"/>
    <b v="0"/>
    <n v="3"/>
    <b v="0"/>
    <s v="food/food trucks"/>
    <n v="0.04"/>
    <n v="33.333333333333336"/>
    <s v="food"/>
    <x v="19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s v="US"/>
    <s v="USD"/>
    <n v="1382478278"/>
    <n v="1377294278"/>
    <b v="0"/>
    <n v="3"/>
    <b v="0"/>
    <s v="music/world music"/>
    <n v="4.3999999999999997E-2"/>
    <n v="44"/>
    <s v="music"/>
    <x v="21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s v="US"/>
    <s v="USD"/>
    <n v="1407394800"/>
    <n v="1404770616"/>
    <b v="0"/>
    <n v="0"/>
    <b v="0"/>
    <s v="music/world music"/>
    <n v="0"/>
    <n v="0"/>
    <s v="music"/>
    <x v="21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x v="1"/>
    <s v="US"/>
    <s v="USD"/>
    <n v="1334592000"/>
    <n v="1331982127"/>
    <b v="0"/>
    <n v="1"/>
    <b v="0"/>
    <s v="music/world music"/>
    <n v="9.0909090909090905E-3"/>
    <n v="25"/>
    <s v="music"/>
    <x v="21"/>
  </r>
  <r>
    <x v="1"/>
    <s v="US"/>
    <s v="USD"/>
    <n v="1298589630"/>
    <n v="1295997630"/>
    <b v="0"/>
    <n v="0"/>
    <b v="0"/>
    <s v="music/world music"/>
    <n v="0"/>
    <n v="0"/>
    <s v="music"/>
    <x v="21"/>
  </r>
  <r>
    <x v="1"/>
    <s v="US"/>
    <s v="USD"/>
    <n v="1440723600"/>
    <n v="1436394968"/>
    <b v="0"/>
    <n v="0"/>
    <b v="0"/>
    <s v="music/world music"/>
    <n v="0"/>
    <n v="0"/>
    <s v="music"/>
    <x v="21"/>
  </r>
  <r>
    <x v="1"/>
    <s v="US"/>
    <s v="USD"/>
    <n v="1381090870"/>
    <n v="1377030070"/>
    <b v="0"/>
    <n v="1"/>
    <b v="0"/>
    <s v="music/world music"/>
    <n v="8.0000000000000002E-3"/>
    <n v="40"/>
    <s v="music"/>
    <x v="21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x v="1"/>
    <s v="GB"/>
    <s v="GBP"/>
    <n v="1422903342"/>
    <n v="1420311342"/>
    <b v="0"/>
    <n v="0"/>
    <b v="0"/>
    <s v="music/world music"/>
    <n v="0"/>
    <n v="0"/>
    <s v="music"/>
    <x v="21"/>
  </r>
  <r>
    <x v="1"/>
    <s v="US"/>
    <s v="USD"/>
    <n v="1387077299"/>
    <n v="1383621299"/>
    <b v="0"/>
    <n v="6"/>
    <b v="0"/>
    <s v="music/world music"/>
    <n v="2.787363950092912E-2"/>
    <n v="35"/>
    <s v="music"/>
    <x v="21"/>
  </r>
  <r>
    <x v="1"/>
    <s v="US"/>
    <s v="USD"/>
    <n v="1343491200"/>
    <n v="1342801164"/>
    <b v="0"/>
    <n v="0"/>
    <b v="0"/>
    <s v="music/world music"/>
    <n v="0"/>
    <n v="0"/>
    <s v="music"/>
    <x v="21"/>
  </r>
  <r>
    <x v="1"/>
    <s v="US"/>
    <s v="USD"/>
    <n v="1345790865"/>
    <n v="1344062865"/>
    <b v="0"/>
    <n v="0"/>
    <b v="0"/>
    <s v="music/world music"/>
    <n v="0"/>
    <n v="0"/>
    <s v="music"/>
    <x v="21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x v="1"/>
    <s v="US"/>
    <s v="USD"/>
    <n v="1325804767"/>
    <n v="1323212767"/>
    <b v="0"/>
    <n v="0"/>
    <b v="0"/>
    <s v="music/world music"/>
    <n v="0"/>
    <n v="0"/>
    <s v="music"/>
    <x v="21"/>
  </r>
  <r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x v="1"/>
    <s v="US"/>
    <s v="USD"/>
    <n v="1315747080"/>
    <n v="1314417502"/>
    <b v="0"/>
    <n v="1"/>
    <b v="0"/>
    <s v="music/world music"/>
    <n v="5.4884742041712408E-3"/>
    <n v="5"/>
    <s v="music"/>
    <x v="21"/>
  </r>
  <r>
    <x v="1"/>
    <s v="US"/>
    <s v="USD"/>
    <n v="1310158800"/>
    <n v="1304888771"/>
    <b v="0"/>
    <n v="38"/>
    <b v="0"/>
    <s v="music/world music"/>
    <n v="0.14091666666666666"/>
    <n v="44.5"/>
    <s v="music"/>
    <x v="21"/>
  </r>
  <r>
    <x v="0"/>
    <s v="US"/>
    <s v="USD"/>
    <n v="1366664400"/>
    <n v="1363981723"/>
    <b v="1"/>
    <n v="45"/>
    <b v="1"/>
    <s v="music/rock"/>
    <n v="1.038"/>
    <n v="46.133333333333333"/>
    <s v="music"/>
    <x v="11"/>
  </r>
  <r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x v="0"/>
    <s v="US"/>
    <s v="USD"/>
    <n v="1323136949"/>
    <n v="1319245349"/>
    <b v="1"/>
    <n v="31"/>
    <b v="1"/>
    <s v="music/rock"/>
    <n v="1.17"/>
    <n v="75.483870967741936"/>
    <s v="music"/>
    <x v="11"/>
  </r>
  <r>
    <x v="0"/>
    <s v="US"/>
    <s v="USD"/>
    <n v="1367823655"/>
    <n v="1365231655"/>
    <b v="1"/>
    <n v="50"/>
    <b v="1"/>
    <s v="music/rock"/>
    <n v="1.2214285714285715"/>
    <n v="85.5"/>
    <s v="music"/>
    <x v="11"/>
  </r>
  <r>
    <x v="0"/>
    <s v="US"/>
    <s v="USD"/>
    <n v="1402642740"/>
    <n v="1399563953"/>
    <b v="1"/>
    <n v="59"/>
    <b v="1"/>
    <s v="music/rock"/>
    <n v="1.5164"/>
    <n v="64.254237288135599"/>
    <s v="music"/>
    <x v="11"/>
  </r>
  <r>
    <x v="0"/>
    <s v="US"/>
    <s v="USD"/>
    <n v="1341683211"/>
    <n v="1339091211"/>
    <b v="1"/>
    <n v="81"/>
    <b v="1"/>
    <s v="music/rock"/>
    <n v="1.0444"/>
    <n v="64.46913580246914"/>
    <s v="music"/>
    <x v="11"/>
  </r>
  <r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x v="0"/>
    <s v="US"/>
    <s v="USD"/>
    <n v="1316979167"/>
    <n v="1311795167"/>
    <b v="1"/>
    <n v="74"/>
    <b v="1"/>
    <s v="music/rock"/>
    <n v="1.018"/>
    <n v="82.540540540540547"/>
    <s v="music"/>
    <x v="11"/>
  </r>
  <r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x v="0"/>
    <s v="US"/>
    <s v="USD"/>
    <n v="1402286340"/>
    <n v="1399504664"/>
    <b v="1"/>
    <n v="96"/>
    <b v="1"/>
    <s v="music/rock"/>
    <n v="1.0424"/>
    <n v="27.145833333333332"/>
    <s v="music"/>
    <x v="11"/>
  </r>
  <r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x v="0"/>
    <s v="US"/>
    <s v="USD"/>
    <n v="1390983227"/>
    <n v="1388391227"/>
    <b v="1"/>
    <n v="52"/>
    <b v="1"/>
    <s v="music/rock"/>
    <n v="1.0125"/>
    <n v="38.942307692307693"/>
    <s v="music"/>
    <x v="11"/>
  </r>
  <r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x v="0"/>
    <s v="US"/>
    <s v="USD"/>
    <n v="1396054800"/>
    <n v="1393034470"/>
    <b v="1"/>
    <n v="41"/>
    <b v="1"/>
    <s v="music/rock"/>
    <n v="1.19"/>
    <n v="43.536585365853661"/>
    <s v="music"/>
    <x v="11"/>
  </r>
  <r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x v="0"/>
    <s v="US"/>
    <s v="USD"/>
    <n v="1389474145"/>
    <n v="1386882145"/>
    <b v="1"/>
    <n v="50"/>
    <b v="1"/>
    <s v="music/rock"/>
    <n v="1.0047368421052632"/>
    <n v="190.9"/>
    <s v="music"/>
    <x v="11"/>
  </r>
  <r>
    <x v="0"/>
    <s v="US"/>
    <s v="USD"/>
    <n v="1374674558"/>
    <n v="1372082558"/>
    <b v="1"/>
    <n v="159"/>
    <b v="1"/>
    <s v="music/rock"/>
    <n v="1.018"/>
    <n v="140.85534591194968"/>
    <s v="music"/>
    <x v="11"/>
  </r>
  <r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x v="0"/>
    <s v="US"/>
    <s v="USD"/>
    <n v="1332704042"/>
    <n v="1327523642"/>
    <b v="1"/>
    <n v="169"/>
    <b v="1"/>
    <s v="music/rock"/>
    <n v="1.1472"/>
    <n v="67.881656804733723"/>
    <s v="music"/>
    <x v="11"/>
  </r>
  <r>
    <x v="0"/>
    <s v="US"/>
    <s v="USD"/>
    <n v="1384363459"/>
    <n v="1381767859"/>
    <b v="1"/>
    <n v="31"/>
    <b v="1"/>
    <s v="music/rock"/>
    <n v="1.018"/>
    <n v="246.29032258064515"/>
    <s v="music"/>
    <x v="11"/>
  </r>
  <r>
    <x v="0"/>
    <s v="US"/>
    <s v="USD"/>
    <n v="1276574400"/>
    <n v="1270576379"/>
    <b v="1"/>
    <n v="28"/>
    <b v="1"/>
    <s v="music/rock"/>
    <n v="1.06"/>
    <n v="189.28571428571428"/>
    <s v="music"/>
    <x v="11"/>
  </r>
  <r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x v="0"/>
    <s v="US"/>
    <s v="USD"/>
    <n v="1362974400"/>
    <n v="1360948389"/>
    <b v="1"/>
    <n v="22"/>
    <b v="1"/>
    <s v="music/rock"/>
    <n v="2.1105"/>
    <n v="95.931818181818187"/>
    <s v="music"/>
    <x v="11"/>
  </r>
  <r>
    <x v="0"/>
    <s v="US"/>
    <s v="USD"/>
    <n v="1483203540"/>
    <n v="1481175482"/>
    <b v="0"/>
    <n v="31"/>
    <b v="1"/>
    <s v="theater/plays"/>
    <n v="1.01"/>
    <n v="65.161290322580641"/>
    <s v="theater"/>
    <x v="6"/>
  </r>
  <r>
    <x v="0"/>
    <s v="GB"/>
    <s v="GBP"/>
    <n v="1434808775"/>
    <n v="1433512775"/>
    <b v="0"/>
    <n v="63"/>
    <b v="1"/>
    <s v="theater/plays"/>
    <n v="1.0165"/>
    <n v="32.269841269841272"/>
    <s v="theater"/>
    <x v="6"/>
  </r>
  <r>
    <x v="0"/>
    <s v="GB"/>
    <s v="GBP"/>
    <n v="1424181600"/>
    <n v="1423041227"/>
    <b v="0"/>
    <n v="20"/>
    <b v="1"/>
    <s v="theater/plays"/>
    <n v="1.0833333333333333"/>
    <n v="81.25"/>
    <s v="theater"/>
    <x v="6"/>
  </r>
  <r>
    <x v="0"/>
    <s v="GB"/>
    <s v="GBP"/>
    <n v="1434120856"/>
    <n v="1428936856"/>
    <b v="0"/>
    <n v="25"/>
    <b v="1"/>
    <s v="theater/plays"/>
    <n v="2.42"/>
    <n v="24.2"/>
    <s v="theater"/>
    <x v="6"/>
  </r>
  <r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x v="0"/>
    <s v="GB"/>
    <s v="GBP"/>
    <n v="1445252400"/>
    <n v="1443696797"/>
    <b v="0"/>
    <n v="22"/>
    <b v="1"/>
    <s v="theater/plays"/>
    <n v="1.22"/>
    <n v="27.727272727272727"/>
    <s v="theater"/>
    <x v="6"/>
  </r>
  <r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x v="0"/>
    <s v="GB"/>
    <s v="GBP"/>
    <n v="1461860432"/>
    <n v="1459268432"/>
    <b v="0"/>
    <n v="33"/>
    <b v="1"/>
    <s v="theater/plays"/>
    <n v="1.0465"/>
    <n v="63.424242424242422"/>
    <s v="theater"/>
    <x v="6"/>
  </r>
  <r>
    <x v="0"/>
    <s v="US"/>
    <s v="USD"/>
    <n v="1436902359"/>
    <n v="1434310359"/>
    <b v="0"/>
    <n v="32"/>
    <b v="1"/>
    <s v="theater/plays"/>
    <n v="1.24"/>
    <n v="135.625"/>
    <s v="theater"/>
    <x v="6"/>
  </r>
  <r>
    <x v="0"/>
    <s v="US"/>
    <s v="USD"/>
    <n v="1464807420"/>
    <n v="1461427938"/>
    <b v="0"/>
    <n v="24"/>
    <b v="1"/>
    <s v="theater/plays"/>
    <n v="1.35"/>
    <n v="168.75"/>
    <s v="theater"/>
    <x v="6"/>
  </r>
  <r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x v="0"/>
    <s v="US"/>
    <s v="USD"/>
    <n v="1480559011"/>
    <n v="1477963411"/>
    <b v="0"/>
    <n v="50"/>
    <b v="1"/>
    <s v="theater/plays"/>
    <n v="1"/>
    <n v="50"/>
    <s v="theater"/>
    <x v="6"/>
  </r>
  <r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x v="1"/>
    <s v="US"/>
    <s v="USD"/>
    <n v="1471435554"/>
    <n v="1468843554"/>
    <b v="0"/>
    <n v="34"/>
    <b v="0"/>
    <s v="technology/wearables"/>
    <n v="1.3668E-2"/>
    <n v="100.5"/>
    <s v="technology"/>
    <x v="8"/>
  </r>
  <r>
    <x v="1"/>
    <s v="CH"/>
    <s v="CHF"/>
    <n v="1485480408"/>
    <n v="1482888408"/>
    <b v="0"/>
    <n v="0"/>
    <b v="0"/>
    <s v="technology/wearables"/>
    <n v="0"/>
    <n v="0"/>
    <s v="technology"/>
    <x v="8"/>
  </r>
  <r>
    <x v="1"/>
    <s v="AU"/>
    <s v="AUD"/>
    <n v="1405478025"/>
    <n v="1402886025"/>
    <b v="0"/>
    <n v="0"/>
    <b v="0"/>
    <s v="technology/wearables"/>
    <n v="0"/>
    <n v="0"/>
    <s v="technology"/>
    <x v="8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s v="US"/>
    <s v="USD"/>
    <n v="1449354502"/>
    <n v="1446762502"/>
    <b v="0"/>
    <n v="16"/>
    <b v="0"/>
    <s v="technology/wearables"/>
    <n v="0.1976"/>
    <n v="308.75"/>
    <s v="technology"/>
    <x v="8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s v="US"/>
    <s v="USD"/>
    <n v="1408112253"/>
    <n v="1405520253"/>
    <b v="0"/>
    <n v="0"/>
    <b v="0"/>
    <s v="technology/wearables"/>
    <n v="0"/>
    <n v="0"/>
    <s v="technology"/>
    <x v="8"/>
  </r>
  <r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x v="1"/>
    <s v="US"/>
    <s v="USD"/>
    <n v="1437161739"/>
    <n v="1434569739"/>
    <b v="0"/>
    <n v="1"/>
    <b v="0"/>
    <s v="technology/wearables"/>
    <n v="2E-3"/>
    <n v="100"/>
    <s v="technology"/>
    <x v="8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s v="GB"/>
    <s v="GBP"/>
    <n v="1465672979"/>
    <n v="1463080979"/>
    <b v="0"/>
    <n v="64"/>
    <b v="1"/>
    <s v="publishing/nonfiction"/>
    <n v="1.3025"/>
    <n v="24.421875"/>
    <s v="publishing"/>
    <x v="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s v="US"/>
    <s v="USD"/>
    <n v="1378592731"/>
    <n v="1373408731"/>
    <b v="0"/>
    <n v="25"/>
    <b v="1"/>
    <s v="publishing/nonfiction"/>
    <n v="1.091"/>
    <n v="43.64"/>
    <s v="publishing"/>
    <x v="9"/>
  </r>
  <r>
    <x v="0"/>
    <s v="US"/>
    <s v="USD"/>
    <n v="1455523140"/>
    <n v="1453925727"/>
    <b v="0"/>
    <n v="5"/>
    <b v="1"/>
    <s v="publishing/nonfiction"/>
    <n v="1"/>
    <n v="40"/>
    <s v="publishing"/>
    <x v="9"/>
  </r>
  <r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x v="0"/>
    <s v="US"/>
    <s v="USD"/>
    <n v="1434342894"/>
    <n v="1432269294"/>
    <b v="0"/>
    <n v="87"/>
    <b v="1"/>
    <s v="music/rock"/>
    <n v="1.107"/>
    <n v="63.620689655172413"/>
    <s v="music"/>
    <x v="11"/>
  </r>
  <r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x v="0"/>
    <s v="US"/>
    <s v="USD"/>
    <n v="1381881890"/>
    <n v="1380585890"/>
    <b v="0"/>
    <n v="20"/>
    <b v="1"/>
    <s v="music/rock"/>
    <n v="1.0366666666666666"/>
    <n v="77.75"/>
    <s v="music"/>
    <x v="11"/>
  </r>
  <r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x v="0"/>
    <s v="US"/>
    <s v="USD"/>
    <n v="1342115132"/>
    <n v="1339523132"/>
    <b v="0"/>
    <n v="16"/>
    <b v="1"/>
    <s v="music/rock"/>
    <n v="1.24"/>
    <n v="38.75"/>
    <s v="music"/>
    <x v="11"/>
  </r>
  <r>
    <x v="0"/>
    <s v="US"/>
    <s v="USD"/>
    <n v="1483138233"/>
    <n v="1480546233"/>
    <b v="0"/>
    <n v="52"/>
    <b v="1"/>
    <s v="music/rock"/>
    <n v="1.0501"/>
    <n v="201.94230769230768"/>
    <s v="music"/>
    <x v="11"/>
  </r>
  <r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x v="0"/>
    <s v="US"/>
    <s v="USD"/>
    <n v="1433815200"/>
    <n v="1431886706"/>
    <b v="0"/>
    <n v="5"/>
    <b v="1"/>
    <s v="music/rock"/>
    <n v="4.24"/>
    <n v="21.2"/>
    <s v="music"/>
    <x v="11"/>
  </r>
  <r>
    <x v="0"/>
    <s v="US"/>
    <s v="USD"/>
    <n v="1482988125"/>
    <n v="1480396125"/>
    <b v="0"/>
    <n v="73"/>
    <b v="1"/>
    <s v="music/rock"/>
    <n v="1.071"/>
    <n v="73.356164383561648"/>
    <s v="music"/>
    <x v="11"/>
  </r>
  <r>
    <x v="0"/>
    <s v="US"/>
    <s v="USD"/>
    <n v="1367867536"/>
    <n v="1365275536"/>
    <b v="0"/>
    <n v="148"/>
    <b v="1"/>
    <s v="music/rock"/>
    <n v="1.043625"/>
    <n v="56.412162162162161"/>
    <s v="music"/>
    <x v="11"/>
  </r>
  <r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x v="0"/>
    <s v="DE"/>
    <s v="EUR"/>
    <n v="1461931860"/>
    <n v="1457109121"/>
    <b v="0"/>
    <n v="134"/>
    <b v="1"/>
    <s v="music/rock"/>
    <n v="1.10406125"/>
    <n v="65.914104477611943"/>
    <s v="music"/>
    <x v="11"/>
  </r>
  <r>
    <x v="0"/>
    <s v="US"/>
    <s v="USD"/>
    <n v="1438183889"/>
    <n v="1435591889"/>
    <b v="0"/>
    <n v="14"/>
    <b v="1"/>
    <s v="music/rock"/>
    <n v="2.1875"/>
    <n v="62.5"/>
    <s v="music"/>
    <x v="11"/>
  </r>
  <r>
    <x v="0"/>
    <s v="US"/>
    <s v="USD"/>
    <n v="1433305800"/>
    <n v="1430604395"/>
    <b v="0"/>
    <n v="78"/>
    <b v="1"/>
    <s v="music/rock"/>
    <n v="1.36625"/>
    <n v="70.064102564102569"/>
    <s v="music"/>
    <x v="11"/>
  </r>
  <r>
    <x v="0"/>
    <s v="US"/>
    <s v="USD"/>
    <n v="1476720840"/>
    <n v="1474469117"/>
    <b v="0"/>
    <n v="112"/>
    <b v="1"/>
    <s v="music/rock"/>
    <n v="1.348074"/>
    <n v="60.181874999999998"/>
    <s v="music"/>
    <x v="11"/>
  </r>
  <r>
    <x v="0"/>
    <s v="GB"/>
    <s v="GBP"/>
    <n v="1471087957"/>
    <n v="1468495957"/>
    <b v="0"/>
    <n v="34"/>
    <b v="1"/>
    <s v="music/rock"/>
    <n v="1.454"/>
    <n v="21.382352941176471"/>
    <s v="music"/>
    <x v="11"/>
  </r>
  <r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x v="0"/>
    <s v="US"/>
    <s v="USD"/>
    <n v="1423871882"/>
    <n v="1421279882"/>
    <b v="0"/>
    <n v="73"/>
    <b v="1"/>
    <s v="music/rock"/>
    <n v="1.073"/>
    <n v="88.191780821917803"/>
    <s v="music"/>
    <x v="11"/>
  </r>
  <r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s v="IT"/>
    <s v="EUR"/>
    <n v="1449914400"/>
    <n v="1445336607"/>
    <b v="0"/>
    <n v="3"/>
    <b v="0"/>
    <s v="publishing/translations"/>
    <n v="1.25E-3"/>
    <n v="5"/>
    <s v="publishing"/>
    <x v="22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x v="2"/>
    <s v="US"/>
    <s v="USD"/>
    <n v="1420085535"/>
    <n v="1414897935"/>
    <b v="0"/>
    <n v="0"/>
    <b v="0"/>
    <s v="publishing/translations"/>
    <n v="0"/>
    <n v="0"/>
    <s v="publishing"/>
    <x v="22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s v="IT"/>
    <s v="EUR"/>
    <n v="1455964170"/>
    <n v="1450780170"/>
    <b v="0"/>
    <n v="1"/>
    <b v="0"/>
    <s v="publishing/translations"/>
    <n v="0.05"/>
    <n v="100"/>
    <s v="publishing"/>
    <x v="22"/>
  </r>
  <r>
    <x v="2"/>
    <s v="US"/>
    <s v="USD"/>
    <n v="1483423467"/>
    <n v="1480831467"/>
    <b v="0"/>
    <n v="1"/>
    <b v="0"/>
    <s v="publishing/translations"/>
    <n v="2E-3"/>
    <n v="1"/>
    <s v="publishing"/>
    <x v="22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s v="US"/>
    <s v="USD"/>
    <n v="1448147619"/>
    <n v="1445552019"/>
    <b v="0"/>
    <n v="0"/>
    <b v="0"/>
    <s v="publishing/translations"/>
    <n v="0"/>
    <n v="0"/>
    <s v="publishing"/>
    <x v="22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x v="2"/>
    <s v="ES"/>
    <s v="EUR"/>
    <n v="1456397834"/>
    <n v="1453805834"/>
    <b v="0"/>
    <n v="1"/>
    <b v="0"/>
    <s v="publishing/translations"/>
    <n v="2E-3"/>
    <n v="6"/>
    <s v="publishing"/>
    <x v="22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x v="2"/>
    <s v="SE"/>
    <s v="SEK"/>
    <n v="1423432709"/>
    <n v="1420840709"/>
    <b v="0"/>
    <n v="2"/>
    <b v="0"/>
    <s v="publishing/translations"/>
    <n v="1E-3"/>
    <n v="100"/>
    <s v="publishing"/>
    <x v="22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x v="2"/>
    <s v="US"/>
    <s v="USD"/>
    <n v="1430276959"/>
    <n v="1427684959"/>
    <b v="0"/>
    <n v="0"/>
    <b v="0"/>
    <s v="publishing/translations"/>
    <n v="0"/>
    <n v="0"/>
    <s v="publishing"/>
    <x v="22"/>
  </r>
  <r>
    <x v="2"/>
    <s v="DE"/>
    <s v="EUR"/>
    <n v="1440408120"/>
    <n v="1435224120"/>
    <b v="0"/>
    <n v="0"/>
    <b v="0"/>
    <s v="publishing/translations"/>
    <n v="0"/>
    <n v="0"/>
    <s v="publishing"/>
    <x v="22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x v="2"/>
    <s v="US"/>
    <s v="USD"/>
    <n v="1428629242"/>
    <n v="1426037242"/>
    <b v="0"/>
    <n v="0"/>
    <b v="0"/>
    <s v="publishing/translations"/>
    <n v="0"/>
    <n v="0"/>
    <s v="publishing"/>
    <x v="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s v="US"/>
    <s v="USD"/>
    <n v="1437417828"/>
    <n v="1434825828"/>
    <b v="0"/>
    <n v="0"/>
    <b v="0"/>
    <s v="publishing/translations"/>
    <n v="0"/>
    <n v="0"/>
    <s v="publishing"/>
    <x v="22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s v="IT"/>
    <s v="EUR"/>
    <n v="1444589020"/>
    <n v="1441997020"/>
    <b v="0"/>
    <n v="2"/>
    <b v="0"/>
    <s v="publishing/translations"/>
    <n v="1E-3"/>
    <n v="7.5"/>
    <s v="publishing"/>
    <x v="22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s v="DK"/>
    <s v="DKK"/>
    <n v="1461765300"/>
    <n v="1459198499"/>
    <b v="0"/>
    <n v="8"/>
    <b v="0"/>
    <s v="publishing/translations"/>
    <n v="0.03"/>
    <n v="75"/>
    <s v="publishing"/>
    <x v="22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s v="US"/>
    <s v="USD"/>
    <n v="1464190158"/>
    <n v="1461598158"/>
    <b v="0"/>
    <n v="0"/>
    <b v="0"/>
    <s v="publishing/translations"/>
    <n v="0"/>
    <n v="0"/>
    <s v="publishing"/>
    <x v="22"/>
  </r>
  <r>
    <x v="2"/>
    <s v="FR"/>
    <s v="EUR"/>
    <n v="1483395209"/>
    <n v="1480803209"/>
    <b v="0"/>
    <n v="0"/>
    <b v="0"/>
    <s v="publishing/translations"/>
    <n v="0"/>
    <n v="0"/>
    <s v="publishing"/>
    <x v="22"/>
  </r>
  <r>
    <x v="2"/>
    <s v="DE"/>
    <s v="EUR"/>
    <n v="1442091462"/>
    <n v="1436907462"/>
    <b v="0"/>
    <n v="0"/>
    <b v="0"/>
    <s v="publishing/translations"/>
    <n v="0"/>
    <n v="0"/>
    <s v="publishing"/>
    <x v="22"/>
  </r>
  <r>
    <x v="2"/>
    <s v="DE"/>
    <s v="EUR"/>
    <n v="1434286855"/>
    <n v="1431694855"/>
    <b v="0"/>
    <n v="0"/>
    <b v="0"/>
    <s v="publishing/translations"/>
    <n v="0"/>
    <n v="0"/>
    <s v="publishing"/>
    <x v="22"/>
  </r>
  <r>
    <x v="2"/>
    <s v="IT"/>
    <s v="EUR"/>
    <n v="1461235478"/>
    <n v="1459507478"/>
    <b v="0"/>
    <n v="0"/>
    <b v="0"/>
    <s v="publishing/translations"/>
    <n v="0"/>
    <n v="0"/>
    <s v="publishing"/>
    <x v="22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x v="2"/>
    <s v="AU"/>
    <s v="AUD"/>
    <n v="1432272300"/>
    <n v="1429655318"/>
    <b v="0"/>
    <n v="0"/>
    <b v="0"/>
    <s v="publishing/translations"/>
    <n v="0"/>
    <n v="0"/>
    <s v="publishing"/>
    <x v="22"/>
  </r>
  <r>
    <x v="2"/>
    <s v="US"/>
    <s v="USD"/>
    <n v="1431286105"/>
    <n v="1427138905"/>
    <b v="0"/>
    <n v="0"/>
    <b v="0"/>
    <s v="publishing/translations"/>
    <n v="0"/>
    <n v="0"/>
    <s v="publishing"/>
    <x v="22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x v="1"/>
    <s v="US"/>
    <s v="USD"/>
    <n v="1406566363"/>
    <n v="1403974363"/>
    <b v="0"/>
    <n v="0"/>
    <b v="0"/>
    <s v="publishing/translations"/>
    <n v="0"/>
    <n v="0"/>
    <s v="publishing"/>
    <x v="22"/>
  </r>
  <r>
    <x v="1"/>
    <s v="FR"/>
    <s v="EUR"/>
    <n v="1492270947"/>
    <n v="1488386547"/>
    <b v="0"/>
    <n v="0"/>
    <b v="0"/>
    <s v="publishing/translations"/>
    <n v="0"/>
    <n v="0"/>
    <s v="publishing"/>
    <x v="22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x v="1"/>
    <s v="US"/>
    <s v="USD"/>
    <n v="1409924340"/>
    <n v="1405181320"/>
    <b v="0"/>
    <n v="7"/>
    <b v="0"/>
    <s v="publishing/translations"/>
    <n v="0.105"/>
    <n v="225"/>
    <s v="publishing"/>
    <x v="22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s v="US"/>
    <s v="USD"/>
    <n v="1447281044"/>
    <n v="1444685444"/>
    <b v="0"/>
    <n v="0"/>
    <b v="0"/>
    <s v="publishing/translations"/>
    <n v="0"/>
    <n v="0"/>
    <s v="publishing"/>
    <x v="22"/>
  </r>
  <r>
    <x v="1"/>
    <s v="US"/>
    <s v="USD"/>
    <n v="1407729600"/>
    <n v="1405097760"/>
    <b v="0"/>
    <n v="0"/>
    <b v="0"/>
    <s v="publishing/translations"/>
    <n v="0"/>
    <n v="0"/>
    <s v="publishing"/>
    <x v="22"/>
  </r>
  <r>
    <x v="1"/>
    <s v="DK"/>
    <s v="DKK"/>
    <n v="1449077100"/>
    <n v="1446612896"/>
    <b v="0"/>
    <n v="0"/>
    <b v="0"/>
    <s v="publishing/translations"/>
    <n v="0"/>
    <n v="0"/>
    <s v="publishing"/>
    <x v="22"/>
  </r>
  <r>
    <x v="1"/>
    <s v="US"/>
    <s v="USD"/>
    <n v="1417391100"/>
    <n v="1412371898"/>
    <b v="0"/>
    <n v="0"/>
    <b v="0"/>
    <s v="publishing/translations"/>
    <n v="0"/>
    <n v="0"/>
    <s v="publishing"/>
    <x v="22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x v="2"/>
    <s v="US"/>
    <s v="USD"/>
    <n v="1347004260"/>
    <n v="1345062936"/>
    <b v="0"/>
    <n v="1"/>
    <b v="0"/>
    <s v="publishing/fiction"/>
    <n v="1E-3"/>
    <n v="5"/>
    <s v="publishing"/>
    <x v="10"/>
  </r>
  <r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x v="2"/>
    <s v="US"/>
    <s v="USD"/>
    <n v="1342882260"/>
    <n v="1337834963"/>
    <b v="0"/>
    <n v="0"/>
    <b v="0"/>
    <s v="publishing/fiction"/>
    <n v="0"/>
    <n v="0"/>
    <s v="publishing"/>
    <x v="10"/>
  </r>
  <r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x v="2"/>
    <s v="US"/>
    <s v="USD"/>
    <n v="1470175271"/>
    <n v="1467583271"/>
    <b v="0"/>
    <n v="0"/>
    <b v="0"/>
    <s v="publishing/fiction"/>
    <n v="0"/>
    <n v="0"/>
    <s v="publishing"/>
    <x v="10"/>
  </r>
  <r>
    <x v="2"/>
    <s v="AU"/>
    <s v="AUD"/>
    <n v="1388928660"/>
    <n v="1386336660"/>
    <b v="0"/>
    <n v="6"/>
    <b v="0"/>
    <s v="publishing/fiction"/>
    <n v="2.4E-2"/>
    <n v="60"/>
    <s v="publishing"/>
    <x v="10"/>
  </r>
  <r>
    <x v="2"/>
    <s v="US"/>
    <s v="USD"/>
    <n v="1352994052"/>
    <n v="1350398452"/>
    <b v="0"/>
    <n v="0"/>
    <b v="0"/>
    <s v="publishing/fiction"/>
    <n v="0"/>
    <n v="0"/>
    <s v="publishing"/>
    <x v="10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x v="2"/>
    <s v="US"/>
    <s v="USD"/>
    <n v="1371415675"/>
    <n v="1368823675"/>
    <b v="0"/>
    <n v="0"/>
    <b v="0"/>
    <s v="publishing/fiction"/>
    <n v="0"/>
    <n v="0"/>
    <s v="publishing"/>
    <x v="10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s v="US"/>
    <s v="USD"/>
    <n v="1314471431"/>
    <n v="1311879431"/>
    <b v="0"/>
    <n v="0"/>
    <b v="0"/>
    <s v="publishing/fiction"/>
    <n v="0"/>
    <n v="0"/>
    <s v="publishing"/>
    <x v="10"/>
  </r>
  <r>
    <x v="2"/>
    <s v="US"/>
    <s v="USD"/>
    <n v="1410866659"/>
    <n v="1405682659"/>
    <b v="0"/>
    <n v="0"/>
    <b v="0"/>
    <s v="publishing/fiction"/>
    <n v="0"/>
    <n v="0"/>
    <s v="publishing"/>
    <x v="10"/>
  </r>
  <r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x v="2"/>
    <s v="US"/>
    <s v="USD"/>
    <n v="1409787378"/>
    <n v="1405899378"/>
    <b v="0"/>
    <n v="3"/>
    <b v="0"/>
    <s v="publishing/fiction"/>
    <n v="1.9E-2"/>
    <n v="19"/>
    <s v="publishing"/>
    <x v="10"/>
  </r>
  <r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x v="2"/>
    <s v="CA"/>
    <s v="CAD"/>
    <n v="1435708500"/>
    <n v="1434412500"/>
    <b v="0"/>
    <n v="1"/>
    <b v="0"/>
    <s v="photography/nature"/>
    <n v="0.04"/>
    <n v="20"/>
    <s v="photography"/>
    <x v="24"/>
  </r>
  <r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x v="2"/>
    <s v="US"/>
    <s v="USD"/>
    <n v="1427847480"/>
    <n v="1424222024"/>
    <b v="0"/>
    <n v="0"/>
    <b v="0"/>
    <s v="photography/nature"/>
    <n v="0"/>
    <n v="0"/>
    <s v="photography"/>
    <x v="24"/>
  </r>
  <r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s v="US"/>
    <s v="USD"/>
    <n v="1487844882"/>
    <n v="1487240082"/>
    <b v="0"/>
    <n v="0"/>
    <b v="0"/>
    <s v="photography/nature"/>
    <n v="0"/>
    <n v="0"/>
    <s v="photography"/>
    <x v="24"/>
  </r>
  <r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s v="US"/>
    <s v="USD"/>
    <n v="1432756039"/>
    <n v="1430164039"/>
    <b v="0"/>
    <n v="0"/>
    <b v="0"/>
    <s v="photography/nature"/>
    <n v="0"/>
    <n v="0"/>
    <s v="photography"/>
    <x v="24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x v="2"/>
    <s v="US"/>
    <s v="USD"/>
    <n v="1441176447"/>
    <n v="1438584447"/>
    <b v="0"/>
    <n v="0"/>
    <b v="0"/>
    <s v="photography/nature"/>
    <n v="0"/>
    <n v="0"/>
    <s v="photography"/>
    <x v="24"/>
  </r>
  <r>
    <x v="2"/>
    <s v="AU"/>
    <s v="AUD"/>
    <n v="1438495390"/>
    <n v="1435903390"/>
    <b v="0"/>
    <n v="0"/>
    <b v="0"/>
    <s v="photography/nature"/>
    <n v="0"/>
    <n v="0"/>
    <s v="photography"/>
    <x v="24"/>
  </r>
  <r>
    <x v="2"/>
    <s v="US"/>
    <s v="USD"/>
    <n v="1442509200"/>
    <n v="1440513832"/>
    <b v="0"/>
    <n v="0"/>
    <b v="0"/>
    <s v="photography/nature"/>
    <n v="0"/>
    <n v="0"/>
    <s v="photography"/>
    <x v="24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s v="US"/>
    <s v="USD"/>
    <n v="1411227633"/>
    <n v="1408549233"/>
    <b v="0"/>
    <n v="1"/>
    <b v="0"/>
    <s v="photography/nature"/>
    <n v="0.04"/>
    <n v="100"/>
    <s v="photography"/>
    <x v="24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x v="1"/>
    <s v="US"/>
    <s v="USD"/>
    <n v="1259715000"/>
    <n v="1253712916"/>
    <b v="0"/>
    <n v="0"/>
    <b v="0"/>
    <s v="publishing/art books"/>
    <n v="0"/>
    <n v="0"/>
    <s v="publishing"/>
    <x v="25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x v="1"/>
    <s v="US"/>
    <s v="USD"/>
    <n v="1432843500"/>
    <n v="1430124509"/>
    <b v="0"/>
    <n v="1"/>
    <b v="0"/>
    <s v="publishing/art books"/>
    <n v="1E-3"/>
    <n v="10"/>
    <s v="publishing"/>
    <x v="25"/>
  </r>
  <r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x v="1"/>
    <s v="US"/>
    <s v="USD"/>
    <n v="1369498714"/>
    <n v="1366906714"/>
    <b v="0"/>
    <n v="0"/>
    <b v="0"/>
    <s v="publishing/art books"/>
    <n v="0"/>
    <n v="0"/>
    <s v="publishing"/>
    <x v="25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x v="1"/>
    <s v="US"/>
    <s v="USD"/>
    <n v="1435698368"/>
    <n v="1431810368"/>
    <b v="0"/>
    <n v="10"/>
    <b v="0"/>
    <s v="publishing/art books"/>
    <n v="0.13"/>
    <n v="65"/>
    <s v="publishing"/>
    <x v="25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x v="1"/>
    <s v="US"/>
    <s v="USD"/>
    <n v="1337562726"/>
    <n v="1332378726"/>
    <b v="0"/>
    <n v="0"/>
    <b v="0"/>
    <s v="publishing/art books"/>
    <n v="0"/>
    <n v="0"/>
    <s v="publishing"/>
    <x v="25"/>
  </r>
  <r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x v="2"/>
    <s v="US"/>
    <s v="USD"/>
    <n v="1401464101"/>
    <n v="1400600101"/>
    <b v="0"/>
    <n v="0"/>
    <b v="0"/>
    <s v="photography/places"/>
    <n v="0"/>
    <n v="0"/>
    <s v="photography"/>
    <x v="26"/>
  </r>
  <r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x v="2"/>
    <s v="US"/>
    <s v="USD"/>
    <n v="1428197422"/>
    <n v="1425609022"/>
    <b v="0"/>
    <n v="0"/>
    <b v="0"/>
    <s v="photography/places"/>
    <n v="0"/>
    <n v="0"/>
    <s v="photography"/>
    <x v="26"/>
  </r>
  <r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x v="2"/>
    <s v="US"/>
    <s v="USD"/>
    <n v="1422735120"/>
    <n v="1420091999"/>
    <b v="0"/>
    <n v="0"/>
    <b v="0"/>
    <s v="photography/places"/>
    <n v="0"/>
    <n v="0"/>
    <s v="photography"/>
    <x v="26"/>
  </r>
  <r>
    <x v="2"/>
    <s v="US"/>
    <s v="USD"/>
    <n v="1444433886"/>
    <n v="1441841886"/>
    <b v="0"/>
    <n v="0"/>
    <b v="0"/>
    <s v="photography/places"/>
    <n v="0"/>
    <n v="0"/>
    <s v="photography"/>
    <x v="26"/>
  </r>
  <r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s v="US"/>
    <s v="USD"/>
    <n v="1427503485"/>
    <n v="1423619085"/>
    <b v="0"/>
    <n v="0"/>
    <b v="0"/>
    <s v="photography/places"/>
    <n v="0"/>
    <n v="0"/>
    <s v="photography"/>
    <x v="26"/>
  </r>
  <r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x v="2"/>
    <s v="US"/>
    <s v="USD"/>
    <n v="1403122380"/>
    <n v="1400634728"/>
    <b v="0"/>
    <n v="7"/>
    <b v="0"/>
    <s v="photography/places"/>
    <n v="2.8E-3"/>
    <n v="40"/>
    <s v="photography"/>
    <x v="26"/>
  </r>
  <r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x v="2"/>
    <s v="US"/>
    <s v="USD"/>
    <n v="1474360197"/>
    <n v="1471768197"/>
    <b v="0"/>
    <n v="0"/>
    <b v="0"/>
    <s v="photography/places"/>
    <n v="0"/>
    <n v="0"/>
    <s v="photography"/>
    <x v="26"/>
  </r>
  <r>
    <x v="2"/>
    <s v="US"/>
    <s v="USD"/>
    <n v="1437926458"/>
    <n v="1432742458"/>
    <b v="0"/>
    <n v="1"/>
    <b v="0"/>
    <s v="photography/places"/>
    <n v="1.25E-3"/>
    <n v="1"/>
    <s v="photography"/>
    <x v="26"/>
  </r>
  <r>
    <x v="2"/>
    <s v="GB"/>
    <s v="GBP"/>
    <n v="1460116576"/>
    <n v="1457528176"/>
    <b v="0"/>
    <n v="0"/>
    <b v="0"/>
    <s v="photography/places"/>
    <n v="0"/>
    <n v="0"/>
    <s v="photography"/>
    <x v="2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s v="US"/>
    <s v="USD"/>
    <n v="1304561633"/>
    <n v="1301969633"/>
    <b v="0"/>
    <n v="56"/>
    <b v="1"/>
    <s v="music/rock"/>
    <n v="1.082492"/>
    <n v="48.325535714285714"/>
    <s v="music"/>
    <x v="11"/>
  </r>
  <r>
    <x v="0"/>
    <s v="US"/>
    <s v="USD"/>
    <n v="1318633200"/>
    <n v="1314947317"/>
    <b v="0"/>
    <n v="32"/>
    <b v="1"/>
    <s v="music/rock"/>
    <n v="1.0016666666666667"/>
    <n v="46.953125"/>
    <s v="music"/>
    <x v="11"/>
  </r>
  <r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x v="0"/>
    <s v="US"/>
    <s v="USD"/>
    <n v="1300930838"/>
    <n v="1293158438"/>
    <b v="0"/>
    <n v="92"/>
    <b v="1"/>
    <s v="music/rock"/>
    <n v="1.01004125"/>
    <n v="87.829673913043479"/>
    <s v="music"/>
    <x v="11"/>
  </r>
  <r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x v="0"/>
    <s v="US"/>
    <s v="USD"/>
    <n v="1388553960"/>
    <n v="1385754986"/>
    <b v="0"/>
    <n v="23"/>
    <b v="1"/>
    <s v="music/rock"/>
    <n v="1.0125"/>
    <n v="52.826086956521742"/>
    <s v="music"/>
    <x v="11"/>
  </r>
  <r>
    <x v="0"/>
    <s v="US"/>
    <s v="USD"/>
    <n v="1320220800"/>
    <n v="1315612909"/>
    <b v="0"/>
    <n v="4"/>
    <b v="1"/>
    <s v="music/rock"/>
    <n v="1.1833333333333333"/>
    <n v="443.75"/>
    <s v="music"/>
    <x v="11"/>
  </r>
  <r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x v="0"/>
    <s v="US"/>
    <s v="USD"/>
    <n v="1370390432"/>
    <n v="1368576032"/>
    <b v="0"/>
    <n v="27"/>
    <b v="1"/>
    <s v="music/rock"/>
    <n v="1.25125"/>
    <n v="37.074074074074076"/>
    <s v="music"/>
    <x v="11"/>
  </r>
  <r>
    <x v="0"/>
    <s v="US"/>
    <s v="USD"/>
    <n v="1357160384"/>
    <n v="1354568384"/>
    <b v="0"/>
    <n v="11"/>
    <b v="1"/>
    <s v="music/rock"/>
    <n v="1.1000000000000001"/>
    <n v="50"/>
    <s v="music"/>
    <x v="11"/>
  </r>
  <r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x v="0"/>
    <s v="US"/>
    <s v="USD"/>
    <n v="1353621600"/>
    <n v="1350061821"/>
    <b v="0"/>
    <n v="157"/>
    <b v="1"/>
    <s v="music/rock"/>
    <n v="1.042"/>
    <n v="66.369426751592357"/>
    <s v="music"/>
    <x v="11"/>
  </r>
  <r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x v="0"/>
    <s v="US"/>
    <s v="USD"/>
    <n v="1338177540"/>
    <n v="1333550015"/>
    <b v="0"/>
    <n v="37"/>
    <b v="1"/>
    <s v="music/rock"/>
    <n v="1.212"/>
    <n v="163.78378378378378"/>
    <s v="music"/>
    <x v="11"/>
  </r>
  <r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x v="0"/>
    <s v="US"/>
    <s v="USD"/>
    <n v="1357721335"/>
    <n v="1354265335"/>
    <b v="0"/>
    <n v="25"/>
    <b v="1"/>
    <s v="music/rock"/>
    <n v="1.18"/>
    <n v="47.2"/>
    <s v="music"/>
    <x v="11"/>
  </r>
  <r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x v="0"/>
    <s v="US"/>
    <s v="USD"/>
    <n v="1353905940"/>
    <n v="1351011489"/>
    <b v="0"/>
    <n v="38"/>
    <b v="1"/>
    <s v="music/rock"/>
    <n v="1.17"/>
    <n v="61.578947368421055"/>
    <s v="music"/>
    <x v="11"/>
  </r>
  <r>
    <x v="0"/>
    <s v="US"/>
    <s v="USD"/>
    <n v="1403026882"/>
    <n v="1400175682"/>
    <b v="0"/>
    <n v="88"/>
    <b v="1"/>
    <s v="music/rock"/>
    <n v="1.00925"/>
    <n v="45.875"/>
    <s v="music"/>
    <x v="11"/>
  </r>
  <r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x v="0"/>
    <s v="US"/>
    <s v="USD"/>
    <n v="1326690000"/>
    <n v="1324329156"/>
    <b v="0"/>
    <n v="58"/>
    <b v="1"/>
    <s v="music/rock"/>
    <n v="1"/>
    <n v="172.41379310344828"/>
    <s v="music"/>
    <x v="11"/>
  </r>
  <r>
    <x v="0"/>
    <s v="US"/>
    <s v="USD"/>
    <n v="1306994340"/>
    <n v="1303706001"/>
    <b v="0"/>
    <n v="32"/>
    <b v="1"/>
    <s v="music/rock"/>
    <n v="1.0049999999999999"/>
    <n v="62.8125"/>
    <s v="music"/>
    <x v="11"/>
  </r>
  <r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x v="0"/>
    <s v="US"/>
    <s v="USD"/>
    <n v="1262302740"/>
    <n v="1257444140"/>
    <b v="0"/>
    <n v="15"/>
    <b v="1"/>
    <s v="music/rock"/>
    <n v="1.038"/>
    <n v="34.6"/>
    <s v="music"/>
    <x v="11"/>
  </r>
  <r>
    <x v="0"/>
    <s v="US"/>
    <s v="USD"/>
    <n v="1362086700"/>
    <n v="1358180968"/>
    <b v="0"/>
    <n v="27"/>
    <b v="1"/>
    <s v="music/rock"/>
    <n v="1.05"/>
    <n v="38.888888888888886"/>
    <s v="music"/>
    <x v="11"/>
  </r>
  <r>
    <x v="0"/>
    <s v="US"/>
    <s v="USD"/>
    <n v="1330789165"/>
    <n v="1328197165"/>
    <b v="0"/>
    <n v="19"/>
    <b v="1"/>
    <s v="music/rock"/>
    <n v="1"/>
    <n v="94.736842105263165"/>
    <s v="music"/>
    <x v="11"/>
  </r>
  <r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x v="0"/>
    <s v="US"/>
    <s v="USD"/>
    <n v="1418998744"/>
    <n v="1416406744"/>
    <b v="0"/>
    <n v="26"/>
    <b v="1"/>
    <s v="music/pop"/>
    <n v="1.014"/>
    <n v="97.5"/>
    <s v="music"/>
    <x v="27"/>
  </r>
  <r>
    <x v="0"/>
    <s v="US"/>
    <s v="USD"/>
    <n v="1308011727"/>
    <n v="1306283727"/>
    <b v="0"/>
    <n v="28"/>
    <b v="1"/>
    <s v="music/pop"/>
    <n v="1"/>
    <n v="42.857142857142854"/>
    <s v="music"/>
    <x v="27"/>
  </r>
  <r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x v="0"/>
    <s v="US"/>
    <s v="USD"/>
    <n v="1353551160"/>
    <n v="1348363560"/>
    <b v="0"/>
    <n v="128"/>
    <b v="1"/>
    <s v="music/pop"/>
    <n v="1.095"/>
    <n v="85.546875"/>
    <s v="music"/>
    <x v="27"/>
  </r>
  <r>
    <x v="0"/>
    <s v="US"/>
    <s v="USD"/>
    <n v="1379515740"/>
    <n v="1378306140"/>
    <b v="0"/>
    <n v="10"/>
    <b v="1"/>
    <s v="music/pop"/>
    <n v="1.1080000000000001"/>
    <n v="554"/>
    <s v="music"/>
    <x v="27"/>
  </r>
  <r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x v="0"/>
    <s v="US"/>
    <s v="USD"/>
    <n v="1381314437"/>
    <n v="1378722437"/>
    <b v="0"/>
    <n v="32"/>
    <b v="1"/>
    <s v="music/pop"/>
    <n v="1.4155"/>
    <n v="88.46875"/>
    <s v="music"/>
    <x v="27"/>
  </r>
  <r>
    <x v="0"/>
    <s v="US"/>
    <s v="USD"/>
    <n v="1303801140"/>
    <n v="1300916220"/>
    <b v="0"/>
    <n v="20"/>
    <b v="1"/>
    <s v="music/pop"/>
    <n v="1.0075000000000001"/>
    <n v="100.75"/>
    <s v="music"/>
    <x v="27"/>
  </r>
  <r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x v="0"/>
    <s v="IT"/>
    <s v="EUR"/>
    <n v="1462053540"/>
    <n v="1459355950"/>
    <b v="0"/>
    <n v="36"/>
    <b v="1"/>
    <s v="music/pop"/>
    <n v="12.5375"/>
    <n v="27.861111111111111"/>
    <s v="music"/>
    <x v="27"/>
  </r>
  <r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x v="0"/>
    <s v="US"/>
    <s v="USD"/>
    <n v="1325310336"/>
    <n v="1320122736"/>
    <b v="0"/>
    <n v="62"/>
    <b v="1"/>
    <s v="music/pop"/>
    <n v="1.026375"/>
    <n v="132.43548387096774"/>
    <s v="music"/>
    <x v="27"/>
  </r>
  <r>
    <x v="0"/>
    <s v="US"/>
    <s v="USD"/>
    <n v="1422750707"/>
    <n v="1420158707"/>
    <b v="0"/>
    <n v="32"/>
    <b v="1"/>
    <s v="music/pop"/>
    <n v="1.08"/>
    <n v="33.75"/>
    <s v="music"/>
    <x v="27"/>
  </r>
  <r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x v="0"/>
    <s v="US"/>
    <s v="USD"/>
    <n v="1364447073"/>
    <n v="1361858673"/>
    <b v="0"/>
    <n v="98"/>
    <b v="1"/>
    <s v="music/pop"/>
    <n v="1.6088"/>
    <n v="41.04081632653061"/>
    <s v="music"/>
    <x v="27"/>
  </r>
  <r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x v="0"/>
    <s v="US"/>
    <s v="USD"/>
    <n v="1322454939"/>
    <n v="1319859339"/>
    <b v="0"/>
    <n v="116"/>
    <b v="1"/>
    <s v="music/pop"/>
    <n v="1.026375"/>
    <n v="70.784482758620683"/>
    <s v="music"/>
    <x v="27"/>
  </r>
  <r>
    <x v="0"/>
    <s v="US"/>
    <s v="USD"/>
    <n v="1464729276"/>
    <n v="1459545276"/>
    <b v="0"/>
    <n v="52"/>
    <b v="1"/>
    <s v="music/pop"/>
    <n v="1.3975"/>
    <n v="53.75"/>
    <s v="music"/>
    <x v="27"/>
  </r>
  <r>
    <x v="0"/>
    <s v="US"/>
    <s v="USD"/>
    <n v="1278302400"/>
    <n v="1273961999"/>
    <b v="0"/>
    <n v="23"/>
    <b v="1"/>
    <s v="music/pop"/>
    <n v="1.026"/>
    <n v="44.608695652173914"/>
    <s v="music"/>
    <x v="27"/>
  </r>
  <r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x v="0"/>
    <s v="US"/>
    <s v="USD"/>
    <n v="1318802580"/>
    <n v="1316194540"/>
    <b v="0"/>
    <n v="34"/>
    <b v="1"/>
    <s v="music/pop"/>
    <n v="1.37416"/>
    <n v="40.416470588235299"/>
    <s v="music"/>
    <x v="27"/>
  </r>
  <r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x v="0"/>
    <s v="US"/>
    <s v="USD"/>
    <n v="1311298745"/>
    <n v="1309311545"/>
    <b v="0"/>
    <n v="56"/>
    <b v="1"/>
    <s v="music/pop"/>
    <n v="1.75"/>
    <n v="62.5"/>
    <s v="music"/>
    <x v="27"/>
  </r>
  <r>
    <x v="0"/>
    <s v="US"/>
    <s v="USD"/>
    <n v="1405188667"/>
    <n v="1402596667"/>
    <b v="0"/>
    <n v="25"/>
    <b v="1"/>
    <s v="music/pop"/>
    <n v="1.175"/>
    <n v="47"/>
    <s v="music"/>
    <x v="27"/>
  </r>
  <r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x v="3"/>
    <s v="US"/>
    <s v="USD"/>
    <n v="1492142860"/>
    <n v="1486962460"/>
    <b v="0"/>
    <n v="0"/>
    <b v="0"/>
    <s v="music/faith"/>
    <n v="0"/>
    <n v="0"/>
    <s v="music"/>
    <x v="28"/>
  </r>
  <r>
    <x v="3"/>
    <s v="FR"/>
    <s v="EUR"/>
    <n v="1491590738"/>
    <n v="1489517138"/>
    <b v="0"/>
    <n v="10"/>
    <b v="0"/>
    <s v="music/faith"/>
    <n v="0.21714285714285714"/>
    <n v="76"/>
    <s v="music"/>
    <x v="28"/>
  </r>
  <r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x v="3"/>
    <s v="US"/>
    <s v="USD"/>
    <n v="1490331623"/>
    <n v="1487743223"/>
    <b v="0"/>
    <n v="15"/>
    <b v="0"/>
    <s v="music/faith"/>
    <n v="1.0285714285714285"/>
    <n v="24"/>
    <s v="music"/>
    <x v="28"/>
  </r>
  <r>
    <x v="3"/>
    <s v="CA"/>
    <s v="CAD"/>
    <n v="1493320519"/>
    <n v="1488140119"/>
    <b v="0"/>
    <n v="1"/>
    <b v="0"/>
    <s v="music/faith"/>
    <n v="3.5999999999999999E-3"/>
    <n v="18"/>
    <s v="music"/>
    <x v="28"/>
  </r>
  <r>
    <x v="3"/>
    <s v="US"/>
    <s v="USD"/>
    <n v="1491855300"/>
    <n v="1488935245"/>
    <b v="0"/>
    <n v="39"/>
    <b v="0"/>
    <s v="music/faith"/>
    <n v="0.3125"/>
    <n v="80.128205128205124"/>
    <s v="music"/>
    <x v="28"/>
  </r>
  <r>
    <x v="3"/>
    <s v="US"/>
    <s v="USD"/>
    <n v="1491738594"/>
    <n v="1489150194"/>
    <b v="0"/>
    <n v="7"/>
    <b v="0"/>
    <s v="music/faith"/>
    <n v="0.443"/>
    <n v="253.14285714285714"/>
    <s v="music"/>
    <x v="28"/>
  </r>
  <r>
    <x v="3"/>
    <s v="US"/>
    <s v="USD"/>
    <n v="1489700230"/>
    <n v="1487111830"/>
    <b v="0"/>
    <n v="14"/>
    <b v="0"/>
    <s v="music/faith"/>
    <n v="1"/>
    <n v="171.42857142857142"/>
    <s v="music"/>
    <x v="28"/>
  </r>
  <r>
    <x v="3"/>
    <s v="US"/>
    <s v="USD"/>
    <n v="1491470442"/>
    <n v="1488882042"/>
    <b v="0"/>
    <n v="11"/>
    <b v="0"/>
    <s v="music/faith"/>
    <n v="0.254"/>
    <n v="57.727272727272727"/>
    <s v="music"/>
    <x v="28"/>
  </r>
  <r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x v="3"/>
    <s v="GB"/>
    <s v="GBP"/>
    <n v="1491768000"/>
    <n v="1489097112"/>
    <b v="0"/>
    <n v="8"/>
    <b v="0"/>
    <s v="music/faith"/>
    <n v="9.3333333333333338E-2"/>
    <n v="35"/>
    <s v="music"/>
    <x v="28"/>
  </r>
  <r>
    <x v="3"/>
    <s v="US"/>
    <s v="USD"/>
    <n v="1490589360"/>
    <n v="1488038674"/>
    <b v="0"/>
    <n v="1"/>
    <b v="0"/>
    <s v="music/faith"/>
    <n v="5.0000000000000001E-4"/>
    <n v="5"/>
    <s v="music"/>
    <x v="28"/>
  </r>
  <r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x v="3"/>
    <s v="US"/>
    <s v="USD"/>
    <n v="1491007211"/>
    <n v="1488418811"/>
    <b v="0"/>
    <n v="0"/>
    <b v="0"/>
    <s v="music/faith"/>
    <n v="0"/>
    <n v="0"/>
    <s v="music"/>
    <x v="28"/>
  </r>
  <r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x v="3"/>
    <s v="US"/>
    <s v="USD"/>
    <n v="1490499180"/>
    <n v="1488430760"/>
    <b v="0"/>
    <n v="0"/>
    <b v="0"/>
    <s v="music/faith"/>
    <n v="0"/>
    <n v="0"/>
    <s v="music"/>
    <x v="28"/>
  </r>
  <r>
    <x v="3"/>
    <s v="US"/>
    <s v="USD"/>
    <n v="1491943445"/>
    <n v="1489351445"/>
    <b v="0"/>
    <n v="4"/>
    <b v="0"/>
    <s v="music/faith"/>
    <n v="4.2311459353574929E-2"/>
    <n v="54"/>
    <s v="music"/>
    <x v="28"/>
  </r>
  <r>
    <x v="3"/>
    <s v="US"/>
    <s v="USD"/>
    <n v="1491019200"/>
    <n v="1488418990"/>
    <b v="0"/>
    <n v="79"/>
    <b v="0"/>
    <s v="music/faith"/>
    <n v="0.2606"/>
    <n v="65.974683544303801"/>
    <s v="music"/>
    <x v="28"/>
  </r>
  <r>
    <x v="2"/>
    <s v="US"/>
    <s v="USD"/>
    <n v="1421337405"/>
    <n v="1418745405"/>
    <b v="0"/>
    <n v="2"/>
    <b v="0"/>
    <s v="music/faith"/>
    <n v="1.9801980198019802E-3"/>
    <n v="5"/>
    <s v="music"/>
    <x v="28"/>
  </r>
  <r>
    <x v="2"/>
    <s v="US"/>
    <s v="USD"/>
    <n v="1427745150"/>
    <n v="1425156750"/>
    <b v="0"/>
    <n v="1"/>
    <b v="0"/>
    <s v="music/faith"/>
    <n v="6.0606060606060605E-5"/>
    <n v="1"/>
    <s v="music"/>
    <x v="28"/>
  </r>
  <r>
    <x v="2"/>
    <s v="US"/>
    <s v="USD"/>
    <n v="1441003537"/>
    <n v="1435819537"/>
    <b v="0"/>
    <n v="2"/>
    <b v="0"/>
    <s v="music/faith"/>
    <n v="1.0200000000000001E-2"/>
    <n v="25.5"/>
    <s v="music"/>
    <x v="28"/>
  </r>
  <r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x v="2"/>
    <s v="US"/>
    <s v="USD"/>
    <n v="1441814400"/>
    <n v="1440807846"/>
    <b v="0"/>
    <n v="0"/>
    <b v="0"/>
    <s v="music/faith"/>
    <n v="0"/>
    <n v="0"/>
    <s v="music"/>
    <x v="28"/>
  </r>
  <r>
    <x v="2"/>
    <s v="DE"/>
    <s v="EUR"/>
    <n v="1440314472"/>
    <n v="1435130472"/>
    <b v="0"/>
    <n v="0"/>
    <b v="0"/>
    <s v="music/faith"/>
    <n v="0"/>
    <n v="0"/>
    <s v="music"/>
    <x v="28"/>
  </r>
  <r>
    <x v="2"/>
    <s v="US"/>
    <s v="USD"/>
    <n v="1459181895"/>
    <n v="1456593495"/>
    <b v="0"/>
    <n v="9"/>
    <b v="0"/>
    <s v="music/faith"/>
    <n v="9.74E-2"/>
    <n v="54.111111111111114"/>
    <s v="music"/>
    <x v="28"/>
  </r>
  <r>
    <x v="2"/>
    <s v="US"/>
    <s v="USD"/>
    <n v="1462135706"/>
    <n v="1458679706"/>
    <b v="0"/>
    <n v="0"/>
    <b v="0"/>
    <s v="music/faith"/>
    <n v="0"/>
    <n v="0"/>
    <s v="music"/>
    <x v="28"/>
  </r>
  <r>
    <x v="2"/>
    <s v="US"/>
    <s v="USD"/>
    <n v="1409513940"/>
    <n v="1405949514"/>
    <b v="0"/>
    <n v="4"/>
    <b v="0"/>
    <s v="music/faith"/>
    <n v="4.8571428571428571E-2"/>
    <n v="21.25"/>
    <s v="music"/>
    <x v="28"/>
  </r>
  <r>
    <x v="2"/>
    <s v="DE"/>
    <s v="EUR"/>
    <n v="1453122000"/>
    <n v="1449151888"/>
    <b v="0"/>
    <n v="1"/>
    <b v="0"/>
    <s v="music/faith"/>
    <n v="6.7999999999999996E-3"/>
    <n v="34"/>
    <s v="music"/>
    <x v="28"/>
  </r>
  <r>
    <x v="2"/>
    <s v="US"/>
    <s v="USD"/>
    <n v="1409585434"/>
    <n v="1406907034"/>
    <b v="0"/>
    <n v="2"/>
    <b v="0"/>
    <s v="music/faith"/>
    <n v="0.105"/>
    <n v="525"/>
    <s v="music"/>
    <x v="28"/>
  </r>
  <r>
    <x v="2"/>
    <s v="US"/>
    <s v="USD"/>
    <n v="1435701353"/>
    <n v="1430517353"/>
    <b v="0"/>
    <n v="0"/>
    <b v="0"/>
    <s v="music/faith"/>
    <n v="0"/>
    <n v="0"/>
    <s v="music"/>
    <x v="28"/>
  </r>
  <r>
    <x v="2"/>
    <s v="US"/>
    <s v="USD"/>
    <n v="1412536412"/>
    <n v="1409944412"/>
    <b v="0"/>
    <n v="1"/>
    <b v="0"/>
    <s v="music/faith"/>
    <n v="1.6666666666666666E-2"/>
    <n v="50"/>
    <s v="music"/>
    <x v="28"/>
  </r>
  <r>
    <x v="2"/>
    <s v="US"/>
    <s v="USD"/>
    <n v="1430517761"/>
    <n v="1427925761"/>
    <b v="0"/>
    <n v="17"/>
    <b v="0"/>
    <s v="music/faith"/>
    <n v="7.868E-2"/>
    <n v="115.70588235294117"/>
    <s v="music"/>
    <x v="28"/>
  </r>
  <r>
    <x v="2"/>
    <s v="US"/>
    <s v="USD"/>
    <n v="1427772120"/>
    <n v="1425186785"/>
    <b v="0"/>
    <n v="2"/>
    <b v="0"/>
    <s v="music/faith"/>
    <n v="2.2000000000000001E-3"/>
    <n v="5.5"/>
    <s v="music"/>
    <x v="28"/>
  </r>
  <r>
    <x v="2"/>
    <s v="US"/>
    <s v="USD"/>
    <n v="1481295099"/>
    <n v="1477835499"/>
    <b v="0"/>
    <n v="3"/>
    <b v="0"/>
    <s v="music/faith"/>
    <n v="7.4999999999999997E-2"/>
    <n v="50"/>
    <s v="music"/>
    <x v="28"/>
  </r>
  <r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x v="2"/>
    <s v="US"/>
    <s v="USD"/>
    <n v="1463201940"/>
    <n v="1459435149"/>
    <b v="0"/>
    <n v="2"/>
    <b v="0"/>
    <s v="music/faith"/>
    <n v="2.142857142857143E-3"/>
    <n v="37.5"/>
    <s v="music"/>
    <x v="28"/>
  </r>
  <r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x v="2"/>
    <s v="US"/>
    <s v="USD"/>
    <n v="1415562471"/>
    <n v="1412966871"/>
    <b v="0"/>
    <n v="8"/>
    <b v="0"/>
    <s v="music/faith"/>
    <n v="5.6250000000000001E-2"/>
    <n v="28.125"/>
    <s v="music"/>
    <x v="28"/>
  </r>
  <r>
    <x v="2"/>
    <s v="US"/>
    <s v="USD"/>
    <n v="1449831863"/>
    <n v="1447239863"/>
    <b v="0"/>
    <n v="0"/>
    <b v="0"/>
    <s v="music/faith"/>
    <n v="0"/>
    <n v="0"/>
    <s v="music"/>
    <x v="28"/>
  </r>
  <r>
    <x v="2"/>
    <s v="US"/>
    <s v="USD"/>
    <n v="1459642200"/>
    <n v="1456441429"/>
    <b v="0"/>
    <n v="1"/>
    <b v="0"/>
    <s v="music/faith"/>
    <n v="3.4722222222222224E-4"/>
    <n v="1"/>
    <s v="music"/>
    <x v="28"/>
  </r>
  <r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x v="2"/>
    <s v="US"/>
    <s v="USD"/>
    <n v="1414707762"/>
    <n v="1412115762"/>
    <b v="0"/>
    <n v="4"/>
    <b v="0"/>
    <s v="music/faith"/>
    <n v="5.8333333333333336E-3"/>
    <n v="8.75"/>
    <s v="music"/>
    <x v="28"/>
  </r>
  <r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x v="2"/>
    <s v="US"/>
    <s v="USD"/>
    <n v="1403906664"/>
    <n v="1401401064"/>
    <b v="0"/>
    <n v="16"/>
    <b v="0"/>
    <s v="music/faith"/>
    <n v="0.33784615384615385"/>
    <n v="137.25"/>
    <s v="music"/>
    <x v="28"/>
  </r>
  <r>
    <x v="2"/>
    <s v="GB"/>
    <s v="GBP"/>
    <n v="1428231600"/>
    <n v="1423520177"/>
    <b v="0"/>
    <n v="1"/>
    <b v="0"/>
    <s v="music/faith"/>
    <n v="3.3333333333333332E-4"/>
    <n v="1"/>
    <s v="music"/>
    <x v="28"/>
  </r>
  <r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x v="2"/>
    <s v="US"/>
    <s v="USD"/>
    <n v="1465521306"/>
    <n v="1460337306"/>
    <b v="0"/>
    <n v="0"/>
    <b v="0"/>
    <s v="music/faith"/>
    <n v="0"/>
    <n v="0"/>
    <s v="music"/>
    <x v="28"/>
  </r>
  <r>
    <x v="2"/>
    <s v="US"/>
    <s v="USD"/>
    <n v="1445738783"/>
    <n v="1443146783"/>
    <b v="0"/>
    <n v="0"/>
    <b v="0"/>
    <s v="music/faith"/>
    <n v="0"/>
    <n v="0"/>
    <s v="music"/>
    <x v="28"/>
  </r>
  <r>
    <x v="2"/>
    <s v="US"/>
    <s v="USD"/>
    <n v="1434034800"/>
    <n v="1432849552"/>
    <b v="0"/>
    <n v="0"/>
    <b v="0"/>
    <s v="music/faith"/>
    <n v="0"/>
    <n v="0"/>
    <s v="music"/>
    <x v="28"/>
  </r>
  <r>
    <x v="2"/>
    <s v="US"/>
    <s v="USD"/>
    <n v="1452920400"/>
    <n v="1447777481"/>
    <b v="0"/>
    <n v="0"/>
    <b v="0"/>
    <s v="music/faith"/>
    <n v="0"/>
    <n v="0"/>
    <s v="music"/>
    <x v="28"/>
  </r>
  <r>
    <x v="2"/>
    <s v="US"/>
    <s v="USD"/>
    <n v="1473802200"/>
    <n v="1472746374"/>
    <b v="0"/>
    <n v="0"/>
    <b v="0"/>
    <s v="music/faith"/>
    <n v="0"/>
    <n v="0"/>
    <s v="music"/>
    <x v="28"/>
  </r>
  <r>
    <x v="2"/>
    <s v="US"/>
    <s v="USD"/>
    <n v="1431046356"/>
    <n v="1428454356"/>
    <b v="0"/>
    <n v="1"/>
    <b v="0"/>
    <s v="music/faith"/>
    <n v="2.2222222222222223E-4"/>
    <n v="1"/>
    <s v="music"/>
    <x v="28"/>
  </r>
  <r>
    <x v="2"/>
    <s v="US"/>
    <s v="USD"/>
    <n v="1470598345"/>
    <n v="1468006345"/>
    <b v="0"/>
    <n v="2"/>
    <b v="0"/>
    <s v="music/faith"/>
    <n v="0.11"/>
    <n v="55"/>
    <s v="music"/>
    <x v="28"/>
  </r>
  <r>
    <x v="2"/>
    <s v="US"/>
    <s v="USD"/>
    <n v="1447018833"/>
    <n v="1444423233"/>
    <b v="0"/>
    <n v="1"/>
    <b v="0"/>
    <s v="music/faith"/>
    <n v="7.3333333333333332E-3"/>
    <n v="22"/>
    <s v="music"/>
    <x v="28"/>
  </r>
  <r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x v="2"/>
    <s v="US"/>
    <s v="USD"/>
    <n v="1412283542"/>
    <n v="1409691542"/>
    <b v="0"/>
    <n v="1"/>
    <b v="0"/>
    <s v="music/faith"/>
    <n v="4.0000000000000001E-3"/>
    <n v="20"/>
    <s v="music"/>
    <x v="28"/>
  </r>
  <r>
    <x v="2"/>
    <s v="US"/>
    <s v="USD"/>
    <n v="1462391932"/>
    <n v="1457297932"/>
    <b v="0"/>
    <n v="1"/>
    <b v="0"/>
    <s v="music/faith"/>
    <n v="1E-3"/>
    <n v="1"/>
    <s v="music"/>
    <x v="28"/>
  </r>
  <r>
    <x v="2"/>
    <s v="US"/>
    <s v="USD"/>
    <n v="1437075422"/>
    <n v="1434483422"/>
    <b v="0"/>
    <n v="0"/>
    <b v="0"/>
    <s v="music/faith"/>
    <n v="0"/>
    <n v="0"/>
    <s v="music"/>
    <x v="28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s v="US"/>
    <s v="USD"/>
    <n v="1444071361"/>
    <n v="1441479361"/>
    <b v="0"/>
    <n v="4"/>
    <b v="1"/>
    <s v="photography/photobooks"/>
    <n v="1.2"/>
    <n v="7.5"/>
    <s v="photography"/>
    <x v="20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x v="0"/>
    <s v="US"/>
    <s v="USD"/>
    <n v="1457739245"/>
    <n v="1455147245"/>
    <b v="0"/>
    <n v="25"/>
    <b v="1"/>
    <s v="photography/photobooks"/>
    <n v="8.85"/>
    <n v="35.4"/>
    <s v="photography"/>
    <x v="20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s v="AU"/>
    <s v="AUD"/>
    <n v="1408999088"/>
    <n v="1407184688"/>
    <b v="1"/>
    <n v="0"/>
    <b v="0"/>
    <s v="photography/photobooks"/>
    <n v="0"/>
    <n v="0"/>
    <s v="photography"/>
    <x v="20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x v="2"/>
    <s v="US"/>
    <s v="USD"/>
    <n v="1411868313"/>
    <n v="1409276313"/>
    <b v="1"/>
    <n v="8"/>
    <b v="0"/>
    <s v="photography/photobooks"/>
    <n v="0.1106"/>
    <n v="69.125"/>
    <s v="photography"/>
    <x v="20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s v="GB"/>
    <s v="GBP"/>
    <n v="1407532812"/>
    <n v="1404940812"/>
    <b v="0"/>
    <n v="0"/>
    <b v="0"/>
    <s v="photography/photobooks"/>
    <n v="0"/>
    <n v="0"/>
    <s v="photography"/>
    <x v="20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s v="US"/>
    <s v="USD"/>
    <n v="1435787137"/>
    <n v="1434577537"/>
    <b v="0"/>
    <n v="0"/>
    <b v="0"/>
    <s v="photography/photobooks"/>
    <n v="0"/>
    <n v="0"/>
    <s v="photography"/>
    <x v="20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x v="2"/>
    <s v="US"/>
    <s v="USD"/>
    <n v="1428035850"/>
    <n v="1425447450"/>
    <b v="0"/>
    <n v="0"/>
    <b v="0"/>
    <s v="photography/photobooks"/>
    <n v="0"/>
    <n v="0"/>
    <s v="photography"/>
    <x v="20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x v="0"/>
    <s v="US"/>
    <s v="USD"/>
    <n v="1330760367"/>
    <n v="1326872367"/>
    <b v="0"/>
    <n v="57"/>
    <b v="1"/>
    <s v="music/rock"/>
    <n v="1.3489"/>
    <n v="59.162280701754383"/>
    <s v="music"/>
    <x v="11"/>
  </r>
  <r>
    <x v="0"/>
    <s v="CA"/>
    <s v="CAD"/>
    <n v="1391194860"/>
    <n v="1388084862"/>
    <b v="0"/>
    <n v="11"/>
    <b v="1"/>
    <s v="music/rock"/>
    <n v="1"/>
    <n v="27.272727272727273"/>
    <s v="music"/>
    <x v="11"/>
  </r>
  <r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x v="0"/>
    <s v="US"/>
    <s v="USD"/>
    <n v="1389146880"/>
    <n v="1387403967"/>
    <b v="0"/>
    <n v="40"/>
    <b v="1"/>
    <s v="music/rock"/>
    <n v="1.0006666666666666"/>
    <n v="75.05"/>
    <s v="music"/>
    <x v="11"/>
  </r>
  <r>
    <x v="0"/>
    <s v="US"/>
    <s v="USD"/>
    <n v="1373572903"/>
    <n v="1371585703"/>
    <b v="0"/>
    <n v="50"/>
    <b v="1"/>
    <s v="music/rock"/>
    <n v="1.0505"/>
    <n v="42.02"/>
    <s v="music"/>
    <x v="11"/>
  </r>
  <r>
    <x v="0"/>
    <s v="US"/>
    <s v="USD"/>
    <n v="1392675017"/>
    <n v="1390083017"/>
    <b v="0"/>
    <n v="38"/>
    <b v="1"/>
    <s v="music/rock"/>
    <n v="1.01"/>
    <n v="53.157894736842103"/>
    <s v="music"/>
    <x v="11"/>
  </r>
  <r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x v="0"/>
    <s v="US"/>
    <s v="USD"/>
    <n v="1399672800"/>
    <n v="1396906530"/>
    <b v="0"/>
    <n v="48"/>
    <b v="1"/>
    <s v="music/rock"/>
    <n v="1.0016"/>
    <n v="417.33333333333331"/>
    <s v="music"/>
    <x v="11"/>
  </r>
  <r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x v="0"/>
    <s v="US"/>
    <s v="USD"/>
    <n v="1336866863"/>
    <n v="1335570863"/>
    <b v="0"/>
    <n v="14"/>
    <b v="1"/>
    <s v="music/rock"/>
    <n v="1.03"/>
    <n v="73.571428571428569"/>
    <s v="music"/>
    <x v="11"/>
  </r>
  <r>
    <x v="0"/>
    <s v="US"/>
    <s v="USD"/>
    <n v="1299243427"/>
    <n v="1296651427"/>
    <b v="0"/>
    <n v="20"/>
    <b v="1"/>
    <s v="music/rock"/>
    <n v="1.4285714285714286"/>
    <n v="25"/>
    <s v="music"/>
    <x v="11"/>
  </r>
  <r>
    <x v="0"/>
    <s v="US"/>
    <s v="USD"/>
    <n v="1362211140"/>
    <n v="1359421403"/>
    <b v="0"/>
    <n v="25"/>
    <b v="1"/>
    <s v="music/rock"/>
    <n v="2.625"/>
    <n v="42"/>
    <s v="music"/>
    <x v="11"/>
  </r>
  <r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x v="0"/>
    <s v="GB"/>
    <s v="GBP"/>
    <n v="1459439471"/>
    <n v="1456851071"/>
    <b v="0"/>
    <n v="11"/>
    <b v="1"/>
    <s v="music/rock"/>
    <n v="1.04"/>
    <n v="47.272727272727273"/>
    <s v="music"/>
    <x v="11"/>
  </r>
  <r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x v="0"/>
    <s v="US"/>
    <s v="USD"/>
    <n v="1317438000"/>
    <n v="1314989557"/>
    <b v="0"/>
    <n v="28"/>
    <b v="1"/>
    <s v="music/rock"/>
    <n v="1.00149"/>
    <n v="35.767499999999998"/>
    <s v="music"/>
    <x v="11"/>
  </r>
  <r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x v="0"/>
    <s v="US"/>
    <s v="USD"/>
    <n v="1400561940"/>
    <n v="1397679445"/>
    <b v="0"/>
    <n v="40"/>
    <b v="1"/>
    <s v="music/rock"/>
    <n v="1.0175000000000001"/>
    <n v="50.875"/>
    <s v="music"/>
    <x v="11"/>
  </r>
  <r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x v="0"/>
    <s v="US"/>
    <s v="USD"/>
    <n v="1307761200"/>
    <n v="1304464914"/>
    <b v="0"/>
    <n v="20"/>
    <b v="1"/>
    <s v="music/rock"/>
    <n v="1.014"/>
    <n v="76.05"/>
    <s v="music"/>
    <x v="11"/>
  </r>
  <r>
    <x v="0"/>
    <s v="US"/>
    <s v="USD"/>
    <n v="1466139300"/>
    <n v="1464854398"/>
    <b v="0"/>
    <n v="19"/>
    <b v="1"/>
    <s v="music/rock"/>
    <n v="1"/>
    <n v="52.631578947368418"/>
    <s v="music"/>
    <x v="11"/>
  </r>
  <r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x v="0"/>
    <s v="US"/>
    <s v="USD"/>
    <n v="1350505059"/>
    <n v="1347913059"/>
    <b v="0"/>
    <n v="8"/>
    <b v="1"/>
    <s v="music/rock"/>
    <n v="1.0033333333333334"/>
    <n v="37.625"/>
    <s v="music"/>
    <x v="11"/>
  </r>
  <r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x v="0"/>
    <s v="US"/>
    <s v="USD"/>
    <n v="1352860017"/>
    <n v="1348536417"/>
    <b v="0"/>
    <n v="14"/>
    <b v="1"/>
    <s v="music/rock"/>
    <n v="1.01875"/>
    <n v="58.214285714285715"/>
    <s v="music"/>
    <x v="11"/>
  </r>
  <r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x v="0"/>
    <s v="US"/>
    <s v="USD"/>
    <n v="1405715472"/>
    <n v="1403901072"/>
    <b v="0"/>
    <n v="38"/>
    <b v="1"/>
    <s v="music/rock"/>
    <n v="1.0125"/>
    <n v="53.289473684210527"/>
    <s v="music"/>
    <x v="11"/>
  </r>
  <r>
    <x v="0"/>
    <s v="US"/>
    <s v="USD"/>
    <n v="1410546413"/>
    <n v="1407954413"/>
    <b v="0"/>
    <n v="22"/>
    <b v="1"/>
    <s v="music/rock"/>
    <n v="1"/>
    <n v="136.36363636363637"/>
    <s v="music"/>
    <x v="11"/>
  </r>
  <r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x v="0"/>
    <s v="US"/>
    <s v="USD"/>
    <n v="1316716129"/>
    <n v="1314124129"/>
    <b v="0"/>
    <n v="56"/>
    <b v="1"/>
    <s v="music/rock"/>
    <n v="1.3183333333333334"/>
    <n v="70.625"/>
    <s v="music"/>
    <x v="11"/>
  </r>
  <r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x v="2"/>
    <s v="GB"/>
    <s v="GBP"/>
    <n v="1422256341"/>
    <n v="1419664341"/>
    <b v="0"/>
    <n v="0"/>
    <b v="0"/>
    <s v="games/mobile games"/>
    <n v="0"/>
    <n v="0"/>
    <s v="games"/>
    <x v="18"/>
  </r>
  <r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x v="2"/>
    <s v="US"/>
    <s v="USD"/>
    <n v="1402600085"/>
    <n v="1400008085"/>
    <b v="0"/>
    <n v="2"/>
    <b v="0"/>
    <s v="games/mobile games"/>
    <n v="4.0000000000000001E-3"/>
    <n v="5"/>
    <s v="games"/>
    <x v="18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s v="GB"/>
    <s v="GBP"/>
    <n v="1478425747"/>
    <n v="1475398147"/>
    <b v="0"/>
    <n v="2"/>
    <b v="0"/>
    <s v="games/mobile games"/>
    <n v="3.6363636363636364E-5"/>
    <n v="2"/>
    <s v="games"/>
    <x v="18"/>
  </r>
  <r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x v="2"/>
    <s v="US"/>
    <s v="USD"/>
    <n v="1478383912"/>
    <n v="1475791912"/>
    <b v="0"/>
    <n v="1"/>
    <b v="0"/>
    <s v="games/mobile games"/>
    <n v="5.0000000000000001E-4"/>
    <n v="10"/>
    <s v="games"/>
    <x v="18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s v="US"/>
    <s v="USD"/>
    <n v="1483488249"/>
    <n v="1480896249"/>
    <b v="0"/>
    <n v="0"/>
    <b v="0"/>
    <s v="games/mobile games"/>
    <n v="0"/>
    <n v="0"/>
    <s v="games"/>
    <x v="18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x v="2"/>
    <s v="CA"/>
    <s v="CAD"/>
    <n v="1436373900"/>
    <n v="1433861210"/>
    <b v="0"/>
    <n v="2"/>
    <b v="0"/>
    <s v="games/mobile games"/>
    <n v="4.4999999999999997E-3"/>
    <n v="18"/>
    <s v="games"/>
    <x v="18"/>
  </r>
  <r>
    <x v="2"/>
    <s v="US"/>
    <s v="USD"/>
    <n v="1467155733"/>
    <n v="1465427733"/>
    <b v="0"/>
    <n v="2"/>
    <b v="0"/>
    <s v="games/mobile games"/>
    <n v="1.6249999999999999E-4"/>
    <n v="13"/>
    <s v="games"/>
    <x v="18"/>
  </r>
  <r>
    <x v="2"/>
    <s v="US"/>
    <s v="USD"/>
    <n v="1470519308"/>
    <n v="1465335308"/>
    <b v="0"/>
    <n v="3"/>
    <b v="0"/>
    <s v="games/mobile games"/>
    <n v="5.1000000000000004E-3"/>
    <n v="17"/>
    <s v="games"/>
    <x v="18"/>
  </r>
  <r>
    <x v="2"/>
    <s v="AU"/>
    <s v="AUD"/>
    <n v="1402901405"/>
    <n v="1400309405"/>
    <b v="0"/>
    <n v="0"/>
    <b v="0"/>
    <s v="games/mobile games"/>
    <n v="0"/>
    <n v="0"/>
    <s v="games"/>
    <x v="18"/>
  </r>
  <r>
    <x v="2"/>
    <s v="US"/>
    <s v="USD"/>
    <n v="1425170525"/>
    <n v="1422664925"/>
    <b v="0"/>
    <n v="0"/>
    <b v="0"/>
    <s v="games/mobile games"/>
    <n v="0"/>
    <n v="0"/>
    <s v="games"/>
    <x v="18"/>
  </r>
  <r>
    <x v="2"/>
    <s v="AU"/>
    <s v="AUD"/>
    <n v="1402618355"/>
    <n v="1400026355"/>
    <b v="0"/>
    <n v="0"/>
    <b v="0"/>
    <s v="games/mobile games"/>
    <n v="0"/>
    <n v="0"/>
    <s v="games"/>
    <x v="18"/>
  </r>
  <r>
    <x v="2"/>
    <s v="ES"/>
    <s v="EUR"/>
    <n v="1457966129"/>
    <n v="1455377729"/>
    <b v="0"/>
    <n v="2"/>
    <b v="0"/>
    <s v="games/mobile games"/>
    <n v="1.1999999999999999E-3"/>
    <n v="3"/>
    <s v="games"/>
    <x v="18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x v="0"/>
    <s v="US"/>
    <s v="USD"/>
    <n v="1354017600"/>
    <n v="1350967535"/>
    <b v="0"/>
    <n v="26"/>
    <b v="1"/>
    <s v="music/indie rock"/>
    <n v="1.351"/>
    <n v="51.96153846153846"/>
    <s v="music"/>
    <x v="14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x v="0"/>
    <s v="ES"/>
    <s v="EUR"/>
    <n v="1449178200"/>
    <n v="1447614732"/>
    <b v="0"/>
    <n v="8"/>
    <b v="1"/>
    <s v="music/indie rock"/>
    <n v="1.1116666666666666"/>
    <n v="416.875"/>
    <s v="music"/>
    <x v="14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x v="0"/>
    <s v="US"/>
    <s v="USD"/>
    <n v="1302926340"/>
    <n v="1301524585"/>
    <b v="0"/>
    <n v="45"/>
    <b v="1"/>
    <s v="music/indie rock"/>
    <n v="1.04"/>
    <n v="57.777777777777779"/>
    <s v="music"/>
    <x v="14"/>
  </r>
  <r>
    <x v="0"/>
    <s v="US"/>
    <s v="USD"/>
    <n v="1329082983"/>
    <n v="1326404583"/>
    <b v="0"/>
    <n v="20"/>
    <b v="1"/>
    <s v="music/indie rock"/>
    <n v="1.145"/>
    <n v="57.25"/>
    <s v="music"/>
    <x v="14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x v="0"/>
    <s v="US"/>
    <s v="USD"/>
    <n v="1334250165"/>
    <n v="1331658165"/>
    <b v="0"/>
    <n v="13"/>
    <b v="1"/>
    <s v="music/indie rock"/>
    <n v="1.2394678492239468"/>
    <n v="43"/>
    <s v="music"/>
    <x v="14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x v="2"/>
    <s v="NL"/>
    <s v="EUR"/>
    <n v="1425495447"/>
    <n v="1422903447"/>
    <b v="0"/>
    <n v="3"/>
    <b v="0"/>
    <s v="technology/gadgets"/>
    <n v="1.2E-2"/>
    <n v="4"/>
    <s v="technology"/>
    <x v="29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s v="US"/>
    <s v="USD"/>
    <n v="1451752021"/>
    <n v="1447864021"/>
    <b v="0"/>
    <n v="2"/>
    <b v="0"/>
    <s v="technology/gadgets"/>
    <n v="1E-3"/>
    <n v="25"/>
    <s v="technology"/>
    <x v="29"/>
  </r>
  <r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x v="2"/>
    <s v="US"/>
    <s v="USD"/>
    <n v="1409620222"/>
    <n v="1407892222"/>
    <b v="0"/>
    <n v="4"/>
    <b v="0"/>
    <s v="technology/gadgets"/>
    <n v="1.6E-2"/>
    <n v="2"/>
    <s v="technology"/>
    <x v="29"/>
  </r>
  <r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s v="US"/>
    <s v="USD"/>
    <n v="1342243143"/>
    <n v="1339651143"/>
    <b v="0"/>
    <n v="38"/>
    <b v="1"/>
    <s v="music/indie rock"/>
    <n v="1.3680000000000001"/>
    <n v="54"/>
    <s v="music"/>
    <x v="14"/>
  </r>
  <r>
    <x v="0"/>
    <s v="US"/>
    <s v="USD"/>
    <n v="1386828507"/>
    <n v="1384236507"/>
    <b v="0"/>
    <n v="64"/>
    <b v="1"/>
    <s v="music/indie rock"/>
    <n v="1.1555"/>
    <n v="36.109375"/>
    <s v="music"/>
    <x v="14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x v="0"/>
    <s v="US"/>
    <s v="USD"/>
    <n v="1389814380"/>
    <n v="1387390555"/>
    <b v="0"/>
    <n v="33"/>
    <b v="1"/>
    <s v="music/indie rock"/>
    <n v="1.1439999999999999"/>
    <n v="104"/>
    <s v="music"/>
    <x v="14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x v="0"/>
    <s v="US"/>
    <s v="USD"/>
    <n v="1309825866"/>
    <n v="1306197066"/>
    <b v="0"/>
    <n v="75"/>
    <b v="1"/>
    <s v="music/indie rock"/>
    <n v="1.003125"/>
    <n v="42.8"/>
    <s v="music"/>
    <x v="14"/>
  </r>
  <r>
    <x v="0"/>
    <s v="US"/>
    <s v="USD"/>
    <n v="1373203482"/>
    <n v="1368019482"/>
    <b v="0"/>
    <n v="26"/>
    <b v="1"/>
    <s v="music/indie rock"/>
    <n v="1.27"/>
    <n v="48.846153846153847"/>
    <s v="music"/>
    <x v="14"/>
  </r>
  <r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x v="0"/>
    <s v="US"/>
    <s v="USD"/>
    <n v="1324789200"/>
    <n v="1321649321"/>
    <b v="0"/>
    <n v="77"/>
    <b v="1"/>
    <s v="music/indie rock"/>
    <n v="1.2362"/>
    <n v="80.272727272727266"/>
    <s v="music"/>
    <x v="14"/>
  </r>
  <r>
    <x v="0"/>
    <s v="US"/>
    <s v="USD"/>
    <n v="1403326740"/>
    <n v="1400106171"/>
    <b v="0"/>
    <n v="50"/>
    <b v="1"/>
    <s v="music/indie rock"/>
    <n v="1.0840000000000001"/>
    <n v="54.2"/>
    <s v="music"/>
    <x v="14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x v="0"/>
    <s v="US"/>
    <s v="USD"/>
    <n v="1362955108"/>
    <n v="1360366708"/>
    <b v="0"/>
    <n v="96"/>
    <b v="1"/>
    <s v="music/indie rock"/>
    <n v="1.107"/>
    <n v="115.3125"/>
    <s v="music"/>
    <x v="14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x v="2"/>
    <s v="HK"/>
    <s v="HKD"/>
    <n v="1480863887"/>
    <n v="1478268287"/>
    <b v="0"/>
    <n v="0"/>
    <b v="0"/>
    <s v="photography/people"/>
    <n v="0"/>
    <n v="0"/>
    <s v="photography"/>
    <x v="31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x v="2"/>
    <s v="US"/>
    <s v="USD"/>
    <n v="1481473208"/>
    <n v="1478881208"/>
    <b v="0"/>
    <n v="1"/>
    <b v="0"/>
    <s v="photography/people"/>
    <n v="0.01"/>
    <n v="50"/>
    <s v="photography"/>
    <x v="31"/>
  </r>
  <r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x v="2"/>
    <s v="GB"/>
    <s v="GBP"/>
    <n v="1450706837"/>
    <n v="1448114837"/>
    <b v="0"/>
    <n v="0"/>
    <b v="0"/>
    <s v="photography/people"/>
    <n v="0"/>
    <n v="0"/>
    <s v="photography"/>
    <x v="31"/>
  </r>
  <r>
    <x v="2"/>
    <s v="US"/>
    <s v="USD"/>
    <n v="1481072942"/>
    <n v="1475885342"/>
    <b v="0"/>
    <n v="0"/>
    <b v="0"/>
    <s v="photography/people"/>
    <n v="0"/>
    <n v="0"/>
    <s v="photography"/>
    <x v="31"/>
  </r>
  <r>
    <x v="2"/>
    <s v="CA"/>
    <s v="CAD"/>
    <n v="1437082736"/>
    <n v="1435354736"/>
    <b v="0"/>
    <n v="3"/>
    <b v="0"/>
    <s v="photography/people"/>
    <n v="7.8E-2"/>
    <n v="26"/>
    <s v="photography"/>
    <x v="31"/>
  </r>
  <r>
    <x v="2"/>
    <s v="US"/>
    <s v="USD"/>
    <n v="1405021211"/>
    <n v="1402429211"/>
    <b v="0"/>
    <n v="0"/>
    <b v="0"/>
    <s v="photography/people"/>
    <n v="0"/>
    <n v="0"/>
    <s v="photography"/>
    <x v="31"/>
  </r>
  <r>
    <x v="2"/>
    <s v="US"/>
    <s v="USD"/>
    <n v="1409091612"/>
    <n v="1406499612"/>
    <b v="0"/>
    <n v="0"/>
    <b v="0"/>
    <s v="photography/people"/>
    <n v="0"/>
    <n v="0"/>
    <s v="photography"/>
    <x v="31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s v="CA"/>
    <s v="CAD"/>
    <n v="1452120613"/>
    <n v="1449528613"/>
    <b v="0"/>
    <n v="25"/>
    <b v="0"/>
    <s v="photography/people"/>
    <n v="0.125"/>
    <n v="25"/>
    <s v="photography"/>
    <x v="31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x v="0"/>
    <s v="US"/>
    <s v="USD"/>
    <n v="1338830395"/>
    <n v="1336238395"/>
    <b v="0"/>
    <n v="25"/>
    <b v="1"/>
    <s v="music/indie rock"/>
    <n v="1.1333333333333333"/>
    <n v="34"/>
    <s v="music"/>
    <x v="14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x v="0"/>
    <s v="US"/>
    <s v="USD"/>
    <n v="1315457658"/>
    <n v="1312865658"/>
    <b v="0"/>
    <n v="25"/>
    <b v="1"/>
    <s v="music/indie rock"/>
    <n v="1.0353333333333334"/>
    <n v="62.12"/>
    <s v="music"/>
    <x v="14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x v="0"/>
    <s v="US"/>
    <s v="USD"/>
    <n v="1317576973"/>
    <n v="1312392973"/>
    <b v="0"/>
    <n v="22"/>
    <b v="1"/>
    <s v="music/indie rock"/>
    <n v="1"/>
    <n v="113.63636363636364"/>
    <s v="music"/>
    <x v="14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x v="0"/>
    <s v="US"/>
    <s v="USD"/>
    <n v="1322751735"/>
    <n v="1317564135"/>
    <b v="0"/>
    <n v="38"/>
    <b v="1"/>
    <s v="music/indie rock"/>
    <n v="1"/>
    <n v="78.94736842105263"/>
    <s v="music"/>
    <x v="14"/>
  </r>
  <r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x v="0"/>
    <s v="US"/>
    <s v="USD"/>
    <n v="1304628648"/>
    <n v="1302036648"/>
    <b v="0"/>
    <n v="38"/>
    <b v="1"/>
    <s v="music/indie rock"/>
    <n v="1.36"/>
    <n v="35.789473684210527"/>
    <s v="music"/>
    <x v="14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x v="0"/>
    <s v="US"/>
    <s v="USD"/>
    <n v="1369958400"/>
    <n v="1367286434"/>
    <b v="0"/>
    <n v="37"/>
    <b v="1"/>
    <s v="music/indie rock"/>
    <n v="1.2949999999999999"/>
    <n v="28"/>
    <s v="music"/>
    <x v="14"/>
  </r>
  <r>
    <x v="0"/>
    <s v="US"/>
    <s v="USD"/>
    <n v="1416542400"/>
    <n v="1415472953"/>
    <b v="0"/>
    <n v="99"/>
    <b v="1"/>
    <s v="music/indie rock"/>
    <n v="2.54"/>
    <n v="51.313131313131315"/>
    <s v="music"/>
    <x v="14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x v="0"/>
    <s v="US"/>
    <s v="USD"/>
    <n v="1366064193"/>
    <n v="1364854593"/>
    <b v="0"/>
    <n v="11"/>
    <b v="1"/>
    <s v="music/indie rock"/>
    <n v="1"/>
    <n v="27.272727272727273"/>
    <s v="music"/>
    <x v="14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x v="0"/>
    <s v="US"/>
    <s v="USD"/>
    <n v="1445921940"/>
    <n v="1444699549"/>
    <b v="0"/>
    <n v="35"/>
    <b v="1"/>
    <s v="music/indie rock"/>
    <n v="1.4775"/>
    <n v="50.657142857142858"/>
    <s v="music"/>
    <x v="14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x v="2"/>
    <s v="US"/>
    <s v="USD"/>
    <n v="1268636340"/>
    <n v="1263982307"/>
    <b v="0"/>
    <n v="5"/>
    <b v="0"/>
    <s v="games/video games"/>
    <n v="0.1"/>
    <n v="10"/>
    <s v="games"/>
    <x v="17"/>
  </r>
  <r>
    <x v="2"/>
    <s v="US"/>
    <s v="USD"/>
    <n v="1291093200"/>
    <n v="1286930435"/>
    <b v="0"/>
    <n v="5"/>
    <b v="0"/>
    <s v="games/video games"/>
    <n v="0.10454545454545454"/>
    <n v="23"/>
    <s v="games"/>
    <x v="17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s v="US"/>
    <s v="USD"/>
    <n v="1418080887"/>
    <n v="1415488887"/>
    <b v="0"/>
    <n v="2"/>
    <b v="0"/>
    <s v="games/video games"/>
    <n v="5.0000000000000001E-4"/>
    <n v="5"/>
    <s v="games"/>
    <x v="1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s v="CA"/>
    <s v="CAD"/>
    <n v="1411324369"/>
    <n v="1406140369"/>
    <b v="0"/>
    <n v="1"/>
    <b v="0"/>
    <s v="games/video games"/>
    <n v="1.6666666666666668E-3"/>
    <n v="25"/>
    <s v="games"/>
    <x v="17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x v="2"/>
    <s v="US"/>
    <s v="USD"/>
    <n v="1436677091"/>
    <n v="1434085091"/>
    <b v="0"/>
    <n v="3"/>
    <b v="0"/>
    <s v="games/video games"/>
    <n v="0.05"/>
    <n v="8.3333333333333339"/>
    <s v="games"/>
    <x v="17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s v="US"/>
    <s v="USD"/>
    <n v="1303628340"/>
    <n v="1300328399"/>
    <b v="0"/>
    <n v="3"/>
    <b v="0"/>
    <s v="games/video games"/>
    <n v="1.6E-2"/>
    <n v="5.333333333333333"/>
    <s v="games"/>
    <x v="17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x v="2"/>
    <s v="GB"/>
    <s v="GBP"/>
    <n v="1383959939"/>
    <n v="1381364339"/>
    <b v="0"/>
    <n v="12"/>
    <b v="0"/>
    <s v="games/video games"/>
    <n v="0.128"/>
    <n v="10.666666666666666"/>
    <s v="games"/>
    <x v="17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s v="US"/>
    <s v="USD"/>
    <n v="1415947159"/>
    <n v="1413351559"/>
    <b v="0"/>
    <n v="0"/>
    <b v="0"/>
    <s v="games/video games"/>
    <n v="0"/>
    <n v="0"/>
    <s v="games"/>
    <x v="17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s v="US"/>
    <s v="USD"/>
    <n v="1279738800"/>
    <n v="1275599812"/>
    <b v="0"/>
    <n v="5"/>
    <b v="0"/>
    <s v="games/video games"/>
    <n v="0.1125"/>
    <n v="45"/>
    <s v="games"/>
    <x v="17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x v="2"/>
    <s v="US"/>
    <s v="USD"/>
    <n v="1455207510"/>
    <n v="1453997910"/>
    <b v="0"/>
    <n v="1"/>
    <b v="0"/>
    <s v="games/video games"/>
    <n v="2.0000000000000001E-4"/>
    <n v="1"/>
    <s v="games"/>
    <x v="17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s v="GB"/>
    <s v="GBP"/>
    <n v="1427992582"/>
    <n v="1425404182"/>
    <b v="0"/>
    <n v="2"/>
    <b v="0"/>
    <s v="games/video games"/>
    <n v="0.02"/>
    <n v="1"/>
    <s v="games"/>
    <x v="17"/>
  </r>
  <r>
    <x v="2"/>
    <s v="US"/>
    <s v="USD"/>
    <n v="1280534400"/>
    <n v="1277512556"/>
    <b v="0"/>
    <n v="0"/>
    <b v="0"/>
    <s v="games/video games"/>
    <n v="0"/>
    <n v="0"/>
    <s v="games"/>
    <x v="17"/>
  </r>
  <r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x v="2"/>
    <s v="US"/>
    <s v="USD"/>
    <n v="1420876740"/>
    <n v="1417470718"/>
    <b v="0"/>
    <n v="4"/>
    <b v="0"/>
    <s v="games/video games"/>
    <n v="9.1244548809124457E-5"/>
    <n v="8.5"/>
    <s v="games"/>
    <x v="17"/>
  </r>
  <r>
    <x v="2"/>
    <s v="US"/>
    <s v="USD"/>
    <n v="1390921827"/>
    <n v="1389193827"/>
    <b v="0"/>
    <n v="2"/>
    <b v="0"/>
    <s v="games/video games"/>
    <n v="8.0000000000000002E-3"/>
    <n v="1"/>
    <s v="games"/>
    <x v="17"/>
  </r>
  <r>
    <x v="2"/>
    <s v="GB"/>
    <s v="GBP"/>
    <n v="1459443385"/>
    <n v="1456854985"/>
    <b v="0"/>
    <n v="5"/>
    <b v="0"/>
    <s v="games/video games"/>
    <n v="2.3E-2"/>
    <n v="23"/>
    <s v="games"/>
    <x v="17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s v="US"/>
    <s v="USD"/>
    <n v="1310837574"/>
    <n v="1308245574"/>
    <b v="0"/>
    <n v="2"/>
    <b v="0"/>
    <s v="games/video games"/>
    <n v="7.2222222222222219E-3"/>
    <n v="13"/>
    <s v="games"/>
    <x v="17"/>
  </r>
  <r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x v="0"/>
    <s v="US"/>
    <s v="USD"/>
    <n v="1443040059"/>
    <n v="1440448059"/>
    <b v="0"/>
    <n v="13"/>
    <b v="1"/>
    <s v="music/rock"/>
    <n v="1.1575"/>
    <n v="35.615384615384613"/>
    <s v="music"/>
    <x v="11"/>
  </r>
  <r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x v="0"/>
    <s v="US"/>
    <s v="USD"/>
    <n v="1417813618"/>
    <n v="1413922018"/>
    <b v="0"/>
    <n v="32"/>
    <b v="1"/>
    <s v="music/rock"/>
    <n v="1.466"/>
    <n v="91.625"/>
    <s v="music"/>
    <x v="11"/>
  </r>
  <r>
    <x v="0"/>
    <s v="US"/>
    <s v="USD"/>
    <n v="1347672937"/>
    <n v="1346463337"/>
    <b v="0"/>
    <n v="8"/>
    <b v="1"/>
    <s v="music/rock"/>
    <n v="1.2"/>
    <n v="22.5"/>
    <s v="music"/>
    <x v="11"/>
  </r>
  <r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x v="0"/>
    <s v="US"/>
    <s v="USD"/>
    <n v="1488473351"/>
    <n v="1488214151"/>
    <b v="0"/>
    <n v="7"/>
    <b v="1"/>
    <s v="music/rock"/>
    <n v="1"/>
    <n v="21.857142857142858"/>
    <s v="music"/>
    <x v="11"/>
  </r>
  <r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x v="0"/>
    <s v="US"/>
    <s v="USD"/>
    <n v="1429365320"/>
    <n v="1426773320"/>
    <b v="0"/>
    <n v="13"/>
    <b v="1"/>
    <s v="music/rock"/>
    <n v="1"/>
    <n v="76.92307692307692"/>
    <s v="music"/>
    <x v="11"/>
  </r>
  <r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x v="0"/>
    <s v="US"/>
    <s v="USD"/>
    <n v="1469059986"/>
    <n v="1468455186"/>
    <b v="0"/>
    <n v="26"/>
    <b v="1"/>
    <s v="music/rock"/>
    <n v="2.5"/>
    <n v="67.307692307692307"/>
    <s v="music"/>
    <x v="11"/>
  </r>
  <r>
    <x v="0"/>
    <s v="US"/>
    <s v="USD"/>
    <n v="1430579509"/>
    <n v="1427987509"/>
    <b v="0"/>
    <n v="71"/>
    <b v="1"/>
    <s v="music/rock"/>
    <n v="1.2602"/>
    <n v="88.74647887323944"/>
    <s v="music"/>
    <x v="11"/>
  </r>
  <r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x v="0"/>
    <s v="US"/>
    <s v="USD"/>
    <n v="1447434268"/>
    <n v="1443801868"/>
    <b v="0"/>
    <n v="78"/>
    <b v="1"/>
    <s v="music/rock"/>
    <n v="1.071842"/>
    <n v="68.707820512820518"/>
    <s v="music"/>
    <x v="11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s v="US"/>
    <s v="USD"/>
    <n v="1384580373"/>
    <n v="1381984773"/>
    <b v="0"/>
    <n v="7"/>
    <b v="1"/>
    <s v="music/electronic music"/>
    <n v="1"/>
    <n v="285.71428571428572"/>
    <s v="music"/>
    <x v="15"/>
  </r>
  <r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x v="0"/>
    <s v="US"/>
    <s v="USD"/>
    <n v="1397113140"/>
    <n v="1395168625"/>
    <b v="0"/>
    <n v="120"/>
    <b v="1"/>
    <s v="music/electronic music"/>
    <n v="1.956"/>
    <n v="40.75"/>
    <s v="music"/>
    <x v="15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s v="US"/>
    <s v="USD"/>
    <n v="1431719379"/>
    <n v="1429127379"/>
    <b v="0"/>
    <n v="1"/>
    <b v="1"/>
    <s v="music/electronic music"/>
    <n v="2"/>
    <n v="10"/>
    <s v="music"/>
    <x v="15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s v="US"/>
    <s v="USD"/>
    <n v="1423022400"/>
    <n v="1421436099"/>
    <b v="0"/>
    <n v="32"/>
    <b v="1"/>
    <s v="games/tabletop games"/>
    <n v="1.538"/>
    <n v="48.0625"/>
    <s v="games"/>
    <x v="32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s v="US"/>
    <s v="USD"/>
    <n v="1311576600"/>
    <n v="1306219897"/>
    <b v="0"/>
    <n v="11"/>
    <b v="1"/>
    <s v="music/rock"/>
    <n v="1.85"/>
    <n v="50.454545454545453"/>
    <s v="music"/>
    <x v="11"/>
  </r>
  <r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x v="0"/>
    <s v="US"/>
    <s v="USD"/>
    <n v="1340733600"/>
    <n v="1339098689"/>
    <b v="0"/>
    <n v="25"/>
    <b v="1"/>
    <s v="music/rock"/>
    <n v="1.0009999999999999"/>
    <n v="40.04"/>
    <s v="music"/>
    <x v="11"/>
  </r>
  <r>
    <x v="0"/>
    <s v="US"/>
    <s v="USD"/>
    <n v="1386372120"/>
    <n v="1382659060"/>
    <b v="0"/>
    <n v="25"/>
    <b v="1"/>
    <s v="music/rock"/>
    <n v="1.0740000000000001"/>
    <n v="64.44"/>
    <s v="music"/>
    <x v="11"/>
  </r>
  <r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x v="0"/>
    <s v="US"/>
    <s v="USD"/>
    <n v="1335153600"/>
    <n v="1332199618"/>
    <b v="0"/>
    <n v="43"/>
    <b v="1"/>
    <s v="music/rock"/>
    <n v="1.728"/>
    <n v="100.46511627906976"/>
    <s v="music"/>
    <x v="11"/>
  </r>
  <r>
    <x v="0"/>
    <s v="US"/>
    <s v="USD"/>
    <n v="1334767476"/>
    <n v="1332175476"/>
    <b v="0"/>
    <n v="46"/>
    <b v="1"/>
    <s v="music/rock"/>
    <n v="1.072505"/>
    <n v="46.630652173913049"/>
    <s v="music"/>
    <x v="11"/>
  </r>
  <r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x v="0"/>
    <s v="US"/>
    <s v="USD"/>
    <n v="1331697540"/>
    <n v="1328749249"/>
    <b v="0"/>
    <n v="19"/>
    <b v="1"/>
    <s v="music/rock"/>
    <n v="1.006"/>
    <n v="52.94736842105263"/>
    <s v="music"/>
    <x v="11"/>
  </r>
  <r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x v="0"/>
    <s v="US"/>
    <s v="USD"/>
    <n v="1340904416"/>
    <n v="1339694816"/>
    <b v="0"/>
    <n v="7"/>
    <b v="1"/>
    <s v="music/rock"/>
    <n v="1.0125"/>
    <n v="115.71428571428571"/>
    <s v="music"/>
    <x v="11"/>
  </r>
  <r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x v="0"/>
    <s v="US"/>
    <s v="USD"/>
    <n v="1336238743"/>
    <n v="1333646743"/>
    <b v="1"/>
    <n v="64"/>
    <b v="1"/>
    <s v="music/indie rock"/>
    <n v="1.026"/>
    <n v="40.078125"/>
    <s v="music"/>
    <x v="14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x v="0"/>
    <s v="US"/>
    <s v="USD"/>
    <n v="1266210000"/>
    <n v="1263474049"/>
    <b v="1"/>
    <n v="22"/>
    <b v="1"/>
    <s v="music/indie rock"/>
    <n v="1.04"/>
    <n v="18.90909090909091"/>
    <s v="music"/>
    <x v="14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x v="0"/>
    <s v="US"/>
    <s v="USD"/>
    <n v="1387072685"/>
    <n v="1384480685"/>
    <b v="1"/>
    <n v="77"/>
    <b v="1"/>
    <s v="music/indie rock"/>
    <n v="1.077"/>
    <n v="41.961038961038959"/>
    <s v="music"/>
    <x v="14"/>
  </r>
  <r>
    <x v="0"/>
    <s v="US"/>
    <s v="USD"/>
    <n v="1396463800"/>
    <n v="1393443400"/>
    <b v="1"/>
    <n v="89"/>
    <b v="1"/>
    <s v="music/indie rock"/>
    <n v="1.0866"/>
    <n v="61.044943820224717"/>
    <s v="music"/>
    <x v="14"/>
  </r>
  <r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x v="3"/>
    <s v="US"/>
    <s v="USD"/>
    <n v="1491769769"/>
    <n v="1489181369"/>
    <b v="0"/>
    <n v="4"/>
    <b v="0"/>
    <s v="food/small batch"/>
    <n v="3.1481481481481478E-2"/>
    <n v="21.25"/>
    <s v="food"/>
    <x v="33"/>
  </r>
  <r>
    <x v="3"/>
    <s v="US"/>
    <s v="USD"/>
    <n v="1490033247"/>
    <n v="1489428447"/>
    <b v="0"/>
    <n v="4"/>
    <b v="0"/>
    <s v="food/small batch"/>
    <n v="0.48"/>
    <n v="30"/>
    <s v="food"/>
    <x v="33"/>
  </r>
  <r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x v="3"/>
    <s v="US"/>
    <s v="USD"/>
    <n v="1490830331"/>
    <n v="1488241931"/>
    <b v="0"/>
    <n v="7"/>
    <b v="0"/>
    <s v="food/small batch"/>
    <n v="0.08"/>
    <n v="11.428571428571429"/>
    <s v="food"/>
    <x v="33"/>
  </r>
  <r>
    <x v="3"/>
    <s v="US"/>
    <s v="USD"/>
    <n v="1493571600"/>
    <n v="1489106948"/>
    <b v="0"/>
    <n v="1"/>
    <b v="0"/>
    <s v="food/small batch"/>
    <n v="7.1999999999999998E-3"/>
    <n v="108"/>
    <s v="food"/>
    <x v="33"/>
  </r>
  <r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x v="0"/>
    <s v="US"/>
    <s v="USD"/>
    <n v="1405609146"/>
    <n v="1403017146"/>
    <b v="1"/>
    <n v="125"/>
    <b v="1"/>
    <s v="food/small batch"/>
    <n v="1.0591999999999999"/>
    <n v="211.84"/>
    <s v="food"/>
    <x v="33"/>
  </r>
  <r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x v="1"/>
    <s v="US"/>
    <s v="USD"/>
    <n v="1436729504"/>
    <n v="1434137504"/>
    <b v="0"/>
    <n v="0"/>
    <b v="0"/>
    <s v="technology/web"/>
    <n v="0"/>
    <n v="0"/>
    <s v="technology"/>
    <x v="7"/>
  </r>
  <r>
    <x v="1"/>
    <s v="US"/>
    <s v="USD"/>
    <n v="1412571600"/>
    <n v="1410799870"/>
    <b v="0"/>
    <n v="0"/>
    <b v="0"/>
    <s v="technology/web"/>
    <n v="0"/>
    <n v="0"/>
    <s v="technology"/>
    <x v="7"/>
  </r>
  <r>
    <x v="1"/>
    <s v="US"/>
    <s v="USD"/>
    <n v="1452282420"/>
    <n v="1447962505"/>
    <b v="0"/>
    <n v="1"/>
    <b v="0"/>
    <s v="technology/web"/>
    <n v="0.03"/>
    <n v="300"/>
    <s v="technology"/>
    <x v="7"/>
  </r>
  <r>
    <x v="1"/>
    <s v="CA"/>
    <s v="CAD"/>
    <n v="1466789269"/>
    <n v="1464197269"/>
    <b v="0"/>
    <n v="1"/>
    <b v="0"/>
    <s v="technology/web"/>
    <n v="1E-3"/>
    <n v="1"/>
    <s v="technology"/>
    <x v="7"/>
  </r>
  <r>
    <x v="1"/>
    <s v="US"/>
    <s v="USD"/>
    <n v="1427845140"/>
    <n v="1424822556"/>
    <b v="0"/>
    <n v="0"/>
    <b v="0"/>
    <s v="technology/web"/>
    <n v="0"/>
    <n v="0"/>
    <s v="technology"/>
    <x v="7"/>
  </r>
  <r>
    <x v="1"/>
    <s v="US"/>
    <s v="USD"/>
    <n v="1476731431"/>
    <n v="1472843431"/>
    <b v="0"/>
    <n v="3"/>
    <b v="0"/>
    <s v="technology/web"/>
    <n v="6.4999999999999997E-4"/>
    <n v="13"/>
    <s v="technology"/>
    <x v="7"/>
  </r>
  <r>
    <x v="1"/>
    <s v="US"/>
    <s v="USD"/>
    <n v="1472135676"/>
    <n v="1469543676"/>
    <b v="0"/>
    <n v="1"/>
    <b v="0"/>
    <s v="technology/web"/>
    <n v="1.4999999999999999E-2"/>
    <n v="15"/>
    <s v="technology"/>
    <x v="7"/>
  </r>
  <r>
    <x v="1"/>
    <s v="US"/>
    <s v="USD"/>
    <n v="1456006938"/>
    <n v="1450822938"/>
    <b v="0"/>
    <n v="5"/>
    <b v="0"/>
    <s v="technology/web"/>
    <n v="3.8571428571428572E-3"/>
    <n v="54"/>
    <s v="technology"/>
    <x v="7"/>
  </r>
  <r>
    <x v="1"/>
    <s v="SE"/>
    <s v="SEK"/>
    <n v="1439318228"/>
    <n v="1436812628"/>
    <b v="0"/>
    <n v="0"/>
    <b v="0"/>
    <s v="technology/web"/>
    <n v="0"/>
    <n v="0"/>
    <s v="technology"/>
    <x v="7"/>
  </r>
  <r>
    <x v="1"/>
    <s v="IE"/>
    <s v="EUR"/>
    <n v="1483474370"/>
    <n v="1480882370"/>
    <b v="0"/>
    <n v="0"/>
    <b v="0"/>
    <s v="technology/web"/>
    <n v="0"/>
    <n v="0"/>
    <s v="technology"/>
    <x v="7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s v="US"/>
    <s v="USD"/>
    <n v="1433603552"/>
    <n v="1428419552"/>
    <b v="0"/>
    <n v="0"/>
    <b v="0"/>
    <s v="technology/web"/>
    <n v="0"/>
    <n v="0"/>
    <s v="technology"/>
    <x v="7"/>
  </r>
  <r>
    <x v="1"/>
    <s v="US"/>
    <s v="USD"/>
    <n v="1429632822"/>
    <n v="1428596022"/>
    <b v="0"/>
    <n v="0"/>
    <b v="0"/>
    <s v="technology/web"/>
    <n v="0"/>
    <n v="0"/>
    <s v="technology"/>
    <x v="7"/>
  </r>
  <r>
    <x v="1"/>
    <s v="US"/>
    <s v="USD"/>
    <n v="1420910460"/>
    <n v="1415726460"/>
    <b v="0"/>
    <n v="1"/>
    <b v="0"/>
    <s v="technology/web"/>
    <n v="7.1428571428571429E-4"/>
    <n v="25"/>
    <s v="technology"/>
    <x v="7"/>
  </r>
  <r>
    <x v="1"/>
    <s v="AU"/>
    <s v="AUD"/>
    <n v="1430604136"/>
    <n v="1428012136"/>
    <b v="0"/>
    <n v="2"/>
    <b v="0"/>
    <s v="technology/web"/>
    <n v="6.875E-3"/>
    <n v="27.5"/>
    <s v="technology"/>
    <x v="7"/>
  </r>
  <r>
    <x v="1"/>
    <s v="NL"/>
    <s v="EUR"/>
    <n v="1433530104"/>
    <n v="1430938104"/>
    <b v="0"/>
    <n v="0"/>
    <b v="0"/>
    <s v="technology/web"/>
    <n v="0"/>
    <n v="0"/>
    <s v="technology"/>
    <x v="7"/>
  </r>
  <r>
    <x v="1"/>
    <s v="GB"/>
    <s v="GBP"/>
    <n v="1445093578"/>
    <n v="1442501578"/>
    <b v="0"/>
    <n v="0"/>
    <b v="0"/>
    <s v="technology/web"/>
    <n v="0"/>
    <n v="0"/>
    <s v="technology"/>
    <x v="7"/>
  </r>
  <r>
    <x v="1"/>
    <s v="GB"/>
    <s v="GBP"/>
    <n v="1422664740"/>
    <n v="1417818036"/>
    <b v="0"/>
    <n v="0"/>
    <b v="0"/>
    <s v="technology/web"/>
    <n v="0"/>
    <n v="0"/>
    <s v="technology"/>
    <x v="7"/>
  </r>
  <r>
    <x v="1"/>
    <s v="US"/>
    <s v="USD"/>
    <n v="1438616124"/>
    <n v="1433432124"/>
    <b v="0"/>
    <n v="3"/>
    <b v="0"/>
    <s v="technology/web"/>
    <n v="0.14680000000000001"/>
    <n v="367"/>
    <s v="technology"/>
    <x v="7"/>
  </r>
  <r>
    <x v="1"/>
    <s v="CA"/>
    <s v="CAD"/>
    <n v="1454864280"/>
    <n v="1452272280"/>
    <b v="0"/>
    <n v="1"/>
    <b v="0"/>
    <s v="technology/web"/>
    <n v="4.0000000000000002E-4"/>
    <n v="2"/>
    <s v="technology"/>
    <x v="7"/>
  </r>
  <r>
    <x v="1"/>
    <s v="CA"/>
    <s v="CAD"/>
    <n v="1462053600"/>
    <n v="1459975008"/>
    <b v="0"/>
    <n v="0"/>
    <b v="0"/>
    <s v="technology/web"/>
    <n v="0"/>
    <n v="0"/>
    <s v="technology"/>
    <x v="7"/>
  </r>
  <r>
    <x v="1"/>
    <s v="US"/>
    <s v="USD"/>
    <n v="1418315470"/>
    <n v="1415723470"/>
    <b v="0"/>
    <n v="2"/>
    <b v="0"/>
    <s v="technology/web"/>
    <n v="0.2857142857142857"/>
    <n v="60"/>
    <s v="technology"/>
    <x v="7"/>
  </r>
  <r>
    <x v="1"/>
    <s v="US"/>
    <s v="USD"/>
    <n v="1451348200"/>
    <n v="1447460200"/>
    <b v="0"/>
    <n v="0"/>
    <b v="0"/>
    <s v="technology/web"/>
    <n v="0"/>
    <n v="0"/>
    <s v="technology"/>
    <x v="7"/>
  </r>
  <r>
    <x v="1"/>
    <s v="US"/>
    <s v="USD"/>
    <n v="1445898356"/>
    <n v="1441146356"/>
    <b v="0"/>
    <n v="0"/>
    <b v="0"/>
    <s v="technology/web"/>
    <n v="0"/>
    <n v="0"/>
    <s v="technology"/>
    <x v="7"/>
  </r>
  <r>
    <x v="1"/>
    <s v="IT"/>
    <s v="EUR"/>
    <n v="1453071600"/>
    <n v="1449596425"/>
    <b v="0"/>
    <n v="0"/>
    <b v="0"/>
    <s v="technology/web"/>
    <n v="0"/>
    <n v="0"/>
    <s v="technology"/>
    <x v="7"/>
  </r>
  <r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x v="1"/>
    <s v="US"/>
    <s v="USD"/>
    <n v="1429028365"/>
    <n v="1425143965"/>
    <b v="0"/>
    <n v="2"/>
    <b v="0"/>
    <s v="technology/web"/>
    <n v="2.5000000000000001E-3"/>
    <n v="50"/>
    <s v="technology"/>
    <x v="7"/>
  </r>
  <r>
    <x v="1"/>
    <s v="US"/>
    <s v="USD"/>
    <n v="1455132611"/>
    <n v="1452540611"/>
    <b v="0"/>
    <n v="0"/>
    <b v="0"/>
    <s v="technology/web"/>
    <n v="0"/>
    <n v="0"/>
    <s v="technology"/>
    <x v="7"/>
  </r>
  <r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x v="1"/>
    <s v="US"/>
    <s v="USD"/>
    <n v="1435257596"/>
    <n v="1432665596"/>
    <b v="0"/>
    <n v="0"/>
    <b v="0"/>
    <s v="technology/web"/>
    <n v="0"/>
    <n v="0"/>
    <s v="technology"/>
    <x v="7"/>
  </r>
  <r>
    <x v="1"/>
    <s v="AU"/>
    <s v="AUD"/>
    <n v="1429839571"/>
    <n v="1427247571"/>
    <b v="0"/>
    <n v="6"/>
    <b v="0"/>
    <s v="technology/web"/>
    <n v="3.272727272727273E-2"/>
    <n v="30"/>
    <s v="technology"/>
    <x v="7"/>
  </r>
  <r>
    <x v="1"/>
    <s v="SE"/>
    <s v="SEK"/>
    <n v="1440863624"/>
    <n v="1438271624"/>
    <b v="0"/>
    <n v="1"/>
    <b v="0"/>
    <s v="technology/web"/>
    <n v="5.8823529411764708E-5"/>
    <n v="50"/>
    <s v="technology"/>
    <x v="7"/>
  </r>
  <r>
    <x v="1"/>
    <s v="US"/>
    <s v="USD"/>
    <n v="1423772060"/>
    <n v="1421180060"/>
    <b v="0"/>
    <n v="1"/>
    <b v="0"/>
    <s v="technology/web"/>
    <n v="4.5454545454545455E-4"/>
    <n v="10"/>
    <s v="technology"/>
    <x v="7"/>
  </r>
  <r>
    <x v="1"/>
    <s v="US"/>
    <s v="USD"/>
    <n v="1473451437"/>
    <n v="1470859437"/>
    <b v="0"/>
    <n v="0"/>
    <b v="0"/>
    <s v="technology/web"/>
    <n v="0"/>
    <n v="0"/>
    <s v="technology"/>
    <x v="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x v="1"/>
    <s v="CA"/>
    <s v="CAD"/>
    <n v="1480110783"/>
    <n v="1477515183"/>
    <b v="0"/>
    <n v="0"/>
    <b v="0"/>
    <s v="technology/web"/>
    <n v="0"/>
    <n v="0"/>
    <s v="technology"/>
    <x v="7"/>
  </r>
  <r>
    <x v="1"/>
    <s v="US"/>
    <s v="USD"/>
    <n v="1440548330"/>
    <n v="1438042730"/>
    <b v="0"/>
    <n v="0"/>
    <b v="0"/>
    <s v="technology/web"/>
    <n v="0"/>
    <n v="0"/>
    <s v="technology"/>
    <x v="7"/>
  </r>
  <r>
    <x v="1"/>
    <s v="US"/>
    <s v="USD"/>
    <n v="1444004616"/>
    <n v="1440116616"/>
    <b v="0"/>
    <n v="0"/>
    <b v="0"/>
    <s v="technology/web"/>
    <n v="0"/>
    <n v="0"/>
    <s v="technology"/>
    <x v="7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x v="1"/>
    <s v="US"/>
    <s v="USD"/>
    <n v="1415932643"/>
    <n v="1413337043"/>
    <b v="0"/>
    <n v="8"/>
    <b v="0"/>
    <s v="technology/web"/>
    <n v="8.0000000000000002E-3"/>
    <n v="1"/>
    <s v="technology"/>
    <x v="7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s v="CA"/>
    <s v="CAD"/>
    <n v="1420920424"/>
    <n v="1415736424"/>
    <b v="0"/>
    <n v="0"/>
    <b v="0"/>
    <s v="technology/web"/>
    <n v="0"/>
    <n v="0"/>
    <s v="technology"/>
    <x v="7"/>
  </r>
  <r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x v="1"/>
    <s v="FR"/>
    <s v="EUR"/>
    <n v="1437861540"/>
    <n v="1435160452"/>
    <b v="0"/>
    <n v="1"/>
    <b v="0"/>
    <s v="technology/web"/>
    <n v="1.8749999999999999E-3"/>
    <n v="30"/>
    <s v="technology"/>
    <x v="7"/>
  </r>
  <r>
    <x v="1"/>
    <s v="AU"/>
    <s v="AUD"/>
    <n v="1420352264"/>
    <n v="1416896264"/>
    <b v="0"/>
    <n v="0"/>
    <b v="0"/>
    <s v="technology/web"/>
    <n v="0"/>
    <n v="0"/>
    <s v="technology"/>
    <x v="7"/>
  </r>
  <r>
    <x v="1"/>
    <s v="US"/>
    <s v="USD"/>
    <n v="1427825044"/>
    <n v="1425236644"/>
    <b v="0"/>
    <n v="1"/>
    <b v="0"/>
    <s v="technology/web"/>
    <n v="1.25E-3"/>
    <n v="25"/>
    <s v="technology"/>
    <x v="7"/>
  </r>
  <r>
    <x v="1"/>
    <s v="US"/>
    <s v="USD"/>
    <n v="1446087223"/>
    <n v="1443495223"/>
    <b v="0"/>
    <n v="0"/>
    <b v="0"/>
    <s v="technology/web"/>
    <n v="0"/>
    <n v="0"/>
    <s v="technology"/>
    <x v="7"/>
  </r>
  <r>
    <x v="1"/>
    <s v="US"/>
    <s v="USD"/>
    <n v="1439048017"/>
    <n v="1436456017"/>
    <b v="0"/>
    <n v="1"/>
    <b v="0"/>
    <s v="technology/web"/>
    <n v="5.0000000000000001E-4"/>
    <n v="50"/>
    <s v="technology"/>
    <x v="7"/>
  </r>
  <r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x v="1"/>
    <s v="US"/>
    <s v="USD"/>
    <n v="1484038620"/>
    <n v="1481597687"/>
    <b v="0"/>
    <n v="0"/>
    <b v="0"/>
    <s v="technology/web"/>
    <n v="0"/>
    <n v="0"/>
    <s v="technology"/>
    <x v="7"/>
  </r>
  <r>
    <x v="1"/>
    <s v="CH"/>
    <s v="CHF"/>
    <n v="1444940558"/>
    <n v="1442348558"/>
    <b v="0"/>
    <n v="1"/>
    <b v="0"/>
    <s v="technology/web"/>
    <n v="2E-3"/>
    <n v="10"/>
    <s v="technology"/>
    <x v="7"/>
  </r>
  <r>
    <x v="1"/>
    <s v="US"/>
    <s v="USD"/>
    <n v="1420233256"/>
    <n v="1417641256"/>
    <b v="0"/>
    <n v="0"/>
    <b v="0"/>
    <s v="technology/web"/>
    <n v="0"/>
    <n v="0"/>
    <s v="technology"/>
    <x v="7"/>
  </r>
  <r>
    <x v="1"/>
    <s v="US"/>
    <s v="USD"/>
    <n v="1435874384"/>
    <n v="1433282384"/>
    <b v="0"/>
    <n v="0"/>
    <b v="0"/>
    <s v="technology/web"/>
    <n v="0"/>
    <n v="0"/>
    <s v="technology"/>
    <x v="7"/>
  </r>
  <r>
    <x v="1"/>
    <s v="SE"/>
    <s v="SEK"/>
    <n v="1418934506"/>
    <n v="1415910506"/>
    <b v="0"/>
    <n v="0"/>
    <b v="0"/>
    <s v="technology/web"/>
    <n v="0"/>
    <n v="0"/>
    <s v="technology"/>
    <x v="7"/>
  </r>
  <r>
    <x v="1"/>
    <s v="AU"/>
    <s v="AUD"/>
    <n v="1460615164"/>
    <n v="1458023164"/>
    <b v="0"/>
    <n v="0"/>
    <b v="0"/>
    <s v="technology/web"/>
    <n v="0"/>
    <n v="0"/>
    <s v="technology"/>
    <x v="7"/>
  </r>
  <r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x v="2"/>
    <s v="US"/>
    <s v="USD"/>
    <n v="1431533931"/>
    <n v="1428941931"/>
    <b v="0"/>
    <n v="1"/>
    <b v="0"/>
    <s v="food/food trucks"/>
    <n v="4.3333333333333331E-3"/>
    <n v="52"/>
    <s v="food"/>
    <x v="19"/>
  </r>
  <r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x v="2"/>
    <s v="US"/>
    <s v="USD"/>
    <n v="1451782607"/>
    <n v="1449190607"/>
    <b v="0"/>
    <n v="0"/>
    <b v="0"/>
    <s v="food/food trucks"/>
    <n v="0"/>
    <n v="0"/>
    <s v="food"/>
    <x v="19"/>
  </r>
  <r>
    <x v="2"/>
    <s v="US"/>
    <s v="USD"/>
    <n v="1472911375"/>
    <n v="1471096975"/>
    <b v="0"/>
    <n v="20"/>
    <b v="0"/>
    <s v="food/food trucks"/>
    <n v="0.22520000000000001"/>
    <n v="56.3"/>
    <s v="food"/>
    <x v="19"/>
  </r>
  <r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x v="2"/>
    <s v="US"/>
    <s v="USD"/>
    <n v="1415247757"/>
    <n v="1412652157"/>
    <b v="0"/>
    <n v="2"/>
    <b v="0"/>
    <s v="food/food trucks"/>
    <n v="2E-3"/>
    <n v="15"/>
    <s v="food"/>
    <x v="19"/>
  </r>
  <r>
    <x v="2"/>
    <s v="US"/>
    <s v="USD"/>
    <n v="1439931675"/>
    <n v="1437339675"/>
    <b v="0"/>
    <n v="6"/>
    <b v="0"/>
    <s v="food/food trucks"/>
    <n v="1.84E-2"/>
    <n v="76.666666666666671"/>
    <s v="food"/>
    <x v="19"/>
  </r>
  <r>
    <x v="2"/>
    <s v="AU"/>
    <s v="AUD"/>
    <n v="1441619275"/>
    <n v="1439027275"/>
    <b v="0"/>
    <n v="0"/>
    <b v="0"/>
    <s v="food/food trucks"/>
    <n v="0"/>
    <n v="0"/>
    <s v="food"/>
    <x v="19"/>
  </r>
  <r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x v="2"/>
    <s v="FR"/>
    <s v="EUR"/>
    <n v="1480185673"/>
    <n v="1476294073"/>
    <b v="0"/>
    <n v="0"/>
    <b v="0"/>
    <s v="food/food trucks"/>
    <n v="0"/>
    <n v="0"/>
    <s v="food"/>
    <x v="19"/>
  </r>
  <r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x v="2"/>
    <s v="US"/>
    <s v="USD"/>
    <n v="1426345200"/>
    <n v="1421343743"/>
    <b v="0"/>
    <n v="1"/>
    <b v="0"/>
    <s v="food/food trucks"/>
    <n v="2.5000000000000001E-4"/>
    <n v="5"/>
    <s v="food"/>
    <x v="19"/>
  </r>
  <r>
    <x v="2"/>
    <s v="US"/>
    <s v="USD"/>
    <n v="1407705187"/>
    <n v="1405113187"/>
    <b v="0"/>
    <n v="0"/>
    <b v="0"/>
    <s v="food/food trucks"/>
    <n v="0"/>
    <n v="0"/>
    <s v="food"/>
    <x v="19"/>
  </r>
  <r>
    <x v="2"/>
    <s v="US"/>
    <s v="USD"/>
    <n v="1427225644"/>
    <n v="1422045244"/>
    <b v="0"/>
    <n v="5"/>
    <b v="0"/>
    <s v="food/food trucks"/>
    <n v="2.0000000000000001E-4"/>
    <n v="1"/>
    <s v="food"/>
    <x v="19"/>
  </r>
  <r>
    <x v="2"/>
    <s v="US"/>
    <s v="USD"/>
    <n v="1424281389"/>
    <n v="1419097389"/>
    <b v="0"/>
    <n v="0"/>
    <b v="0"/>
    <s v="food/food trucks"/>
    <n v="0"/>
    <n v="0"/>
    <s v="food"/>
    <x v="19"/>
  </r>
  <r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x v="2"/>
    <s v="US"/>
    <s v="USD"/>
    <n v="1424536196"/>
    <n v="1421944196"/>
    <b v="0"/>
    <n v="1"/>
    <b v="0"/>
    <s v="food/food trucks"/>
    <n v="1.6666666666666666E-4"/>
    <n v="1"/>
    <s v="food"/>
    <x v="19"/>
  </r>
  <r>
    <x v="2"/>
    <s v="US"/>
    <s v="USD"/>
    <n v="1426091036"/>
    <n v="1423502636"/>
    <b v="0"/>
    <n v="1"/>
    <b v="0"/>
    <s v="food/food trucks"/>
    <n v="2E-3"/>
    <n v="1"/>
    <s v="food"/>
    <x v="19"/>
  </r>
  <r>
    <x v="2"/>
    <s v="US"/>
    <s v="USD"/>
    <n v="1420044890"/>
    <n v="1417452890"/>
    <b v="0"/>
    <n v="1"/>
    <b v="0"/>
    <s v="food/food trucks"/>
    <n v="1.3333333333333334E-4"/>
    <n v="8"/>
    <s v="food"/>
    <x v="19"/>
  </r>
  <r>
    <x v="2"/>
    <s v="US"/>
    <s v="USD"/>
    <n v="1414445108"/>
    <n v="1411853108"/>
    <b v="0"/>
    <n v="9"/>
    <b v="0"/>
    <s v="food/food trucks"/>
    <n v="1.24E-2"/>
    <n v="34.444444444444443"/>
    <s v="food"/>
    <x v="19"/>
  </r>
  <r>
    <x v="2"/>
    <s v="US"/>
    <s v="USD"/>
    <n v="1464386640"/>
    <n v="1463090149"/>
    <b v="0"/>
    <n v="1"/>
    <b v="0"/>
    <s v="food/food trucks"/>
    <n v="2.8571428571428574E-4"/>
    <n v="1"/>
    <s v="food"/>
    <x v="19"/>
  </r>
  <r>
    <x v="2"/>
    <s v="US"/>
    <s v="USD"/>
    <n v="1439006692"/>
    <n v="1433822692"/>
    <b v="0"/>
    <n v="0"/>
    <b v="0"/>
    <s v="food/food trucks"/>
    <n v="0"/>
    <n v="0"/>
    <s v="food"/>
    <x v="19"/>
  </r>
  <r>
    <x v="2"/>
    <s v="US"/>
    <s v="USD"/>
    <n v="1458715133"/>
    <n v="1455262733"/>
    <b v="0"/>
    <n v="1"/>
    <b v="0"/>
    <s v="food/food trucks"/>
    <n v="2.0000000000000002E-5"/>
    <n v="1"/>
    <s v="food"/>
    <x v="19"/>
  </r>
  <r>
    <x v="2"/>
    <s v="US"/>
    <s v="USD"/>
    <n v="1426182551"/>
    <n v="1423594151"/>
    <b v="0"/>
    <n v="1"/>
    <b v="0"/>
    <s v="food/food trucks"/>
    <n v="2.8571428571428571E-5"/>
    <n v="1"/>
    <s v="food"/>
    <x v="19"/>
  </r>
  <r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x v="2"/>
    <s v="US"/>
    <s v="USD"/>
    <n v="1455246504"/>
    <n v="1452654504"/>
    <b v="0"/>
    <n v="2"/>
    <b v="0"/>
    <s v="food/food trucks"/>
    <n v="7.0000000000000001E-3"/>
    <n v="10.5"/>
    <s v="food"/>
    <x v="19"/>
  </r>
  <r>
    <x v="2"/>
    <s v="US"/>
    <s v="USD"/>
    <n v="1467080613"/>
    <n v="1461896613"/>
    <b v="0"/>
    <n v="2"/>
    <b v="0"/>
    <s v="food/food trucks"/>
    <n v="2.0000000000000002E-5"/>
    <n v="1"/>
    <s v="food"/>
    <x v="19"/>
  </r>
  <r>
    <x v="2"/>
    <s v="US"/>
    <s v="USD"/>
    <n v="1425791697"/>
    <n v="1423199697"/>
    <b v="0"/>
    <n v="2"/>
    <b v="0"/>
    <s v="food/food trucks"/>
    <n v="1.4285714285714287E-4"/>
    <n v="1"/>
    <s v="food"/>
    <x v="19"/>
  </r>
  <r>
    <x v="2"/>
    <s v="US"/>
    <s v="USD"/>
    <n v="1456608943"/>
    <n v="1454016943"/>
    <b v="0"/>
    <n v="0"/>
    <b v="0"/>
    <s v="food/food trucks"/>
    <n v="0"/>
    <n v="0"/>
    <s v="food"/>
    <x v="19"/>
  </r>
  <r>
    <x v="2"/>
    <s v="US"/>
    <s v="USD"/>
    <n v="1438662474"/>
    <n v="1435206474"/>
    <b v="0"/>
    <n v="2"/>
    <b v="0"/>
    <s v="food/food trucks"/>
    <n v="1.2999999999999999E-3"/>
    <n v="13"/>
    <s v="food"/>
    <x v="19"/>
  </r>
  <r>
    <x v="2"/>
    <s v="SE"/>
    <s v="SEK"/>
    <n v="1444027186"/>
    <n v="1441435186"/>
    <b v="0"/>
    <n v="4"/>
    <b v="0"/>
    <s v="food/food trucks"/>
    <n v="4.8960000000000002E-3"/>
    <n v="306"/>
    <s v="food"/>
    <x v="19"/>
  </r>
  <r>
    <x v="2"/>
    <s v="CA"/>
    <s v="CAD"/>
    <n v="1454078770"/>
    <n v="1448894770"/>
    <b v="0"/>
    <n v="2"/>
    <b v="0"/>
    <s v="food/food trucks"/>
    <n v="3.8461538461538462E-4"/>
    <n v="22.5"/>
    <s v="food"/>
    <x v="19"/>
  </r>
  <r>
    <x v="2"/>
    <s v="US"/>
    <s v="USD"/>
    <n v="1426615200"/>
    <n v="1422400188"/>
    <b v="0"/>
    <n v="0"/>
    <b v="0"/>
    <s v="food/food trucks"/>
    <n v="0"/>
    <n v="0"/>
    <s v="food"/>
    <x v="19"/>
  </r>
  <r>
    <x v="2"/>
    <s v="US"/>
    <s v="USD"/>
    <n v="1449529062"/>
    <n v="1444341462"/>
    <b v="0"/>
    <n v="1"/>
    <b v="0"/>
    <s v="food/food trucks"/>
    <n v="3.3333333333333335E-3"/>
    <n v="50"/>
    <s v="food"/>
    <x v="19"/>
  </r>
  <r>
    <x v="2"/>
    <s v="US"/>
    <s v="USD"/>
    <n v="1445197129"/>
    <n v="1442605129"/>
    <b v="0"/>
    <n v="0"/>
    <b v="0"/>
    <s v="food/food trucks"/>
    <n v="0"/>
    <n v="0"/>
    <s v="food"/>
    <x v="19"/>
  </r>
  <r>
    <x v="2"/>
    <s v="BE"/>
    <s v="EUR"/>
    <n v="1455399313"/>
    <n v="1452807313"/>
    <b v="0"/>
    <n v="2"/>
    <b v="0"/>
    <s v="food/food trucks"/>
    <n v="2E-3"/>
    <n v="5"/>
    <s v="food"/>
    <x v="19"/>
  </r>
  <r>
    <x v="0"/>
    <s v="US"/>
    <s v="USD"/>
    <n v="1437627540"/>
    <n v="1435806054"/>
    <b v="0"/>
    <n v="109"/>
    <b v="1"/>
    <s v="food/small batch"/>
    <n v="1.0788"/>
    <n v="74.22935779816514"/>
    <s v="food"/>
    <x v="33"/>
  </r>
  <r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x v="0"/>
    <s v="US"/>
    <s v="USD"/>
    <n v="1443242021"/>
    <n v="1440650021"/>
    <b v="0"/>
    <n v="115"/>
    <b v="1"/>
    <s v="food/small batch"/>
    <n v="1.728"/>
    <n v="75.130434782608702"/>
    <s v="food"/>
    <x v="33"/>
  </r>
  <r>
    <x v="0"/>
    <s v="US"/>
    <s v="USD"/>
    <n v="1480174071"/>
    <n v="1477578471"/>
    <b v="0"/>
    <n v="111"/>
    <b v="1"/>
    <s v="food/small batch"/>
    <n v="1.6798"/>
    <n v="75.666666666666671"/>
    <s v="food"/>
    <x v="33"/>
  </r>
  <r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x v="0"/>
    <s v="US"/>
    <s v="USD"/>
    <n v="1472621760"/>
    <n v="1472110513"/>
    <b v="0"/>
    <n v="9"/>
    <b v="1"/>
    <s v="food/small batch"/>
    <n v="1.075"/>
    <n v="47.777777777777779"/>
    <s v="food"/>
    <x v="33"/>
  </r>
  <r>
    <x v="0"/>
    <s v="US"/>
    <s v="USD"/>
    <n v="1417321515"/>
    <n v="1414725915"/>
    <b v="0"/>
    <n v="120"/>
    <b v="1"/>
    <s v="food/small batch"/>
    <n v="1.08"/>
    <n v="90"/>
    <s v="food"/>
    <x v="33"/>
  </r>
  <r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x v="0"/>
    <s v="US"/>
    <s v="USD"/>
    <n v="1451430000"/>
    <n v="1448914500"/>
    <b v="0"/>
    <n v="15"/>
    <b v="1"/>
    <s v="food/small batch"/>
    <n v="1.335"/>
    <n v="53.4"/>
    <s v="food"/>
    <x v="33"/>
  </r>
  <r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x v="0"/>
    <s v="US"/>
    <s v="USD"/>
    <n v="1461177950"/>
    <n v="1458758750"/>
    <b v="0"/>
    <n v="16"/>
    <b v="1"/>
    <s v="food/small batch"/>
    <n v="1.82"/>
    <n v="34.125"/>
    <s v="food"/>
    <x v="33"/>
  </r>
  <r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x v="0"/>
    <s v="US"/>
    <s v="USD"/>
    <n v="1458742685"/>
    <n v="1454858285"/>
    <b v="0"/>
    <n v="282"/>
    <b v="1"/>
    <s v="food/small batch"/>
    <n v="1.0225"/>
    <n v="108.77659574468085"/>
    <s v="food"/>
    <x v="33"/>
  </r>
  <r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x v="0"/>
    <s v="US"/>
    <s v="USD"/>
    <n v="1317438000"/>
    <n v="1314577097"/>
    <b v="0"/>
    <n v="86"/>
    <b v="1"/>
    <s v="music/indie rock"/>
    <n v="1.038"/>
    <n v="90.523255813953483"/>
    <s v="music"/>
    <x v="14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x v="0"/>
    <s v="US"/>
    <s v="USD"/>
    <n v="1366138800"/>
    <n v="1362710425"/>
    <b v="0"/>
    <n v="75"/>
    <b v="1"/>
    <s v="music/indie rock"/>
    <n v="1.1625000000000001"/>
    <n v="31"/>
    <s v="music"/>
    <x v="14"/>
  </r>
  <r>
    <x v="0"/>
    <s v="CA"/>
    <s v="CAD"/>
    <n v="1443641340"/>
    <n v="1441143397"/>
    <b v="0"/>
    <n v="43"/>
    <b v="1"/>
    <s v="music/indie rock"/>
    <n v="1.111"/>
    <n v="51.674418604651166"/>
    <s v="music"/>
    <x v="14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x v="0"/>
    <s v="US"/>
    <s v="USD"/>
    <n v="1368066453"/>
    <n v="1365474453"/>
    <b v="0"/>
    <n v="52"/>
    <b v="1"/>
    <s v="music/indie rock"/>
    <n v="1"/>
    <n v="48.07692307692308"/>
    <s v="music"/>
    <x v="14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x v="0"/>
    <s v="US"/>
    <s v="USD"/>
    <n v="1327535392"/>
    <n v="1324079392"/>
    <b v="0"/>
    <n v="17"/>
    <b v="1"/>
    <s v="music/indie rock"/>
    <n v="1.28"/>
    <n v="37.647058823529413"/>
    <s v="music"/>
    <x v="14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x v="0"/>
    <s v="US"/>
    <s v="USD"/>
    <n v="1352573869"/>
    <n v="1349978269"/>
    <b v="0"/>
    <n v="47"/>
    <b v="1"/>
    <s v="music/indie rock"/>
    <n v="1"/>
    <n v="42.553191489361701"/>
    <s v="music"/>
    <x v="14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x v="0"/>
    <s v="US"/>
    <s v="USD"/>
    <n v="1444516084"/>
    <n v="1439332084"/>
    <b v="0"/>
    <n v="8"/>
    <b v="1"/>
    <s v="music/indie rock"/>
    <n v="1"/>
    <n v="250"/>
    <s v="music"/>
    <x v="14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x v="0"/>
    <s v="US"/>
    <s v="USD"/>
    <n v="1312224383"/>
    <n v="1308336383"/>
    <b v="0"/>
    <n v="25"/>
    <b v="1"/>
    <s v="music/indie rock"/>
    <n v="1.0009999999999999"/>
    <n v="40.04"/>
    <s v="music"/>
    <x v="14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x v="0"/>
    <s v="US"/>
    <s v="USD"/>
    <n v="1318463879"/>
    <n v="1315439879"/>
    <b v="0"/>
    <n v="41"/>
    <b v="1"/>
    <s v="music/indie rock"/>
    <n v="1.0325"/>
    <n v="50.365853658536587"/>
    <s v="music"/>
    <x v="14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x v="0"/>
    <s v="US"/>
    <s v="USD"/>
    <n v="1368117239"/>
    <n v="1365525239"/>
    <b v="0"/>
    <n v="75"/>
    <b v="1"/>
    <s v="music/indie rock"/>
    <n v="1.3367142857142857"/>
    <n v="62.38"/>
    <s v="music"/>
    <x v="14"/>
  </r>
  <r>
    <x v="0"/>
    <s v="US"/>
    <s v="USD"/>
    <n v="1340429276"/>
    <n v="1335245276"/>
    <b v="0"/>
    <n v="16"/>
    <b v="1"/>
    <s v="music/indie rock"/>
    <n v="1.214"/>
    <n v="37.9375"/>
    <s v="music"/>
    <x v="14"/>
  </r>
  <r>
    <x v="0"/>
    <s v="US"/>
    <s v="USD"/>
    <n v="1295142660"/>
    <n v="1293739714"/>
    <b v="0"/>
    <n v="10"/>
    <b v="1"/>
    <s v="music/indie rock"/>
    <n v="1.032"/>
    <n v="51.6"/>
    <s v="music"/>
    <x v="14"/>
  </r>
  <r>
    <x v="0"/>
    <s v="US"/>
    <s v="USD"/>
    <n v="1339840740"/>
    <n v="1335397188"/>
    <b v="0"/>
    <n v="27"/>
    <b v="1"/>
    <s v="music/indie rock"/>
    <n v="1.25"/>
    <n v="27.777777777777779"/>
    <s v="music"/>
    <x v="14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x v="0"/>
    <s v="US"/>
    <s v="USD"/>
    <n v="1364597692"/>
    <n v="1361577292"/>
    <b v="0"/>
    <n v="10"/>
    <b v="1"/>
    <s v="music/indie rock"/>
    <n v="1"/>
    <n v="600"/>
    <s v="music"/>
    <x v="14"/>
  </r>
  <r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x v="0"/>
    <s v="US"/>
    <s v="USD"/>
    <n v="1422400387"/>
    <n v="1421190787"/>
    <b v="0"/>
    <n v="20"/>
    <b v="1"/>
    <s v="music/indie rock"/>
    <n v="1.056"/>
    <n v="52.8"/>
    <s v="music"/>
    <x v="14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x v="2"/>
    <s v="US"/>
    <s v="USD"/>
    <n v="1411328918"/>
    <n v="1407440918"/>
    <b v="0"/>
    <n v="5"/>
    <b v="0"/>
    <s v="food/restaurants"/>
    <n v="7.8181818181818181E-4"/>
    <n v="17.2"/>
    <s v="food"/>
    <x v="34"/>
  </r>
  <r>
    <x v="2"/>
    <s v="US"/>
    <s v="USD"/>
    <n v="1465333560"/>
    <n v="1462743308"/>
    <b v="0"/>
    <n v="0"/>
    <b v="0"/>
    <s v="food/restaurants"/>
    <n v="0"/>
    <n v="0"/>
    <s v="food"/>
    <x v="34"/>
  </r>
  <r>
    <x v="2"/>
    <s v="US"/>
    <s v="USD"/>
    <n v="1416014534"/>
    <n v="1413418934"/>
    <b v="0"/>
    <n v="0"/>
    <b v="0"/>
    <s v="food/restaurants"/>
    <n v="0"/>
    <n v="0"/>
    <s v="food"/>
    <x v="34"/>
  </r>
  <r>
    <x v="2"/>
    <s v="US"/>
    <s v="USD"/>
    <n v="1426292416"/>
    <n v="1423704016"/>
    <b v="0"/>
    <n v="0"/>
    <b v="0"/>
    <s v="food/restaurants"/>
    <n v="0"/>
    <n v="0"/>
    <s v="food"/>
    <x v="34"/>
  </r>
  <r>
    <x v="2"/>
    <s v="GB"/>
    <s v="GBP"/>
    <n v="1443906000"/>
    <n v="1441955269"/>
    <b v="0"/>
    <n v="2"/>
    <b v="0"/>
    <s v="food/restaurants"/>
    <n v="6.0000000000000001E-3"/>
    <n v="15"/>
    <s v="food"/>
    <x v="34"/>
  </r>
  <r>
    <x v="2"/>
    <s v="US"/>
    <s v="USD"/>
    <n v="1431308704"/>
    <n v="1428716704"/>
    <b v="0"/>
    <n v="0"/>
    <b v="0"/>
    <s v="food/restaurants"/>
    <n v="0"/>
    <n v="0"/>
    <s v="food"/>
    <x v="34"/>
  </r>
  <r>
    <x v="2"/>
    <s v="US"/>
    <s v="USD"/>
    <n v="1408056634"/>
    <n v="1405464634"/>
    <b v="0"/>
    <n v="0"/>
    <b v="0"/>
    <s v="food/restaurants"/>
    <n v="0"/>
    <n v="0"/>
    <s v="food"/>
    <x v="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x v="2"/>
    <s v="US"/>
    <s v="USD"/>
    <n v="1431647772"/>
    <n v="1426463772"/>
    <b v="0"/>
    <n v="2"/>
    <b v="0"/>
    <s v="food/restaurants"/>
    <n v="1.5E-3"/>
    <n v="37.5"/>
    <s v="food"/>
    <x v="34"/>
  </r>
  <r>
    <x v="2"/>
    <s v="GB"/>
    <s v="GBP"/>
    <n v="1454323413"/>
    <n v="1451731413"/>
    <b v="0"/>
    <n v="0"/>
    <b v="0"/>
    <s v="food/restaurants"/>
    <n v="0"/>
    <n v="0"/>
    <s v="food"/>
    <x v="34"/>
  </r>
  <r>
    <x v="2"/>
    <s v="US"/>
    <s v="USD"/>
    <n v="1418504561"/>
    <n v="1417208561"/>
    <b v="0"/>
    <n v="0"/>
    <b v="0"/>
    <s v="food/restaurants"/>
    <n v="0"/>
    <n v="0"/>
    <s v="food"/>
    <x v="34"/>
  </r>
  <r>
    <x v="2"/>
    <s v="DE"/>
    <s v="EUR"/>
    <n v="1488067789"/>
    <n v="1482883789"/>
    <b v="0"/>
    <n v="0"/>
    <b v="0"/>
    <s v="food/restaurants"/>
    <n v="0"/>
    <n v="0"/>
    <s v="food"/>
    <x v="34"/>
  </r>
  <r>
    <x v="2"/>
    <s v="US"/>
    <s v="USD"/>
    <n v="1408526477"/>
    <n v="1407057677"/>
    <b v="0"/>
    <n v="4"/>
    <b v="0"/>
    <s v="food/restaurants"/>
    <n v="1.7500000000000002E-2"/>
    <n v="52.5"/>
    <s v="food"/>
    <x v="34"/>
  </r>
  <r>
    <x v="2"/>
    <s v="US"/>
    <s v="USD"/>
    <n v="1424635753"/>
    <n v="1422043753"/>
    <b v="0"/>
    <n v="12"/>
    <b v="0"/>
    <s v="food/restaurants"/>
    <n v="0.186"/>
    <n v="77.5"/>
    <s v="food"/>
    <x v="34"/>
  </r>
  <r>
    <x v="2"/>
    <s v="US"/>
    <s v="USD"/>
    <n v="1417279252"/>
    <n v="1414683652"/>
    <b v="0"/>
    <n v="0"/>
    <b v="0"/>
    <s v="food/restaurants"/>
    <n v="0"/>
    <n v="0"/>
    <s v="food"/>
    <x v="34"/>
  </r>
  <r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x v="2"/>
    <s v="US"/>
    <s v="USD"/>
    <n v="1415899228"/>
    <n v="1413303628"/>
    <b v="0"/>
    <n v="0"/>
    <b v="0"/>
    <s v="food/restaurants"/>
    <n v="0"/>
    <n v="0"/>
    <s v="food"/>
    <x v="34"/>
  </r>
  <r>
    <x v="2"/>
    <s v="US"/>
    <s v="USD"/>
    <n v="1405741404"/>
    <n v="1403149404"/>
    <b v="0"/>
    <n v="4"/>
    <b v="0"/>
    <s v="food/restaurants"/>
    <n v="4.3333333333333331E-4"/>
    <n v="16.25"/>
    <s v="food"/>
    <x v="34"/>
  </r>
  <r>
    <x v="2"/>
    <s v="US"/>
    <s v="USD"/>
    <n v="1476559260"/>
    <n v="1472567085"/>
    <b v="0"/>
    <n v="0"/>
    <b v="0"/>
    <s v="food/restaurants"/>
    <n v="0"/>
    <n v="0"/>
    <s v="food"/>
    <x v="34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s v="US"/>
    <s v="USD"/>
    <n v="1461336720"/>
    <n v="1459431960"/>
    <b v="0"/>
    <n v="27"/>
    <b v="1"/>
    <s v="music/classical music"/>
    <n v="1"/>
    <n v="185.18518518518519"/>
    <s v="music"/>
    <x v="35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x v="0"/>
    <s v="US"/>
    <s v="USD"/>
    <n v="1340914571"/>
    <n v="1338322571"/>
    <b v="0"/>
    <n v="80"/>
    <b v="1"/>
    <s v="music/classical music"/>
    <n v="1.00325"/>
    <n v="100.325"/>
    <s v="music"/>
    <x v="3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s v="US"/>
    <s v="USD"/>
    <n v="1429505400"/>
    <n v="1426711505"/>
    <b v="0"/>
    <n v="48"/>
    <b v="1"/>
    <s v="music/classical music"/>
    <n v="1"/>
    <n v="135.41666666666666"/>
    <s v="music"/>
    <x v="35"/>
  </r>
  <r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s v="US"/>
    <s v="USD"/>
    <n v="1262325600"/>
    <n v="1257871712"/>
    <b v="0"/>
    <n v="14"/>
    <b v="1"/>
    <s v="music/classical music"/>
    <n v="1.05"/>
    <n v="150"/>
    <s v="music"/>
    <x v="35"/>
  </r>
  <r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x v="0"/>
    <s v="US"/>
    <s v="USD"/>
    <n v="1321385820"/>
    <n v="1318539484"/>
    <b v="0"/>
    <n v="25"/>
    <b v="1"/>
    <s v="music/classical music"/>
    <n v="1.1125"/>
    <n v="35.6"/>
    <s v="music"/>
    <x v="35"/>
  </r>
  <r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x v="1"/>
    <s v="CA"/>
    <s v="CAD"/>
    <n v="1444740089"/>
    <n v="1442148089"/>
    <b v="0"/>
    <n v="0"/>
    <b v="0"/>
    <s v="food/food trucks"/>
    <n v="0"/>
    <n v="0"/>
    <s v="food"/>
    <x v="19"/>
  </r>
  <r>
    <x v="1"/>
    <s v="DE"/>
    <s v="EUR"/>
    <n v="1476189339"/>
    <n v="1471005339"/>
    <b v="0"/>
    <n v="3"/>
    <b v="0"/>
    <s v="food/food trucks"/>
    <n v="7.4999999999999997E-3"/>
    <n v="25"/>
    <s v="food"/>
    <x v="19"/>
  </r>
  <r>
    <x v="1"/>
    <s v="US"/>
    <s v="USD"/>
    <n v="1438226451"/>
    <n v="1433042451"/>
    <b v="0"/>
    <n v="0"/>
    <b v="0"/>
    <s v="food/food trucks"/>
    <n v="0"/>
    <n v="0"/>
    <s v="food"/>
    <x v="19"/>
  </r>
  <r>
    <x v="1"/>
    <s v="CA"/>
    <s v="CAD"/>
    <n v="1406854699"/>
    <n v="1404262699"/>
    <b v="0"/>
    <n v="0"/>
    <b v="0"/>
    <s v="food/food trucks"/>
    <n v="0"/>
    <n v="0"/>
    <s v="food"/>
    <x v="19"/>
  </r>
  <r>
    <x v="1"/>
    <s v="US"/>
    <s v="USD"/>
    <n v="1462827000"/>
    <n v="1457710589"/>
    <b v="0"/>
    <n v="1"/>
    <b v="0"/>
    <s v="food/food trucks"/>
    <n v="0.01"/>
    <n v="100"/>
    <s v="food"/>
    <x v="19"/>
  </r>
  <r>
    <x v="1"/>
    <s v="US"/>
    <s v="USD"/>
    <n v="1408663948"/>
    <n v="1406071948"/>
    <b v="0"/>
    <n v="0"/>
    <b v="0"/>
    <s v="food/food trucks"/>
    <n v="0"/>
    <n v="0"/>
    <s v="food"/>
    <x v="19"/>
  </r>
  <r>
    <x v="1"/>
    <s v="US"/>
    <s v="USD"/>
    <n v="1429823138"/>
    <n v="1427231138"/>
    <b v="0"/>
    <n v="2"/>
    <b v="0"/>
    <s v="food/food trucks"/>
    <n v="2.6666666666666666E-3"/>
    <n v="60"/>
    <s v="food"/>
    <x v="19"/>
  </r>
  <r>
    <x v="1"/>
    <s v="GB"/>
    <s v="GBP"/>
    <n v="1472745594"/>
    <n v="1470153594"/>
    <b v="0"/>
    <n v="1"/>
    <b v="0"/>
    <s v="food/food trucks"/>
    <n v="5.0000000000000001E-3"/>
    <n v="50"/>
    <s v="food"/>
    <x v="19"/>
  </r>
  <r>
    <x v="1"/>
    <s v="US"/>
    <s v="USD"/>
    <n v="1442457112"/>
    <n v="1439865112"/>
    <b v="0"/>
    <n v="2"/>
    <b v="0"/>
    <s v="food/food trucks"/>
    <n v="2.2307692307692306E-2"/>
    <n v="72.5"/>
    <s v="food"/>
    <x v="19"/>
  </r>
  <r>
    <x v="1"/>
    <s v="US"/>
    <s v="USD"/>
    <n v="1486590035"/>
    <n v="1483998035"/>
    <b v="0"/>
    <n v="2"/>
    <b v="0"/>
    <s v="food/food trucks"/>
    <n v="8.4285714285714294E-3"/>
    <n v="29.5"/>
    <s v="food"/>
    <x v="19"/>
  </r>
  <r>
    <x v="1"/>
    <s v="AU"/>
    <s v="AUD"/>
    <n v="1463645521"/>
    <n v="1458461521"/>
    <b v="0"/>
    <n v="4"/>
    <b v="0"/>
    <s v="food/food trucks"/>
    <n v="2.5000000000000001E-3"/>
    <n v="62.5"/>
    <s v="food"/>
    <x v="19"/>
  </r>
  <r>
    <x v="1"/>
    <s v="US"/>
    <s v="USD"/>
    <n v="1428893517"/>
    <n v="1426301517"/>
    <b v="0"/>
    <n v="0"/>
    <b v="0"/>
    <s v="food/food trucks"/>
    <n v="0"/>
    <n v="0"/>
    <s v="food"/>
    <x v="19"/>
  </r>
  <r>
    <x v="1"/>
    <s v="US"/>
    <s v="USD"/>
    <n v="1408803149"/>
    <n v="1404915149"/>
    <b v="0"/>
    <n v="0"/>
    <b v="0"/>
    <s v="food/food trucks"/>
    <n v="0"/>
    <n v="0"/>
    <s v="food"/>
    <x v="19"/>
  </r>
  <r>
    <x v="1"/>
    <s v="US"/>
    <s v="USD"/>
    <n v="1463600945"/>
    <n v="1461786545"/>
    <b v="0"/>
    <n v="0"/>
    <b v="0"/>
    <s v="food/food trucks"/>
    <n v="0"/>
    <n v="0"/>
    <s v="food"/>
    <x v="19"/>
  </r>
  <r>
    <x v="1"/>
    <s v="US"/>
    <s v="USD"/>
    <n v="1421030194"/>
    <n v="1418438194"/>
    <b v="0"/>
    <n v="0"/>
    <b v="0"/>
    <s v="food/food trucks"/>
    <n v="0"/>
    <n v="0"/>
    <s v="food"/>
    <x v="19"/>
  </r>
  <r>
    <x v="1"/>
    <s v="US"/>
    <s v="USD"/>
    <n v="1428707647"/>
    <n v="1424823247"/>
    <b v="0"/>
    <n v="0"/>
    <b v="0"/>
    <s v="food/food trucks"/>
    <n v="0"/>
    <n v="0"/>
    <s v="food"/>
    <x v="19"/>
  </r>
  <r>
    <x v="1"/>
    <s v="US"/>
    <s v="USD"/>
    <n v="1407181297"/>
    <n v="1405021297"/>
    <b v="0"/>
    <n v="0"/>
    <b v="0"/>
    <s v="food/food trucks"/>
    <n v="0"/>
    <n v="0"/>
    <s v="food"/>
    <x v="19"/>
  </r>
  <r>
    <x v="1"/>
    <s v="US"/>
    <s v="USD"/>
    <n v="1444410000"/>
    <n v="1440203579"/>
    <b v="0"/>
    <n v="0"/>
    <b v="0"/>
    <s v="food/food trucks"/>
    <n v="0"/>
    <n v="0"/>
    <s v="food"/>
    <x v="19"/>
  </r>
  <r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x v="1"/>
    <s v="US"/>
    <s v="USD"/>
    <n v="1431745200"/>
    <n v="1429170603"/>
    <b v="0"/>
    <n v="2"/>
    <b v="0"/>
    <s v="food/food trucks"/>
    <n v="6.0000000000000001E-3"/>
    <n v="25.5"/>
    <s v="food"/>
    <x v="19"/>
  </r>
  <r>
    <x v="2"/>
    <s v="US"/>
    <s v="USD"/>
    <n v="1447689898"/>
    <n v="1445094298"/>
    <b v="0"/>
    <n v="11"/>
    <b v="0"/>
    <s v="food/food trucks"/>
    <n v="0.106"/>
    <n v="48.18181818181818"/>
    <s v="food"/>
    <x v="19"/>
  </r>
  <r>
    <x v="2"/>
    <s v="US"/>
    <s v="USD"/>
    <n v="1477784634"/>
    <n v="1475192634"/>
    <b v="0"/>
    <n v="1"/>
    <b v="0"/>
    <s v="food/food trucks"/>
    <n v="1.1111111111111112E-5"/>
    <n v="1"/>
    <s v="food"/>
    <x v="19"/>
  </r>
  <r>
    <x v="2"/>
    <s v="US"/>
    <s v="USD"/>
    <n v="1426526880"/>
    <n v="1421346480"/>
    <b v="0"/>
    <n v="5"/>
    <b v="0"/>
    <s v="food/food trucks"/>
    <n v="5.0000000000000001E-3"/>
    <n v="1"/>
    <s v="food"/>
    <x v="19"/>
  </r>
  <r>
    <x v="2"/>
    <s v="US"/>
    <s v="USD"/>
    <n v="1434341369"/>
    <n v="1431749369"/>
    <b v="0"/>
    <n v="0"/>
    <b v="0"/>
    <s v="food/food trucks"/>
    <n v="0"/>
    <n v="0"/>
    <s v="food"/>
    <x v="19"/>
  </r>
  <r>
    <x v="2"/>
    <s v="US"/>
    <s v="USD"/>
    <n v="1404601632"/>
    <n v="1402009632"/>
    <b v="0"/>
    <n v="1"/>
    <b v="0"/>
    <s v="food/food trucks"/>
    <n v="1.6666666666666668E-3"/>
    <n v="50"/>
    <s v="food"/>
    <x v="19"/>
  </r>
  <r>
    <x v="2"/>
    <s v="GB"/>
    <s v="GBP"/>
    <n v="1451030136"/>
    <n v="1448438136"/>
    <b v="0"/>
    <n v="1"/>
    <b v="0"/>
    <s v="food/food trucks"/>
    <n v="1.6666666666666668E-3"/>
    <n v="5"/>
    <s v="food"/>
    <x v="19"/>
  </r>
  <r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x v="2"/>
    <s v="DK"/>
    <s v="DKK"/>
    <n v="1458733927"/>
    <n v="1456145527"/>
    <b v="0"/>
    <n v="1"/>
    <b v="0"/>
    <s v="food/food trucks"/>
    <n v="1E-4"/>
    <n v="5"/>
    <s v="food"/>
    <x v="19"/>
  </r>
  <r>
    <x v="2"/>
    <s v="AU"/>
    <s v="AUD"/>
    <n v="1453817297"/>
    <n v="1453212497"/>
    <b v="0"/>
    <n v="0"/>
    <b v="0"/>
    <s v="food/food trucks"/>
    <n v="0"/>
    <n v="0"/>
    <s v="food"/>
    <x v="19"/>
  </r>
  <r>
    <x v="2"/>
    <s v="US"/>
    <s v="USD"/>
    <n v="1457901924"/>
    <n v="1452721524"/>
    <b v="0"/>
    <n v="2"/>
    <b v="0"/>
    <s v="food/food trucks"/>
    <n v="1.7333333333333333E-2"/>
    <n v="13"/>
    <s v="food"/>
    <x v="19"/>
  </r>
  <r>
    <x v="2"/>
    <s v="US"/>
    <s v="USD"/>
    <n v="1412536421"/>
    <n v="1409944421"/>
    <b v="0"/>
    <n v="1"/>
    <b v="0"/>
    <s v="food/food trucks"/>
    <n v="1.6666666666666668E-3"/>
    <n v="50"/>
    <s v="food"/>
    <x v="19"/>
  </r>
  <r>
    <x v="2"/>
    <s v="US"/>
    <s v="USD"/>
    <n v="1429993026"/>
    <n v="1427401026"/>
    <b v="0"/>
    <n v="0"/>
    <b v="0"/>
    <s v="food/food trucks"/>
    <n v="0"/>
    <n v="0"/>
    <s v="food"/>
    <x v="19"/>
  </r>
  <r>
    <x v="2"/>
    <s v="US"/>
    <s v="USD"/>
    <n v="1407453228"/>
    <n v="1404861228"/>
    <b v="0"/>
    <n v="1"/>
    <b v="0"/>
    <s v="food/food trucks"/>
    <n v="1.2500000000000001E-5"/>
    <n v="1"/>
    <s v="food"/>
    <x v="19"/>
  </r>
  <r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x v="2"/>
    <s v="US"/>
    <s v="USD"/>
    <n v="1443039001"/>
    <n v="1440447001"/>
    <b v="0"/>
    <n v="14"/>
    <b v="0"/>
    <s v="food/food trucks"/>
    <n v="0.39"/>
    <n v="83.571428571428569"/>
    <s v="food"/>
    <x v="19"/>
  </r>
  <r>
    <x v="2"/>
    <s v="US"/>
    <s v="USD"/>
    <n v="1407089147"/>
    <n v="1403201147"/>
    <b v="0"/>
    <n v="5"/>
    <b v="0"/>
    <s v="food/food trucks"/>
    <n v="9.9546510341776348E-3"/>
    <n v="18"/>
    <s v="food"/>
    <x v="1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s v="US"/>
    <s v="USD"/>
    <n v="1410811740"/>
    <n v="1409341863"/>
    <b v="0"/>
    <n v="1"/>
    <b v="0"/>
    <s v="technology/space exploration"/>
    <n v="0.01"/>
    <n v="15"/>
    <s v="technology"/>
    <x v="36"/>
  </r>
  <r>
    <x v="2"/>
    <s v="DE"/>
    <s v="EUR"/>
    <n v="1468565820"/>
    <n v="1465970108"/>
    <b v="0"/>
    <n v="0"/>
    <b v="0"/>
    <s v="technology/space exploration"/>
    <n v="0"/>
    <n v="0"/>
    <s v="technology"/>
    <x v="36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s v="US"/>
    <s v="USD"/>
    <n v="1452387096"/>
    <n v="1447203096"/>
    <b v="0"/>
    <n v="11"/>
    <b v="1"/>
    <s v="technology/makerspaces"/>
    <n v="1.25125"/>
    <n v="91"/>
    <s v="technology"/>
    <x v="37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x v="2"/>
    <s v="US"/>
    <s v="USD"/>
    <n v="1425081694"/>
    <n v="1422489694"/>
    <b v="0"/>
    <n v="3"/>
    <b v="0"/>
    <s v="technology/makerspaces"/>
    <n v="3.3E-3"/>
    <n v="44"/>
    <s v="technology"/>
    <x v="37"/>
  </r>
  <r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x v="2"/>
    <s v="US"/>
    <s v="USD"/>
    <n v="1405027750"/>
    <n v="1402867750"/>
    <b v="0"/>
    <n v="2"/>
    <b v="0"/>
    <s v="food/food trucks"/>
    <n v="6.875E-3"/>
    <n v="27.5"/>
    <s v="food"/>
    <x v="19"/>
  </r>
  <r>
    <x v="2"/>
    <s v="US"/>
    <s v="USD"/>
    <n v="1416635940"/>
    <n v="1413838540"/>
    <b v="0"/>
    <n v="20"/>
    <b v="0"/>
    <s v="food/food trucks"/>
    <n v="0.28299999999999997"/>
    <n v="84.9"/>
    <s v="food"/>
    <x v="19"/>
  </r>
  <r>
    <x v="2"/>
    <s v="US"/>
    <s v="USD"/>
    <n v="1425233240"/>
    <n v="1422641240"/>
    <b v="0"/>
    <n v="3"/>
    <b v="0"/>
    <s v="food/food trucks"/>
    <n v="2.3999999999999998E-3"/>
    <n v="12"/>
    <s v="food"/>
    <x v="19"/>
  </r>
  <r>
    <x v="2"/>
    <s v="US"/>
    <s v="USD"/>
    <n v="1407621425"/>
    <n v="1404165425"/>
    <b v="0"/>
    <n v="4"/>
    <b v="0"/>
    <s v="food/food trucks"/>
    <n v="1.1428571428571429E-2"/>
    <n v="200"/>
    <s v="food"/>
    <x v="19"/>
  </r>
  <r>
    <x v="2"/>
    <s v="US"/>
    <s v="USD"/>
    <n v="1430149330"/>
    <n v="1424968930"/>
    <b v="0"/>
    <n v="1"/>
    <b v="0"/>
    <s v="food/food trucks"/>
    <n v="2.0000000000000001E-4"/>
    <n v="10"/>
    <s v="food"/>
    <x v="19"/>
  </r>
  <r>
    <x v="2"/>
    <s v="US"/>
    <s v="USD"/>
    <n v="1412119423"/>
    <n v="1410391423"/>
    <b v="0"/>
    <n v="0"/>
    <b v="0"/>
    <s v="food/food trucks"/>
    <n v="0"/>
    <n v="0"/>
    <s v="food"/>
    <x v="19"/>
  </r>
  <r>
    <x v="2"/>
    <s v="US"/>
    <s v="USD"/>
    <n v="1435591318"/>
    <n v="1432999318"/>
    <b v="0"/>
    <n v="0"/>
    <b v="0"/>
    <s v="food/food trucks"/>
    <n v="0"/>
    <n v="0"/>
    <s v="food"/>
    <x v="19"/>
  </r>
  <r>
    <x v="2"/>
    <s v="US"/>
    <s v="USD"/>
    <n v="1424746800"/>
    <n v="1422067870"/>
    <b v="0"/>
    <n v="14"/>
    <b v="0"/>
    <s v="food/food trucks"/>
    <n v="1.48E-3"/>
    <n v="5.2857142857142856"/>
    <s v="food"/>
    <x v="19"/>
  </r>
  <r>
    <x v="2"/>
    <s v="US"/>
    <s v="USD"/>
    <n v="1469919890"/>
    <n v="1467327890"/>
    <b v="0"/>
    <n v="1"/>
    <b v="0"/>
    <s v="food/food trucks"/>
    <n v="2.8571428571428571E-5"/>
    <n v="1"/>
    <s v="food"/>
    <x v="19"/>
  </r>
  <r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x v="2"/>
    <s v="CA"/>
    <s v="CAD"/>
    <n v="1431278557"/>
    <n v="1427390557"/>
    <b v="0"/>
    <n v="2"/>
    <b v="0"/>
    <s v="food/food trucks"/>
    <n v="5.3846153846153844E-4"/>
    <n v="17.5"/>
    <s v="food"/>
    <x v="19"/>
  </r>
  <r>
    <x v="2"/>
    <s v="US"/>
    <s v="USD"/>
    <n v="1427266860"/>
    <n v="1424678460"/>
    <b v="0"/>
    <n v="1"/>
    <b v="0"/>
    <s v="food/food trucks"/>
    <n v="7.1428571428571426E-3"/>
    <n v="25"/>
    <s v="food"/>
    <x v="19"/>
  </r>
  <r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x v="2"/>
    <s v="US"/>
    <s v="USD"/>
    <n v="1411701739"/>
    <n v="1409109739"/>
    <b v="0"/>
    <n v="1"/>
    <b v="0"/>
    <s v="food/food trucks"/>
    <n v="3.3333333333333335E-5"/>
    <n v="1"/>
    <s v="food"/>
    <x v="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x v="2"/>
    <s v="CA"/>
    <s v="CAD"/>
    <n v="1407533463"/>
    <n v="1404941463"/>
    <b v="0"/>
    <n v="0"/>
    <b v="0"/>
    <s v="food/food trucks"/>
    <n v="0"/>
    <n v="0"/>
    <s v="food"/>
    <x v="19"/>
  </r>
  <r>
    <x v="2"/>
    <s v="US"/>
    <s v="USD"/>
    <n v="1411073972"/>
    <n v="1408481972"/>
    <b v="0"/>
    <n v="4"/>
    <b v="0"/>
    <s v="food/food trucks"/>
    <n v="7.0007000700070005E-3"/>
    <n v="17.5"/>
    <s v="food"/>
    <x v="19"/>
  </r>
  <r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s v="US"/>
    <s v="USD"/>
    <n v="1476863607"/>
    <n v="1474271607"/>
    <b v="0"/>
    <n v="0"/>
    <b v="0"/>
    <s v="publishing/children's books"/>
    <n v="0"/>
    <n v="0"/>
    <s v="publishing"/>
    <x v="39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x v="2"/>
    <s v="US"/>
    <s v="USD"/>
    <n v="1341086400"/>
    <n v="1340055345"/>
    <b v="0"/>
    <n v="0"/>
    <b v="0"/>
    <s v="publishing/children's books"/>
    <n v="0"/>
    <n v="0"/>
    <s v="publishing"/>
    <x v="39"/>
  </r>
  <r>
    <x v="2"/>
    <s v="US"/>
    <s v="USD"/>
    <n v="1403039842"/>
    <n v="1397855842"/>
    <b v="0"/>
    <n v="0"/>
    <b v="0"/>
    <s v="publishing/children's books"/>
    <n v="0"/>
    <n v="0"/>
    <s v="publishing"/>
    <x v="39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s v="US"/>
    <s v="USD"/>
    <n v="1346017023"/>
    <n v="1343425023"/>
    <b v="0"/>
    <n v="8"/>
    <b v="0"/>
    <s v="publishing/children's books"/>
    <n v="0.19"/>
    <n v="47.5"/>
    <s v="publishing"/>
    <x v="39"/>
  </r>
  <r>
    <x v="2"/>
    <s v="US"/>
    <s v="USD"/>
    <n v="1410448551"/>
    <n v="1407856551"/>
    <b v="0"/>
    <n v="0"/>
    <b v="0"/>
    <s v="publishing/children's books"/>
    <n v="0"/>
    <n v="0"/>
    <s v="publishing"/>
    <x v="39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x v="2"/>
    <s v="AU"/>
    <s v="AUD"/>
    <n v="1468658866"/>
    <n v="1464943666"/>
    <b v="0"/>
    <n v="2"/>
    <b v="0"/>
    <s v="publishing/children's books"/>
    <n v="0.105"/>
    <n v="52.5"/>
    <s v="publishing"/>
    <x v="39"/>
  </r>
  <r>
    <x v="2"/>
    <s v="GB"/>
    <s v="GBP"/>
    <n v="1371726258"/>
    <n v="1369134258"/>
    <b v="0"/>
    <n v="0"/>
    <b v="0"/>
    <s v="publishing/children's books"/>
    <n v="0"/>
    <n v="0"/>
    <s v="publishing"/>
    <x v="39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x v="2"/>
    <s v="US"/>
    <s v="USD"/>
    <n v="1351432428"/>
    <n v="1350050028"/>
    <b v="0"/>
    <n v="0"/>
    <b v="0"/>
    <s v="publishing/children's books"/>
    <n v="0"/>
    <n v="0"/>
    <s v="publishing"/>
    <x v="39"/>
  </r>
  <r>
    <x v="2"/>
    <s v="US"/>
    <s v="USD"/>
    <n v="1313078518"/>
    <n v="1310486518"/>
    <b v="0"/>
    <n v="4"/>
    <b v="0"/>
    <s v="publishing/children's books"/>
    <n v="0.02"/>
    <n v="25"/>
    <s v="publishing"/>
    <x v="39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s v="US"/>
    <s v="USD"/>
    <n v="1359738000"/>
    <n v="1355489140"/>
    <b v="0"/>
    <n v="0"/>
    <b v="0"/>
    <s v="publishing/children's books"/>
    <n v="0"/>
    <n v="0"/>
    <s v="publishing"/>
    <x v="39"/>
  </r>
  <r>
    <x v="2"/>
    <s v="US"/>
    <s v="USD"/>
    <n v="1381006294"/>
    <n v="1379710294"/>
    <b v="0"/>
    <n v="0"/>
    <b v="0"/>
    <s v="publishing/children's books"/>
    <n v="0"/>
    <n v="0"/>
    <s v="publishing"/>
    <x v="39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s v="US"/>
    <s v="USD"/>
    <n v="1323994754"/>
    <n v="1321402754"/>
    <b v="0"/>
    <n v="2"/>
    <b v="0"/>
    <s v="publishing/children's books"/>
    <n v="0.03"/>
    <n v="75"/>
    <s v="publishing"/>
    <x v="39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s v="US"/>
    <s v="USD"/>
    <n v="1448204621"/>
    <n v="1445609021"/>
    <b v="0"/>
    <n v="1"/>
    <b v="0"/>
    <s v="publishing/children's books"/>
    <n v="2.12E-2"/>
    <n v="53"/>
    <s v="publishing"/>
    <x v="39"/>
  </r>
  <r>
    <x v="2"/>
    <s v="IT"/>
    <s v="EUR"/>
    <n v="1489142688"/>
    <n v="1486550688"/>
    <b v="0"/>
    <n v="0"/>
    <b v="0"/>
    <s v="publishing/children's books"/>
    <n v="0"/>
    <n v="0"/>
    <s v="publishing"/>
    <x v="39"/>
  </r>
  <r>
    <x v="0"/>
    <s v="US"/>
    <s v="USD"/>
    <n v="1423724400"/>
    <n v="1421274954"/>
    <b v="0"/>
    <n v="28"/>
    <b v="1"/>
    <s v="theater/plays"/>
    <n v="1.0528"/>
    <n v="47"/>
    <s v="theater"/>
    <x v="6"/>
  </r>
  <r>
    <x v="0"/>
    <s v="US"/>
    <s v="USD"/>
    <n v="1424149140"/>
    <n v="1421964718"/>
    <b v="0"/>
    <n v="18"/>
    <b v="1"/>
    <s v="theater/plays"/>
    <n v="1.2"/>
    <n v="66.666666666666671"/>
    <s v="theater"/>
    <x v="6"/>
  </r>
  <r>
    <x v="0"/>
    <s v="GB"/>
    <s v="GBP"/>
    <n v="1429793446"/>
    <n v="1428583846"/>
    <b v="0"/>
    <n v="61"/>
    <b v="1"/>
    <s v="theater/plays"/>
    <n v="1.145"/>
    <n v="18.770491803278688"/>
    <s v="theater"/>
    <x v="6"/>
  </r>
  <r>
    <x v="0"/>
    <s v="US"/>
    <s v="USD"/>
    <n v="1414608843"/>
    <n v="1412794443"/>
    <b v="0"/>
    <n v="108"/>
    <b v="1"/>
    <s v="theater/plays"/>
    <n v="1.19"/>
    <n v="66.111111111111114"/>
    <s v="theater"/>
    <x v="6"/>
  </r>
  <r>
    <x v="0"/>
    <s v="US"/>
    <s v="USD"/>
    <n v="1470430800"/>
    <n v="1467865967"/>
    <b v="0"/>
    <n v="142"/>
    <b v="1"/>
    <s v="theater/plays"/>
    <n v="1.0468"/>
    <n v="36.859154929577464"/>
    <s v="theater"/>
    <x v="6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x v="0"/>
    <s v="US"/>
    <s v="USD"/>
    <n v="1405658752"/>
    <n v="1403066752"/>
    <b v="0"/>
    <n v="38"/>
    <b v="1"/>
    <s v="theater/plays"/>
    <n v="1.1970000000000001"/>
    <n v="31.5"/>
    <s v="theater"/>
    <x v="6"/>
  </r>
  <r>
    <x v="0"/>
    <s v="US"/>
    <s v="USD"/>
    <n v="1469811043"/>
    <n v="1467219043"/>
    <b v="0"/>
    <n v="20"/>
    <b v="1"/>
    <s v="theater/plays"/>
    <n v="1.0249999999999999"/>
    <n v="102.5"/>
    <s v="theater"/>
    <x v="6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x v="0"/>
    <s v="AU"/>
    <s v="AUD"/>
    <n v="1437473005"/>
    <n v="1434881005"/>
    <b v="0"/>
    <n v="73"/>
    <b v="1"/>
    <s v="theater/plays"/>
    <n v="1.105675"/>
    <n v="151.4623287671233"/>
    <s v="theater"/>
    <x v="6"/>
  </r>
  <r>
    <x v="0"/>
    <s v="GB"/>
    <s v="GBP"/>
    <n v="1457031600"/>
    <n v="1455640559"/>
    <b v="0"/>
    <n v="3"/>
    <b v="1"/>
    <s v="theater/plays"/>
    <n v="1.5"/>
    <n v="25"/>
    <s v="theater"/>
    <x v="6"/>
  </r>
  <r>
    <x v="0"/>
    <s v="US"/>
    <s v="USD"/>
    <n v="1402095600"/>
    <n v="1400675841"/>
    <b v="0"/>
    <n v="20"/>
    <b v="1"/>
    <s v="theater/plays"/>
    <n v="1.0428571428571429"/>
    <n v="36.5"/>
    <s v="theater"/>
    <x v="6"/>
  </r>
  <r>
    <x v="0"/>
    <s v="GB"/>
    <s v="GBP"/>
    <n v="1404564028"/>
    <n v="1401972028"/>
    <b v="0"/>
    <n v="21"/>
    <b v="1"/>
    <s v="theater/plays"/>
    <n v="1.155"/>
    <n v="44"/>
    <s v="theater"/>
    <x v="6"/>
  </r>
  <r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x v="0"/>
    <s v="GB"/>
    <s v="GBP"/>
    <n v="1438358400"/>
    <n v="1437063121"/>
    <b v="0"/>
    <n v="139"/>
    <b v="1"/>
    <s v="theater/plays"/>
    <n v="1.014"/>
    <n v="36.474820143884891"/>
    <s v="theater"/>
    <x v="6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x v="0"/>
    <s v="GB"/>
    <s v="GBP"/>
    <n v="1420377366"/>
    <n v="1415193366"/>
    <b v="0"/>
    <n v="31"/>
    <b v="1"/>
    <s v="theater/plays"/>
    <n v="1.33"/>
    <n v="42.903225806451616"/>
    <s v="theater"/>
    <x v="6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x v="0"/>
    <s v="GB"/>
    <s v="GBP"/>
    <n v="1411987990"/>
    <n v="1409395990"/>
    <b v="0"/>
    <n v="23"/>
    <b v="1"/>
    <s v="theater/plays"/>
    <n v="1.1499999999999999"/>
    <n v="50"/>
    <s v="theater"/>
    <x v="6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x v="0"/>
    <s v="GB"/>
    <s v="GBP"/>
    <n v="1438772400"/>
    <n v="1435645490"/>
    <b v="0"/>
    <n v="76"/>
    <b v="1"/>
    <s v="theater/plays"/>
    <n v="1.121"/>
    <n v="44.25"/>
    <s v="theater"/>
    <x v="6"/>
  </r>
  <r>
    <x v="0"/>
    <s v="US"/>
    <s v="USD"/>
    <n v="1435611438"/>
    <n v="1433019438"/>
    <b v="0"/>
    <n v="93"/>
    <b v="1"/>
    <s v="theater/plays"/>
    <n v="1.26"/>
    <n v="67.741935483870961"/>
    <s v="theater"/>
    <x v="6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x v="0"/>
    <s v="US"/>
    <s v="USD"/>
    <n v="1459348740"/>
    <n v="1458647725"/>
    <b v="0"/>
    <n v="21"/>
    <b v="1"/>
    <s v="theater/plays"/>
    <n v="1.024"/>
    <n v="121.9047619047619"/>
    <s v="theater"/>
    <x v="6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x v="0"/>
    <s v="CA"/>
    <s v="CAD"/>
    <n v="1428292800"/>
    <n v="1424368298"/>
    <b v="0"/>
    <n v="83"/>
    <b v="1"/>
    <s v="theater/plays"/>
    <n v="1.133"/>
    <n v="68.253012048192772"/>
    <s v="theater"/>
    <x v="6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x v="0"/>
    <s v="GB"/>
    <s v="GBP"/>
    <n v="1431164115"/>
    <n v="1428572115"/>
    <b v="0"/>
    <n v="64"/>
    <b v="1"/>
    <s v="theater/plays"/>
    <n v="1.0773333333333333"/>
    <n v="25.25"/>
    <s v="theater"/>
    <x v="6"/>
  </r>
  <r>
    <x v="0"/>
    <s v="CA"/>
    <s v="CAD"/>
    <n v="1470595109"/>
    <n v="1468003109"/>
    <b v="0"/>
    <n v="14"/>
    <b v="1"/>
    <s v="theater/plays"/>
    <n v="2.42"/>
    <n v="43.214285714285715"/>
    <s v="theater"/>
    <x v="6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x v="0"/>
    <s v="GB"/>
    <s v="GBP"/>
    <n v="1425136462"/>
    <n v="1421680462"/>
    <b v="0"/>
    <n v="33"/>
    <b v="1"/>
    <s v="theater/plays"/>
    <n v="1.3"/>
    <n v="23.636363636363637"/>
    <s v="theater"/>
    <x v="6"/>
  </r>
  <r>
    <x v="0"/>
    <s v="US"/>
    <s v="USD"/>
    <n v="1443018086"/>
    <n v="1441290086"/>
    <b v="0"/>
    <n v="102"/>
    <b v="1"/>
    <s v="theater/plays"/>
    <n v="1.0603"/>
    <n v="103.95098039215686"/>
    <s v="theater"/>
    <x v="6"/>
  </r>
  <r>
    <x v="0"/>
    <s v="GB"/>
    <s v="GBP"/>
    <n v="1434285409"/>
    <n v="1431693409"/>
    <b v="0"/>
    <n v="104"/>
    <b v="1"/>
    <s v="theater/plays"/>
    <n v="1.048"/>
    <n v="50.384615384615387"/>
    <s v="theater"/>
    <x v="6"/>
  </r>
  <r>
    <x v="0"/>
    <s v="GB"/>
    <s v="GBP"/>
    <n v="1456444800"/>
    <n v="1454337589"/>
    <b v="0"/>
    <n v="20"/>
    <b v="1"/>
    <s v="theater/plays"/>
    <n v="1.36"/>
    <n v="13.6"/>
    <s v="theater"/>
    <x v="6"/>
  </r>
  <r>
    <x v="0"/>
    <s v="GB"/>
    <s v="GBP"/>
    <n v="1411510135"/>
    <n v="1408918135"/>
    <b v="0"/>
    <n v="35"/>
    <b v="1"/>
    <s v="theater/plays"/>
    <n v="1"/>
    <n v="28.571428571428573"/>
    <s v="theater"/>
    <x v="6"/>
  </r>
  <r>
    <x v="0"/>
    <s v="US"/>
    <s v="USD"/>
    <n v="1427469892"/>
    <n v="1424881492"/>
    <b v="0"/>
    <n v="94"/>
    <b v="1"/>
    <s v="theater/plays"/>
    <n v="1"/>
    <n v="63.829787234042556"/>
    <s v="theater"/>
    <x v="6"/>
  </r>
  <r>
    <x v="0"/>
    <s v="GB"/>
    <s v="GBP"/>
    <n v="1427842740"/>
    <n v="1425428206"/>
    <b v="0"/>
    <n v="14"/>
    <b v="1"/>
    <s v="theater/plays"/>
    <n v="1.24"/>
    <n v="8.8571428571428577"/>
    <s v="theater"/>
    <x v="6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x v="0"/>
    <s v="US"/>
    <s v="USD"/>
    <n v="1399867140"/>
    <n v="1398802148"/>
    <b v="0"/>
    <n v="11"/>
    <b v="1"/>
    <s v="theater/plays"/>
    <n v="1"/>
    <n v="272.72727272727275"/>
    <s v="theater"/>
    <x v="6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x v="0"/>
    <s v="GB"/>
    <s v="GBP"/>
    <n v="1422658930"/>
    <n v="1421362930"/>
    <b v="0"/>
    <n v="21"/>
    <b v="1"/>
    <s v="theater/plays"/>
    <n v="1.7"/>
    <n v="64.761904761904759"/>
    <s v="theater"/>
    <x v="6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x v="0"/>
    <s v="CA"/>
    <s v="CAD"/>
    <n v="1449701284"/>
    <n v="1446241684"/>
    <b v="0"/>
    <n v="21"/>
    <b v="1"/>
    <s v="theater/plays"/>
    <n v="1"/>
    <n v="40.476190476190474"/>
    <s v="theater"/>
    <x v="6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x v="0"/>
    <s v="GB"/>
    <s v="GBP"/>
    <n v="1426698000"/>
    <n v="1424825479"/>
    <b v="0"/>
    <n v="132"/>
    <b v="1"/>
    <s v="theater/plays"/>
    <n v="1.04"/>
    <n v="19.696969696969695"/>
    <s v="theater"/>
    <x v="6"/>
  </r>
  <r>
    <x v="2"/>
    <s v="GB"/>
    <s v="GBP"/>
    <n v="1450032297"/>
    <n v="1444844697"/>
    <b v="0"/>
    <n v="1"/>
    <b v="0"/>
    <s v="theater/plays"/>
    <n v="0.01"/>
    <n v="10"/>
    <s v="theater"/>
    <x v="6"/>
  </r>
  <r>
    <x v="2"/>
    <s v="GB"/>
    <s v="GBP"/>
    <n v="1403348400"/>
    <n v="1401058295"/>
    <b v="0"/>
    <n v="0"/>
    <b v="0"/>
    <s v="theater/plays"/>
    <n v="0"/>
    <n v="0"/>
    <s v="theater"/>
    <x v="6"/>
  </r>
  <r>
    <x v="2"/>
    <s v="US"/>
    <s v="USD"/>
    <n v="1465790400"/>
    <n v="1462210950"/>
    <b v="0"/>
    <n v="0"/>
    <b v="0"/>
    <s v="theater/plays"/>
    <n v="0"/>
    <n v="0"/>
    <s v="theater"/>
    <x v="6"/>
  </r>
  <r>
    <x v="2"/>
    <s v="AT"/>
    <s v="EUR"/>
    <n v="1483535180"/>
    <n v="1480943180"/>
    <b v="0"/>
    <n v="1"/>
    <b v="0"/>
    <s v="theater/plays"/>
    <n v="5.4545454545454543E-2"/>
    <n v="30"/>
    <s v="theater"/>
    <x v="6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x v="2"/>
    <s v="US"/>
    <s v="USD"/>
    <n v="1432917394"/>
    <n v="1429029394"/>
    <b v="0"/>
    <n v="0"/>
    <b v="0"/>
    <s v="theater/plays"/>
    <n v="0"/>
    <n v="0"/>
    <s v="theater"/>
    <x v="6"/>
  </r>
  <r>
    <x v="2"/>
    <s v="US"/>
    <s v="USD"/>
    <n v="1464031265"/>
    <n v="1458847265"/>
    <b v="0"/>
    <n v="0"/>
    <b v="0"/>
    <s v="theater/plays"/>
    <n v="0"/>
    <n v="0"/>
    <s v="theater"/>
    <x v="6"/>
  </r>
  <r>
    <x v="2"/>
    <s v="US"/>
    <s v="USD"/>
    <n v="1432913659"/>
    <n v="1430321659"/>
    <b v="0"/>
    <n v="3"/>
    <b v="0"/>
    <s v="theater/plays"/>
    <n v="2E-3"/>
    <n v="23.333333333333332"/>
    <s v="theater"/>
    <x v="6"/>
  </r>
  <r>
    <x v="2"/>
    <s v="GB"/>
    <s v="GBP"/>
    <n v="1461406600"/>
    <n v="1458814600"/>
    <b v="0"/>
    <n v="1"/>
    <b v="0"/>
    <s v="theater/plays"/>
    <n v="0.01"/>
    <n v="5"/>
    <s v="theater"/>
    <x v="6"/>
  </r>
  <r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x v="2"/>
    <s v="IE"/>
    <s v="EUR"/>
    <n v="1454109420"/>
    <n v="1453334629"/>
    <b v="0"/>
    <n v="0"/>
    <b v="0"/>
    <s v="theater/plays"/>
    <n v="0"/>
    <n v="0"/>
    <s v="theater"/>
    <x v="6"/>
  </r>
  <r>
    <x v="2"/>
    <s v="US"/>
    <s v="USD"/>
    <n v="1403312703"/>
    <n v="1400720703"/>
    <b v="0"/>
    <n v="6"/>
    <b v="0"/>
    <s v="theater/plays"/>
    <n v="1.9E-2"/>
    <n v="15.833333333333334"/>
    <s v="theater"/>
    <x v="6"/>
  </r>
  <r>
    <x v="2"/>
    <s v="CA"/>
    <s v="CAD"/>
    <n v="1410669297"/>
    <n v="1405485297"/>
    <b v="0"/>
    <n v="0"/>
    <b v="0"/>
    <s v="theater/plays"/>
    <n v="0"/>
    <n v="0"/>
    <s v="theater"/>
    <x v="6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x v="2"/>
    <s v="US"/>
    <s v="USD"/>
    <n v="1454110440"/>
    <n v="1451607071"/>
    <b v="0"/>
    <n v="5"/>
    <b v="0"/>
    <s v="theater/plays"/>
    <n v="0.5"/>
    <n v="60"/>
    <s v="theater"/>
    <x v="6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x v="2"/>
    <s v="MX"/>
    <s v="MXN"/>
    <n v="1487613600"/>
    <n v="1482444295"/>
    <b v="0"/>
    <n v="15"/>
    <b v="0"/>
    <s v="theater/plays"/>
    <n v="0.19736842105263158"/>
    <n v="500"/>
    <s v="theater"/>
    <x v="6"/>
  </r>
  <r>
    <x v="2"/>
    <s v="NL"/>
    <s v="EUR"/>
    <n v="1417778880"/>
    <n v="1415711095"/>
    <b v="0"/>
    <n v="0"/>
    <b v="0"/>
    <s v="theater/plays"/>
    <n v="0"/>
    <n v="0"/>
    <s v="theater"/>
    <x v="6"/>
  </r>
  <r>
    <x v="2"/>
    <s v="AU"/>
    <s v="AUD"/>
    <n v="1444984904"/>
    <n v="1439800904"/>
    <b v="0"/>
    <n v="1"/>
    <b v="0"/>
    <s v="theater/plays"/>
    <n v="1.7500000000000002E-2"/>
    <n v="35"/>
    <s v="theater"/>
    <x v="6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x v="2"/>
    <s v="AU"/>
    <s v="AUD"/>
    <n v="1443103848"/>
    <n v="1441894248"/>
    <b v="0"/>
    <n v="3"/>
    <b v="0"/>
    <s v="theater/plays"/>
    <n v="0.32"/>
    <n v="26.666666666666668"/>
    <s v="theater"/>
    <x v="6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x v="2"/>
    <s v="US"/>
    <s v="USD"/>
    <n v="1410279123"/>
    <n v="1405095123"/>
    <b v="0"/>
    <n v="1"/>
    <b v="0"/>
    <s v="theater/plays"/>
    <n v="4.0000000000000002E-4"/>
    <n v="20"/>
    <s v="theater"/>
    <x v="6"/>
  </r>
  <r>
    <x v="2"/>
    <s v="GB"/>
    <s v="GBP"/>
    <n v="1437139080"/>
    <n v="1434552207"/>
    <b v="0"/>
    <n v="3"/>
    <b v="0"/>
    <s v="theater/plays"/>
    <n v="1.6E-2"/>
    <n v="13.333333333333334"/>
    <s v="theater"/>
    <x v="6"/>
  </r>
  <r>
    <x v="2"/>
    <s v="US"/>
    <s v="USD"/>
    <n v="1420512259"/>
    <n v="1415328259"/>
    <b v="0"/>
    <n v="0"/>
    <b v="0"/>
    <s v="theater/plays"/>
    <n v="0"/>
    <n v="0"/>
    <s v="theater"/>
    <x v="6"/>
  </r>
  <r>
    <x v="2"/>
    <s v="US"/>
    <s v="USD"/>
    <n v="1476482400"/>
    <n v="1473893721"/>
    <b v="0"/>
    <n v="2"/>
    <b v="0"/>
    <s v="theater/plays"/>
    <n v="8.9999999999999993E-3"/>
    <n v="22.5"/>
    <s v="theater"/>
    <x v="6"/>
  </r>
  <r>
    <x v="2"/>
    <s v="US"/>
    <s v="USD"/>
    <n v="1467604800"/>
    <n v="1465533672"/>
    <b v="0"/>
    <n v="10"/>
    <b v="0"/>
    <s v="theater/plays"/>
    <n v="0.2016"/>
    <n v="50.4"/>
    <s v="theater"/>
    <x v="6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x v="2"/>
    <s v="US"/>
    <s v="USD"/>
    <n v="1468937681"/>
    <n v="1466345681"/>
    <b v="0"/>
    <n v="5"/>
    <b v="0"/>
    <s v="theater/plays"/>
    <n v="8.8500000000000002E-3"/>
    <n v="35.4"/>
    <s v="theater"/>
    <x v="6"/>
  </r>
  <r>
    <x v="2"/>
    <s v="US"/>
    <s v="USD"/>
    <n v="1400301165"/>
    <n v="1397709165"/>
    <b v="0"/>
    <n v="9"/>
    <b v="0"/>
    <s v="theater/plays"/>
    <n v="0.15"/>
    <n v="83.333333333333329"/>
    <s v="theater"/>
    <x v="6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x v="2"/>
    <s v="US"/>
    <s v="USD"/>
    <n v="1434768438"/>
    <n v="1429584438"/>
    <b v="0"/>
    <n v="0"/>
    <b v="0"/>
    <s v="theater/plays"/>
    <n v="0"/>
    <n v="0"/>
    <s v="theater"/>
    <x v="6"/>
  </r>
  <r>
    <x v="2"/>
    <s v="US"/>
    <s v="USD"/>
    <n v="1422473831"/>
    <n v="1419881831"/>
    <b v="0"/>
    <n v="8"/>
    <b v="0"/>
    <s v="theater/plays"/>
    <n v="0.38119999999999998"/>
    <n v="119.125"/>
    <s v="theater"/>
    <x v="6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x v="2"/>
    <s v="US"/>
    <s v="USD"/>
    <n v="1462417493"/>
    <n v="1459825493"/>
    <b v="0"/>
    <n v="3"/>
    <b v="0"/>
    <s v="theater/plays"/>
    <n v="3.5E-4"/>
    <n v="2.3333333333333335"/>
    <s v="theater"/>
    <x v="6"/>
  </r>
  <r>
    <x v="2"/>
    <s v="US"/>
    <s v="USD"/>
    <n v="1437069079"/>
    <n v="1434477079"/>
    <b v="0"/>
    <n v="0"/>
    <b v="0"/>
    <s v="theater/plays"/>
    <n v="0"/>
    <n v="0"/>
    <s v="theater"/>
    <x v="6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x v="2"/>
    <s v="GB"/>
    <s v="GBP"/>
    <n v="1435934795"/>
    <n v="1430750795"/>
    <b v="0"/>
    <n v="4"/>
    <b v="0"/>
    <s v="theater/plays"/>
    <n v="2.1000000000000001E-2"/>
    <n v="15.75"/>
    <s v="theater"/>
    <x v="6"/>
  </r>
  <r>
    <x v="2"/>
    <s v="US"/>
    <s v="USD"/>
    <n v="1453310661"/>
    <n v="1450718661"/>
    <b v="0"/>
    <n v="1"/>
    <b v="0"/>
    <s v="theater/plays"/>
    <n v="2.5892857142857141E-3"/>
    <n v="29"/>
    <s v="theater"/>
    <x v="6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x v="2"/>
    <s v="US"/>
    <s v="USD"/>
    <n v="1417620036"/>
    <n v="1412432436"/>
    <b v="0"/>
    <n v="0"/>
    <b v="0"/>
    <s v="theater/plays"/>
    <n v="0"/>
    <n v="0"/>
    <s v="theater"/>
    <x v="6"/>
  </r>
  <r>
    <x v="2"/>
    <s v="US"/>
    <s v="USD"/>
    <n v="1462112318"/>
    <n v="1459520318"/>
    <b v="0"/>
    <n v="4"/>
    <b v="0"/>
    <s v="theater/plays"/>
    <n v="0.33600000000000002"/>
    <n v="63"/>
    <s v="theater"/>
    <x v="6"/>
  </r>
  <r>
    <x v="2"/>
    <s v="US"/>
    <s v="USD"/>
    <n v="1454734740"/>
    <n v="1451684437"/>
    <b v="0"/>
    <n v="5"/>
    <b v="0"/>
    <s v="theater/plays"/>
    <n v="0.1908"/>
    <n v="381.6"/>
    <s v="theater"/>
    <x v="6"/>
  </r>
  <r>
    <x v="2"/>
    <s v="US"/>
    <s v="USD"/>
    <n v="1417800435"/>
    <n v="1415208435"/>
    <b v="0"/>
    <n v="4"/>
    <b v="0"/>
    <s v="theater/plays"/>
    <n v="4.1111111111111114E-3"/>
    <n v="46.25"/>
    <s v="theater"/>
    <x v="6"/>
  </r>
  <r>
    <x v="2"/>
    <s v="US"/>
    <s v="USD"/>
    <n v="1426294201"/>
    <n v="1423705801"/>
    <b v="0"/>
    <n v="5"/>
    <b v="0"/>
    <s v="theater/plays"/>
    <n v="0.32500000000000001"/>
    <n v="26"/>
    <s v="theater"/>
    <x v="6"/>
  </r>
  <r>
    <x v="2"/>
    <s v="US"/>
    <s v="USD"/>
    <n v="1442635140"/>
    <n v="1442243484"/>
    <b v="0"/>
    <n v="1"/>
    <b v="0"/>
    <s v="theater/plays"/>
    <n v="0.05"/>
    <n v="10"/>
    <s v="theater"/>
    <x v="6"/>
  </r>
  <r>
    <x v="2"/>
    <s v="US"/>
    <s v="USD"/>
    <n v="1420971324"/>
    <n v="1418379324"/>
    <b v="0"/>
    <n v="1"/>
    <b v="0"/>
    <s v="theater/plays"/>
    <n v="1.6666666666666668E-3"/>
    <n v="5"/>
    <s v="theater"/>
    <x v="6"/>
  </r>
  <r>
    <x v="2"/>
    <s v="US"/>
    <s v="USD"/>
    <n v="1413608340"/>
    <n v="1412945440"/>
    <b v="0"/>
    <n v="0"/>
    <b v="0"/>
    <s v="theater/plays"/>
    <n v="0"/>
    <n v="0"/>
    <s v="theater"/>
    <x v="6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x v="2"/>
    <s v="US"/>
    <s v="USD"/>
    <n v="1407553200"/>
    <n v="1405100992"/>
    <b v="0"/>
    <n v="3"/>
    <b v="0"/>
    <s v="theater/plays"/>
    <n v="1.0500000000000001E-2"/>
    <n v="7"/>
    <s v="theater"/>
    <x v="6"/>
  </r>
  <r>
    <x v="2"/>
    <s v="US"/>
    <s v="USD"/>
    <n v="1460751128"/>
    <n v="1455570728"/>
    <b v="0"/>
    <n v="10"/>
    <b v="0"/>
    <s v="theater/plays"/>
    <n v="2.7300000000000001E-2"/>
    <n v="27.3"/>
    <s v="theater"/>
    <x v="6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x v="2"/>
    <s v="US"/>
    <s v="USD"/>
    <n v="1420768800"/>
    <n v="1415644395"/>
    <b v="0"/>
    <n v="2"/>
    <b v="0"/>
    <s v="theater/plays"/>
    <n v="5.0000000000000001E-3"/>
    <n v="12.5"/>
    <s v="theater"/>
    <x v="6"/>
  </r>
  <r>
    <x v="2"/>
    <s v="US"/>
    <s v="USD"/>
    <n v="1428100815"/>
    <n v="1422920415"/>
    <b v="0"/>
    <n v="0"/>
    <b v="0"/>
    <s v="theater/plays"/>
    <n v="0"/>
    <n v="0"/>
    <s v="theater"/>
    <x v="6"/>
  </r>
  <r>
    <x v="2"/>
    <s v="US"/>
    <s v="USD"/>
    <n v="1403470800"/>
    <n v="1403356792"/>
    <b v="0"/>
    <n v="4"/>
    <b v="0"/>
    <s v="theater/plays"/>
    <n v="4.5999999999999999E-2"/>
    <n v="5.75"/>
    <s v="theater"/>
    <x v="6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x v="2"/>
    <s v="US"/>
    <s v="USD"/>
    <n v="1469325158"/>
    <n v="1464141158"/>
    <b v="0"/>
    <n v="0"/>
    <b v="0"/>
    <s v="theater/plays"/>
    <n v="0"/>
    <n v="0"/>
    <s v="theater"/>
    <x v="6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x v="2"/>
    <s v="US"/>
    <s v="USD"/>
    <n v="1423345339"/>
    <n v="1418161339"/>
    <b v="0"/>
    <n v="2"/>
    <b v="0"/>
    <s v="theater/plays"/>
    <n v="8.0000000000000002E-3"/>
    <n v="3"/>
    <s v="theater"/>
    <x v="6"/>
  </r>
  <r>
    <x v="2"/>
    <s v="US"/>
    <s v="USD"/>
    <n v="1440412396"/>
    <n v="1437820396"/>
    <b v="0"/>
    <n v="1"/>
    <b v="0"/>
    <s v="theater/plays"/>
    <n v="1.6666666666666666E-4"/>
    <n v="25"/>
    <s v="theater"/>
    <x v="6"/>
  </r>
  <r>
    <x v="2"/>
    <s v="US"/>
    <s v="USD"/>
    <n v="1441771218"/>
    <n v="1436587218"/>
    <b v="0"/>
    <n v="4"/>
    <b v="0"/>
    <s v="theater/plays"/>
    <n v="7.7999999999999996E-3"/>
    <n v="9.75"/>
    <s v="theater"/>
    <x v="6"/>
  </r>
  <r>
    <x v="2"/>
    <s v="GB"/>
    <s v="GBP"/>
    <n v="1415534400"/>
    <n v="1414538031"/>
    <b v="0"/>
    <n v="4"/>
    <b v="0"/>
    <s v="theater/plays"/>
    <n v="0.05"/>
    <n v="18.75"/>
    <s v="theater"/>
    <x v="6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x v="2"/>
    <s v="US"/>
    <s v="USD"/>
    <n v="1463259837"/>
    <n v="1458075837"/>
    <b v="0"/>
    <n v="2"/>
    <b v="0"/>
    <s v="theater/plays"/>
    <n v="8.0000000000000004E-4"/>
    <n v="1"/>
    <s v="theater"/>
    <x v="6"/>
  </r>
  <r>
    <x v="2"/>
    <s v="US"/>
    <s v="USD"/>
    <n v="1465407219"/>
    <n v="1462815219"/>
    <b v="0"/>
    <n v="5"/>
    <b v="0"/>
    <s v="theater/plays"/>
    <n v="2.75E-2"/>
    <n v="52.8"/>
    <s v="theater"/>
    <x v="6"/>
  </r>
  <r>
    <x v="2"/>
    <s v="US"/>
    <s v="USD"/>
    <n v="1416944760"/>
    <n v="1413527001"/>
    <b v="0"/>
    <n v="1"/>
    <b v="0"/>
    <s v="theater/plays"/>
    <n v="1.1111111111111112E-4"/>
    <n v="20"/>
    <s v="theater"/>
    <x v="6"/>
  </r>
  <r>
    <x v="2"/>
    <s v="GB"/>
    <s v="GBP"/>
    <n v="1434139887"/>
    <n v="1428955887"/>
    <b v="0"/>
    <n v="1"/>
    <b v="0"/>
    <s v="theater/plays"/>
    <n v="3.3333333333333335E-5"/>
    <n v="1"/>
    <s v="theater"/>
    <x v="6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x v="2"/>
    <s v="US"/>
    <s v="USD"/>
    <n v="1410041339"/>
    <n v="1404857339"/>
    <b v="0"/>
    <n v="2"/>
    <b v="0"/>
    <s v="theater/plays"/>
    <n v="2.0000000000000001E-4"/>
    <n v="1"/>
    <s v="theater"/>
    <x v="6"/>
  </r>
  <r>
    <x v="2"/>
    <s v="GB"/>
    <s v="GBP"/>
    <n v="1426365994"/>
    <n v="1421185594"/>
    <b v="0"/>
    <n v="1"/>
    <b v="0"/>
    <s v="theater/plays"/>
    <n v="4.0000000000000003E-5"/>
    <n v="1"/>
    <s v="theater"/>
    <x v="6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x v="2"/>
    <s v="US"/>
    <s v="USD"/>
    <n v="1442381847"/>
    <n v="1440826647"/>
    <b v="0"/>
    <n v="9"/>
    <b v="0"/>
    <s v="theater/plays"/>
    <n v="0.2185"/>
    <n v="48.555555555555557"/>
    <s v="theater"/>
    <x v="6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x v="2"/>
    <s v="US"/>
    <s v="USD"/>
    <n v="1407250329"/>
    <n v="1404658329"/>
    <b v="0"/>
    <n v="6"/>
    <b v="0"/>
    <s v="theater/plays"/>
    <n v="8.5000000000000006E-2"/>
    <n v="8.5"/>
    <s v="theater"/>
    <x v="6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x v="0"/>
    <s v="US"/>
    <s v="USD"/>
    <n v="1411679804"/>
    <n v="1409087804"/>
    <b v="0"/>
    <n v="3"/>
    <b v="1"/>
    <s v="theater/musical"/>
    <n v="1.29"/>
    <n v="43"/>
    <s v="theater"/>
    <x v="40"/>
  </r>
  <r>
    <x v="0"/>
    <s v="GB"/>
    <s v="GBP"/>
    <n v="1431982727"/>
    <n v="1428094727"/>
    <b v="0"/>
    <n v="6"/>
    <b v="1"/>
    <s v="theater/musical"/>
    <n v="1"/>
    <n v="83.333333333333329"/>
    <s v="theater"/>
    <x v="40"/>
  </r>
  <r>
    <x v="0"/>
    <s v="US"/>
    <s v="USD"/>
    <n v="1422068400"/>
    <n v="1420774779"/>
    <b v="0"/>
    <n v="10"/>
    <b v="1"/>
    <s v="theater/musical"/>
    <n v="1"/>
    <n v="30"/>
    <s v="theater"/>
    <x v="40"/>
  </r>
  <r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x v="0"/>
    <s v="US"/>
    <s v="USD"/>
    <n v="1424715779"/>
    <n v="1423506179"/>
    <b v="0"/>
    <n v="50"/>
    <b v="1"/>
    <s v="theater/musical"/>
    <n v="1.25"/>
    <n v="75"/>
    <s v="theater"/>
    <x v="40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x v="0"/>
    <s v="US"/>
    <s v="USD"/>
    <n v="1457135846"/>
    <n v="1454543846"/>
    <b v="0"/>
    <n v="24"/>
    <b v="1"/>
    <s v="theater/musical"/>
    <n v="1"/>
    <n v="41.666666666666664"/>
    <s v="theater"/>
    <x v="40"/>
  </r>
  <r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x v="0"/>
    <s v="CA"/>
    <s v="CAD"/>
    <n v="1410761280"/>
    <n v="1408604363"/>
    <b v="0"/>
    <n v="9"/>
    <b v="1"/>
    <s v="theater/musical"/>
    <n v="1.06"/>
    <n v="88.333333333333329"/>
    <s v="theater"/>
    <x v="40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x v="0"/>
    <s v="CA"/>
    <s v="CAD"/>
    <n v="1402845364"/>
    <n v="1400253364"/>
    <b v="0"/>
    <n v="37"/>
    <b v="1"/>
    <s v="theater/musical"/>
    <n v="1.08"/>
    <n v="72.972972972972968"/>
    <s v="theater"/>
    <x v="40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x v="0"/>
    <s v="US"/>
    <s v="USD"/>
    <n v="1413176340"/>
    <n v="1412091423"/>
    <b v="0"/>
    <n v="34"/>
    <b v="1"/>
    <s v="theater/musical"/>
    <n v="1.28"/>
    <n v="37.647058823529413"/>
    <s v="theater"/>
    <x v="40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x v="0"/>
    <s v="US"/>
    <s v="USD"/>
    <n v="1409187600"/>
    <n v="1406316312"/>
    <b v="0"/>
    <n v="25"/>
    <b v="1"/>
    <s v="theater/musical"/>
    <n v="1.0287500000000001"/>
    <n v="329.2"/>
    <s v="theater"/>
    <x v="40"/>
  </r>
  <r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x v="2"/>
    <s v="US"/>
    <s v="USD"/>
    <n v="1425250955"/>
    <n v="1422658955"/>
    <b v="0"/>
    <n v="1"/>
    <b v="0"/>
    <s v="theater/spaces"/>
    <n v="4.0000000000000003E-5"/>
    <n v="1"/>
    <s v="theater"/>
    <x v="38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x v="2"/>
    <s v="US"/>
    <s v="USD"/>
    <n v="1428894380"/>
    <n v="1426302380"/>
    <b v="0"/>
    <n v="0"/>
    <b v="0"/>
    <s v="theater/spaces"/>
    <n v="0"/>
    <n v="0"/>
    <s v="theater"/>
    <x v="38"/>
  </r>
  <r>
    <x v="2"/>
    <s v="US"/>
    <s v="USD"/>
    <n v="1433714198"/>
    <n v="1431122198"/>
    <b v="0"/>
    <n v="1"/>
    <b v="0"/>
    <s v="theater/spaces"/>
    <n v="0.01"/>
    <n v="100"/>
    <s v="theater"/>
    <x v="38"/>
  </r>
  <r>
    <x v="2"/>
    <s v="US"/>
    <s v="USD"/>
    <n v="1432437660"/>
    <n v="1429845660"/>
    <b v="0"/>
    <n v="0"/>
    <b v="0"/>
    <s v="theater/spaces"/>
    <n v="0"/>
    <n v="0"/>
    <s v="theater"/>
    <x v="38"/>
  </r>
  <r>
    <x v="2"/>
    <s v="GB"/>
    <s v="GBP"/>
    <n v="1471265092"/>
    <n v="1468673092"/>
    <b v="0"/>
    <n v="2"/>
    <b v="0"/>
    <s v="theater/spaces"/>
    <n v="1E-3"/>
    <n v="1"/>
    <s v="theater"/>
    <x v="38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x v="2"/>
    <s v="US"/>
    <s v="USD"/>
    <n v="1447965917"/>
    <n v="1445370317"/>
    <b v="0"/>
    <n v="2"/>
    <b v="0"/>
    <s v="theater/spaces"/>
    <n v="2.5000000000000001E-2"/>
    <n v="12.5"/>
    <s v="theater"/>
    <x v="38"/>
  </r>
  <r>
    <x v="2"/>
    <s v="US"/>
    <s v="USD"/>
    <n v="1453538752"/>
    <n v="1450946752"/>
    <b v="0"/>
    <n v="0"/>
    <b v="0"/>
    <s v="theater/spaces"/>
    <n v="0"/>
    <n v="0"/>
    <s v="theater"/>
    <x v="38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x v="1"/>
    <s v="US"/>
    <s v="USD"/>
    <n v="1489669203"/>
    <n v="1487944803"/>
    <b v="0"/>
    <n v="0"/>
    <b v="0"/>
    <s v="theater/spaces"/>
    <n v="0"/>
    <n v="0"/>
    <s v="theater"/>
    <x v="38"/>
  </r>
  <r>
    <x v="1"/>
    <s v="US"/>
    <s v="USD"/>
    <n v="1434476849"/>
    <n v="1431884849"/>
    <b v="0"/>
    <n v="11"/>
    <b v="0"/>
    <s v="theater/spaces"/>
    <n v="0.59583333333333333"/>
    <n v="65"/>
    <s v="theater"/>
    <x v="38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x v="1"/>
    <s v="US"/>
    <s v="USD"/>
    <n v="1462729317"/>
    <n v="1457548917"/>
    <b v="0"/>
    <n v="0"/>
    <b v="0"/>
    <s v="theater/spaces"/>
    <n v="0"/>
    <n v="0"/>
    <s v="theater"/>
    <x v="38"/>
  </r>
  <r>
    <x v="1"/>
    <s v="GB"/>
    <s v="GBP"/>
    <n v="1465258325"/>
    <n v="1462666325"/>
    <b v="0"/>
    <n v="0"/>
    <b v="0"/>
    <s v="theater/spaces"/>
    <n v="0"/>
    <n v="0"/>
    <s v="theater"/>
    <x v="38"/>
  </r>
  <r>
    <x v="1"/>
    <s v="US"/>
    <s v="USD"/>
    <n v="1410459023"/>
    <n v="1407867023"/>
    <b v="0"/>
    <n v="0"/>
    <b v="0"/>
    <s v="theater/spaces"/>
    <n v="0"/>
    <n v="0"/>
    <s v="theater"/>
    <x v="38"/>
  </r>
  <r>
    <x v="0"/>
    <s v="US"/>
    <s v="USD"/>
    <n v="1427342400"/>
    <n v="1424927159"/>
    <b v="0"/>
    <n v="108"/>
    <b v="1"/>
    <s v="theater/plays"/>
    <n v="1.0962000000000001"/>
    <n v="50.75"/>
    <s v="theater"/>
    <x v="6"/>
  </r>
  <r>
    <x v="0"/>
    <s v="US"/>
    <s v="USD"/>
    <n v="1425193140"/>
    <n v="1422769906"/>
    <b v="0"/>
    <n v="20"/>
    <b v="1"/>
    <s v="theater/plays"/>
    <n v="1.218"/>
    <n v="60.9"/>
    <s v="theater"/>
    <x v="6"/>
  </r>
  <r>
    <x v="0"/>
    <s v="US"/>
    <s v="USD"/>
    <n v="1435835824"/>
    <n v="1433243824"/>
    <b v="0"/>
    <n v="98"/>
    <b v="1"/>
    <s v="theater/plays"/>
    <n v="1.0685"/>
    <n v="109.03061224489795"/>
    <s v="theater"/>
    <x v="6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x v="0"/>
    <s v="US"/>
    <s v="USD"/>
    <n v="1425872692"/>
    <n v="1423284292"/>
    <b v="0"/>
    <n v="71"/>
    <b v="1"/>
    <s v="theater/plays"/>
    <n v="1.1392"/>
    <n v="80.225352112676063"/>
    <s v="theater"/>
    <x v="6"/>
  </r>
  <r>
    <x v="0"/>
    <s v="US"/>
    <s v="USD"/>
    <n v="1471406340"/>
    <n v="1470227660"/>
    <b v="0"/>
    <n v="47"/>
    <b v="1"/>
    <s v="theater/plays"/>
    <n v="1.06"/>
    <n v="78.936170212765958"/>
    <s v="theater"/>
    <x v="6"/>
  </r>
  <r>
    <x v="0"/>
    <s v="CA"/>
    <s v="CAD"/>
    <n v="1430693460"/>
    <n v="1428087153"/>
    <b v="0"/>
    <n v="17"/>
    <b v="1"/>
    <s v="theater/plays"/>
    <n v="1.625"/>
    <n v="95.588235294117652"/>
    <s v="theater"/>
    <x v="6"/>
  </r>
  <r>
    <x v="0"/>
    <s v="US"/>
    <s v="USD"/>
    <n v="1405699451"/>
    <n v="1403107451"/>
    <b v="0"/>
    <n v="91"/>
    <b v="1"/>
    <s v="theater/plays"/>
    <n v="1.06"/>
    <n v="69.890109890109883"/>
    <s v="theater"/>
    <x v="6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x v="0"/>
    <s v="US"/>
    <s v="USD"/>
    <n v="1451620800"/>
    <n v="1449171508"/>
    <b v="0"/>
    <n v="33"/>
    <b v="1"/>
    <s v="theater/plays"/>
    <n v="1.748"/>
    <n v="264.84848484848487"/>
    <s v="theater"/>
    <x v="6"/>
  </r>
  <r>
    <x v="0"/>
    <s v="US"/>
    <s v="USD"/>
    <n v="1411695300"/>
    <n v="1409275671"/>
    <b v="0"/>
    <n v="87"/>
    <b v="1"/>
    <s v="theater/plays"/>
    <n v="1.02"/>
    <n v="58.620689655172413"/>
    <s v="theater"/>
    <x v="6"/>
  </r>
  <r>
    <x v="0"/>
    <s v="US"/>
    <s v="USD"/>
    <n v="1417057200"/>
    <n v="1414599886"/>
    <b v="0"/>
    <n v="113"/>
    <b v="1"/>
    <s v="theater/plays"/>
    <n v="1.00125"/>
    <n v="70.884955752212392"/>
    <s v="theater"/>
    <x v="6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x v="0"/>
    <s v="US"/>
    <s v="USD"/>
    <n v="1413784740"/>
    <n v="1412954547"/>
    <b v="0"/>
    <n v="16"/>
    <b v="1"/>
    <s v="theater/plays"/>
    <n v="1.2946666666666666"/>
    <n v="60.6875"/>
    <s v="theater"/>
    <x v="6"/>
  </r>
  <r>
    <x v="0"/>
    <s v="US"/>
    <s v="USD"/>
    <n v="1420524000"/>
    <n v="1419104823"/>
    <b v="0"/>
    <n v="46"/>
    <b v="1"/>
    <s v="theater/plays"/>
    <n v="1.014"/>
    <n v="110.21739130434783"/>
    <s v="theater"/>
    <x v="6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x v="0"/>
    <s v="GB"/>
    <s v="GBP"/>
    <n v="1455208143"/>
    <n v="1452616143"/>
    <b v="1"/>
    <n v="59"/>
    <b v="1"/>
    <s v="theater/spaces"/>
    <n v="1.0206"/>
    <n v="86.491525423728817"/>
    <s v="theater"/>
    <x v="38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x v="0"/>
    <s v="GB"/>
    <s v="GBP"/>
    <n v="1466412081"/>
    <n v="1463820081"/>
    <b v="0"/>
    <n v="28"/>
    <b v="1"/>
    <s v="theater/spaces"/>
    <n v="1"/>
    <n v="35.714285714285715"/>
    <s v="theater"/>
    <x v="38"/>
  </r>
  <r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x v="0"/>
    <s v="US"/>
    <s v="USD"/>
    <n v="1452174420"/>
    <n v="1449150420"/>
    <b v="0"/>
    <n v="27"/>
    <b v="1"/>
    <s v="theater/spaces"/>
    <n v="1"/>
    <n v="370.37037037037038"/>
    <s v="theater"/>
    <x v="38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x v="0"/>
    <s v="US"/>
    <s v="USD"/>
    <n v="1488171540"/>
    <n v="1486661793"/>
    <b v="0"/>
    <n v="115"/>
    <b v="1"/>
    <s v="theater/spaces"/>
    <n v="1.0373000000000001"/>
    <n v="90.2"/>
    <s v="theater"/>
    <x v="38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x v="0"/>
    <s v="US"/>
    <s v="USD"/>
    <n v="1488333600"/>
    <n v="1487094360"/>
    <b v="0"/>
    <n v="20"/>
    <b v="1"/>
    <s v="theater/spaces"/>
    <n v="1.1888888888888889"/>
    <n v="80.25"/>
    <s v="theater"/>
    <x v="38"/>
  </r>
  <r>
    <x v="0"/>
    <s v="US"/>
    <s v="USD"/>
    <n v="1485885600"/>
    <n v="1484682670"/>
    <b v="0"/>
    <n v="8"/>
    <b v="1"/>
    <s v="theater/spaces"/>
    <n v="1"/>
    <n v="62.5"/>
    <s v="theater"/>
    <x v="38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x v="0"/>
    <s v="US"/>
    <s v="USD"/>
    <n v="1429938683"/>
    <n v="1428124283"/>
    <b v="0"/>
    <n v="20"/>
    <b v="1"/>
    <s v="theater/spaces"/>
    <n v="1.8"/>
    <n v="54"/>
    <s v="theater"/>
    <x v="38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x v="0"/>
    <s v="US"/>
    <s v="USD"/>
    <n v="1417012840"/>
    <n v="1414417240"/>
    <b v="0"/>
    <n v="128"/>
    <b v="1"/>
    <s v="theater/spaces"/>
    <n v="1.19756"/>
    <n v="233.8984375"/>
    <s v="theater"/>
    <x v="38"/>
  </r>
  <r>
    <x v="0"/>
    <s v="US"/>
    <s v="USD"/>
    <n v="1424548719"/>
    <n v="1419364719"/>
    <b v="0"/>
    <n v="15"/>
    <b v="1"/>
    <s v="theater/spaces"/>
    <n v="1.58"/>
    <n v="158"/>
    <s v="theater"/>
    <x v="38"/>
  </r>
  <r>
    <x v="0"/>
    <s v="ES"/>
    <s v="EUR"/>
    <n v="1450911540"/>
    <n v="1448536516"/>
    <b v="0"/>
    <n v="25"/>
    <b v="1"/>
    <s v="theater/spaces"/>
    <n v="1.2366666666666666"/>
    <n v="14.84"/>
    <s v="theater"/>
    <x v="38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x v="0"/>
    <s v="US"/>
    <s v="USD"/>
    <n v="1402459200"/>
    <n v="1401125238"/>
    <b v="0"/>
    <n v="40"/>
    <b v="1"/>
    <s v="theater/spaces"/>
    <n v="1.0317647058823529"/>
    <n v="87.7"/>
    <s v="theater"/>
    <x v="38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x v="0"/>
    <s v="GB"/>
    <s v="GBP"/>
    <n v="1434039186"/>
    <n v="1430151186"/>
    <b v="0"/>
    <n v="6"/>
    <b v="1"/>
    <s v="theater/spaces"/>
    <n v="1.03"/>
    <n v="120.16666666666667"/>
    <s v="theater"/>
    <x v="38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x v="0"/>
    <s v="GB"/>
    <s v="GBP"/>
    <n v="1488538892"/>
    <n v="1487329292"/>
    <b v="0"/>
    <n v="25"/>
    <b v="1"/>
    <s v="theater/spaces"/>
    <n v="1.4333333333333333"/>
    <n v="51.6"/>
    <s v="theater"/>
    <x v="38"/>
  </r>
  <r>
    <x v="0"/>
    <s v="US"/>
    <s v="USD"/>
    <n v="1426866851"/>
    <n v="1424278451"/>
    <b v="0"/>
    <n v="320"/>
    <b v="1"/>
    <s v="theater/spaces"/>
    <n v="1.3144"/>
    <n v="164.3"/>
    <s v="theater"/>
    <x v="38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x v="0"/>
    <s v="US"/>
    <s v="USD"/>
    <n v="1476479447"/>
    <n v="1471295447"/>
    <b v="0"/>
    <n v="29"/>
    <b v="1"/>
    <s v="theater/spaces"/>
    <n v="1"/>
    <n v="51.724137931034484"/>
    <s v="theater"/>
    <x v="38"/>
  </r>
  <r>
    <x v="0"/>
    <s v="US"/>
    <s v="USD"/>
    <n v="1441933459"/>
    <n v="1439341459"/>
    <b v="0"/>
    <n v="25"/>
    <b v="1"/>
    <s v="theater/spaces"/>
    <n v="1.272"/>
    <n v="50.88"/>
    <s v="theater"/>
    <x v="38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x v="0"/>
    <s v="US"/>
    <s v="USD"/>
    <n v="1435359600"/>
    <n v="1434999621"/>
    <b v="0"/>
    <n v="42"/>
    <b v="1"/>
    <s v="theater/spaces"/>
    <n v="1.075"/>
    <n v="76.785714285714292"/>
    <s v="theater"/>
    <x v="38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x v="0"/>
    <s v="GB"/>
    <s v="GBP"/>
    <n v="1444149047"/>
    <n v="1441557047"/>
    <b v="0"/>
    <n v="37"/>
    <b v="1"/>
    <s v="theater/spaces"/>
    <n v="1.28"/>
    <n v="51.891891891891895"/>
    <s v="theater"/>
    <x v="38"/>
  </r>
  <r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x v="0"/>
    <s v="US"/>
    <s v="USD"/>
    <n v="1461762960"/>
    <n v="1457999054"/>
    <b v="0"/>
    <n v="20"/>
    <b v="1"/>
    <s v="theater/spaces"/>
    <n v="1.49"/>
    <n v="37.25"/>
    <s v="theater"/>
    <x v="38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x v="0"/>
    <s v="US"/>
    <s v="USD"/>
    <n v="1462420960"/>
    <n v="1459828960"/>
    <b v="0"/>
    <n v="9"/>
    <b v="1"/>
    <s v="theater/spaces"/>
    <n v="1.06"/>
    <n v="70.666666666666671"/>
    <s v="theater"/>
    <x v="38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x v="2"/>
    <s v="US"/>
    <s v="USD"/>
    <n v="1432828740"/>
    <n v="1430237094"/>
    <b v="0"/>
    <n v="2"/>
    <b v="0"/>
    <s v="theater/spaces"/>
    <n v="1.5E-3"/>
    <n v="37.5"/>
    <s v="theater"/>
    <x v="38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x v="2"/>
    <s v="US"/>
    <s v="USD"/>
    <n v="1425258240"/>
    <n v="1422043154"/>
    <b v="0"/>
    <n v="0"/>
    <b v="0"/>
    <s v="theater/spaces"/>
    <n v="0"/>
    <n v="0"/>
    <s v="theater"/>
    <x v="38"/>
  </r>
  <r>
    <x v="2"/>
    <s v="US"/>
    <s v="USD"/>
    <n v="1420844390"/>
    <n v="1415660390"/>
    <b v="0"/>
    <n v="1"/>
    <b v="0"/>
    <s v="theater/spaces"/>
    <n v="5.0000000000000002E-5"/>
    <n v="1"/>
    <s v="theater"/>
    <x v="38"/>
  </r>
  <r>
    <x v="2"/>
    <s v="US"/>
    <s v="USD"/>
    <n v="1412003784"/>
    <n v="1406819784"/>
    <b v="0"/>
    <n v="0"/>
    <b v="0"/>
    <s v="theater/spaces"/>
    <n v="0"/>
    <n v="0"/>
    <s v="theater"/>
    <x v="38"/>
  </r>
  <r>
    <x v="2"/>
    <s v="GB"/>
    <s v="GBP"/>
    <n v="1459694211"/>
    <n v="1457105811"/>
    <b v="0"/>
    <n v="0"/>
    <b v="0"/>
    <s v="theater/spaces"/>
    <n v="0"/>
    <n v="0"/>
    <s v="theater"/>
    <x v="38"/>
  </r>
  <r>
    <x v="2"/>
    <s v="IT"/>
    <s v="EUR"/>
    <n v="1463734740"/>
    <n v="1459414740"/>
    <b v="0"/>
    <n v="3"/>
    <b v="0"/>
    <s v="theater/spaces"/>
    <n v="1.6666666666666666E-4"/>
    <n v="1"/>
    <s v="theater"/>
    <x v="38"/>
  </r>
  <r>
    <x v="2"/>
    <s v="US"/>
    <s v="USD"/>
    <n v="1407536846"/>
    <n v="1404944846"/>
    <b v="0"/>
    <n v="11"/>
    <b v="0"/>
    <s v="theater/spaces"/>
    <n v="3.0066666666666665E-2"/>
    <n v="41"/>
    <s v="theater"/>
    <x v="38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x v="2"/>
    <s v="US"/>
    <s v="USD"/>
    <n v="1407955748"/>
    <n v="1405363748"/>
    <b v="0"/>
    <n v="0"/>
    <b v="0"/>
    <s v="theater/spaces"/>
    <n v="0"/>
    <n v="0"/>
    <s v="theater"/>
    <x v="38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x v="2"/>
    <s v="US"/>
    <s v="USD"/>
    <n v="1406683172"/>
    <n v="1404523172"/>
    <b v="0"/>
    <n v="2"/>
    <b v="0"/>
    <s v="theater/spaces"/>
    <n v="4.0000000000000002E-4"/>
    <n v="5"/>
    <s v="theater"/>
    <x v="38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x v="2"/>
    <s v="NZ"/>
    <s v="NZD"/>
    <n v="1441837879"/>
    <n v="1439245879"/>
    <b v="0"/>
    <n v="1"/>
    <b v="0"/>
    <s v="theater/spaces"/>
    <n v="2.5000000000000001E-2"/>
    <n v="200"/>
    <s v="theater"/>
    <x v="38"/>
  </r>
  <r>
    <x v="2"/>
    <s v="US"/>
    <s v="USD"/>
    <n v="1445013352"/>
    <n v="1442421352"/>
    <b v="0"/>
    <n v="2"/>
    <b v="0"/>
    <s v="theater/spaces"/>
    <n v="6.9999999999999999E-4"/>
    <n v="87.5"/>
    <s v="theater"/>
    <x v="38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x v="2"/>
    <s v="US"/>
    <s v="USD"/>
    <n v="1477791960"/>
    <n v="1476549262"/>
    <b v="0"/>
    <n v="2"/>
    <b v="0"/>
    <s v="theater/spaces"/>
    <n v="1.6666666666666666E-4"/>
    <n v="1"/>
    <s v="theater"/>
    <x v="38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x v="2"/>
    <s v="US"/>
    <s v="USD"/>
    <n v="1444405123"/>
    <n v="1439221123"/>
    <b v="0"/>
    <n v="50"/>
    <b v="0"/>
    <s v="theater/spaces"/>
    <n v="0.15060000000000001"/>
    <n v="30.12"/>
    <s v="theater"/>
    <x v="38"/>
  </r>
  <r>
    <x v="2"/>
    <s v="CA"/>
    <s v="CAD"/>
    <n v="1488495478"/>
    <n v="1485903478"/>
    <b v="0"/>
    <n v="2"/>
    <b v="0"/>
    <s v="theater/spaces"/>
    <n v="4.7727272727272731E-3"/>
    <n v="52.5"/>
    <s v="theater"/>
    <x v="3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x v="2"/>
    <s v="US"/>
    <s v="USD"/>
    <n v="1447628946"/>
    <n v="1445033346"/>
    <b v="0"/>
    <n v="0"/>
    <b v="0"/>
    <s v="theater/spaces"/>
    <n v="0"/>
    <n v="0"/>
    <s v="theater"/>
    <x v="38"/>
  </r>
  <r>
    <x v="2"/>
    <s v="US"/>
    <s v="USD"/>
    <n v="1409547600"/>
    <n v="1406986278"/>
    <b v="0"/>
    <n v="3"/>
    <b v="0"/>
    <s v="theater/spaces"/>
    <n v="2.8E-3"/>
    <n v="18.666666666666668"/>
    <s v="theater"/>
    <x v="38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x v="2"/>
    <s v="US"/>
    <s v="USD"/>
    <n v="1482294990"/>
    <n v="1477107390"/>
    <b v="0"/>
    <n v="2"/>
    <b v="0"/>
    <s v="theater/spaces"/>
    <n v="6.2500000000000003E-3"/>
    <n v="62.5"/>
    <s v="theater"/>
    <x v="38"/>
  </r>
  <r>
    <x v="2"/>
    <s v="US"/>
    <s v="USD"/>
    <n v="1420724460"/>
    <n v="1418046247"/>
    <b v="0"/>
    <n v="3"/>
    <b v="0"/>
    <s v="theater/spaces"/>
    <n v="1.9384615384615384E-3"/>
    <n v="42"/>
    <s v="theater"/>
    <x v="38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x v="2"/>
    <s v="US"/>
    <s v="USD"/>
    <n v="1442775956"/>
    <n v="1437591956"/>
    <b v="0"/>
    <n v="1"/>
    <b v="0"/>
    <s v="theater/spaces"/>
    <n v="2.5000000000000001E-4"/>
    <n v="25"/>
    <s v="theater"/>
    <x v="38"/>
  </r>
  <r>
    <x v="2"/>
    <s v="US"/>
    <s v="USD"/>
    <n v="1470011780"/>
    <n v="1464827780"/>
    <b v="0"/>
    <n v="1"/>
    <b v="0"/>
    <s v="theater/spaces"/>
    <n v="3.351206434316354E-3"/>
    <n v="50"/>
    <s v="theater"/>
    <x v="38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x v="2"/>
    <s v="US"/>
    <s v="USD"/>
    <n v="1455251591"/>
    <n v="1452659591"/>
    <b v="0"/>
    <n v="5"/>
    <b v="0"/>
    <s v="theater/spaces"/>
    <n v="0.13900000000000001"/>
    <n v="55.6"/>
    <s v="theater"/>
    <x v="38"/>
  </r>
  <r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x v="2"/>
    <s v="FR"/>
    <s v="EUR"/>
    <n v="1437033360"/>
    <n v="1434445937"/>
    <b v="0"/>
    <n v="12"/>
    <b v="0"/>
    <s v="theater/spaces"/>
    <n v="0.12"/>
    <n v="25"/>
    <s v="theater"/>
    <x v="38"/>
  </r>
  <r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x v="2"/>
    <s v="US"/>
    <s v="USD"/>
    <n v="1434080706"/>
    <n v="1428896706"/>
    <b v="0"/>
    <n v="2"/>
    <b v="0"/>
    <s v="theater/spaces"/>
    <n v="2.6829268292682929E-3"/>
    <n v="5.5"/>
    <s v="theater"/>
    <x v="38"/>
  </r>
  <r>
    <x v="2"/>
    <s v="AU"/>
    <s v="AUD"/>
    <n v="1422928800"/>
    <n v="1420235311"/>
    <b v="0"/>
    <n v="5"/>
    <b v="0"/>
    <s v="theater/spaces"/>
    <n v="0.29625000000000001"/>
    <n v="237"/>
    <s v="theater"/>
    <x v="38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x v="2"/>
    <s v="US"/>
    <s v="USD"/>
    <n v="1430234394"/>
    <n v="1425053994"/>
    <b v="0"/>
    <n v="2"/>
    <b v="0"/>
    <s v="theater/spaces"/>
    <n v="5.1999999999999995E-4"/>
    <n v="13"/>
    <s v="theater"/>
    <x v="3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x v="2"/>
    <s v="US"/>
    <s v="USD"/>
    <n v="1487465119"/>
    <n v="1484009119"/>
    <b v="0"/>
    <n v="1"/>
    <b v="0"/>
    <s v="theater/spaces"/>
    <n v="4.0000000000000002E-4"/>
    <n v="10"/>
    <s v="theater"/>
    <x v="38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s v="US"/>
    <s v="USD"/>
    <n v="1411312250"/>
    <n v="1406128250"/>
    <b v="0"/>
    <n v="0"/>
    <b v="0"/>
    <s v="theater/spaces"/>
    <n v="0"/>
    <n v="0"/>
    <s v="theater"/>
    <x v="38"/>
  </r>
  <r>
    <x v="2"/>
    <s v="SE"/>
    <s v="SEK"/>
    <n v="1465123427"/>
    <n v="1462531427"/>
    <b v="0"/>
    <n v="1"/>
    <b v="0"/>
    <s v="theater/spaces"/>
    <n v="0.03"/>
    <n v="300"/>
    <s v="theater"/>
    <x v="38"/>
  </r>
  <r>
    <x v="2"/>
    <s v="US"/>
    <s v="USD"/>
    <n v="1427890925"/>
    <n v="1426681325"/>
    <b v="0"/>
    <n v="10"/>
    <b v="0"/>
    <s v="theater/spaces"/>
    <n v="0.57333333333333336"/>
    <n v="43"/>
    <s v="theater"/>
    <x v="38"/>
  </r>
  <r>
    <x v="2"/>
    <s v="GB"/>
    <s v="GBP"/>
    <n v="1464354720"/>
    <n v="1463648360"/>
    <b v="0"/>
    <n v="1"/>
    <b v="0"/>
    <s v="theater/spaces"/>
    <n v="1E-3"/>
    <n v="1"/>
    <s v="theater"/>
    <x v="38"/>
  </r>
  <r>
    <x v="2"/>
    <s v="SE"/>
    <s v="SEK"/>
    <n v="1467473723"/>
    <n v="1465832123"/>
    <b v="0"/>
    <n v="2"/>
    <b v="0"/>
    <s v="theater/spaces"/>
    <n v="3.0999999999999999E-3"/>
    <n v="775"/>
    <s v="theater"/>
    <x v="38"/>
  </r>
  <r>
    <x v="2"/>
    <s v="US"/>
    <s v="USD"/>
    <n v="1427414732"/>
    <n v="1424826332"/>
    <b v="0"/>
    <n v="1"/>
    <b v="0"/>
    <s v="theater/spaces"/>
    <n v="5.0000000000000001E-4"/>
    <n v="5"/>
    <s v="theater"/>
    <x v="38"/>
  </r>
  <r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x v="1"/>
    <s v="CA"/>
    <s v="CAD"/>
    <n v="1411748335"/>
    <n v="1406564335"/>
    <b v="0"/>
    <n v="1"/>
    <b v="0"/>
    <s v="theater/spaces"/>
    <n v="6.6666666666666671E-3"/>
    <n v="10"/>
    <s v="theater"/>
    <x v="38"/>
  </r>
  <r>
    <x v="1"/>
    <s v="US"/>
    <s v="USD"/>
    <n v="1478733732"/>
    <n v="1478298132"/>
    <b v="0"/>
    <n v="2"/>
    <b v="0"/>
    <s v="theater/spaces"/>
    <n v="0.58291457286432158"/>
    <n v="58"/>
    <s v="theater"/>
    <x v="38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x v="1"/>
    <s v="US"/>
    <s v="USD"/>
    <n v="1422902601"/>
    <n v="1417718601"/>
    <b v="0"/>
    <n v="4"/>
    <b v="0"/>
    <s v="theater/spaces"/>
    <n v="3.2499999999999997E-5"/>
    <n v="6.5"/>
    <s v="theater"/>
    <x v="38"/>
  </r>
  <r>
    <x v="1"/>
    <s v="US"/>
    <s v="USD"/>
    <n v="1452142672"/>
    <n v="1449550672"/>
    <b v="0"/>
    <n v="0"/>
    <b v="0"/>
    <s v="theater/spaces"/>
    <n v="0"/>
    <n v="0"/>
    <s v="theater"/>
    <x v="38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s v="US"/>
    <s v="USD"/>
    <n v="1425242029"/>
    <n v="1422650029"/>
    <b v="0"/>
    <n v="0"/>
    <b v="0"/>
    <s v="theater/spaces"/>
    <n v="0"/>
    <n v="0"/>
    <s v="theater"/>
    <x v="38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x v="3"/>
    <s v="US"/>
    <s v="USD"/>
    <n v="1492542819"/>
    <n v="1489090419"/>
    <b v="0"/>
    <n v="1"/>
    <b v="0"/>
    <s v="theater/plays"/>
    <n v="8.0000000000000002E-3"/>
    <n v="10"/>
    <s v="theater"/>
    <x v="6"/>
  </r>
  <r>
    <x v="3"/>
    <s v="US"/>
    <s v="USD"/>
    <n v="1492145940"/>
    <n v="1489504916"/>
    <b v="0"/>
    <n v="4"/>
    <b v="0"/>
    <s v="theater/plays"/>
    <n v="3.7499999999999999E-2"/>
    <n v="93.75"/>
    <s v="theater"/>
    <x v="6"/>
  </r>
  <r>
    <x v="3"/>
    <s v="US"/>
    <s v="USD"/>
    <n v="1491656045"/>
    <n v="1489067645"/>
    <b v="0"/>
    <n v="12"/>
    <b v="0"/>
    <s v="theater/plays"/>
    <n v="0.15731707317073171"/>
    <n v="53.75"/>
    <s v="theater"/>
    <x v="6"/>
  </r>
  <r>
    <x v="3"/>
    <s v="US"/>
    <s v="USD"/>
    <n v="1492759460"/>
    <n v="1487579060"/>
    <b v="0"/>
    <n v="1"/>
    <b v="0"/>
    <s v="theater/plays"/>
    <n v="3.3333333333333332E-4"/>
    <n v="10"/>
    <s v="theater"/>
    <x v="6"/>
  </r>
  <r>
    <x v="3"/>
    <s v="GB"/>
    <s v="GBP"/>
    <n v="1490358834"/>
    <n v="1487770434"/>
    <b v="0"/>
    <n v="16"/>
    <b v="0"/>
    <s v="theater/plays"/>
    <n v="1.08"/>
    <n v="33.75"/>
    <s v="theater"/>
    <x v="6"/>
  </r>
  <r>
    <x v="3"/>
    <s v="GB"/>
    <s v="GBP"/>
    <n v="1490631419"/>
    <n v="1488820619"/>
    <b v="0"/>
    <n v="12"/>
    <b v="0"/>
    <s v="theater/plays"/>
    <n v="0.22500000000000001"/>
    <n v="18.75"/>
    <s v="theater"/>
    <x v="6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x v="3"/>
    <s v="GB"/>
    <s v="GBP"/>
    <n v="1491001140"/>
    <n v="1487847954"/>
    <b v="0"/>
    <n v="22"/>
    <b v="0"/>
    <s v="theater/plays"/>
    <n v="1.278"/>
    <n v="29.045454545454547"/>
    <s v="theater"/>
    <x v="6"/>
  </r>
  <r>
    <x v="3"/>
    <s v="US"/>
    <s v="USD"/>
    <n v="1493838720"/>
    <n v="1489439669"/>
    <b v="0"/>
    <n v="1"/>
    <b v="0"/>
    <s v="theater/plays"/>
    <n v="3.3333333333333333E-2"/>
    <n v="50"/>
    <s v="theater"/>
    <x v="6"/>
  </r>
  <r>
    <x v="3"/>
    <s v="GB"/>
    <s v="GBP"/>
    <n v="1491233407"/>
    <n v="1489591807"/>
    <b v="0"/>
    <n v="0"/>
    <b v="0"/>
    <s v="theater/plays"/>
    <n v="0"/>
    <n v="0"/>
    <s v="theater"/>
    <x v="6"/>
  </r>
  <r>
    <x v="3"/>
    <s v="MX"/>
    <s v="MXN"/>
    <n v="1490416380"/>
    <n v="1487485760"/>
    <b v="0"/>
    <n v="6"/>
    <b v="0"/>
    <s v="theater/plays"/>
    <n v="5.3999999999999999E-2"/>
    <n v="450"/>
    <s v="theater"/>
    <x v="6"/>
  </r>
  <r>
    <x v="3"/>
    <s v="FR"/>
    <s v="EUR"/>
    <n v="1491581703"/>
    <n v="1488993303"/>
    <b v="0"/>
    <n v="4"/>
    <b v="0"/>
    <s v="theater/plays"/>
    <n v="9.5999999999999992E-3"/>
    <n v="24"/>
    <s v="theater"/>
    <x v="6"/>
  </r>
  <r>
    <x v="3"/>
    <s v="NL"/>
    <s v="EUR"/>
    <n v="1492372800"/>
    <n v="1488823488"/>
    <b v="0"/>
    <n v="8"/>
    <b v="0"/>
    <s v="theater/plays"/>
    <n v="0.51600000000000001"/>
    <n v="32.25"/>
    <s v="theater"/>
    <x v="6"/>
  </r>
  <r>
    <x v="3"/>
    <s v="GB"/>
    <s v="GBP"/>
    <n v="1489922339"/>
    <n v="1487333939"/>
    <b v="0"/>
    <n v="3"/>
    <b v="0"/>
    <s v="theater/plays"/>
    <n v="1.6363636363636365E-2"/>
    <n v="15"/>
    <s v="theater"/>
    <x v="6"/>
  </r>
  <r>
    <x v="3"/>
    <s v="GB"/>
    <s v="GBP"/>
    <n v="1491726956"/>
    <n v="1489480556"/>
    <b v="0"/>
    <n v="0"/>
    <b v="0"/>
    <s v="theater/plays"/>
    <n v="0"/>
    <n v="0"/>
    <s v="theater"/>
    <x v="6"/>
  </r>
  <r>
    <x v="3"/>
    <s v="US"/>
    <s v="USD"/>
    <n v="1489903200"/>
    <n v="1488459307"/>
    <b v="0"/>
    <n v="30"/>
    <b v="0"/>
    <s v="theater/plays"/>
    <n v="0.754"/>
    <n v="251.33333333333334"/>
    <s v="theater"/>
    <x v="6"/>
  </r>
  <r>
    <x v="3"/>
    <s v="US"/>
    <s v="USD"/>
    <n v="1490659134"/>
    <n v="1485478734"/>
    <b v="0"/>
    <n v="0"/>
    <b v="0"/>
    <s v="theater/plays"/>
    <n v="0"/>
    <n v="0"/>
    <s v="theater"/>
    <x v="6"/>
  </r>
  <r>
    <x v="3"/>
    <s v="MX"/>
    <s v="MXN"/>
    <n v="1492356166"/>
    <n v="1488471766"/>
    <b v="0"/>
    <n v="12"/>
    <b v="0"/>
    <s v="theater/plays"/>
    <n v="0.105"/>
    <n v="437.5"/>
    <s v="theater"/>
    <x v="6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x v="0"/>
    <s v="US"/>
    <s v="USD"/>
    <n v="1354845600"/>
    <n v="1352766300"/>
    <b v="1"/>
    <n v="25"/>
    <b v="1"/>
    <s v="theater/plays"/>
    <n v="1.04"/>
    <n v="52"/>
    <s v="theater"/>
    <x v="6"/>
  </r>
  <r>
    <x v="0"/>
    <s v="US"/>
    <s v="USD"/>
    <n v="1295928000"/>
    <n v="1288160403"/>
    <b v="1"/>
    <n v="104"/>
    <b v="1"/>
    <s v="theater/plays"/>
    <n v="1.01"/>
    <n v="33.990384615384613"/>
    <s v="theater"/>
    <x v="6"/>
  </r>
  <r>
    <x v="0"/>
    <s v="US"/>
    <s v="USD"/>
    <n v="1410379774"/>
    <n v="1407787774"/>
    <b v="1"/>
    <n v="34"/>
    <b v="1"/>
    <s v="theater/plays"/>
    <n v="1.004"/>
    <n v="103.35294117647059"/>
    <s v="theater"/>
    <x v="6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x v="0"/>
    <s v="US"/>
    <s v="USD"/>
    <n v="1405746000"/>
    <n v="1404932105"/>
    <b v="1"/>
    <n v="41"/>
    <b v="1"/>
    <s v="theater/plays"/>
    <n v="1.01"/>
    <n v="98.536585365853654"/>
    <s v="theater"/>
    <x v="6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x v="0"/>
    <s v="US"/>
    <s v="USD"/>
    <n v="1402696800"/>
    <n v="1399948353"/>
    <b v="1"/>
    <n v="61"/>
    <b v="1"/>
    <s v="theater/plays"/>
    <n v="1.242"/>
    <n v="50.901639344262293"/>
    <s v="theater"/>
    <x v="6"/>
  </r>
  <r>
    <x v="0"/>
    <s v="US"/>
    <s v="USD"/>
    <n v="1386910740"/>
    <n v="1384364561"/>
    <b v="1"/>
    <n v="82"/>
    <b v="1"/>
    <s v="theater/plays"/>
    <n v="1.030125"/>
    <n v="100.5"/>
    <s v="theater"/>
    <x v="6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x v="0"/>
    <s v="US"/>
    <s v="USD"/>
    <n v="1411765492"/>
    <n v="1409173492"/>
    <b v="1"/>
    <n v="74"/>
    <b v="1"/>
    <s v="theater/plays"/>
    <n v="1.03"/>
    <n v="139.18918918918919"/>
    <s v="theater"/>
    <x v="6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x v="0"/>
    <s v="US"/>
    <s v="USD"/>
    <n v="1297977427"/>
    <n v="1292793427"/>
    <b v="1"/>
    <n v="60"/>
    <b v="1"/>
    <s v="theater/plays"/>
    <n v="1.0955999999999999"/>
    <n v="91.3"/>
    <s v="theater"/>
    <x v="6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x v="0"/>
    <s v="GB"/>
    <s v="GBP"/>
    <n v="1403258049"/>
    <n v="1400666049"/>
    <b v="1"/>
    <n v="45"/>
    <b v="1"/>
    <s v="theater/plays"/>
    <n v="1.1975"/>
    <n v="31.933333333333334"/>
    <s v="theater"/>
    <x v="6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x v="0"/>
    <s v="GB"/>
    <s v="GBP"/>
    <n v="1405553241"/>
    <n v="1404948441"/>
    <b v="1"/>
    <n v="24"/>
    <b v="1"/>
    <s v="theater/plays"/>
    <n v="1"/>
    <n v="41.666666666666664"/>
    <s v="theater"/>
    <x v="6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x v="2"/>
    <s v="GB"/>
    <s v="GBP"/>
    <n v="1433930302"/>
    <n v="1432115902"/>
    <b v="0"/>
    <n v="9"/>
    <b v="0"/>
    <s v="theater/musical"/>
    <n v="0.65"/>
    <n v="14.444444444444445"/>
    <s v="theater"/>
    <x v="40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x v="2"/>
    <s v="CA"/>
    <s v="CAD"/>
    <n v="1481258275"/>
    <n v="1478662675"/>
    <b v="0"/>
    <n v="0"/>
    <b v="0"/>
    <s v="theater/musical"/>
    <n v="0"/>
    <n v="0"/>
    <s v="theater"/>
    <x v="40"/>
  </r>
  <r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x v="2"/>
    <s v="US"/>
    <s v="USD"/>
    <n v="1437960598"/>
    <n v="1435368598"/>
    <b v="0"/>
    <n v="0"/>
    <b v="0"/>
    <s v="theater/musical"/>
    <n v="0"/>
    <n v="0"/>
    <s v="theater"/>
    <x v="40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x v="2"/>
    <s v="US"/>
    <s v="USD"/>
    <n v="1438437600"/>
    <n v="1433254875"/>
    <b v="0"/>
    <n v="6"/>
    <b v="0"/>
    <s v="theater/musical"/>
    <n v="5.9999999999999995E-4"/>
    <n v="300"/>
    <s v="theater"/>
    <x v="40"/>
  </r>
  <r>
    <x v="2"/>
    <s v="NO"/>
    <s v="NOK"/>
    <n v="1423050618"/>
    <n v="1420458618"/>
    <b v="0"/>
    <n v="4"/>
    <b v="0"/>
    <s v="theater/musical"/>
    <n v="0.1145"/>
    <n v="286.25"/>
    <s v="theater"/>
    <x v="40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x v="2"/>
    <s v="US"/>
    <s v="USD"/>
    <n v="1461994440"/>
    <n v="1459410101"/>
    <b v="0"/>
    <n v="1"/>
    <b v="0"/>
    <s v="theater/musical"/>
    <n v="2.0000000000000002E-5"/>
    <n v="1"/>
    <s v="theater"/>
    <x v="40"/>
  </r>
  <r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x v="2"/>
    <s v="US"/>
    <s v="USD"/>
    <n v="1443224622"/>
    <n v="1440632622"/>
    <b v="0"/>
    <n v="6"/>
    <b v="0"/>
    <s v="theater/musical"/>
    <n v="0.25"/>
    <n v="41.666666666666664"/>
    <s v="theater"/>
    <x v="40"/>
  </r>
  <r>
    <x v="2"/>
    <s v="US"/>
    <s v="USD"/>
    <n v="1437149640"/>
    <n v="1434558479"/>
    <b v="0"/>
    <n v="0"/>
    <b v="0"/>
    <s v="theater/musical"/>
    <n v="0"/>
    <n v="0"/>
    <s v="theater"/>
    <x v="40"/>
  </r>
  <r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x v="2"/>
    <s v="US"/>
    <s v="USD"/>
    <n v="1442644651"/>
    <n v="1440052651"/>
    <b v="0"/>
    <n v="0"/>
    <b v="0"/>
    <s v="theater/musical"/>
    <n v="0"/>
    <n v="0"/>
    <s v="theater"/>
    <x v="40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x v="0"/>
    <s v="US"/>
    <s v="USD"/>
    <n v="1407524751"/>
    <n v="1404932751"/>
    <b v="1"/>
    <n v="94"/>
    <b v="1"/>
    <s v="theater/plays"/>
    <n v="1.2625"/>
    <n v="53.723404255319146"/>
    <s v="theater"/>
    <x v="6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x v="0"/>
    <s v="US"/>
    <s v="USD"/>
    <n v="1489352400"/>
    <n v="1486411204"/>
    <b v="1"/>
    <n v="59"/>
    <b v="1"/>
    <s v="theater/plays"/>
    <n v="1.0084"/>
    <n v="256.37288135593218"/>
    <s v="theater"/>
    <x v="6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x v="0"/>
    <s v="US"/>
    <s v="USD"/>
    <n v="1445722140"/>
    <n v="1443016697"/>
    <b v="1"/>
    <n v="84"/>
    <b v="1"/>
    <s v="theater/plays"/>
    <n v="1.248"/>
    <n v="37.142857142857146"/>
    <s v="theater"/>
    <x v="6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x v="0"/>
    <s v="GB"/>
    <s v="GBP"/>
    <n v="1484687436"/>
    <n v="1482095436"/>
    <b v="0"/>
    <n v="30"/>
    <b v="1"/>
    <s v="theater/plays"/>
    <n v="1.25"/>
    <n v="50"/>
    <s v="theater"/>
    <x v="6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x v="0"/>
    <s v="US"/>
    <s v="USD"/>
    <n v="1460846347"/>
    <n v="1458254347"/>
    <b v="0"/>
    <n v="28"/>
    <b v="1"/>
    <s v="theater/plays"/>
    <n v="1.61"/>
    <n v="57.5"/>
    <s v="theater"/>
    <x v="6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x v="0"/>
    <s v="US"/>
    <s v="USD"/>
    <n v="1482962433"/>
    <n v="1480370433"/>
    <b v="0"/>
    <n v="110"/>
    <b v="1"/>
    <s v="theater/plays"/>
    <n v="1.006"/>
    <n v="182.90909090909091"/>
    <s v="theater"/>
    <x v="6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x v="0"/>
    <s v="US"/>
    <s v="USD"/>
    <n v="1411150092"/>
    <n v="1408558092"/>
    <b v="1"/>
    <n v="183"/>
    <b v="1"/>
    <s v="theater/plays"/>
    <n v="1.273042"/>
    <n v="69.56513661202186"/>
    <s v="theater"/>
    <x v="6"/>
  </r>
  <r>
    <x v="0"/>
    <s v="US"/>
    <s v="USD"/>
    <n v="1444348800"/>
    <n v="1442283562"/>
    <b v="1"/>
    <n v="71"/>
    <b v="1"/>
    <s v="theater/plays"/>
    <n v="1.028375"/>
    <n v="115.87323943661971"/>
    <s v="theater"/>
    <x v="6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x v="0"/>
    <s v="GB"/>
    <s v="GBP"/>
    <n v="1436696712"/>
    <n v="1434104712"/>
    <b v="1"/>
    <n v="57"/>
    <b v="1"/>
    <s v="theater/plays"/>
    <n v="1.0586"/>
    <n v="46.429824561403507"/>
    <s v="theater"/>
    <x v="6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x v="0"/>
    <s v="US"/>
    <s v="USD"/>
    <n v="1415213324"/>
    <n v="1412617724"/>
    <b v="1"/>
    <n v="213"/>
    <b v="1"/>
    <s v="theater/plays"/>
    <n v="1.01552"/>
    <n v="119.1924882629108"/>
    <s v="theater"/>
    <x v="6"/>
  </r>
  <r>
    <x v="0"/>
    <s v="US"/>
    <s v="USD"/>
    <n v="1434907966"/>
    <n v="1432315966"/>
    <b v="1"/>
    <n v="20"/>
    <b v="1"/>
    <s v="theater/plays"/>
    <n v="1.1073333333333333"/>
    <n v="83.05"/>
    <s v="theater"/>
    <x v="6"/>
  </r>
  <r>
    <x v="0"/>
    <s v="GB"/>
    <s v="GBP"/>
    <n v="1473247240"/>
    <n v="1470655240"/>
    <b v="1"/>
    <n v="50"/>
    <b v="1"/>
    <s v="theater/plays"/>
    <n v="1.2782222222222221"/>
    <n v="57.52"/>
    <s v="theater"/>
    <x v="6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x v="0"/>
    <s v="GB"/>
    <s v="GBP"/>
    <n v="1412706375"/>
    <n v="1410114375"/>
    <b v="1"/>
    <n v="18"/>
    <b v="1"/>
    <s v="theater/plays"/>
    <n v="1.75"/>
    <n v="29.166666666666668"/>
    <s v="theater"/>
    <x v="6"/>
  </r>
  <r>
    <x v="0"/>
    <s v="US"/>
    <s v="USD"/>
    <n v="1433995140"/>
    <n v="1432129577"/>
    <b v="1"/>
    <n v="176"/>
    <b v="1"/>
    <s v="theater/plays"/>
    <n v="1.2806"/>
    <n v="72.76136363636364"/>
    <s v="theater"/>
    <x v="6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x v="0"/>
    <s v="US"/>
    <s v="USD"/>
    <n v="1420751861"/>
    <n v="1418159861"/>
    <b v="1"/>
    <n v="75"/>
    <b v="1"/>
    <s v="theater/plays"/>
    <n v="1.052142857142857"/>
    <n v="98.2"/>
    <s v="theater"/>
    <x v="6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x v="0"/>
    <s v="US"/>
    <s v="USD"/>
    <n v="1448903318"/>
    <n v="1445875718"/>
    <b v="1"/>
    <n v="73"/>
    <b v="1"/>
    <s v="theater/plays"/>
    <n v="1.0924"/>
    <n v="74.821917808219183"/>
    <s v="theater"/>
    <x v="6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x v="0"/>
    <s v="US"/>
    <s v="USD"/>
    <n v="1446238800"/>
    <n v="1444220588"/>
    <b v="1"/>
    <n v="68"/>
    <b v="1"/>
    <s v="theater/plays"/>
    <n v="1.121664"/>
    <n v="41.237647058823526"/>
    <s v="theater"/>
    <x v="6"/>
  </r>
  <r>
    <x v="0"/>
    <s v="US"/>
    <s v="USD"/>
    <n v="1422482400"/>
    <n v="1421089938"/>
    <b v="1"/>
    <n v="49"/>
    <b v="1"/>
    <s v="theater/plays"/>
    <n v="1.03"/>
    <n v="52.551020408163268"/>
    <s v="theater"/>
    <x v="6"/>
  </r>
  <r>
    <x v="0"/>
    <s v="IE"/>
    <s v="EUR"/>
    <n v="1449162000"/>
    <n v="1446570315"/>
    <b v="1"/>
    <n v="63"/>
    <b v="1"/>
    <s v="theater/plays"/>
    <n v="1.64"/>
    <n v="70.285714285714292"/>
    <s v="theater"/>
    <x v="6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x v="0"/>
    <s v="US"/>
    <s v="USD"/>
    <n v="1472074928"/>
    <n v="1470692528"/>
    <b v="1"/>
    <n v="42"/>
    <b v="1"/>
    <s v="theater/plays"/>
    <n v="1.28"/>
    <n v="60.952380952380949"/>
    <s v="theater"/>
    <x v="6"/>
  </r>
  <r>
    <x v="0"/>
    <s v="GB"/>
    <s v="GBP"/>
    <n v="1434452400"/>
    <n v="1431509397"/>
    <b v="1"/>
    <n v="70"/>
    <b v="1"/>
    <s v="theater/plays"/>
    <n v="1.0149999999999999"/>
    <n v="116"/>
    <s v="theater"/>
    <x v="6"/>
  </r>
  <r>
    <x v="0"/>
    <s v="GB"/>
    <s v="GBP"/>
    <n v="1436705265"/>
    <n v="1434113265"/>
    <b v="1"/>
    <n v="30"/>
    <b v="1"/>
    <s v="theater/plays"/>
    <n v="1.0166666666666666"/>
    <n v="61"/>
    <s v="theater"/>
    <x v="6"/>
  </r>
  <r>
    <x v="0"/>
    <s v="GB"/>
    <s v="GBP"/>
    <n v="1414927775"/>
    <n v="1412332175"/>
    <b v="1"/>
    <n v="51"/>
    <b v="1"/>
    <s v="theater/plays"/>
    <n v="1.3"/>
    <n v="38.235294117647058"/>
    <s v="theater"/>
    <x v="6"/>
  </r>
  <r>
    <x v="0"/>
    <s v="US"/>
    <s v="USD"/>
    <n v="1446814809"/>
    <n v="1444219209"/>
    <b v="1"/>
    <n v="145"/>
    <b v="1"/>
    <s v="theater/plays"/>
    <n v="1.5443"/>
    <n v="106.50344827586207"/>
    <s v="theater"/>
    <x v="6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x v="0"/>
    <s v="CA"/>
    <s v="CAD"/>
    <n v="1459483140"/>
    <n v="1456526879"/>
    <b v="1"/>
    <n v="100"/>
    <b v="1"/>
    <s v="theater/plays"/>
    <n v="1.1684444444444444"/>
    <n v="52.58"/>
    <s v="theater"/>
    <x v="6"/>
  </r>
  <r>
    <x v="0"/>
    <s v="GB"/>
    <s v="GBP"/>
    <n v="1416331406"/>
    <n v="1413735806"/>
    <b v="1"/>
    <n v="100"/>
    <b v="1"/>
    <s v="theater/plays"/>
    <n v="1.0860000000000001"/>
    <n v="54.3"/>
    <s v="theater"/>
    <x v="6"/>
  </r>
  <r>
    <x v="0"/>
    <s v="GB"/>
    <s v="GBP"/>
    <n v="1433017303"/>
    <n v="1430425303"/>
    <b v="1"/>
    <n v="34"/>
    <b v="1"/>
    <s v="theater/plays"/>
    <n v="1.034"/>
    <n v="76.029411764705884"/>
    <s v="theater"/>
    <x v="6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x v="0"/>
    <s v="US"/>
    <s v="USD"/>
    <n v="1433134800"/>
    <n v="1430158198"/>
    <b v="0"/>
    <n v="30"/>
    <b v="1"/>
    <s v="theater/plays"/>
    <n v="1.03"/>
    <n v="68.666666666666671"/>
    <s v="theater"/>
    <x v="6"/>
  </r>
  <r>
    <x v="0"/>
    <s v="US"/>
    <s v="USD"/>
    <n v="1441153705"/>
    <n v="1438561705"/>
    <b v="0"/>
    <n v="47"/>
    <b v="1"/>
    <s v="theater/plays"/>
    <n v="1.216"/>
    <n v="129.36170212765958"/>
    <s v="theater"/>
    <x v="6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x v="0"/>
    <s v="US"/>
    <s v="USD"/>
    <n v="1454047140"/>
    <n v="1452546853"/>
    <b v="0"/>
    <n v="15"/>
    <b v="1"/>
    <s v="theater/plays"/>
    <n v="1.016"/>
    <n v="203.2"/>
    <s v="theater"/>
    <x v="6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x v="0"/>
    <s v="CA"/>
    <s v="CAD"/>
    <n v="1448733628"/>
    <n v="1446573628"/>
    <b v="0"/>
    <n v="34"/>
    <b v="1"/>
    <s v="theater/plays"/>
    <n v="1"/>
    <n v="73.529411764705884"/>
    <s v="theater"/>
    <x v="6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x v="0"/>
    <s v="GB"/>
    <s v="GBP"/>
    <n v="1489234891"/>
    <n v="1486642891"/>
    <b v="0"/>
    <n v="72"/>
    <b v="1"/>
    <s v="theater/plays"/>
    <n v="1.212"/>
    <n v="33.666666666666664"/>
    <s v="theater"/>
    <x v="6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x v="0"/>
    <s v="US"/>
    <s v="USD"/>
    <n v="1470034740"/>
    <n v="1466185176"/>
    <b v="0"/>
    <n v="70"/>
    <b v="1"/>
    <s v="theater/plays"/>
    <n v="1.3346666666666667"/>
    <n v="57.2"/>
    <s v="theater"/>
    <x v="6"/>
  </r>
  <r>
    <x v="0"/>
    <s v="ES"/>
    <s v="EUR"/>
    <n v="1481099176"/>
    <n v="1478507176"/>
    <b v="0"/>
    <n v="50"/>
    <b v="1"/>
    <s v="theater/plays"/>
    <n v="1.0339285714285715"/>
    <n v="173.7"/>
    <s v="theater"/>
    <x v="6"/>
  </r>
  <r>
    <x v="0"/>
    <s v="US"/>
    <s v="USD"/>
    <n v="1427553484"/>
    <n v="1424533084"/>
    <b v="0"/>
    <n v="35"/>
    <b v="1"/>
    <s v="theater/plays"/>
    <n v="1.1588888888888889"/>
    <n v="59.6"/>
    <s v="theater"/>
    <x v="6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x v="0"/>
    <s v="US"/>
    <s v="USD"/>
    <n v="1438374748"/>
    <n v="1435782748"/>
    <b v="0"/>
    <n v="20"/>
    <b v="1"/>
    <s v="theater/plays"/>
    <n v="1.0202500000000001"/>
    <n v="204.05"/>
    <s v="theater"/>
    <x v="6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x v="0"/>
    <s v="US"/>
    <s v="USD"/>
    <n v="1463275339"/>
    <n v="1460683339"/>
    <b v="0"/>
    <n v="20"/>
    <b v="1"/>
    <s v="theater/plays"/>
    <n v="1.0668"/>
    <n v="53.339999999999996"/>
    <s v="theater"/>
    <x v="6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x v="0"/>
    <s v="GB"/>
    <s v="GBP"/>
    <n v="1476632178"/>
    <n v="1473953778"/>
    <b v="0"/>
    <n v="31"/>
    <b v="1"/>
    <s v="theater/plays"/>
    <n v="1.5942857142857143"/>
    <n v="18"/>
    <s v="theater"/>
    <x v="6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x v="0"/>
    <s v="US"/>
    <s v="USD"/>
    <n v="1445065210"/>
    <n v="1442473210"/>
    <b v="0"/>
    <n v="45"/>
    <b v="1"/>
    <s v="theater/plays"/>
    <n v="1.0984"/>
    <n v="61.022222222222226"/>
    <s v="theater"/>
    <x v="6"/>
  </r>
  <r>
    <x v="0"/>
    <s v="US"/>
    <s v="USD"/>
    <n v="1478901600"/>
    <n v="1477077946"/>
    <b v="0"/>
    <n v="41"/>
    <b v="1"/>
    <s v="theater/plays"/>
    <n v="1.0004"/>
    <n v="61"/>
    <s v="theater"/>
    <x v="6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x v="0"/>
    <s v="CA"/>
    <s v="CAD"/>
    <n v="1460341800"/>
    <n v="1456902893"/>
    <b v="0"/>
    <n v="32"/>
    <b v="1"/>
    <s v="theater/plays"/>
    <n v="1.256"/>
    <n v="78.5"/>
    <s v="theater"/>
    <x v="6"/>
  </r>
  <r>
    <x v="0"/>
    <s v="GB"/>
    <s v="GBP"/>
    <n v="1422712986"/>
    <n v="1418824986"/>
    <b v="0"/>
    <n v="16"/>
    <b v="1"/>
    <s v="theater/plays"/>
    <n v="1.08"/>
    <n v="33.75"/>
    <s v="theater"/>
    <x v="6"/>
  </r>
  <r>
    <x v="0"/>
    <s v="US"/>
    <s v="USD"/>
    <n v="1466557557"/>
    <n v="1463965557"/>
    <b v="0"/>
    <n v="38"/>
    <b v="1"/>
    <s v="theater/plays"/>
    <n v="1.01"/>
    <n v="66.44736842105263"/>
    <s v="theater"/>
    <x v="6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x v="0"/>
    <s v="IE"/>
    <s v="EUR"/>
    <n v="1465135190"/>
    <n v="1463925590"/>
    <b v="0"/>
    <n v="10"/>
    <b v="1"/>
    <s v="theater/plays"/>
    <n v="1.0166666666666666"/>
    <n v="152.5"/>
    <s v="theater"/>
    <x v="6"/>
  </r>
  <r>
    <x v="0"/>
    <s v="GB"/>
    <s v="GBP"/>
    <n v="1428256277"/>
    <n v="1425235877"/>
    <b v="0"/>
    <n v="15"/>
    <b v="1"/>
    <s v="theater/plays"/>
    <n v="1.125"/>
    <n v="30"/>
    <s v="theater"/>
    <x v="6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x v="0"/>
    <s v="GB"/>
    <s v="GBP"/>
    <n v="1462697966"/>
    <n v="1460105966"/>
    <b v="0"/>
    <n v="33"/>
    <b v="1"/>
    <s v="theater/plays"/>
    <n v="1.0125"/>
    <n v="24.545454545454547"/>
    <s v="theater"/>
    <x v="6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x v="0"/>
    <s v="US"/>
    <s v="USD"/>
    <n v="1405802330"/>
    <n v="1403210330"/>
    <b v="0"/>
    <n v="83"/>
    <b v="1"/>
    <s v="theater/plays"/>
    <n v="1"/>
    <n v="72.289156626506028"/>
    <s v="theater"/>
    <x v="6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x v="0"/>
    <s v="GB"/>
    <s v="GBP"/>
    <n v="1459845246"/>
    <n v="1457429646"/>
    <b v="0"/>
    <n v="9"/>
    <b v="1"/>
    <s v="theater/plays"/>
    <n v="1"/>
    <n v="27.777777777777779"/>
    <s v="theater"/>
    <x v="6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x v="0"/>
    <s v="US"/>
    <s v="USD"/>
    <n v="1487944080"/>
    <n v="1486129680"/>
    <b v="0"/>
    <n v="112"/>
    <b v="1"/>
    <s v="theater/plays"/>
    <n v="1.0218"/>
    <n v="136.84821428571428"/>
    <s v="theater"/>
    <x v="6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x v="0"/>
    <s v="GB"/>
    <s v="GBP"/>
    <n v="1465750800"/>
    <n v="1463771421"/>
    <b v="0"/>
    <n v="28"/>
    <b v="1"/>
    <s v="theater/plays"/>
    <n v="1"/>
    <n v="119.64285714285714"/>
    <s v="theater"/>
    <x v="6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x v="0"/>
    <s v="US"/>
    <s v="USD"/>
    <n v="1409374093"/>
    <n v="1406782093"/>
    <b v="0"/>
    <n v="40"/>
    <b v="1"/>
    <s v="theater/plays"/>
    <n v="1.0144444444444445"/>
    <n v="114.125"/>
    <s v="theater"/>
    <x v="6"/>
  </r>
  <r>
    <x v="0"/>
    <s v="US"/>
    <s v="USD"/>
    <n v="1429317420"/>
    <n v="1424226768"/>
    <b v="0"/>
    <n v="13"/>
    <b v="1"/>
    <s v="theater/plays"/>
    <n v="1.3"/>
    <n v="50"/>
    <s v="theater"/>
    <x v="6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x v="0"/>
    <s v="US"/>
    <s v="USD"/>
    <n v="1465837200"/>
    <n v="1463971172"/>
    <b v="0"/>
    <n v="14"/>
    <b v="1"/>
    <s v="theater/plays"/>
    <n v="1.534"/>
    <n v="109.57142857142857"/>
    <s v="theater"/>
    <x v="6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x v="0"/>
    <s v="GB"/>
    <s v="GBP"/>
    <n v="1467414000"/>
    <n v="1462492178"/>
    <b v="0"/>
    <n v="70"/>
    <b v="1"/>
    <s v="theater/plays"/>
    <n v="1.0751999999999999"/>
    <n v="76.8"/>
    <s v="theater"/>
    <x v="6"/>
  </r>
  <r>
    <x v="0"/>
    <s v="GB"/>
    <s v="GBP"/>
    <n v="1462230000"/>
    <n v="1461061350"/>
    <b v="0"/>
    <n v="44"/>
    <b v="1"/>
    <s v="theater/plays"/>
    <n v="3.15"/>
    <n v="35.795454545454547"/>
    <s v="theater"/>
    <x v="6"/>
  </r>
  <r>
    <x v="0"/>
    <s v="US"/>
    <s v="USD"/>
    <n v="1446091260"/>
    <n v="1443029206"/>
    <b v="0"/>
    <n v="55"/>
    <b v="1"/>
    <s v="theater/plays"/>
    <n v="1.0193333333333334"/>
    <n v="55.6"/>
    <s v="theater"/>
    <x v="6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x v="0"/>
    <s v="GB"/>
    <s v="GBP"/>
    <n v="1468611272"/>
    <n v="1466019272"/>
    <b v="0"/>
    <n v="27"/>
    <b v="1"/>
    <s v="theater/plays"/>
    <n v="1.014"/>
    <n v="56.333333333333336"/>
    <s v="theater"/>
    <x v="6"/>
  </r>
  <r>
    <x v="0"/>
    <s v="GB"/>
    <s v="GBP"/>
    <n v="1406887310"/>
    <n v="1404295310"/>
    <b v="0"/>
    <n v="21"/>
    <b v="1"/>
    <s v="theater/plays"/>
    <n v="1.01"/>
    <n v="96.19047619047619"/>
    <s v="theater"/>
    <x v="6"/>
  </r>
  <r>
    <x v="0"/>
    <s v="US"/>
    <s v="USD"/>
    <n v="1416385679"/>
    <n v="1413790079"/>
    <b v="0"/>
    <n v="162"/>
    <b v="1"/>
    <s v="theater/plays"/>
    <n v="1.0299"/>
    <n v="63.574074074074076"/>
    <s v="theater"/>
    <x v="6"/>
  </r>
  <r>
    <x v="0"/>
    <s v="US"/>
    <s v="USD"/>
    <n v="1487985734"/>
    <n v="1484097734"/>
    <b v="0"/>
    <n v="23"/>
    <b v="1"/>
    <s v="theater/plays"/>
    <n v="1.0625"/>
    <n v="184.78260869565219"/>
    <s v="theater"/>
    <x v="6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x v="0"/>
    <s v="US"/>
    <s v="USD"/>
    <n v="1425704100"/>
    <n v="1424484717"/>
    <b v="0"/>
    <n v="20"/>
    <b v="1"/>
    <s v="theater/plays"/>
    <n v="2.1800000000000002"/>
    <n v="54.5"/>
    <s v="theater"/>
    <x v="6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x v="0"/>
    <s v="US"/>
    <s v="USD"/>
    <n v="1449973592"/>
    <n v="1447381592"/>
    <b v="0"/>
    <n v="3"/>
    <b v="1"/>
    <s v="theater/plays"/>
    <n v="1.04"/>
    <n v="866.66666666666663"/>
    <s v="theater"/>
    <x v="6"/>
  </r>
  <r>
    <x v="0"/>
    <s v="US"/>
    <s v="USD"/>
    <n v="1431481037"/>
    <n v="1428889037"/>
    <b v="0"/>
    <n v="18"/>
    <b v="1"/>
    <s v="theater/plays"/>
    <n v="2.21"/>
    <n v="61.388888888888886"/>
    <s v="theater"/>
    <x v="6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x v="0"/>
    <s v="US"/>
    <s v="USD"/>
    <n v="1420088400"/>
    <n v="1416977259"/>
    <b v="0"/>
    <n v="23"/>
    <b v="1"/>
    <s v="theater/plays"/>
    <n v="1.046"/>
    <n v="45.478260869565219"/>
    <s v="theater"/>
    <x v="6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x v="0"/>
    <s v="US"/>
    <s v="USD"/>
    <n v="1449089965"/>
    <n v="1446670765"/>
    <b v="0"/>
    <n v="9"/>
    <b v="1"/>
    <s v="theater/plays"/>
    <n v="1.385"/>
    <n v="30.777777777777779"/>
    <s v="theater"/>
    <x v="6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x v="0"/>
    <s v="GB"/>
    <s v="GBP"/>
    <n v="1400423973"/>
    <n v="1399387173"/>
    <b v="0"/>
    <n v="17"/>
    <b v="1"/>
    <s v="theater/plays"/>
    <n v="1"/>
    <n v="176.47058823529412"/>
    <s v="theater"/>
    <x v="6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x v="0"/>
    <s v="GB"/>
    <s v="GBP"/>
    <n v="1426870560"/>
    <n v="1424280899"/>
    <b v="0"/>
    <n v="77"/>
    <b v="1"/>
    <s v="theater/plays"/>
    <n v="1.0105"/>
    <n v="104.98701298701299"/>
    <s v="theater"/>
    <x v="6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x v="0"/>
    <s v="GB"/>
    <s v="GBP"/>
    <n v="1440630000"/>
    <n v="1439122800"/>
    <b v="0"/>
    <n v="38"/>
    <b v="1"/>
    <s v="theater/plays"/>
    <n v="1.0365"/>
    <n v="54.55263157894737"/>
    <s v="theater"/>
    <x v="6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x v="0"/>
    <s v="US"/>
    <s v="USD"/>
    <n v="1426044383"/>
    <n v="1423455983"/>
    <b v="0"/>
    <n v="48"/>
    <b v="1"/>
    <s v="theater/plays"/>
    <n v="1.0225"/>
    <n v="85.208333333333329"/>
    <s v="theater"/>
    <x v="6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x v="0"/>
    <s v="US"/>
    <s v="USD"/>
    <n v="1418244552"/>
    <n v="1415652552"/>
    <b v="0"/>
    <n v="15"/>
    <b v="1"/>
    <s v="theater/plays"/>
    <n v="1"/>
    <n v="133.33333333333334"/>
    <s v="theater"/>
    <x v="6"/>
  </r>
  <r>
    <x v="0"/>
    <s v="US"/>
    <s v="USD"/>
    <n v="1417620506"/>
    <n v="1415028506"/>
    <b v="0"/>
    <n v="41"/>
    <b v="1"/>
    <s v="theater/plays"/>
    <n v="1.05"/>
    <n v="51.219512195121951"/>
    <s v="theater"/>
    <x v="6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x v="0"/>
    <s v="GB"/>
    <s v="GBP"/>
    <n v="1434625441"/>
    <n v="1432033441"/>
    <b v="0"/>
    <n v="45"/>
    <b v="1"/>
    <s v="theater/plays"/>
    <n v="1.038"/>
    <n v="34.6"/>
    <s v="theater"/>
    <x v="6"/>
  </r>
  <r>
    <x v="0"/>
    <s v="US"/>
    <s v="USD"/>
    <n v="1464960682"/>
    <n v="1462368682"/>
    <b v="0"/>
    <n v="62"/>
    <b v="1"/>
    <s v="theater/plays"/>
    <n v="1.145"/>
    <n v="184.67741935483872"/>
    <s v="theater"/>
    <x v="6"/>
  </r>
  <r>
    <x v="0"/>
    <s v="US"/>
    <s v="USD"/>
    <n v="1405017345"/>
    <n v="1403721345"/>
    <b v="0"/>
    <n v="22"/>
    <b v="1"/>
    <s v="theater/plays"/>
    <n v="1.024"/>
    <n v="69.818181818181813"/>
    <s v="theater"/>
    <x v="6"/>
  </r>
  <r>
    <x v="0"/>
    <s v="US"/>
    <s v="USD"/>
    <n v="1407536880"/>
    <n v="1404997548"/>
    <b v="0"/>
    <n v="18"/>
    <b v="1"/>
    <s v="theater/plays"/>
    <n v="2.23"/>
    <n v="61.944444444444443"/>
    <s v="theater"/>
    <x v="6"/>
  </r>
  <r>
    <x v="0"/>
    <s v="GB"/>
    <s v="GBP"/>
    <n v="1462565855"/>
    <n v="1458245855"/>
    <b v="0"/>
    <n v="12"/>
    <b v="1"/>
    <s v="theater/plays"/>
    <n v="1"/>
    <n v="41.666666666666664"/>
    <s v="theater"/>
    <x v="6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x v="0"/>
    <s v="GB"/>
    <s v="GBP"/>
    <n v="1406470645"/>
    <n v="1403878645"/>
    <b v="0"/>
    <n v="27"/>
    <b v="1"/>
    <s v="theater/plays"/>
    <n v="1.4236363636363636"/>
    <n v="29"/>
    <s v="theater"/>
    <x v="6"/>
  </r>
  <r>
    <x v="0"/>
    <s v="GB"/>
    <s v="GBP"/>
    <n v="1433009400"/>
    <n v="1431795944"/>
    <b v="0"/>
    <n v="38"/>
    <b v="1"/>
    <s v="theater/plays"/>
    <n v="1.84"/>
    <n v="24.210526315789473"/>
    <s v="theater"/>
    <x v="6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x v="0"/>
    <s v="US"/>
    <s v="USD"/>
    <n v="1409266414"/>
    <n v="1405378414"/>
    <b v="0"/>
    <n v="85"/>
    <b v="1"/>
    <s v="theater/plays"/>
    <n v="1.0041"/>
    <n v="118.12941176470588"/>
    <s v="theater"/>
    <x v="6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x v="0"/>
    <s v="GB"/>
    <s v="GBP"/>
    <n v="1435230324"/>
    <n v="1432638324"/>
    <b v="0"/>
    <n v="17"/>
    <b v="1"/>
    <s v="theater/plays"/>
    <n v="1"/>
    <n v="117.64705882352941"/>
    <s v="theater"/>
    <x v="6"/>
  </r>
  <r>
    <x v="0"/>
    <s v="US"/>
    <s v="USD"/>
    <n v="1434542702"/>
    <n v="1432814702"/>
    <b v="0"/>
    <n v="3"/>
    <b v="1"/>
    <s v="theater/plays"/>
    <n v="1.22"/>
    <n v="203.33333333333334"/>
    <s v="theater"/>
    <x v="6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x v="0"/>
    <s v="GB"/>
    <s v="GBP"/>
    <n v="1404641289"/>
    <n v="1402049289"/>
    <b v="0"/>
    <n v="67"/>
    <b v="1"/>
    <s v="theater/plays"/>
    <n v="1.071"/>
    <n v="31.970149253731343"/>
    <s v="theater"/>
    <x v="6"/>
  </r>
  <r>
    <x v="0"/>
    <s v="US"/>
    <s v="USD"/>
    <n v="1405727304"/>
    <n v="1403135304"/>
    <b v="0"/>
    <n v="18"/>
    <b v="1"/>
    <s v="theater/plays"/>
    <n v="2.11"/>
    <n v="58.611111111111114"/>
    <s v="theater"/>
    <x v="6"/>
  </r>
  <r>
    <x v="0"/>
    <s v="GB"/>
    <s v="GBP"/>
    <n v="1469998680"/>
    <n v="1466710358"/>
    <b v="0"/>
    <n v="21"/>
    <b v="1"/>
    <s v="theater/plays"/>
    <n v="1.236"/>
    <n v="29.428571428571427"/>
    <s v="theater"/>
    <x v="6"/>
  </r>
  <r>
    <x v="0"/>
    <s v="US"/>
    <s v="USD"/>
    <n v="1465196400"/>
    <n v="1462841990"/>
    <b v="0"/>
    <n v="40"/>
    <b v="1"/>
    <s v="theater/plays"/>
    <n v="1.085"/>
    <n v="81.375"/>
    <s v="theater"/>
    <x v="6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x v="0"/>
    <s v="GB"/>
    <s v="GBP"/>
    <n v="1411858862"/>
    <n v="1409266862"/>
    <b v="0"/>
    <n v="26"/>
    <b v="1"/>
    <s v="theater/plays"/>
    <n v="1"/>
    <n v="115.38461538461539"/>
    <s v="theater"/>
    <x v="6"/>
  </r>
  <r>
    <x v="0"/>
    <s v="US"/>
    <s v="USD"/>
    <n v="1425099540"/>
    <n v="1424280938"/>
    <b v="0"/>
    <n v="14"/>
    <b v="1"/>
    <s v="theater/plays"/>
    <n v="1.3"/>
    <n v="46.428571428571431"/>
    <s v="theater"/>
    <x v="6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x v="0"/>
    <s v="US"/>
    <s v="USD"/>
    <n v="1460935800"/>
    <n v="1459999656"/>
    <b v="0"/>
    <n v="9"/>
    <b v="1"/>
    <s v="theater/plays"/>
    <n v="1"/>
    <n v="22.222222222222221"/>
    <s v="theater"/>
    <x v="6"/>
  </r>
  <r>
    <x v="0"/>
    <s v="GB"/>
    <s v="GBP"/>
    <n v="1429813800"/>
    <n v="1427363645"/>
    <b v="0"/>
    <n v="30"/>
    <b v="1"/>
    <s v="theater/plays"/>
    <n v="1.196"/>
    <n v="159.46666666666667"/>
    <s v="theater"/>
    <x v="6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x v="0"/>
    <s v="US"/>
    <s v="USD"/>
    <n v="1400875307"/>
    <n v="1398283307"/>
    <b v="0"/>
    <n v="56"/>
    <b v="1"/>
    <s v="theater/plays"/>
    <n v="1.00875"/>
    <n v="72.053571428571431"/>
    <s v="theater"/>
    <x v="6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x v="0"/>
    <s v="GB"/>
    <s v="GBP"/>
    <n v="1455408000"/>
    <n v="1454638202"/>
    <b v="0"/>
    <n v="34"/>
    <b v="1"/>
    <s v="theater/plays"/>
    <n v="1.38"/>
    <n v="28.411764705882351"/>
    <s v="theater"/>
    <x v="6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x v="0"/>
    <s v="GB"/>
    <s v="GBP"/>
    <n v="1450051200"/>
    <n v="1447594176"/>
    <b v="0"/>
    <n v="46"/>
    <b v="1"/>
    <s v="theater/plays"/>
    <n v="1.091"/>
    <n v="71.152173913043484"/>
    <s v="theater"/>
    <x v="6"/>
  </r>
  <r>
    <x v="0"/>
    <s v="US"/>
    <s v="USD"/>
    <n v="1429912341"/>
    <n v="1427320341"/>
    <b v="0"/>
    <n v="10"/>
    <b v="1"/>
    <s v="theater/plays"/>
    <n v="1.4"/>
    <n v="35"/>
    <s v="theater"/>
    <x v="6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x v="0"/>
    <s v="GB"/>
    <s v="GBP"/>
    <n v="1404314952"/>
    <n v="1401722952"/>
    <b v="0"/>
    <n v="29"/>
    <b v="1"/>
    <s v="theater/plays"/>
    <n v="1"/>
    <n v="51.724137931034484"/>
    <s v="theater"/>
    <x v="6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x v="0"/>
    <s v="GB"/>
    <s v="GBP"/>
    <n v="1478046661"/>
    <n v="1476837061"/>
    <b v="0"/>
    <n v="12"/>
    <b v="1"/>
    <s v="theater/plays"/>
    <n v="1.3"/>
    <n v="16.25"/>
    <s v="theater"/>
    <x v="6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x v="0"/>
    <s v="US"/>
    <s v="USD"/>
    <n v="1408383153"/>
    <n v="1405791153"/>
    <b v="0"/>
    <n v="21"/>
    <b v="1"/>
    <s v="theater/plays"/>
    <n v="1"/>
    <n v="95.238095238095241"/>
    <s v="theater"/>
    <x v="6"/>
  </r>
  <r>
    <x v="0"/>
    <s v="US"/>
    <s v="USD"/>
    <n v="1454709600"/>
    <n v="1452520614"/>
    <b v="0"/>
    <n v="42"/>
    <b v="1"/>
    <s v="theater/plays"/>
    <n v="1.0965"/>
    <n v="52.214285714285715"/>
    <s v="theater"/>
    <x v="6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x v="0"/>
    <s v="US"/>
    <s v="USD"/>
    <n v="1440003820"/>
    <n v="1437411820"/>
    <b v="0"/>
    <n v="36"/>
    <b v="1"/>
    <s v="theater/plays"/>
    <n v="1.01"/>
    <n v="84.166666666666671"/>
    <s v="theater"/>
    <x v="6"/>
  </r>
  <r>
    <x v="0"/>
    <s v="GB"/>
    <s v="GBP"/>
    <n v="1430600400"/>
    <n v="1428358567"/>
    <b v="0"/>
    <n v="14"/>
    <b v="1"/>
    <s v="theater/plays"/>
    <n v="1.042"/>
    <n v="186.07142857142858"/>
    <s v="theater"/>
    <x v="6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x v="0"/>
    <s v="US"/>
    <s v="USD"/>
    <n v="1405095300"/>
    <n v="1403146628"/>
    <b v="0"/>
    <n v="82"/>
    <b v="1"/>
    <s v="theater/plays"/>
    <n v="1.052184"/>
    <n v="64.157560975609755"/>
    <s v="theater"/>
    <x v="6"/>
  </r>
  <r>
    <x v="0"/>
    <s v="US"/>
    <s v="USD"/>
    <n v="1447445820"/>
    <n v="1445077121"/>
    <b v="0"/>
    <n v="43"/>
    <b v="1"/>
    <s v="theater/plays"/>
    <n v="1.026"/>
    <n v="59.651162790697676"/>
    <s v="theater"/>
    <x v="6"/>
  </r>
  <r>
    <x v="0"/>
    <s v="US"/>
    <s v="USD"/>
    <n v="1433016672"/>
    <n v="1430424672"/>
    <b v="0"/>
    <n v="8"/>
    <b v="1"/>
    <s v="theater/plays"/>
    <n v="1"/>
    <n v="31.25"/>
    <s v="theater"/>
    <x v="6"/>
  </r>
  <r>
    <x v="0"/>
    <s v="US"/>
    <s v="USD"/>
    <n v="1410266146"/>
    <n v="1407674146"/>
    <b v="0"/>
    <n v="45"/>
    <b v="1"/>
    <s v="theater/plays"/>
    <n v="1.855"/>
    <n v="41.222222222222221"/>
    <s v="theater"/>
    <x v="6"/>
  </r>
  <r>
    <x v="0"/>
    <s v="AU"/>
    <s v="AUD"/>
    <n v="1465394340"/>
    <n v="1464677986"/>
    <b v="0"/>
    <n v="20"/>
    <b v="1"/>
    <s v="theater/plays"/>
    <n v="2.89"/>
    <n v="43.35"/>
    <s v="theater"/>
    <x v="6"/>
  </r>
  <r>
    <x v="0"/>
    <s v="GB"/>
    <s v="GBP"/>
    <n v="1445604236"/>
    <n v="1443185036"/>
    <b v="0"/>
    <n v="31"/>
    <b v="1"/>
    <s v="theater/plays"/>
    <n v="1"/>
    <n v="64.516129032258064"/>
    <s v="theater"/>
    <x v="6"/>
  </r>
  <r>
    <x v="0"/>
    <s v="GB"/>
    <s v="GBP"/>
    <n v="1423138800"/>
    <n v="1421092725"/>
    <b v="0"/>
    <n v="25"/>
    <b v="1"/>
    <s v="theater/plays"/>
    <n v="1.0820000000000001"/>
    <n v="43.28"/>
    <s v="theater"/>
    <x v="6"/>
  </r>
  <r>
    <x v="0"/>
    <s v="US"/>
    <s v="USD"/>
    <n v="1458332412"/>
    <n v="1454448012"/>
    <b v="0"/>
    <n v="14"/>
    <b v="1"/>
    <s v="theater/plays"/>
    <n v="1.0780000000000001"/>
    <n v="77"/>
    <s v="theater"/>
    <x v="6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x v="0"/>
    <s v="US"/>
    <s v="USD"/>
    <n v="1468036800"/>
    <n v="1465607738"/>
    <b v="0"/>
    <n v="20"/>
    <b v="1"/>
    <s v="theater/plays"/>
    <n v="1.70625"/>
    <n v="68.25"/>
    <s v="theater"/>
    <x v="6"/>
  </r>
  <r>
    <x v="0"/>
    <s v="GB"/>
    <s v="GBP"/>
    <n v="1427990071"/>
    <n v="1422809671"/>
    <b v="0"/>
    <n v="39"/>
    <b v="1"/>
    <s v="theater/plays"/>
    <n v="1.52"/>
    <n v="19.487179487179485"/>
    <s v="theater"/>
    <x v="6"/>
  </r>
  <r>
    <x v="0"/>
    <s v="US"/>
    <s v="USD"/>
    <n v="1429636927"/>
    <n v="1427304127"/>
    <b v="0"/>
    <n v="16"/>
    <b v="1"/>
    <s v="theater/plays"/>
    <n v="1.0123076923076924"/>
    <n v="41.125"/>
    <s v="theater"/>
    <x v="6"/>
  </r>
  <r>
    <x v="0"/>
    <s v="US"/>
    <s v="USD"/>
    <n v="1406087940"/>
    <n v="1404141626"/>
    <b v="0"/>
    <n v="37"/>
    <b v="1"/>
    <s v="theater/plays"/>
    <n v="1.532"/>
    <n v="41.405405405405403"/>
    <s v="theater"/>
    <x v="6"/>
  </r>
  <r>
    <x v="0"/>
    <s v="GB"/>
    <s v="GBP"/>
    <n v="1471130956"/>
    <n v="1465946956"/>
    <b v="0"/>
    <n v="14"/>
    <b v="1"/>
    <s v="theater/plays"/>
    <n v="1.2833333333333334"/>
    <n v="27.5"/>
    <s v="theater"/>
    <x v="6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x v="0"/>
    <s v="US"/>
    <s v="USD"/>
    <n v="1476381627"/>
    <n v="1473789627"/>
    <b v="0"/>
    <n v="69"/>
    <b v="1"/>
    <s v="theater/plays"/>
    <n v="1.0065"/>
    <n v="145.86956521739131"/>
    <s v="theater"/>
    <x v="6"/>
  </r>
  <r>
    <x v="0"/>
    <s v="US"/>
    <s v="USD"/>
    <n v="1406876340"/>
    <n v="1404190567"/>
    <b v="0"/>
    <n v="16"/>
    <b v="1"/>
    <s v="theater/plays"/>
    <n v="1.913"/>
    <n v="358.6875"/>
    <s v="theater"/>
    <x v="6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x v="0"/>
    <s v="GB"/>
    <s v="GBP"/>
    <n v="1463743860"/>
    <n v="1461151860"/>
    <b v="0"/>
    <n v="36"/>
    <b v="1"/>
    <s v="theater/plays"/>
    <n v="1.262"/>
    <n v="17.527777777777779"/>
    <s v="theater"/>
    <x v="6"/>
  </r>
  <r>
    <x v="0"/>
    <s v="GB"/>
    <s v="GBP"/>
    <n v="1408106352"/>
    <n v="1406896752"/>
    <b v="0"/>
    <n v="19"/>
    <b v="1"/>
    <s v="theater/plays"/>
    <n v="1.9"/>
    <n v="50"/>
    <s v="theater"/>
    <x v="6"/>
  </r>
  <r>
    <x v="0"/>
    <s v="US"/>
    <s v="USD"/>
    <n v="1477710000"/>
    <n v="1475248279"/>
    <b v="0"/>
    <n v="12"/>
    <b v="1"/>
    <s v="theater/plays"/>
    <n v="1.39"/>
    <n v="57.916666666666664"/>
    <s v="theater"/>
    <x v="6"/>
  </r>
  <r>
    <x v="0"/>
    <s v="US"/>
    <s v="USD"/>
    <n v="1436551200"/>
    <n v="1435181628"/>
    <b v="0"/>
    <n v="17"/>
    <b v="1"/>
    <s v="theater/plays"/>
    <n v="2.02"/>
    <n v="29.705882352941178"/>
    <s v="theater"/>
    <x v="6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x v="0"/>
    <s v="US"/>
    <s v="USD"/>
    <n v="1471921637"/>
    <n v="1469329637"/>
    <b v="0"/>
    <n v="93"/>
    <b v="1"/>
    <s v="theater/plays"/>
    <n v="1.023236"/>
    <n v="55.012688172043013"/>
    <s v="theater"/>
    <x v="6"/>
  </r>
  <r>
    <x v="0"/>
    <s v="GB"/>
    <s v="GBP"/>
    <n v="1439136000"/>
    <n v="1436972472"/>
    <b v="0"/>
    <n v="36"/>
    <b v="1"/>
    <s v="theater/plays"/>
    <n v="1.03"/>
    <n v="57.222222222222221"/>
    <s v="theater"/>
    <x v="6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x v="0"/>
    <s v="US"/>
    <s v="USD"/>
    <n v="1426864032"/>
    <n v="1424275632"/>
    <b v="0"/>
    <n v="47"/>
    <b v="1"/>
    <s v="theater/plays"/>
    <n v="1.01"/>
    <n v="64.468085106382972"/>
    <s v="theater"/>
    <x v="6"/>
  </r>
  <r>
    <x v="0"/>
    <s v="US"/>
    <s v="USD"/>
    <n v="1474426800"/>
    <n v="1471976529"/>
    <b v="0"/>
    <n v="17"/>
    <b v="1"/>
    <s v="theater/plays"/>
    <n v="1.2178"/>
    <n v="716.35294117647061"/>
    <s v="theater"/>
    <x v="6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x v="0"/>
    <s v="US"/>
    <s v="USD"/>
    <n v="1468618680"/>
    <n v="1465345902"/>
    <b v="0"/>
    <n v="9"/>
    <b v="1"/>
    <s v="theater/plays"/>
    <n v="1.5"/>
    <n v="41.666666666666664"/>
    <s v="theater"/>
    <x v="6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x v="0"/>
    <s v="US"/>
    <s v="USD"/>
    <n v="1415253540"/>
    <n v="1413432331"/>
    <b v="0"/>
    <n v="23"/>
    <b v="1"/>
    <s v="theater/plays"/>
    <n v="1.0205"/>
    <n v="88.739130434782609"/>
    <s v="theater"/>
    <x v="6"/>
  </r>
  <r>
    <x v="0"/>
    <s v="US"/>
    <s v="USD"/>
    <n v="1426883220"/>
    <n v="1425067296"/>
    <b v="0"/>
    <n v="33"/>
    <b v="1"/>
    <s v="theater/plays"/>
    <n v="1"/>
    <n v="148.4848484848485"/>
    <s v="theater"/>
    <x v="6"/>
  </r>
  <r>
    <x v="0"/>
    <s v="GB"/>
    <s v="GBP"/>
    <n v="1469016131"/>
    <n v="1466424131"/>
    <b v="0"/>
    <n v="39"/>
    <b v="1"/>
    <s v="theater/plays"/>
    <n v="1.01"/>
    <n v="51.794871794871796"/>
    <s v="theater"/>
    <x v="6"/>
  </r>
  <r>
    <x v="0"/>
    <s v="GB"/>
    <s v="GBP"/>
    <n v="1414972800"/>
    <n v="1412629704"/>
    <b v="0"/>
    <n v="17"/>
    <b v="1"/>
    <s v="theater/plays"/>
    <n v="1.1333333333333333"/>
    <n v="20"/>
    <s v="theater"/>
    <x v="6"/>
  </r>
  <r>
    <x v="0"/>
    <s v="US"/>
    <s v="USD"/>
    <n v="1414378800"/>
    <n v="1412836990"/>
    <b v="0"/>
    <n v="6"/>
    <b v="1"/>
    <s v="theater/plays"/>
    <n v="1.04"/>
    <n v="52"/>
    <s v="theater"/>
    <x v="6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x v="0"/>
    <s v="GB"/>
    <s v="GBP"/>
    <n v="1403382680"/>
    <n v="1400790680"/>
    <b v="0"/>
    <n v="56"/>
    <b v="1"/>
    <s v="theater/plays"/>
    <n v="1.2786666666666666"/>
    <n v="34.25"/>
    <s v="theater"/>
    <x v="6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x v="0"/>
    <s v="GB"/>
    <s v="GBP"/>
    <n v="1404671466"/>
    <n v="1402079466"/>
    <b v="0"/>
    <n v="80"/>
    <b v="1"/>
    <s v="theater/plays"/>
    <n v="1.3833333333333333"/>
    <n v="51.875"/>
    <s v="theater"/>
    <x v="6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x v="0"/>
    <s v="US"/>
    <s v="USD"/>
    <n v="1433314740"/>
    <n v="1430600401"/>
    <b v="0"/>
    <n v="56"/>
    <b v="1"/>
    <s v="theater/plays"/>
    <n v="1.552"/>
    <n v="83.142857142857139"/>
    <s v="theater"/>
    <x v="6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x v="0"/>
    <s v="US"/>
    <s v="USD"/>
    <n v="1429286400"/>
    <n v="1427221560"/>
    <b v="0"/>
    <n v="29"/>
    <b v="1"/>
    <s v="theater/plays"/>
    <n v="1.212"/>
    <n v="125.37931034482759"/>
    <s v="theater"/>
    <x v="6"/>
  </r>
  <r>
    <x v="0"/>
    <s v="GB"/>
    <s v="GBP"/>
    <n v="1400965200"/>
    <n v="1398352531"/>
    <b v="0"/>
    <n v="72"/>
    <b v="1"/>
    <s v="theater/plays"/>
    <n v="1.127"/>
    <n v="78.263888888888886"/>
    <s v="theater"/>
    <x v="6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x v="0"/>
    <s v="US"/>
    <s v="USD"/>
    <n v="1408252260"/>
    <n v="1406580436"/>
    <b v="0"/>
    <n v="29"/>
    <b v="1"/>
    <s v="theater/plays"/>
    <n v="1"/>
    <n v="51.724137931034484"/>
    <s v="theater"/>
    <x v="6"/>
  </r>
  <r>
    <x v="0"/>
    <s v="US"/>
    <s v="USD"/>
    <n v="1480140000"/>
    <n v="1479186575"/>
    <b v="0"/>
    <n v="13"/>
    <b v="1"/>
    <s v="theater/plays"/>
    <n v="1"/>
    <n v="30.76923076923077"/>
    <s v="theater"/>
    <x v="6"/>
  </r>
  <r>
    <x v="0"/>
    <s v="CA"/>
    <s v="CAD"/>
    <n v="1414862280"/>
    <n v="1412360309"/>
    <b v="0"/>
    <n v="72"/>
    <b v="1"/>
    <s v="theater/plays"/>
    <n v="1.0686"/>
    <n v="74.208333333333329"/>
    <s v="theater"/>
    <x v="6"/>
  </r>
  <r>
    <x v="0"/>
    <s v="US"/>
    <s v="USD"/>
    <n v="1473625166"/>
    <n v="1470169166"/>
    <b v="0"/>
    <n v="78"/>
    <b v="1"/>
    <s v="theater/plays"/>
    <n v="1.244"/>
    <n v="47.846153846153847"/>
    <s v="theater"/>
    <x v="6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x v="0"/>
    <s v="US"/>
    <s v="USD"/>
    <n v="1458100740"/>
    <n v="1456862924"/>
    <b v="0"/>
    <n v="31"/>
    <b v="1"/>
    <s v="theater/plays"/>
    <n v="1.054"/>
    <n v="136"/>
    <s v="theater"/>
    <x v="6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x v="0"/>
    <s v="US"/>
    <s v="USD"/>
    <n v="1447959491"/>
    <n v="1445363891"/>
    <b v="0"/>
    <n v="8"/>
    <b v="1"/>
    <s v="theater/plays"/>
    <n v="1"/>
    <n v="125"/>
    <s v="theater"/>
    <x v="6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x v="0"/>
    <s v="US"/>
    <s v="USD"/>
    <n v="1408815440"/>
    <n v="1404927440"/>
    <b v="0"/>
    <n v="29"/>
    <b v="1"/>
    <s v="theater/plays"/>
    <n v="1.0149999999999999"/>
    <n v="105"/>
    <s v="theater"/>
    <x v="6"/>
  </r>
  <r>
    <x v="0"/>
    <s v="US"/>
    <s v="USD"/>
    <n v="1464732537"/>
    <n v="1462140537"/>
    <b v="0"/>
    <n v="72"/>
    <b v="1"/>
    <s v="theater/plays"/>
    <n v="1.044"/>
    <n v="145"/>
    <s v="theater"/>
    <x v="6"/>
  </r>
  <r>
    <x v="0"/>
    <s v="GB"/>
    <s v="GBP"/>
    <n v="1462914000"/>
    <n v="1460914253"/>
    <b v="0"/>
    <n v="15"/>
    <b v="1"/>
    <s v="theater/plays"/>
    <n v="1.8"/>
    <n v="12"/>
    <s v="theater"/>
    <x v="6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x v="0"/>
    <s v="GB"/>
    <s v="GBP"/>
    <n v="1415385000"/>
    <n v="1413406695"/>
    <b v="0"/>
    <n v="19"/>
    <b v="1"/>
    <s v="theater/plays"/>
    <n v="1.012"/>
    <n v="79.89473684210526"/>
    <s v="theater"/>
    <x v="6"/>
  </r>
  <r>
    <x v="0"/>
    <s v="GB"/>
    <s v="GBP"/>
    <n v="1429789992"/>
    <n v="1424609592"/>
    <b v="0"/>
    <n v="17"/>
    <b v="1"/>
    <s v="theater/plays"/>
    <n v="1"/>
    <n v="58.823529411764703"/>
    <s v="theater"/>
    <x v="6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x v="0"/>
    <s v="US"/>
    <s v="USD"/>
    <n v="1422853140"/>
    <n v="1421439552"/>
    <b v="0"/>
    <n v="10"/>
    <b v="1"/>
    <s v="theater/plays"/>
    <n v="1.1000000000000001"/>
    <n v="55"/>
    <s v="theater"/>
    <x v="6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x v="0"/>
    <s v="US"/>
    <s v="USD"/>
    <n v="1410145200"/>
    <n v="1407197670"/>
    <b v="0"/>
    <n v="11"/>
    <b v="1"/>
    <s v="theater/plays"/>
    <n v="1"/>
    <n v="227.27272727272728"/>
    <s v="theater"/>
    <x v="6"/>
  </r>
  <r>
    <x v="0"/>
    <s v="GB"/>
    <s v="GBP"/>
    <n v="1404471600"/>
    <n v="1401910634"/>
    <b v="0"/>
    <n v="13"/>
    <b v="1"/>
    <s v="theater/plays"/>
    <n v="1"/>
    <n v="307.69230769230768"/>
    <s v="theater"/>
    <x v="6"/>
  </r>
  <r>
    <x v="0"/>
    <s v="US"/>
    <s v="USD"/>
    <n v="1412259660"/>
    <n v="1410461299"/>
    <b v="0"/>
    <n v="33"/>
    <b v="1"/>
    <s v="theater/plays"/>
    <n v="1.10046"/>
    <n v="50.020909090909093"/>
    <s v="theater"/>
    <x v="6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x v="0"/>
    <s v="GB"/>
    <s v="GBP"/>
    <n v="1442311560"/>
    <n v="1439924246"/>
    <b v="0"/>
    <n v="34"/>
    <b v="1"/>
    <s v="theater/plays"/>
    <n v="1"/>
    <n v="41.029411764705884"/>
    <s v="theater"/>
    <x v="6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x v="0"/>
    <s v="US"/>
    <s v="USD"/>
    <n v="1439136000"/>
    <n v="1438188106"/>
    <b v="0"/>
    <n v="7"/>
    <b v="1"/>
    <s v="theater/plays"/>
    <n v="1.06"/>
    <n v="75.714285714285708"/>
    <s v="theater"/>
    <x v="6"/>
  </r>
  <r>
    <x v="0"/>
    <s v="US"/>
    <s v="USD"/>
    <n v="1461823140"/>
    <n v="1459411371"/>
    <b v="0"/>
    <n v="34"/>
    <b v="1"/>
    <s v="theater/plays"/>
    <n v="1.02"/>
    <n v="99"/>
    <s v="theater"/>
    <x v="6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x v="0"/>
    <s v="US"/>
    <s v="USD"/>
    <n v="1436749200"/>
    <n v="1434997018"/>
    <b v="0"/>
    <n v="18"/>
    <b v="1"/>
    <s v="theater/plays"/>
    <n v="1.32"/>
    <n v="36.666666666666664"/>
    <s v="theater"/>
    <x v="6"/>
  </r>
  <r>
    <x v="0"/>
    <s v="GB"/>
    <s v="GBP"/>
    <n v="1460318400"/>
    <n v="1457881057"/>
    <b v="0"/>
    <n v="22"/>
    <b v="1"/>
    <s v="theater/plays"/>
    <n v="1"/>
    <n v="125"/>
    <s v="theater"/>
    <x v="6"/>
  </r>
  <r>
    <x v="0"/>
    <s v="US"/>
    <s v="USD"/>
    <n v="1467301334"/>
    <n v="1464709334"/>
    <b v="0"/>
    <n v="26"/>
    <b v="1"/>
    <s v="theater/plays"/>
    <n v="1.28"/>
    <n v="49.230769230769234"/>
    <s v="theater"/>
    <x v="6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x v="0"/>
    <s v="US"/>
    <s v="USD"/>
    <n v="1447269367"/>
    <n v="1444673767"/>
    <b v="0"/>
    <n v="8"/>
    <b v="1"/>
    <s v="theater/plays"/>
    <n v="1.262"/>
    <n v="78.875"/>
    <s v="theater"/>
    <x v="6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x v="0"/>
    <s v="CA"/>
    <s v="CAD"/>
    <n v="1416211140"/>
    <n v="1413016216"/>
    <b v="0"/>
    <n v="28"/>
    <b v="1"/>
    <s v="theater/plays"/>
    <n v="1.8044444444444445"/>
    <n v="43.5"/>
    <s v="theater"/>
    <x v="6"/>
  </r>
  <r>
    <x v="0"/>
    <s v="GB"/>
    <s v="GBP"/>
    <n v="1471428340"/>
    <n v="1469009140"/>
    <b v="0"/>
    <n v="83"/>
    <b v="1"/>
    <s v="theater/plays"/>
    <n v="1.2845"/>
    <n v="30.951807228915662"/>
    <s v="theater"/>
    <x v="6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x v="0"/>
    <s v="GB"/>
    <s v="GBP"/>
    <n v="1466899491"/>
    <n v="1464307491"/>
    <b v="0"/>
    <n v="8"/>
    <b v="1"/>
    <s v="theater/plays"/>
    <n v="1.23"/>
    <n v="46.125"/>
    <s v="theater"/>
    <x v="6"/>
  </r>
  <r>
    <x v="0"/>
    <s v="GB"/>
    <s v="GBP"/>
    <n v="1441042275"/>
    <n v="1438882275"/>
    <b v="0"/>
    <n v="32"/>
    <b v="1"/>
    <s v="theater/plays"/>
    <n v="1.05"/>
    <n v="39.375"/>
    <s v="theater"/>
    <x v="6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x v="0"/>
    <s v="US"/>
    <s v="USD"/>
    <n v="1425758257"/>
    <n v="1423166257"/>
    <b v="0"/>
    <n v="24"/>
    <b v="1"/>
    <s v="theater/plays"/>
    <n v="1"/>
    <n v="104.16666666666667"/>
    <s v="theater"/>
    <x v="6"/>
  </r>
  <r>
    <x v="0"/>
    <s v="US"/>
    <s v="USD"/>
    <n v="1428780159"/>
    <n v="1426188159"/>
    <b v="0"/>
    <n v="8"/>
    <b v="1"/>
    <s v="theater/plays"/>
    <n v="1.004"/>
    <n v="31.375"/>
    <s v="theater"/>
    <x v="6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x v="0"/>
    <s v="GB"/>
    <s v="GBP"/>
    <n v="1441358873"/>
    <n v="1438939673"/>
    <b v="0"/>
    <n v="42"/>
    <b v="1"/>
    <s v="theater/plays"/>
    <n v="1.02"/>
    <n v="24.285714285714285"/>
    <s v="theater"/>
    <x v="6"/>
  </r>
  <r>
    <x v="0"/>
    <s v="GB"/>
    <s v="GBP"/>
    <n v="1462224398"/>
    <n v="1459632398"/>
    <b v="0"/>
    <n v="64"/>
    <b v="1"/>
    <s v="theater/plays"/>
    <n v="1.048"/>
    <n v="40.9375"/>
    <s v="theater"/>
    <x v="6"/>
  </r>
  <r>
    <x v="0"/>
    <s v="US"/>
    <s v="USD"/>
    <n v="1400796420"/>
    <n v="1398342170"/>
    <b v="0"/>
    <n v="25"/>
    <b v="1"/>
    <s v="theater/plays"/>
    <n v="1.0183333333333333"/>
    <n v="61.1"/>
    <s v="theater"/>
    <x v="6"/>
  </r>
  <r>
    <x v="0"/>
    <s v="GB"/>
    <s v="GBP"/>
    <n v="1403964324"/>
    <n v="1401372324"/>
    <b v="0"/>
    <n v="20"/>
    <b v="1"/>
    <s v="theater/plays"/>
    <n v="1"/>
    <n v="38.65"/>
    <s v="theater"/>
    <x v="6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x v="0"/>
    <s v="IT"/>
    <s v="EUR"/>
    <n v="1479382594"/>
    <n v="1476786994"/>
    <b v="0"/>
    <n v="14"/>
    <b v="1"/>
    <s v="theater/plays"/>
    <n v="1"/>
    <n v="171.42857142857142"/>
    <s v="theater"/>
    <x v="6"/>
  </r>
  <r>
    <x v="0"/>
    <s v="GB"/>
    <s v="GBP"/>
    <n v="1408289724"/>
    <n v="1403105724"/>
    <b v="0"/>
    <n v="20"/>
    <b v="1"/>
    <s v="theater/plays"/>
    <n v="1.0045454545454546"/>
    <n v="110.5"/>
    <s v="theater"/>
    <x v="6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x v="0"/>
    <s v="GB"/>
    <s v="GBP"/>
    <n v="1435352400"/>
    <n v="1431718575"/>
    <b v="0"/>
    <n v="22"/>
    <b v="1"/>
    <s v="theater/plays"/>
    <n v="1.44"/>
    <n v="22.90909090909091"/>
    <s v="theater"/>
    <x v="6"/>
  </r>
  <r>
    <x v="0"/>
    <s v="AU"/>
    <s v="AUD"/>
    <n v="1438333080"/>
    <n v="1436408308"/>
    <b v="0"/>
    <n v="24"/>
    <b v="1"/>
    <s v="theater/plays"/>
    <n v="1.0349999999999999"/>
    <n v="43.125"/>
    <s v="theater"/>
    <x v="6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x v="0"/>
    <s v="US"/>
    <s v="USD"/>
    <n v="1438799760"/>
    <n v="1437236378"/>
    <b v="0"/>
    <n v="54"/>
    <b v="1"/>
    <s v="theater/plays"/>
    <n v="1.024"/>
    <n v="47.407407407407405"/>
    <s v="theater"/>
    <x v="6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x v="0"/>
    <s v="US"/>
    <s v="USD"/>
    <n v="1420009200"/>
    <n v="1417593483"/>
    <b v="0"/>
    <n v="26"/>
    <b v="1"/>
    <s v="theater/plays"/>
    <n v="1.1435"/>
    <n v="87.961538461538467"/>
    <s v="theater"/>
    <x v="6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x v="0"/>
    <s v="GB"/>
    <s v="GBP"/>
    <n v="1434894082"/>
    <n v="1432302082"/>
    <b v="0"/>
    <n v="9"/>
    <b v="1"/>
    <s v="theater/plays"/>
    <n v="1"/>
    <n v="55.555555555555557"/>
    <s v="theater"/>
    <x v="6"/>
  </r>
  <r>
    <x v="0"/>
    <s v="GB"/>
    <s v="GBP"/>
    <n v="1415440846"/>
    <n v="1412845246"/>
    <b v="0"/>
    <n v="78"/>
    <b v="1"/>
    <s v="theater/plays"/>
    <n v="1.028"/>
    <n v="39.53846153846154"/>
    <s v="theater"/>
    <x v="6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x v="0"/>
    <s v="US"/>
    <s v="USD"/>
    <n v="1480947054"/>
    <n v="1475759454"/>
    <b v="0"/>
    <n v="5"/>
    <b v="1"/>
    <s v="theater/plays"/>
    <n v="1"/>
    <n v="20"/>
    <s v="theater"/>
    <x v="6"/>
  </r>
  <r>
    <x v="0"/>
    <s v="US"/>
    <s v="USD"/>
    <n v="1430029680"/>
    <n v="1427741583"/>
    <b v="0"/>
    <n v="27"/>
    <b v="1"/>
    <s v="theater/plays"/>
    <n v="1.3"/>
    <n v="28.888888888888889"/>
    <s v="theater"/>
    <x v="6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x v="0"/>
    <s v="GB"/>
    <s v="GBP"/>
    <n v="1459444656"/>
    <n v="1456856256"/>
    <b v="0"/>
    <n v="14"/>
    <b v="1"/>
    <s v="theater/plays"/>
    <n v="1"/>
    <n v="35.714285714285715"/>
    <s v="theater"/>
    <x v="6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x v="0"/>
    <s v="GB"/>
    <s v="GBP"/>
    <n v="1406719110"/>
    <n v="1405509510"/>
    <b v="0"/>
    <n v="45"/>
    <b v="1"/>
    <s v="theater/plays"/>
    <n v="1"/>
    <n v="33.333333333333336"/>
    <s v="theater"/>
    <x v="6"/>
  </r>
  <r>
    <x v="0"/>
    <s v="US"/>
    <s v="USD"/>
    <n v="1459822682"/>
    <n v="1458613082"/>
    <b v="0"/>
    <n v="49"/>
    <b v="1"/>
    <s v="theater/plays"/>
    <n v="2.87"/>
    <n v="58.571428571428569"/>
    <s v="theater"/>
    <x v="6"/>
  </r>
  <r>
    <x v="0"/>
    <s v="US"/>
    <s v="USD"/>
    <n v="1460970805"/>
    <n v="1455790405"/>
    <b v="0"/>
    <n v="24"/>
    <b v="1"/>
    <s v="theater/plays"/>
    <n v="1.085"/>
    <n v="135.625"/>
    <s v="theater"/>
    <x v="6"/>
  </r>
  <r>
    <x v="0"/>
    <s v="GB"/>
    <s v="GBP"/>
    <n v="1436772944"/>
    <n v="1434180944"/>
    <b v="0"/>
    <n v="112"/>
    <b v="1"/>
    <s v="theater/plays"/>
    <n v="1.155"/>
    <n v="30.9375"/>
    <s v="theater"/>
    <x v="6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x v="0"/>
    <s v="GB"/>
    <s v="GBP"/>
    <n v="1467054000"/>
    <n v="1463144254"/>
    <b v="0"/>
    <n v="28"/>
    <b v="1"/>
    <s v="theater/plays"/>
    <n v="1.266"/>
    <n v="22.607142857142858"/>
    <s v="theater"/>
    <x v="6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x v="0"/>
    <s v="US"/>
    <s v="USD"/>
    <n v="1422075540"/>
    <n v="1419979544"/>
    <b v="0"/>
    <n v="18"/>
    <b v="1"/>
    <s v="theater/plays"/>
    <n v="1.75"/>
    <n v="68.055555555555557"/>
    <s v="theater"/>
    <x v="6"/>
  </r>
  <r>
    <x v="0"/>
    <s v="US"/>
    <s v="USD"/>
    <n v="1423630740"/>
    <n v="1418673307"/>
    <b v="0"/>
    <n v="35"/>
    <b v="1"/>
    <s v="theater/plays"/>
    <n v="1.2725"/>
    <n v="72.714285714285708"/>
    <s v="theater"/>
    <x v="6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x v="0"/>
    <s v="CA"/>
    <s v="CAD"/>
    <n v="1409072982"/>
    <n v="1407258582"/>
    <b v="0"/>
    <n v="15"/>
    <b v="1"/>
    <s v="theater/plays"/>
    <n v="1.0772727272727274"/>
    <n v="79"/>
    <s v="theater"/>
    <x v="6"/>
  </r>
  <r>
    <x v="0"/>
    <s v="US"/>
    <s v="USD"/>
    <n v="1456984740"/>
    <n v="1455717790"/>
    <b v="0"/>
    <n v="33"/>
    <b v="1"/>
    <s v="theater/plays"/>
    <n v="1.026"/>
    <n v="77.727272727272734"/>
    <s v="theater"/>
    <x v="6"/>
  </r>
  <r>
    <x v="0"/>
    <s v="US"/>
    <s v="USD"/>
    <n v="1409720340"/>
    <n v="1408129822"/>
    <b v="0"/>
    <n v="27"/>
    <b v="1"/>
    <s v="theater/plays"/>
    <n v="1.101"/>
    <n v="40.777777777777779"/>
    <s v="theater"/>
    <x v="6"/>
  </r>
  <r>
    <x v="0"/>
    <s v="US"/>
    <s v="USD"/>
    <n v="1440892800"/>
    <n v="1438715077"/>
    <b v="0"/>
    <n v="17"/>
    <b v="1"/>
    <s v="theater/plays"/>
    <n v="2.02"/>
    <n v="59.411764705882355"/>
    <s v="theater"/>
    <x v="6"/>
  </r>
  <r>
    <x v="0"/>
    <s v="US"/>
    <s v="USD"/>
    <n v="1476390164"/>
    <n v="1473970964"/>
    <b v="0"/>
    <n v="4"/>
    <b v="1"/>
    <s v="theater/plays"/>
    <n v="1.3"/>
    <n v="3.25"/>
    <s v="theater"/>
    <x v="6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x v="0"/>
    <s v="GB"/>
    <s v="GBP"/>
    <n v="1455390126"/>
    <n v="1452798126"/>
    <b v="0"/>
    <n v="15"/>
    <b v="1"/>
    <s v="theater/plays"/>
    <n v="1.84"/>
    <n v="30.666666666666668"/>
    <s v="theater"/>
    <x v="6"/>
  </r>
  <r>
    <x v="0"/>
    <s v="GB"/>
    <s v="GBP"/>
    <n v="1471185057"/>
    <n v="1468593057"/>
    <b v="0"/>
    <n v="64"/>
    <b v="1"/>
    <s v="theater/plays"/>
    <n v="1.3026666666666666"/>
    <n v="61.0625"/>
    <s v="theater"/>
    <x v="6"/>
  </r>
  <r>
    <x v="0"/>
    <s v="GB"/>
    <s v="GBP"/>
    <n v="1450137600"/>
    <n v="1448924882"/>
    <b v="0"/>
    <n v="20"/>
    <b v="1"/>
    <s v="theater/plays"/>
    <n v="1.0545454545454545"/>
    <n v="29"/>
    <s v="theater"/>
    <x v="6"/>
  </r>
  <r>
    <x v="0"/>
    <s v="GB"/>
    <s v="GBP"/>
    <n v="1466172000"/>
    <n v="1463418090"/>
    <b v="0"/>
    <n v="27"/>
    <b v="1"/>
    <s v="theater/plays"/>
    <n v="1"/>
    <n v="29.62962962962963"/>
    <s v="theater"/>
    <x v="6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x v="0"/>
    <s v="GB"/>
    <s v="GBP"/>
    <n v="1439806936"/>
    <n v="1437214936"/>
    <b v="0"/>
    <n v="31"/>
    <b v="1"/>
    <s v="theater/plays"/>
    <n v="1.623"/>
    <n v="52.354838709677416"/>
    <s v="theater"/>
    <x v="6"/>
  </r>
  <r>
    <x v="0"/>
    <s v="GB"/>
    <s v="GBP"/>
    <n v="1428483201"/>
    <n v="1425891201"/>
    <b v="0"/>
    <n v="51"/>
    <b v="1"/>
    <s v="theater/plays"/>
    <n v="1.36"/>
    <n v="66.666666666666671"/>
    <s v="theater"/>
    <x v="6"/>
  </r>
  <r>
    <x v="0"/>
    <s v="CA"/>
    <s v="CAD"/>
    <n v="1402334811"/>
    <n v="1401470811"/>
    <b v="0"/>
    <n v="57"/>
    <b v="1"/>
    <s v="theater/plays"/>
    <n v="1.444"/>
    <n v="126.66666666666667"/>
    <s v="theater"/>
    <x v="6"/>
  </r>
  <r>
    <x v="0"/>
    <s v="US"/>
    <s v="USD"/>
    <n v="1403964574"/>
    <n v="1401372574"/>
    <b v="0"/>
    <n v="20"/>
    <b v="1"/>
    <s v="theater/plays"/>
    <n v="1"/>
    <n v="62.5"/>
    <s v="theater"/>
    <x v="6"/>
  </r>
  <r>
    <x v="0"/>
    <s v="US"/>
    <s v="USD"/>
    <n v="1434675616"/>
    <n v="1432083616"/>
    <b v="0"/>
    <n v="71"/>
    <b v="1"/>
    <s v="theater/plays"/>
    <n v="1.008"/>
    <n v="35.492957746478872"/>
    <s v="theater"/>
    <x v="6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x v="0"/>
    <s v="GB"/>
    <s v="GBP"/>
    <n v="1426801664"/>
    <n v="1424213264"/>
    <b v="0"/>
    <n v="45"/>
    <b v="1"/>
    <s v="theater/plays"/>
    <n v="1.248"/>
    <n v="69.333333333333329"/>
    <s v="theater"/>
    <x v="6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x v="0"/>
    <s v="GB"/>
    <s v="GBP"/>
    <n v="1433343850"/>
    <n v="1430751850"/>
    <b v="0"/>
    <n v="56"/>
    <b v="1"/>
    <s v="theater/plays"/>
    <n v="1.01"/>
    <n v="36.071428571428569"/>
    <s v="theater"/>
    <x v="6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x v="0"/>
    <s v="US"/>
    <s v="USD"/>
    <n v="1411874580"/>
    <n v="1409030371"/>
    <b v="0"/>
    <n v="21"/>
    <b v="1"/>
    <s v="theater/plays"/>
    <n v="1.00099"/>
    <n v="47.666190476190479"/>
    <s v="theater"/>
    <x v="6"/>
  </r>
  <r>
    <x v="0"/>
    <s v="US"/>
    <s v="USD"/>
    <n v="1406358000"/>
    <n v="1404841270"/>
    <b v="0"/>
    <n v="34"/>
    <b v="1"/>
    <s v="theater/plays"/>
    <n v="1.2"/>
    <n v="88.235294117647058"/>
    <s v="theater"/>
    <x v="6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x v="0"/>
    <s v="US"/>
    <s v="USD"/>
    <n v="1463803140"/>
    <n v="1459446487"/>
    <b v="0"/>
    <n v="29"/>
    <b v="1"/>
    <s v="theater/plays"/>
    <n v="1"/>
    <n v="68.965517241379317"/>
    <s v="theater"/>
    <x v="6"/>
  </r>
  <r>
    <x v="2"/>
    <s v="US"/>
    <s v="USD"/>
    <n v="1450040396"/>
    <n v="1444852796"/>
    <b v="0"/>
    <n v="0"/>
    <b v="0"/>
    <s v="theater/musical"/>
    <n v="0"/>
    <n v="0"/>
    <s v="theater"/>
    <x v="40"/>
  </r>
  <r>
    <x v="2"/>
    <s v="US"/>
    <s v="USD"/>
    <n v="1462467600"/>
    <n v="1457403364"/>
    <b v="0"/>
    <n v="2"/>
    <b v="0"/>
    <s v="theater/musical"/>
    <n v="1.9999999999999999E-6"/>
    <n v="1"/>
    <s v="theater"/>
    <x v="40"/>
  </r>
  <r>
    <x v="2"/>
    <s v="GB"/>
    <s v="GBP"/>
    <n v="1417295990"/>
    <n v="1414700390"/>
    <b v="0"/>
    <n v="1"/>
    <b v="0"/>
    <s v="theater/musical"/>
    <n v="3.3333333333333332E-4"/>
    <n v="1"/>
    <s v="theater"/>
    <x v="4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x v="2"/>
    <s v="GB"/>
    <s v="GBP"/>
    <n v="1416781749"/>
    <n v="1415053749"/>
    <b v="0"/>
    <n v="1"/>
    <b v="0"/>
    <s v="theater/musical"/>
    <n v="0.2"/>
    <n v="100"/>
    <s v="theater"/>
    <x v="40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x v="2"/>
    <s v="US"/>
    <s v="USD"/>
    <n v="1442248829"/>
    <n v="1439224829"/>
    <b v="0"/>
    <n v="0"/>
    <b v="0"/>
    <s v="theater/musical"/>
    <n v="0"/>
    <n v="0"/>
    <s v="theater"/>
    <x v="40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x v="2"/>
    <s v="CA"/>
    <s v="CAD"/>
    <n v="1429456132"/>
    <n v="1424275732"/>
    <b v="0"/>
    <n v="2"/>
    <b v="0"/>
    <s v="theater/musical"/>
    <n v="6.545454545454546E-2"/>
    <n v="108"/>
    <s v="theater"/>
    <x v="40"/>
  </r>
  <r>
    <x v="2"/>
    <s v="US"/>
    <s v="USD"/>
    <n v="1475853060"/>
    <n v="1470672906"/>
    <b v="0"/>
    <n v="1"/>
    <b v="0"/>
    <s v="theater/musical"/>
    <n v="4.0000000000000003E-5"/>
    <n v="1"/>
    <s v="theater"/>
    <x v="40"/>
  </r>
  <r>
    <x v="2"/>
    <s v="US"/>
    <s v="USD"/>
    <n v="1431283530"/>
    <n v="1428691530"/>
    <b v="0"/>
    <n v="3"/>
    <b v="0"/>
    <s v="theater/musical"/>
    <n v="5.5E-2"/>
    <n v="18.333333333333332"/>
    <s v="theater"/>
    <x v="40"/>
  </r>
  <r>
    <x v="2"/>
    <s v="US"/>
    <s v="USD"/>
    <n v="1412485200"/>
    <n v="1410966179"/>
    <b v="0"/>
    <n v="0"/>
    <b v="0"/>
    <s v="theater/musical"/>
    <n v="0"/>
    <n v="0"/>
    <s v="theater"/>
    <x v="40"/>
  </r>
  <r>
    <x v="2"/>
    <s v="DE"/>
    <s v="EUR"/>
    <n v="1448902800"/>
    <n v="1445369727"/>
    <b v="0"/>
    <n v="2"/>
    <b v="0"/>
    <s v="theater/musical"/>
    <n v="2.1428571428571429E-2"/>
    <n v="7.5"/>
    <s v="theater"/>
    <x v="40"/>
  </r>
  <r>
    <x v="2"/>
    <s v="US"/>
    <s v="USD"/>
    <n v="1447734439"/>
    <n v="1444274839"/>
    <b v="0"/>
    <n v="0"/>
    <b v="0"/>
    <s v="theater/musical"/>
    <n v="0"/>
    <n v="0"/>
    <s v="theater"/>
    <x v="40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x v="2"/>
    <s v="CA"/>
    <s v="CAD"/>
    <n v="1479773838"/>
    <n v="1477178238"/>
    <b v="0"/>
    <n v="1"/>
    <b v="0"/>
    <s v="theater/musical"/>
    <n v="1E-3"/>
    <n v="1"/>
    <s v="theater"/>
    <x v="40"/>
  </r>
  <r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x v="2"/>
    <s v="GB"/>
    <s v="GBP"/>
    <n v="1475258327"/>
    <n v="1471370327"/>
    <b v="0"/>
    <n v="2"/>
    <b v="0"/>
    <s v="theater/musical"/>
    <n v="0.06"/>
    <n v="15"/>
    <s v="theater"/>
    <x v="40"/>
  </r>
  <r>
    <x v="0"/>
    <s v="US"/>
    <s v="USD"/>
    <n v="1412492445"/>
    <n v="1409900445"/>
    <b v="0"/>
    <n v="73"/>
    <b v="1"/>
    <s v="theater/plays"/>
    <n v="1.003825"/>
    <n v="550.04109589041093"/>
    <s v="theater"/>
    <x v="6"/>
  </r>
  <r>
    <x v="0"/>
    <s v="CA"/>
    <s v="CAD"/>
    <n v="1402938394"/>
    <n v="1400691994"/>
    <b v="0"/>
    <n v="8"/>
    <b v="1"/>
    <s v="theater/plays"/>
    <n v="1.04"/>
    <n v="97.5"/>
    <s v="theater"/>
    <x v="6"/>
  </r>
  <r>
    <x v="0"/>
    <s v="GB"/>
    <s v="GBP"/>
    <n v="1454412584"/>
    <n v="1452598184"/>
    <b v="0"/>
    <n v="17"/>
    <b v="1"/>
    <s v="theater/plays"/>
    <n v="1"/>
    <n v="29.411764705882351"/>
    <s v="theater"/>
    <x v="6"/>
  </r>
  <r>
    <x v="0"/>
    <s v="US"/>
    <s v="USD"/>
    <n v="1407686340"/>
    <n v="1404833442"/>
    <b v="0"/>
    <n v="9"/>
    <b v="1"/>
    <s v="theater/plays"/>
    <n v="1.04"/>
    <n v="57.777777777777779"/>
    <s v="theater"/>
    <x v="6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x v="0"/>
    <s v="GB"/>
    <s v="GBP"/>
    <n v="1459702800"/>
    <n v="1457690386"/>
    <b v="0"/>
    <n v="38"/>
    <b v="1"/>
    <s v="theater/plays"/>
    <n v="1.744"/>
    <n v="68.84210526315789"/>
    <s v="theater"/>
    <x v="6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x v="0"/>
    <s v="CH"/>
    <s v="CHF"/>
    <n v="1485989940"/>
    <n v="1483393836"/>
    <b v="0"/>
    <n v="46"/>
    <b v="1"/>
    <s v="theater/plays"/>
    <n v="1.0582"/>
    <n v="115.02173913043478"/>
    <s v="theater"/>
    <x v="6"/>
  </r>
  <r>
    <x v="0"/>
    <s v="DK"/>
    <s v="DKK"/>
    <n v="1464817320"/>
    <n v="1462806419"/>
    <b v="0"/>
    <n v="20"/>
    <b v="1"/>
    <s v="theater/plays"/>
    <n v="1.1074999999999999"/>
    <n v="110.75"/>
    <s v="theater"/>
    <x v="6"/>
  </r>
  <r>
    <x v="0"/>
    <s v="US"/>
    <s v="USD"/>
    <n v="1404273540"/>
    <n v="1400272580"/>
    <b v="0"/>
    <n v="20"/>
    <b v="1"/>
    <s v="theater/plays"/>
    <n v="1.0066666666666666"/>
    <n v="75.5"/>
    <s v="theater"/>
    <x v="6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x v="0"/>
    <s v="GB"/>
    <s v="GBP"/>
    <n v="1419368925"/>
    <n v="1417208925"/>
    <b v="0"/>
    <n v="22"/>
    <b v="1"/>
    <s v="theater/plays"/>
    <n v="1"/>
    <n v="11.363636363636363"/>
    <s v="theater"/>
    <x v="6"/>
  </r>
  <r>
    <x v="0"/>
    <s v="US"/>
    <s v="USD"/>
    <n v="1460260800"/>
    <n v="1458336672"/>
    <b v="0"/>
    <n v="36"/>
    <b v="1"/>
    <s v="theater/plays"/>
    <n v="1.1100000000000001"/>
    <n v="92.5"/>
    <s v="theater"/>
    <x v="6"/>
  </r>
  <r>
    <x v="0"/>
    <s v="CA"/>
    <s v="CAD"/>
    <n v="1427775414"/>
    <n v="1425187014"/>
    <b v="0"/>
    <n v="40"/>
    <b v="1"/>
    <s v="theater/plays"/>
    <n v="1.0142500000000001"/>
    <n v="202.85"/>
    <s v="theater"/>
    <x v="6"/>
  </r>
  <r>
    <x v="0"/>
    <s v="GB"/>
    <s v="GBP"/>
    <n v="1482321030"/>
    <n v="1477133430"/>
    <b v="0"/>
    <n v="9"/>
    <b v="1"/>
    <s v="theater/plays"/>
    <n v="1.04"/>
    <n v="26"/>
    <s v="theater"/>
    <x v="6"/>
  </r>
  <r>
    <x v="0"/>
    <s v="US"/>
    <s v="USD"/>
    <n v="1466056689"/>
    <n v="1464847089"/>
    <b v="0"/>
    <n v="19"/>
    <b v="1"/>
    <s v="theater/plays"/>
    <n v="1.09375"/>
    <n v="46.05263157894737"/>
    <s v="theater"/>
    <x v="6"/>
  </r>
  <r>
    <x v="0"/>
    <s v="FR"/>
    <s v="EUR"/>
    <n v="1446062040"/>
    <n v="1445109822"/>
    <b v="0"/>
    <n v="14"/>
    <b v="1"/>
    <s v="theater/plays"/>
    <n v="1.1516129032258065"/>
    <n v="51"/>
    <s v="theater"/>
    <x v="6"/>
  </r>
  <r>
    <x v="0"/>
    <s v="US"/>
    <s v="USD"/>
    <n v="1406185200"/>
    <n v="1404337382"/>
    <b v="0"/>
    <n v="38"/>
    <b v="1"/>
    <s v="theater/plays"/>
    <n v="1"/>
    <n v="31.578947368421051"/>
    <s v="theater"/>
    <x v="6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x v="0"/>
    <s v="US"/>
    <s v="USD"/>
    <n v="1405915140"/>
    <n v="1404140667"/>
    <b v="0"/>
    <n v="40"/>
    <b v="1"/>
    <s v="theater/plays"/>
    <n v="1.0085714285714287"/>
    <n v="88.25"/>
    <s v="theater"/>
    <x v="6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x v="0"/>
    <s v="GB"/>
    <s v="GBP"/>
    <n v="1415191920"/>
    <n v="1412233497"/>
    <b v="0"/>
    <n v="114"/>
    <b v="1"/>
    <s v="theater/plays"/>
    <n v="1.13625"/>
    <n v="39.868421052631582"/>
    <s v="theater"/>
    <x v="6"/>
  </r>
  <r>
    <x v="0"/>
    <s v="DE"/>
    <s v="EUR"/>
    <n v="1472936229"/>
    <n v="1467752229"/>
    <b v="0"/>
    <n v="31"/>
    <b v="1"/>
    <s v="theater/plays"/>
    <n v="1"/>
    <n v="145.16129032258064"/>
    <s v="theater"/>
    <x v="6"/>
  </r>
  <r>
    <x v="0"/>
    <s v="GB"/>
    <s v="GBP"/>
    <n v="1463353200"/>
    <n v="1462285182"/>
    <b v="0"/>
    <n v="3"/>
    <b v="1"/>
    <s v="theater/plays"/>
    <n v="1.4"/>
    <n v="23.333333333333332"/>
    <s v="theater"/>
    <x v="6"/>
  </r>
  <r>
    <x v="0"/>
    <s v="US"/>
    <s v="USD"/>
    <n v="1410550484"/>
    <n v="1408995284"/>
    <b v="0"/>
    <n v="16"/>
    <b v="1"/>
    <s v="theater/plays"/>
    <n v="1.2875000000000001"/>
    <n v="64.375"/>
    <s v="theater"/>
    <x v="6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x v="0"/>
    <s v="US"/>
    <s v="USD"/>
    <n v="1404190740"/>
    <n v="1401214581"/>
    <b v="0"/>
    <n v="30"/>
    <b v="1"/>
    <s v="theater/plays"/>
    <n v="1.101"/>
    <n v="73.400000000000006"/>
    <s v="theater"/>
    <x v="6"/>
  </r>
  <r>
    <x v="0"/>
    <s v="US"/>
    <s v="USD"/>
    <n v="1475664834"/>
    <n v="1473850434"/>
    <b v="0"/>
    <n v="34"/>
    <b v="1"/>
    <s v="theater/plays"/>
    <n v="1.1276666666666666"/>
    <n v="99.5"/>
    <s v="theater"/>
    <x v="6"/>
  </r>
  <r>
    <x v="0"/>
    <s v="US"/>
    <s v="USD"/>
    <n v="1452872290"/>
    <n v="1452008290"/>
    <b v="0"/>
    <n v="18"/>
    <b v="1"/>
    <s v="theater/plays"/>
    <n v="1.119"/>
    <n v="62.166666666666664"/>
    <s v="theater"/>
    <x v="6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x v="0"/>
    <s v="US"/>
    <s v="USD"/>
    <n v="1403846055"/>
    <n v="1401254055"/>
    <b v="0"/>
    <n v="25"/>
    <b v="1"/>
    <s v="theater/plays"/>
    <n v="1.0024500000000001"/>
    <n v="200.49"/>
    <s v="theater"/>
    <x v="6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x v="0"/>
    <s v="US"/>
    <s v="USD"/>
    <n v="1417101683"/>
    <n v="1414506083"/>
    <b v="0"/>
    <n v="31"/>
    <b v="1"/>
    <s v="theater/plays"/>
    <n v="1.2"/>
    <n v="58.064516129032256"/>
    <s v="theater"/>
    <x v="6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x v="0"/>
    <s v="US"/>
    <s v="USD"/>
    <n v="1411084800"/>
    <n v="1410304179"/>
    <b v="0"/>
    <n v="17"/>
    <b v="1"/>
    <s v="theater/plays"/>
    <n v="1.26"/>
    <n v="74.117647058823536"/>
    <s v="theater"/>
    <x v="6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x v="0"/>
    <s v="US"/>
    <s v="USD"/>
    <n v="1421009610"/>
    <n v="1419281610"/>
    <b v="0"/>
    <n v="33"/>
    <b v="1"/>
    <s v="theater/plays"/>
    <n v="1.00125"/>
    <n v="121.36363636363636"/>
    <s v="theater"/>
    <x v="6"/>
  </r>
  <r>
    <x v="0"/>
    <s v="GB"/>
    <s v="GBP"/>
    <n v="1423838916"/>
    <n v="1418654916"/>
    <b v="0"/>
    <n v="78"/>
    <b v="1"/>
    <s v="theater/plays"/>
    <n v="1.55"/>
    <n v="39.743589743589745"/>
    <s v="theater"/>
    <x v="6"/>
  </r>
  <r>
    <x v="0"/>
    <s v="GB"/>
    <s v="GBP"/>
    <n v="1462878648"/>
    <n v="1461064248"/>
    <b v="0"/>
    <n v="30"/>
    <b v="1"/>
    <s v="theater/plays"/>
    <n v="1.08"/>
    <n v="72"/>
    <s v="theater"/>
    <x v="6"/>
  </r>
  <r>
    <x v="0"/>
    <s v="US"/>
    <s v="USD"/>
    <n v="1456946487"/>
    <n v="1454354487"/>
    <b v="0"/>
    <n v="136"/>
    <b v="1"/>
    <s v="theater/plays"/>
    <n v="1.1052"/>
    <n v="40.632352941176471"/>
    <s v="theater"/>
    <x v="6"/>
  </r>
  <r>
    <x v="0"/>
    <s v="US"/>
    <s v="USD"/>
    <n v="1413383216"/>
    <n v="1410791216"/>
    <b v="0"/>
    <n v="40"/>
    <b v="1"/>
    <s v="theater/plays"/>
    <n v="1.008"/>
    <n v="63"/>
    <s v="theater"/>
    <x v="6"/>
  </r>
  <r>
    <x v="0"/>
    <s v="US"/>
    <s v="USD"/>
    <n v="1412092800"/>
    <n v="1409493800"/>
    <b v="0"/>
    <n v="18"/>
    <b v="1"/>
    <s v="theater/plays"/>
    <n v="1.212"/>
    <n v="33.666666666666664"/>
    <s v="theater"/>
    <x v="6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x v="0"/>
    <s v="US"/>
    <s v="USD"/>
    <n v="1471071540"/>
    <n v="1467720388"/>
    <b v="0"/>
    <n v="30"/>
    <b v="1"/>
    <s v="theater/plays"/>
    <n v="1.2342857142857142"/>
    <n v="43.2"/>
    <s v="theater"/>
    <x v="6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x v="0"/>
    <s v="US"/>
    <s v="USD"/>
    <n v="1410558949"/>
    <n v="1409262949"/>
    <b v="0"/>
    <n v="13"/>
    <b v="1"/>
    <s v="theater/plays"/>
    <n v="1.2133333333333334"/>
    <n v="140"/>
    <s v="theater"/>
    <x v="6"/>
  </r>
  <r>
    <x v="0"/>
    <s v="US"/>
    <s v="USD"/>
    <n v="1469165160"/>
    <n v="1467335378"/>
    <b v="0"/>
    <n v="23"/>
    <b v="1"/>
    <s v="theater/plays"/>
    <n v="1.86"/>
    <n v="80.869565217391298"/>
    <s v="theater"/>
    <x v="6"/>
  </r>
  <r>
    <x v="0"/>
    <s v="US"/>
    <s v="USD"/>
    <n v="1404444286"/>
    <n v="1403234686"/>
    <b v="0"/>
    <n v="39"/>
    <b v="1"/>
    <s v="theater/plays"/>
    <n v="3"/>
    <n v="53.846153846153847"/>
    <s v="theater"/>
    <x v="6"/>
  </r>
  <r>
    <x v="0"/>
    <s v="GB"/>
    <s v="GBP"/>
    <n v="1403715546"/>
    <n v="1401123546"/>
    <b v="0"/>
    <n v="35"/>
    <b v="1"/>
    <s v="theater/plays"/>
    <n v="1.0825"/>
    <n v="30.928571428571427"/>
    <s v="theater"/>
    <x v="6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x v="0"/>
    <s v="GB"/>
    <s v="GBP"/>
    <n v="1431204449"/>
    <n v="1428526049"/>
    <b v="0"/>
    <n v="13"/>
    <b v="1"/>
    <s v="theater/plays"/>
    <n v="1.0075000000000001"/>
    <n v="310"/>
    <s v="theater"/>
    <x v="6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x v="0"/>
    <s v="GB"/>
    <s v="GBP"/>
    <n v="1434994266"/>
    <n v="1432402266"/>
    <b v="0"/>
    <n v="4"/>
    <b v="1"/>
    <s v="theater/plays"/>
    <n v="2.1"/>
    <n v="105"/>
    <s v="theater"/>
    <x v="6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x v="0"/>
    <s v="US"/>
    <s v="USD"/>
    <n v="1415230084"/>
    <n v="1413412084"/>
    <b v="0"/>
    <n v="44"/>
    <b v="1"/>
    <s v="theater/plays"/>
    <n v="1.008"/>
    <n v="114.54545454545455"/>
    <s v="theater"/>
    <x v="6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x v="0"/>
    <s v="GB"/>
    <s v="GBP"/>
    <n v="1455831000"/>
    <n v="1454366467"/>
    <b v="0"/>
    <n v="15"/>
    <b v="1"/>
    <s v="theater/plays"/>
    <n v="1.27"/>
    <n v="25.4"/>
    <s v="theater"/>
    <x v="6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x v="2"/>
    <s v="US"/>
    <s v="USD"/>
    <n v="1439828159"/>
    <n v="1437236159"/>
    <b v="0"/>
    <n v="1"/>
    <b v="0"/>
    <s v="theater/plays"/>
    <n v="0.1"/>
    <n v="100"/>
    <s v="theater"/>
    <x v="6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x v="2"/>
    <s v="NL"/>
    <s v="EUR"/>
    <n v="1422100800"/>
    <n v="1416932133"/>
    <b v="0"/>
    <n v="4"/>
    <b v="0"/>
    <s v="theater/plays"/>
    <n v="0.15411764705882353"/>
    <n v="32.75"/>
    <s v="theater"/>
    <x v="6"/>
  </r>
  <r>
    <x v="2"/>
    <s v="US"/>
    <s v="USD"/>
    <n v="1429396200"/>
    <n v="1428539708"/>
    <b v="0"/>
    <n v="0"/>
    <b v="0"/>
    <s v="theater/plays"/>
    <n v="0"/>
    <n v="0"/>
    <s v="theater"/>
    <x v="6"/>
  </r>
  <r>
    <x v="2"/>
    <s v="US"/>
    <s v="USD"/>
    <n v="1432589896"/>
    <n v="1427405896"/>
    <b v="0"/>
    <n v="7"/>
    <b v="0"/>
    <s v="theater/plays"/>
    <n v="0.28466666666666668"/>
    <n v="61"/>
    <s v="theater"/>
    <x v="6"/>
  </r>
  <r>
    <x v="2"/>
    <s v="GB"/>
    <s v="GBP"/>
    <n v="1432831089"/>
    <n v="1430239089"/>
    <b v="0"/>
    <n v="2"/>
    <b v="0"/>
    <s v="theater/plays"/>
    <n v="0.13333333333333333"/>
    <n v="10"/>
    <s v="theater"/>
    <x v="6"/>
  </r>
  <r>
    <x v="2"/>
    <s v="GB"/>
    <s v="GBP"/>
    <n v="1427133600"/>
    <n v="1423847093"/>
    <b v="0"/>
    <n v="1"/>
    <b v="0"/>
    <s v="theater/plays"/>
    <n v="6.6666666666666671E-3"/>
    <n v="10"/>
    <s v="theater"/>
    <x v="6"/>
  </r>
  <r>
    <x v="2"/>
    <s v="US"/>
    <s v="USD"/>
    <n v="1447311540"/>
    <n v="1445358903"/>
    <b v="0"/>
    <n v="4"/>
    <b v="0"/>
    <s v="theater/plays"/>
    <n v="0.21428571428571427"/>
    <n v="37.5"/>
    <s v="theater"/>
    <x v="6"/>
  </r>
  <r>
    <x v="2"/>
    <s v="GB"/>
    <s v="GBP"/>
    <n v="1405461600"/>
    <n v="1403562705"/>
    <b v="0"/>
    <n v="6"/>
    <b v="0"/>
    <s v="theater/plays"/>
    <n v="0.18"/>
    <n v="45"/>
    <s v="theater"/>
    <x v="6"/>
  </r>
  <r>
    <x v="2"/>
    <s v="GB"/>
    <s v="GBP"/>
    <n v="1468752468"/>
    <n v="1467024468"/>
    <b v="0"/>
    <n v="8"/>
    <b v="0"/>
    <s v="theater/plays"/>
    <n v="0.20125000000000001"/>
    <n v="100.625"/>
    <s v="theater"/>
    <x v="6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x v="2"/>
    <s v="US"/>
    <s v="USD"/>
    <n v="1450389950"/>
    <n v="1447797950"/>
    <b v="0"/>
    <n v="0"/>
    <b v="0"/>
    <s v="theater/plays"/>
    <n v="0"/>
    <n v="0"/>
    <s v="theater"/>
    <x v="6"/>
  </r>
  <r>
    <x v="2"/>
    <s v="US"/>
    <s v="USD"/>
    <n v="1409980144"/>
    <n v="1407388144"/>
    <b v="0"/>
    <n v="4"/>
    <b v="0"/>
    <s v="theater/plays"/>
    <n v="0.02"/>
    <n v="25"/>
    <s v="theater"/>
    <x v="6"/>
  </r>
  <r>
    <x v="2"/>
    <s v="US"/>
    <s v="USD"/>
    <n v="1404406964"/>
    <n v="1401814964"/>
    <b v="0"/>
    <n v="0"/>
    <b v="0"/>
    <s v="theater/plays"/>
    <n v="0"/>
    <n v="0"/>
    <s v="theater"/>
    <x v="6"/>
  </r>
  <r>
    <x v="2"/>
    <s v="US"/>
    <s v="USD"/>
    <n v="1404532740"/>
    <n v="1401823952"/>
    <b v="0"/>
    <n v="0"/>
    <b v="0"/>
    <s v="theater/plays"/>
    <n v="0"/>
    <n v="0"/>
    <s v="theater"/>
    <x v="6"/>
  </r>
  <r>
    <x v="2"/>
    <s v="US"/>
    <s v="USD"/>
    <n v="1407689102"/>
    <n v="1405097102"/>
    <b v="0"/>
    <n v="1"/>
    <b v="0"/>
    <s v="theater/plays"/>
    <n v="0.1"/>
    <n v="10"/>
    <s v="theater"/>
    <x v="6"/>
  </r>
  <r>
    <x v="2"/>
    <s v="US"/>
    <s v="USD"/>
    <n v="1475918439"/>
    <n v="1473326439"/>
    <b v="0"/>
    <n v="1"/>
    <b v="0"/>
    <s v="theater/plays"/>
    <n v="2.3764705882352941E-2"/>
    <n v="202"/>
    <s v="theater"/>
    <x v="6"/>
  </r>
  <r>
    <x v="2"/>
    <s v="GB"/>
    <s v="GBP"/>
    <n v="1436137140"/>
    <n v="1433833896"/>
    <b v="0"/>
    <n v="1"/>
    <b v="0"/>
    <s v="theater/plays"/>
    <n v="0.01"/>
    <n v="25"/>
    <s v="theater"/>
    <x v="6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x v="0"/>
    <s v="US"/>
    <s v="USD"/>
    <n v="1461902340"/>
    <n v="1459220588"/>
    <b v="0"/>
    <n v="7"/>
    <b v="1"/>
    <s v="theater/musical"/>
    <n v="1.05"/>
    <n v="75"/>
    <s v="theater"/>
    <x v="40"/>
  </r>
  <r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x v="0"/>
    <s v="US"/>
    <s v="USD"/>
    <n v="1406350740"/>
    <n v="1403125737"/>
    <b v="0"/>
    <n v="27"/>
    <b v="1"/>
    <s v="theater/musical"/>
    <n v="1.2"/>
    <n v="111.11111111111111"/>
    <s v="theater"/>
    <x v="40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x v="0"/>
    <s v="GB"/>
    <s v="GBP"/>
    <n v="1439247600"/>
    <n v="1434625937"/>
    <b v="0"/>
    <n v="3"/>
    <b v="1"/>
    <s v="theater/musical"/>
    <n v="1"/>
    <n v="166.66666666666666"/>
    <s v="theater"/>
    <x v="40"/>
  </r>
  <r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x v="0"/>
    <s v="US"/>
    <s v="USD"/>
    <n v="1427907626"/>
    <n v="1425319226"/>
    <b v="0"/>
    <n v="77"/>
    <b v="1"/>
    <s v="theater/musical"/>
    <n v="1"/>
    <n v="64.935064935064929"/>
    <s v="theater"/>
    <x v="40"/>
  </r>
  <r>
    <x v="0"/>
    <s v="US"/>
    <s v="USD"/>
    <n v="1464482160"/>
    <n v="1462824832"/>
    <b v="0"/>
    <n v="27"/>
    <b v="1"/>
    <s v="theater/musical"/>
    <n v="1"/>
    <n v="55.555555555555557"/>
    <s v="theater"/>
    <x v="4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x v="0"/>
    <s v="US"/>
    <s v="USD"/>
    <n v="1460730079"/>
    <n v="1458138079"/>
    <b v="0"/>
    <n v="15"/>
    <b v="1"/>
    <s v="theater/musical"/>
    <n v="1"/>
    <n v="73.333333333333329"/>
    <s v="theater"/>
    <x v="40"/>
  </r>
  <r>
    <x v="0"/>
    <s v="GB"/>
    <s v="GBP"/>
    <n v="1434234010"/>
    <n v="1431642010"/>
    <b v="0"/>
    <n v="20"/>
    <b v="1"/>
    <s v="theater/musical"/>
    <n v="1"/>
    <n v="100"/>
    <s v="theater"/>
    <x v="40"/>
  </r>
  <r>
    <x v="0"/>
    <s v="US"/>
    <s v="USD"/>
    <n v="1463529600"/>
    <n v="1462307652"/>
    <b v="0"/>
    <n v="38"/>
    <b v="1"/>
    <s v="theater/musical"/>
    <n v="1.46"/>
    <n v="38.421052631578945"/>
    <s v="theater"/>
    <x v="40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x v="0"/>
    <s v="CA"/>
    <s v="CAD"/>
    <n v="1428606055"/>
    <n v="1427223655"/>
    <b v="0"/>
    <n v="25"/>
    <b v="1"/>
    <s v="theater/musical"/>
    <n v="1"/>
    <n v="100"/>
    <s v="theater"/>
    <x v="40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x v="0"/>
    <s v="US"/>
    <s v="USD"/>
    <n v="1436817960"/>
    <n v="1433999785"/>
    <b v="0"/>
    <n v="30"/>
    <b v="1"/>
    <s v="theater/musical"/>
    <n v="1.2"/>
    <n v="100"/>
    <s v="theater"/>
    <x v="40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x v="0"/>
    <s v="CA"/>
    <s v="CAD"/>
    <n v="1468193532"/>
    <n v="1465601532"/>
    <b v="0"/>
    <n v="10"/>
    <b v="1"/>
    <s v="theater/musical"/>
    <n v="1.1499999999999999"/>
    <n v="115"/>
    <s v="theater"/>
    <x v="40"/>
  </r>
  <r>
    <x v="0"/>
    <s v="GB"/>
    <s v="GBP"/>
    <n v="1470132180"/>
    <n v="1467040769"/>
    <b v="0"/>
    <n v="30"/>
    <b v="1"/>
    <s v="theater/musical"/>
    <n v="1.5075000000000001"/>
    <n v="100.5"/>
    <s v="theater"/>
    <x v="40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x v="0"/>
    <s v="US"/>
    <s v="USD"/>
    <n v="1436587140"/>
    <n v="1434113406"/>
    <b v="0"/>
    <n v="10"/>
    <b v="1"/>
    <s v="theater/musical"/>
    <n v="1.0028571428571429"/>
    <n v="35.1"/>
    <s v="theater"/>
    <x v="40"/>
  </r>
  <r>
    <x v="2"/>
    <s v="US"/>
    <s v="USD"/>
    <n v="1450887480"/>
    <n v="1448469719"/>
    <b v="0"/>
    <n v="1"/>
    <b v="0"/>
    <s v="theater/musical"/>
    <n v="6.6666666666666671E-3"/>
    <n v="500"/>
    <s v="theater"/>
    <x v="40"/>
  </r>
  <r>
    <x v="2"/>
    <s v="GB"/>
    <s v="GBP"/>
    <n v="1434395418"/>
    <n v="1431630618"/>
    <b v="0"/>
    <n v="4"/>
    <b v="0"/>
    <s v="theater/musical"/>
    <n v="3.267605633802817E-2"/>
    <n v="29"/>
    <s v="theater"/>
    <x v="40"/>
  </r>
  <r>
    <x v="2"/>
    <s v="US"/>
    <s v="USD"/>
    <n v="1479834023"/>
    <n v="1477238423"/>
    <b v="0"/>
    <n v="0"/>
    <b v="0"/>
    <s v="theater/musical"/>
    <n v="0"/>
    <n v="0"/>
    <s v="theater"/>
    <x v="40"/>
  </r>
  <r>
    <x v="2"/>
    <s v="US"/>
    <s v="USD"/>
    <n v="1404664592"/>
    <n v="1399480592"/>
    <b v="0"/>
    <n v="0"/>
    <b v="0"/>
    <s v="theater/musical"/>
    <n v="0"/>
    <n v="0"/>
    <s v="theater"/>
    <x v="40"/>
  </r>
  <r>
    <x v="2"/>
    <s v="US"/>
    <s v="USD"/>
    <n v="1436957022"/>
    <n v="1434365022"/>
    <b v="0"/>
    <n v="2"/>
    <b v="0"/>
    <s v="theater/musical"/>
    <n v="2.8E-3"/>
    <n v="17.5"/>
    <s v="theater"/>
    <x v="40"/>
  </r>
  <r>
    <x v="2"/>
    <s v="US"/>
    <s v="USD"/>
    <n v="1418769129"/>
    <n v="1416954729"/>
    <b v="0"/>
    <n v="24"/>
    <b v="0"/>
    <s v="theater/musical"/>
    <n v="0.59657142857142853"/>
    <n v="174"/>
    <s v="theater"/>
    <x v="40"/>
  </r>
  <r>
    <x v="2"/>
    <s v="GB"/>
    <s v="GBP"/>
    <n v="1433685354"/>
    <n v="1431093354"/>
    <b v="0"/>
    <n v="1"/>
    <b v="0"/>
    <s v="theater/musical"/>
    <n v="0.01"/>
    <n v="50"/>
    <s v="theater"/>
    <x v="40"/>
  </r>
  <r>
    <x v="2"/>
    <s v="GB"/>
    <s v="GBP"/>
    <n v="1440801000"/>
    <n v="1437042490"/>
    <b v="0"/>
    <n v="2"/>
    <b v="0"/>
    <s v="theater/musical"/>
    <n v="1.6666666666666666E-2"/>
    <n v="5"/>
    <s v="theater"/>
    <x v="40"/>
  </r>
  <r>
    <x v="2"/>
    <s v="US"/>
    <s v="USD"/>
    <n v="1484354556"/>
    <n v="1479170556"/>
    <b v="0"/>
    <n v="1"/>
    <b v="0"/>
    <s v="theater/musical"/>
    <n v="4.4444444444444447E-5"/>
    <n v="1"/>
    <s v="theater"/>
    <x v="40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x v="2"/>
    <s v="US"/>
    <s v="USD"/>
    <n v="1407691248"/>
    <n v="1405099248"/>
    <b v="0"/>
    <n v="5"/>
    <b v="0"/>
    <s v="theater/musical"/>
    <n v="1.4642857142857143E-2"/>
    <n v="205"/>
    <s v="theater"/>
    <x v="40"/>
  </r>
  <r>
    <x v="2"/>
    <s v="US"/>
    <s v="USD"/>
    <n v="1457734843"/>
    <n v="1455142843"/>
    <b v="0"/>
    <n v="4"/>
    <b v="0"/>
    <s v="theater/musical"/>
    <n v="4.02E-2"/>
    <n v="100.5"/>
    <s v="theater"/>
    <x v="40"/>
  </r>
  <r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s v="US"/>
    <s v="USD"/>
    <n v="1445482906"/>
    <n v="1442890906"/>
    <b v="0"/>
    <n v="0"/>
    <b v="0"/>
    <s v="theater/musical"/>
    <n v="0"/>
    <n v="0"/>
    <s v="theater"/>
    <x v="40"/>
  </r>
  <r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x v="2"/>
    <s v="US"/>
    <s v="USD"/>
    <n v="1469948400"/>
    <n v="1465172024"/>
    <b v="0"/>
    <n v="0"/>
    <b v="0"/>
    <s v="theater/musical"/>
    <n v="0"/>
    <n v="0"/>
    <s v="theater"/>
    <x v="40"/>
  </r>
  <r>
    <x v="2"/>
    <s v="US"/>
    <s v="USD"/>
    <n v="1411852640"/>
    <n v="1406668640"/>
    <b v="0"/>
    <n v="2"/>
    <b v="0"/>
    <s v="theater/musical"/>
    <n v="2.0000000000000002E-5"/>
    <n v="1.5"/>
    <s v="theater"/>
    <x v="40"/>
  </r>
  <r>
    <x v="2"/>
    <s v="AU"/>
    <s v="AUD"/>
    <n v="1404022381"/>
    <n v="1402294381"/>
    <b v="0"/>
    <n v="1"/>
    <b v="0"/>
    <s v="theater/musical"/>
    <n v="6.6666666666666664E-4"/>
    <n v="5"/>
    <s v="theater"/>
    <x v="40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x v="0"/>
    <s v="GB"/>
    <s v="GBP"/>
    <n v="1429955619"/>
    <n v="1424775219"/>
    <b v="0"/>
    <n v="24"/>
    <b v="1"/>
    <s v="theater/plays"/>
    <n v="1"/>
    <n v="41.666666666666664"/>
    <s v="theater"/>
    <x v="6"/>
  </r>
  <r>
    <x v="0"/>
    <s v="GB"/>
    <s v="GBP"/>
    <n v="1406761200"/>
    <n v="1402403907"/>
    <b v="0"/>
    <n v="38"/>
    <b v="1"/>
    <s v="theater/plays"/>
    <n v="1.0125"/>
    <n v="53.289473684210527"/>
    <s v="theater"/>
    <x v="6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x v="0"/>
    <s v="GB"/>
    <s v="GBP"/>
    <n v="1464692400"/>
    <n v="1461769373"/>
    <b v="0"/>
    <n v="19"/>
    <b v="1"/>
    <s v="theater/plays"/>
    <n v="3.3"/>
    <n v="43.421052631578945"/>
    <s v="theater"/>
    <x v="6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x v="0"/>
    <s v="US"/>
    <s v="USD"/>
    <n v="1405614823"/>
    <n v="1403022823"/>
    <b v="0"/>
    <n v="37"/>
    <b v="1"/>
    <s v="theater/plays"/>
    <n v="1.19238"/>
    <n v="48.339729729729726"/>
    <s v="theater"/>
    <x v="6"/>
  </r>
  <r>
    <x v="0"/>
    <s v="US"/>
    <s v="USD"/>
    <n v="1445659140"/>
    <n v="1444236216"/>
    <b v="0"/>
    <n v="20"/>
    <b v="1"/>
    <s v="theater/plays"/>
    <n v="1.0725"/>
    <n v="107.25"/>
    <s v="theater"/>
    <x v="6"/>
  </r>
  <r>
    <x v="0"/>
    <s v="US"/>
    <s v="USD"/>
    <n v="1426187582"/>
    <n v="1423599182"/>
    <b v="0"/>
    <n v="10"/>
    <b v="1"/>
    <s v="theater/plays"/>
    <n v="2.2799999999999998"/>
    <n v="57"/>
    <s v="theater"/>
    <x v="6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x v="0"/>
    <s v="GB"/>
    <s v="GBP"/>
    <n v="1436110717"/>
    <n v="1433518717"/>
    <b v="0"/>
    <n v="20"/>
    <b v="1"/>
    <s v="theater/plays"/>
    <n v="1.4333333333333333"/>
    <n v="21.5"/>
    <s v="theater"/>
    <x v="6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x v="0"/>
    <s v="US"/>
    <s v="USD"/>
    <n v="1437364740"/>
    <n v="1434405044"/>
    <b v="0"/>
    <n v="41"/>
    <b v="1"/>
    <s v="theater/plays"/>
    <n v="1.06"/>
    <n v="64.634146341463421"/>
    <s v="theater"/>
    <x v="6"/>
  </r>
  <r>
    <x v="0"/>
    <s v="GB"/>
    <s v="GBP"/>
    <n v="1470058860"/>
    <n v="1469026903"/>
    <b v="0"/>
    <n v="7"/>
    <b v="1"/>
    <s v="theater/plays"/>
    <n v="1.08"/>
    <n v="38.571428571428569"/>
    <s v="theater"/>
    <x v="6"/>
  </r>
  <r>
    <x v="0"/>
    <s v="US"/>
    <s v="USD"/>
    <n v="1434505214"/>
    <n v="1432690814"/>
    <b v="0"/>
    <n v="49"/>
    <b v="1"/>
    <s v="theater/plays"/>
    <n v="1.0542"/>
    <n v="107.57142857142857"/>
    <s v="theater"/>
    <x v="6"/>
  </r>
  <r>
    <x v="0"/>
    <s v="GB"/>
    <s v="GBP"/>
    <n v="1430993394"/>
    <n v="1428401394"/>
    <b v="0"/>
    <n v="26"/>
    <b v="1"/>
    <s v="theater/plays"/>
    <n v="1.1916666666666667"/>
    <n v="27.5"/>
    <s v="theater"/>
    <x v="6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x v="0"/>
    <s v="US"/>
    <s v="USD"/>
    <n v="1420033187"/>
    <n v="1414845587"/>
    <b v="0"/>
    <n v="28"/>
    <b v="1"/>
    <s v="theater/plays"/>
    <n v="1"/>
    <n v="178.57142857142858"/>
    <s v="theater"/>
    <x v="6"/>
  </r>
  <r>
    <x v="0"/>
    <s v="US"/>
    <s v="USD"/>
    <n v="1472676371"/>
    <n v="1470948371"/>
    <b v="0"/>
    <n v="8"/>
    <b v="1"/>
    <s v="theater/plays"/>
    <n v="1.002"/>
    <n v="62.625"/>
    <s v="theater"/>
    <x v="6"/>
  </r>
  <r>
    <x v="0"/>
    <s v="US"/>
    <s v="USD"/>
    <n v="1464371211"/>
    <n v="1463161611"/>
    <b v="0"/>
    <n v="3"/>
    <b v="1"/>
    <s v="theater/plays"/>
    <n v="2.25"/>
    <n v="75"/>
    <s v="theater"/>
    <x v="6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x v="0"/>
    <s v="CA"/>
    <s v="CAD"/>
    <n v="1417460940"/>
    <n v="1416516972"/>
    <b v="0"/>
    <n v="20"/>
    <b v="1"/>
    <s v="theater/plays"/>
    <n v="1.1666666666666667"/>
    <n v="70"/>
    <s v="theater"/>
    <x v="6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x v="0"/>
    <s v="GB"/>
    <s v="GBP"/>
    <n v="1461278208"/>
    <n v="1459463808"/>
    <b v="0"/>
    <n v="8"/>
    <b v="1"/>
    <s v="theater/plays"/>
    <n v="1.6"/>
    <n v="40"/>
    <s v="theater"/>
    <x v="6"/>
  </r>
  <r>
    <x v="0"/>
    <s v="US"/>
    <s v="USD"/>
    <n v="1470197340"/>
    <n v="1467497652"/>
    <b v="0"/>
    <n v="14"/>
    <b v="1"/>
    <s v="theater/plays"/>
    <n v="1.125"/>
    <n v="64.285714285714292"/>
    <s v="theater"/>
    <x v="6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x v="0"/>
    <s v="SE"/>
    <s v="SEK"/>
    <n v="1432314209"/>
    <n v="1429722209"/>
    <b v="0"/>
    <n v="100"/>
    <b v="1"/>
    <s v="theater/plays"/>
    <n v="1.00824"/>
    <n v="1008.24"/>
    <s v="theater"/>
    <x v="6"/>
  </r>
  <r>
    <x v="0"/>
    <s v="US"/>
    <s v="USD"/>
    <n v="1438226724"/>
    <n v="1433042724"/>
    <b v="0"/>
    <n v="32"/>
    <b v="1"/>
    <s v="theater/plays"/>
    <n v="1.0125"/>
    <n v="63.28125"/>
    <s v="theater"/>
    <x v="6"/>
  </r>
  <r>
    <x v="0"/>
    <s v="GB"/>
    <s v="GBP"/>
    <n v="1459180229"/>
    <n v="1457023829"/>
    <b v="0"/>
    <n v="3"/>
    <b v="1"/>
    <s v="theater/plays"/>
    <n v="65"/>
    <n v="21.666666666666668"/>
    <s v="theater"/>
    <x v="6"/>
  </r>
  <r>
    <x v="2"/>
    <s v="US"/>
    <s v="USD"/>
    <n v="1405882287"/>
    <n v="1400698287"/>
    <b v="1"/>
    <n v="34"/>
    <b v="0"/>
    <s v="theater/plays"/>
    <n v="8.72E-2"/>
    <n v="25.647058823529413"/>
    <s v="theater"/>
    <x v="6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x v="2"/>
    <s v="US"/>
    <s v="USD"/>
    <n v="1412405940"/>
    <n v="1409721542"/>
    <b v="1"/>
    <n v="8"/>
    <b v="0"/>
    <s v="theater/plays"/>
    <n v="2.7E-2"/>
    <n v="23.625"/>
    <s v="theater"/>
    <x v="6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x v="2"/>
    <s v="US"/>
    <s v="USD"/>
    <n v="1420081143"/>
    <n v="1417489143"/>
    <b v="1"/>
    <n v="4"/>
    <b v="0"/>
    <s v="theater/plays"/>
    <n v="3.7999999999999999E-2"/>
    <n v="9.5"/>
    <s v="theater"/>
    <x v="6"/>
  </r>
  <r>
    <x v="2"/>
    <s v="GB"/>
    <s v="GBP"/>
    <n v="1437129179"/>
    <n v="1434537179"/>
    <b v="1"/>
    <n v="24"/>
    <b v="0"/>
    <s v="theater/plays"/>
    <n v="0.34079999999999999"/>
    <n v="35.5"/>
    <s v="theater"/>
    <x v="6"/>
  </r>
  <r>
    <x v="2"/>
    <s v="US"/>
    <s v="USD"/>
    <n v="1427427276"/>
    <n v="1425270876"/>
    <b v="0"/>
    <n v="2"/>
    <b v="0"/>
    <s v="theater/plays"/>
    <n v="2E-3"/>
    <n v="10"/>
    <s v="theater"/>
    <x v="6"/>
  </r>
  <r>
    <x v="2"/>
    <s v="US"/>
    <s v="USD"/>
    <n v="1409602178"/>
    <n v="1406578178"/>
    <b v="0"/>
    <n v="2"/>
    <b v="0"/>
    <s v="theater/plays"/>
    <n v="2.5999999999999998E-4"/>
    <n v="13"/>
    <s v="theater"/>
    <x v="6"/>
  </r>
  <r>
    <x v="2"/>
    <s v="US"/>
    <s v="USD"/>
    <n v="1431206058"/>
    <n v="1428614058"/>
    <b v="0"/>
    <n v="20"/>
    <b v="0"/>
    <s v="theater/plays"/>
    <n v="0.16254545454545455"/>
    <n v="89.4"/>
    <s v="theater"/>
    <x v="6"/>
  </r>
  <r>
    <x v="2"/>
    <s v="US"/>
    <s v="USD"/>
    <n v="1427408271"/>
    <n v="1424819871"/>
    <b v="0"/>
    <n v="1"/>
    <b v="0"/>
    <s v="theater/plays"/>
    <n v="2.5000000000000001E-2"/>
    <n v="25"/>
    <s v="theater"/>
    <x v="6"/>
  </r>
  <r>
    <x v="2"/>
    <s v="US"/>
    <s v="USD"/>
    <n v="1425833403"/>
    <n v="1423245003"/>
    <b v="0"/>
    <n v="1"/>
    <b v="0"/>
    <s v="theater/plays"/>
    <n v="2.0000000000000001E-4"/>
    <n v="1"/>
    <s v="theater"/>
    <x v="6"/>
  </r>
  <r>
    <x v="2"/>
    <s v="US"/>
    <s v="USD"/>
    <n v="1406913120"/>
    <n v="1404927690"/>
    <b v="0"/>
    <n v="4"/>
    <b v="0"/>
    <s v="theater/plays"/>
    <n v="5.1999999999999998E-2"/>
    <n v="65"/>
    <s v="theater"/>
    <x v="6"/>
  </r>
  <r>
    <x v="2"/>
    <s v="GB"/>
    <s v="GBP"/>
    <n v="1432328400"/>
    <n v="1430734844"/>
    <b v="0"/>
    <n v="1"/>
    <b v="0"/>
    <s v="theater/plays"/>
    <n v="0.02"/>
    <n v="10"/>
    <s v="theater"/>
    <x v="6"/>
  </r>
  <r>
    <x v="2"/>
    <s v="US"/>
    <s v="USD"/>
    <n v="1403730000"/>
    <n v="1401485207"/>
    <b v="0"/>
    <n v="1"/>
    <b v="0"/>
    <s v="theater/plays"/>
    <n v="4.0000000000000002E-4"/>
    <n v="1"/>
    <s v="theater"/>
    <x v="6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x v="2"/>
    <s v="US"/>
    <s v="USD"/>
    <n v="1415828820"/>
    <n v="1412258977"/>
    <b v="0"/>
    <n v="1"/>
    <b v="0"/>
    <s v="theater/plays"/>
    <n v="0.05"/>
    <n v="100"/>
    <s v="theater"/>
    <x v="6"/>
  </r>
  <r>
    <x v="2"/>
    <s v="US"/>
    <s v="USD"/>
    <n v="1473699540"/>
    <n v="1472451356"/>
    <b v="0"/>
    <n v="1"/>
    <b v="0"/>
    <s v="theater/plays"/>
    <n v="1.3333333333333334E-4"/>
    <n v="1"/>
    <s v="theater"/>
    <x v="6"/>
  </r>
  <r>
    <x v="2"/>
    <s v="US"/>
    <s v="USD"/>
    <n v="1446739905"/>
    <n v="1441552305"/>
    <b v="0"/>
    <n v="0"/>
    <b v="0"/>
    <s v="theater/plays"/>
    <n v="0"/>
    <n v="0"/>
    <s v="theater"/>
    <x v="6"/>
  </r>
  <r>
    <x v="2"/>
    <s v="US"/>
    <s v="USD"/>
    <n v="1447799054"/>
    <n v="1445203454"/>
    <b v="0"/>
    <n v="3"/>
    <b v="0"/>
    <s v="theater/plays"/>
    <n v="1.2E-2"/>
    <n v="20"/>
    <s v="theater"/>
    <x v="6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x v="2"/>
    <s v="US"/>
    <s v="USD"/>
    <n v="1458703740"/>
    <n v="1454453021"/>
    <b v="0"/>
    <n v="2"/>
    <b v="0"/>
    <s v="theater/plays"/>
    <n v="5.4999999999999997E-3"/>
    <n v="5.5"/>
    <s v="theater"/>
    <x v="6"/>
  </r>
  <r>
    <x v="2"/>
    <s v="US"/>
    <s v="USD"/>
    <n v="1466278339"/>
    <n v="1463686339"/>
    <b v="0"/>
    <n v="5"/>
    <b v="0"/>
    <s v="theater/plays"/>
    <n v="0.1255"/>
    <n v="50.2"/>
    <s v="theater"/>
    <x v="6"/>
  </r>
  <r>
    <x v="1"/>
    <s v="GB"/>
    <s v="GBP"/>
    <n v="1410191405"/>
    <n v="1408031405"/>
    <b v="0"/>
    <n v="1"/>
    <b v="0"/>
    <s v="theater/musical"/>
    <n v="2E-3"/>
    <n v="10"/>
    <s v="theater"/>
    <x v="40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x v="1"/>
    <s v="US"/>
    <s v="USD"/>
    <n v="1404360478"/>
    <n v="1401768478"/>
    <b v="0"/>
    <n v="10"/>
    <b v="0"/>
    <s v="theater/musical"/>
    <n v="0.15"/>
    <n v="150"/>
    <s v="theater"/>
    <x v="4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s v="US"/>
    <s v="USD"/>
    <n v="1439522996"/>
    <n v="1435202996"/>
    <b v="0"/>
    <n v="0"/>
    <b v="0"/>
    <s v="theater/musical"/>
    <n v="0"/>
    <n v="0"/>
    <s v="theater"/>
    <x v="40"/>
  </r>
  <r>
    <x v="1"/>
    <s v="US"/>
    <s v="USD"/>
    <n v="1444322535"/>
    <n v="1441730535"/>
    <b v="0"/>
    <n v="0"/>
    <b v="0"/>
    <s v="theater/musical"/>
    <n v="0"/>
    <n v="0"/>
    <s v="theater"/>
    <x v="40"/>
  </r>
  <r>
    <x v="1"/>
    <s v="NZ"/>
    <s v="NZD"/>
    <n v="1422061200"/>
    <n v="1420244622"/>
    <b v="0"/>
    <n v="0"/>
    <b v="0"/>
    <s v="theater/musical"/>
    <n v="0"/>
    <n v="0"/>
    <s v="theater"/>
    <x v="40"/>
  </r>
  <r>
    <x v="1"/>
    <s v="DK"/>
    <s v="DKK"/>
    <n v="1472896800"/>
    <n v="1472804365"/>
    <b v="0"/>
    <n v="0"/>
    <b v="0"/>
    <s v="theater/musical"/>
    <n v="0"/>
    <n v="0"/>
    <s v="theater"/>
    <x v="4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s v="US"/>
    <s v="USD"/>
    <n v="1435636740"/>
    <n v="1433014746"/>
    <b v="0"/>
    <n v="1"/>
    <b v="0"/>
    <s v="theater/musical"/>
    <n v="5.5555555555555556E-4"/>
    <n v="10"/>
    <s v="theater"/>
    <x v="40"/>
  </r>
  <r>
    <x v="1"/>
    <s v="GB"/>
    <s v="GBP"/>
    <n v="1422218396"/>
    <n v="1419626396"/>
    <b v="0"/>
    <n v="0"/>
    <b v="0"/>
    <s v="theater/musical"/>
    <n v="0"/>
    <n v="0"/>
    <s v="theater"/>
    <x v="40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x v="1"/>
    <s v="US"/>
    <s v="USD"/>
    <n v="1487550399"/>
    <n v="1484958399"/>
    <b v="0"/>
    <n v="1"/>
    <b v="0"/>
    <s v="theater/musical"/>
    <n v="0.05"/>
    <n v="25"/>
    <s v="theater"/>
    <x v="40"/>
  </r>
  <r>
    <x v="1"/>
    <s v="AU"/>
    <s v="AUD"/>
    <n v="1454281380"/>
    <n v="1451950570"/>
    <b v="0"/>
    <n v="0"/>
    <b v="0"/>
    <s v="theater/musical"/>
    <n v="0"/>
    <n v="0"/>
    <s v="theater"/>
    <x v="40"/>
  </r>
  <r>
    <x v="1"/>
    <s v="GB"/>
    <s v="GBP"/>
    <n v="1409668069"/>
    <n v="1407076069"/>
    <b v="0"/>
    <n v="0"/>
    <b v="0"/>
    <s v="theater/musical"/>
    <n v="0"/>
    <n v="0"/>
    <s v="theater"/>
    <x v="40"/>
  </r>
  <r>
    <x v="1"/>
    <s v="US"/>
    <s v="USD"/>
    <n v="1427479192"/>
    <n v="1425322792"/>
    <b v="0"/>
    <n v="0"/>
    <b v="0"/>
    <s v="theater/musical"/>
    <n v="0"/>
    <n v="0"/>
    <s v="theater"/>
    <x v="40"/>
  </r>
  <r>
    <x v="1"/>
    <s v="US"/>
    <s v="USD"/>
    <n v="1462834191"/>
    <n v="1460242191"/>
    <b v="0"/>
    <n v="0"/>
    <b v="0"/>
    <s v="theater/musical"/>
    <n v="0"/>
    <n v="0"/>
    <s v="theater"/>
    <x v="40"/>
  </r>
  <r>
    <x v="1"/>
    <s v="AU"/>
    <s v="AUD"/>
    <n v="1418275702"/>
    <n v="1415683702"/>
    <b v="0"/>
    <n v="0"/>
    <b v="0"/>
    <s v="theater/musical"/>
    <n v="0"/>
    <n v="0"/>
    <s v="theater"/>
    <x v="40"/>
  </r>
  <r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x v="2"/>
    <s v="US"/>
    <s v="USD"/>
    <n v="1439662344"/>
    <n v="1434478344"/>
    <b v="0"/>
    <n v="8"/>
    <b v="0"/>
    <s v="theater/plays"/>
    <n v="0.16826666666666668"/>
    <n v="315.5"/>
    <s v="theater"/>
    <x v="6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x v="2"/>
    <s v="US"/>
    <s v="USD"/>
    <n v="1408863600"/>
    <n v="1408203557"/>
    <b v="0"/>
    <n v="0"/>
    <b v="0"/>
    <s v="theater/plays"/>
    <n v="0"/>
    <n v="0"/>
    <s v="theater"/>
    <x v="6"/>
  </r>
  <r>
    <x v="2"/>
    <s v="US"/>
    <s v="USD"/>
    <n v="1404194400"/>
    <n v="1400600840"/>
    <b v="0"/>
    <n v="84"/>
    <b v="0"/>
    <s v="theater/plays"/>
    <n v="0.2155"/>
    <n v="128.27380952380952"/>
    <s v="theater"/>
    <x v="6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x v="2"/>
    <s v="US"/>
    <s v="USD"/>
    <n v="1425103218"/>
    <n v="1422424818"/>
    <b v="0"/>
    <n v="1"/>
    <b v="0"/>
    <s v="theater/plays"/>
    <n v="0.05"/>
    <n v="50"/>
    <s v="theater"/>
    <x v="6"/>
  </r>
  <r>
    <x v="2"/>
    <s v="US"/>
    <s v="USD"/>
    <n v="1402979778"/>
    <n v="1401770178"/>
    <b v="0"/>
    <n v="4"/>
    <b v="0"/>
    <s v="theater/plays"/>
    <n v="0.10625"/>
    <n v="42.5"/>
    <s v="theater"/>
    <x v="6"/>
  </r>
  <r>
    <x v="2"/>
    <s v="NZ"/>
    <s v="NZD"/>
    <n v="1420750683"/>
    <n v="1418158683"/>
    <b v="0"/>
    <n v="10"/>
    <b v="0"/>
    <s v="theater/plays"/>
    <n v="0.17599999999999999"/>
    <n v="44"/>
    <s v="theater"/>
    <x v="6"/>
  </r>
  <r>
    <x v="2"/>
    <s v="GB"/>
    <s v="GBP"/>
    <n v="1439827200"/>
    <n v="1436355270"/>
    <b v="0"/>
    <n v="16"/>
    <b v="0"/>
    <s v="theater/plays"/>
    <n v="0.3256"/>
    <n v="50.875"/>
    <s v="theater"/>
    <x v="6"/>
  </r>
  <r>
    <x v="2"/>
    <s v="US"/>
    <s v="USD"/>
    <n v="1407868561"/>
    <n v="1406140561"/>
    <b v="0"/>
    <n v="2"/>
    <b v="0"/>
    <s v="theater/plays"/>
    <n v="1.2500000000000001E-2"/>
    <n v="62.5"/>
    <s v="theater"/>
    <x v="6"/>
  </r>
  <r>
    <x v="2"/>
    <s v="US"/>
    <s v="USD"/>
    <n v="1433988791"/>
    <n v="1431396791"/>
    <b v="0"/>
    <n v="5"/>
    <b v="0"/>
    <s v="theater/plays"/>
    <n v="5.3999999999999999E-2"/>
    <n v="27"/>
    <s v="theater"/>
    <x v="6"/>
  </r>
  <r>
    <x v="2"/>
    <s v="US"/>
    <s v="USD"/>
    <n v="1450554599"/>
    <n v="1447098599"/>
    <b v="0"/>
    <n v="1"/>
    <b v="0"/>
    <s v="theater/plays"/>
    <n v="8.3333333333333332E-3"/>
    <n v="25"/>
    <s v="theater"/>
    <x v="6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x v="2"/>
    <s v="US"/>
    <s v="USD"/>
    <n v="1439581080"/>
    <n v="1435709765"/>
    <b v="0"/>
    <n v="0"/>
    <b v="0"/>
    <s v="theater/plays"/>
    <n v="0"/>
    <n v="0"/>
    <s v="theater"/>
    <x v="6"/>
  </r>
  <r>
    <x v="2"/>
    <s v="US"/>
    <s v="USD"/>
    <n v="1429074240"/>
    <n v="1427866200"/>
    <b v="0"/>
    <n v="2"/>
    <b v="0"/>
    <s v="theater/plays"/>
    <n v="2.9999999999999997E-4"/>
    <n v="1.5"/>
    <s v="theater"/>
    <x v="6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x v="2"/>
    <s v="GB"/>
    <s v="GBP"/>
    <n v="1435325100"/>
    <n v="1432072893"/>
    <b v="0"/>
    <n v="16"/>
    <b v="0"/>
    <s v="theater/plays"/>
    <n v="0.67333333333333334"/>
    <n v="63.125"/>
    <s v="theater"/>
    <x v="6"/>
  </r>
  <r>
    <x v="2"/>
    <s v="US"/>
    <s v="USD"/>
    <n v="1414354080"/>
    <n v="1411587606"/>
    <b v="0"/>
    <n v="4"/>
    <b v="0"/>
    <s v="theater/plays"/>
    <n v="0.153"/>
    <n v="38.25"/>
    <s v="theater"/>
    <x v="6"/>
  </r>
  <r>
    <x v="2"/>
    <s v="US"/>
    <s v="USD"/>
    <n v="1406603696"/>
    <n v="1405307696"/>
    <b v="0"/>
    <n v="4"/>
    <b v="0"/>
    <s v="theater/plays"/>
    <n v="8.666666666666667E-2"/>
    <n v="16.25"/>
    <s v="theater"/>
    <x v="6"/>
  </r>
  <r>
    <x v="2"/>
    <s v="US"/>
    <s v="USD"/>
    <n v="1410424642"/>
    <n v="1407832642"/>
    <b v="0"/>
    <n v="4"/>
    <b v="0"/>
    <s v="theater/plays"/>
    <n v="2.2499999999999998E-3"/>
    <n v="33.75"/>
    <s v="theater"/>
    <x v="6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x v="2"/>
    <s v="US"/>
    <s v="USD"/>
    <n v="1429936500"/>
    <n v="1424759330"/>
    <b v="0"/>
    <n v="1"/>
    <b v="0"/>
    <s v="theater/plays"/>
    <n v="6.666666666666667E-5"/>
    <n v="1"/>
    <s v="theater"/>
    <x v="6"/>
  </r>
  <r>
    <x v="2"/>
    <s v="US"/>
    <s v="USD"/>
    <n v="1448863449"/>
    <n v="1446267849"/>
    <b v="0"/>
    <n v="7"/>
    <b v="0"/>
    <s v="theater/plays"/>
    <n v="0.1"/>
    <n v="142.85714285714286"/>
    <s v="theater"/>
    <x v="6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x v="2"/>
    <s v="GB"/>
    <s v="GBP"/>
    <n v="1464824309"/>
    <n v="1462232309"/>
    <b v="0"/>
    <n v="1"/>
    <b v="0"/>
    <s v="theater/plays"/>
    <n v="3.3333333333333335E-3"/>
    <n v="5"/>
    <s v="theater"/>
    <x v="6"/>
  </r>
  <r>
    <x v="2"/>
    <s v="DK"/>
    <s v="DKK"/>
    <n v="1464952752"/>
    <n v="1462360752"/>
    <b v="0"/>
    <n v="0"/>
    <b v="0"/>
    <s v="theater/plays"/>
    <n v="0"/>
    <n v="0"/>
    <s v="theater"/>
    <x v="6"/>
  </r>
  <r>
    <x v="2"/>
    <s v="GB"/>
    <s v="GBP"/>
    <n v="1410439161"/>
    <n v="1407847161"/>
    <b v="0"/>
    <n v="1"/>
    <b v="0"/>
    <s v="theater/plays"/>
    <n v="2.8571428571428571E-3"/>
    <n v="10"/>
    <s v="theater"/>
    <x v="6"/>
  </r>
  <r>
    <x v="2"/>
    <s v="GB"/>
    <s v="GBP"/>
    <n v="1407168000"/>
    <n v="1406131023"/>
    <b v="0"/>
    <n v="3"/>
    <b v="0"/>
    <s v="theater/plays"/>
    <n v="2E-3"/>
    <n v="40"/>
    <s v="theater"/>
    <x v="6"/>
  </r>
  <r>
    <x v="2"/>
    <s v="GB"/>
    <s v="GBP"/>
    <n v="1453075200"/>
    <n v="1450628773"/>
    <b v="0"/>
    <n v="3"/>
    <b v="0"/>
    <s v="theater/plays"/>
    <n v="1.7999999999999999E-2"/>
    <n v="30"/>
    <s v="theater"/>
    <x v="6"/>
  </r>
  <r>
    <x v="2"/>
    <s v="GB"/>
    <s v="GBP"/>
    <n v="1479032260"/>
    <n v="1476436660"/>
    <b v="0"/>
    <n v="3"/>
    <b v="0"/>
    <s v="theater/plays"/>
    <n v="5.3999999999999999E-2"/>
    <n v="45"/>
    <s v="theater"/>
    <x v="6"/>
  </r>
  <r>
    <x v="2"/>
    <s v="GB"/>
    <s v="GBP"/>
    <n v="1414346400"/>
    <n v="1413291655"/>
    <b v="0"/>
    <n v="0"/>
    <b v="0"/>
    <s v="theater/plays"/>
    <n v="0"/>
    <n v="0"/>
    <s v="theater"/>
    <x v="6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x v="2"/>
    <s v="US"/>
    <s v="USD"/>
    <n v="1403823722"/>
    <n v="1401231722"/>
    <b v="0"/>
    <n v="40"/>
    <b v="0"/>
    <s v="theater/plays"/>
    <n v="0.15266666666666667"/>
    <n v="57.25"/>
    <s v="theater"/>
    <x v="6"/>
  </r>
  <r>
    <x v="2"/>
    <s v="US"/>
    <s v="USD"/>
    <n v="1406753639"/>
    <n v="1404161639"/>
    <b v="0"/>
    <n v="3"/>
    <b v="0"/>
    <s v="theater/plays"/>
    <n v="0.1"/>
    <n v="5"/>
    <s v="theater"/>
    <x v="6"/>
  </r>
  <r>
    <x v="2"/>
    <s v="AU"/>
    <s v="AUD"/>
    <n v="1419645748"/>
    <n v="1417053748"/>
    <b v="0"/>
    <n v="1"/>
    <b v="0"/>
    <s v="theater/plays"/>
    <n v="3.0000000000000001E-3"/>
    <n v="15"/>
    <s v="theater"/>
    <x v="6"/>
  </r>
  <r>
    <x v="2"/>
    <s v="GB"/>
    <s v="GBP"/>
    <n v="1407565504"/>
    <n v="1404973504"/>
    <b v="0"/>
    <n v="2"/>
    <b v="0"/>
    <s v="theater/plays"/>
    <n v="0.01"/>
    <n v="12.5"/>
    <s v="theater"/>
    <x v="6"/>
  </r>
  <r>
    <x v="2"/>
    <s v="US"/>
    <s v="USD"/>
    <n v="1444971540"/>
    <n v="1442593427"/>
    <b v="0"/>
    <n v="7"/>
    <b v="0"/>
    <s v="theater/plays"/>
    <n v="0.13020000000000001"/>
    <n v="93"/>
    <s v="theater"/>
    <x v="6"/>
  </r>
  <r>
    <x v="2"/>
    <s v="US"/>
    <s v="USD"/>
    <n v="1474228265"/>
    <n v="1471636265"/>
    <b v="0"/>
    <n v="14"/>
    <b v="0"/>
    <s v="theater/plays"/>
    <n v="2.265E-2"/>
    <n v="32.357142857142854"/>
    <s v="theater"/>
    <x v="6"/>
  </r>
  <r>
    <x v="2"/>
    <s v="AU"/>
    <s v="AUD"/>
    <n v="1459490400"/>
    <n v="1457078868"/>
    <b v="0"/>
    <n v="0"/>
    <b v="0"/>
    <s v="theater/plays"/>
    <n v="0"/>
    <n v="0"/>
    <s v="theater"/>
    <x v="6"/>
  </r>
  <r>
    <x v="2"/>
    <s v="US"/>
    <s v="USD"/>
    <n v="1441510707"/>
    <n v="1439350707"/>
    <b v="0"/>
    <n v="0"/>
    <b v="0"/>
    <s v="theater/plays"/>
    <n v="0"/>
    <n v="0"/>
    <s v="theater"/>
    <x v="6"/>
  </r>
  <r>
    <x v="2"/>
    <s v="US"/>
    <s v="USD"/>
    <n v="1458097364"/>
    <n v="1455508964"/>
    <b v="0"/>
    <n v="1"/>
    <b v="0"/>
    <s v="theater/plays"/>
    <n v="8.3333333333333331E-5"/>
    <n v="1"/>
    <s v="theater"/>
    <x v="6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x v="2"/>
    <s v="US"/>
    <s v="USD"/>
    <n v="1443704400"/>
    <n v="1439827639"/>
    <b v="0"/>
    <n v="12"/>
    <b v="0"/>
    <s v="theater/plays"/>
    <n v="0.11"/>
    <n v="45.833333333333336"/>
    <s v="theater"/>
    <x v="6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x v="2"/>
    <s v="US"/>
    <s v="USD"/>
    <n v="1480576720"/>
    <n v="1477981120"/>
    <b v="0"/>
    <n v="0"/>
    <b v="0"/>
    <s v="theater/plays"/>
    <n v="0"/>
    <n v="0"/>
    <s v="theater"/>
    <x v="6"/>
  </r>
  <r>
    <x v="2"/>
    <s v="US"/>
    <s v="USD"/>
    <n v="1468249760"/>
    <n v="1465830560"/>
    <b v="0"/>
    <n v="10"/>
    <b v="0"/>
    <s v="theater/plays"/>
    <n v="0.86135181975736563"/>
    <n v="248.5"/>
    <s v="theater"/>
    <x v="6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x v="2"/>
    <s v="AU"/>
    <s v="AUD"/>
    <n v="1412656200"/>
    <n v="1412328979"/>
    <b v="0"/>
    <n v="1"/>
    <b v="0"/>
    <s v="theater/plays"/>
    <n v="1E-3"/>
    <n v="5"/>
    <s v="theater"/>
    <x v="6"/>
  </r>
  <r>
    <x v="2"/>
    <s v="US"/>
    <s v="USD"/>
    <n v="1420199351"/>
    <n v="1416311351"/>
    <b v="0"/>
    <n v="2"/>
    <b v="0"/>
    <s v="theater/plays"/>
    <n v="2.2000000000000001E-3"/>
    <n v="5.5"/>
    <s v="theater"/>
    <x v="6"/>
  </r>
  <r>
    <x v="2"/>
    <s v="US"/>
    <s v="USD"/>
    <n v="1416877200"/>
    <n v="1414505137"/>
    <b v="0"/>
    <n v="2"/>
    <b v="0"/>
    <s v="theater/plays"/>
    <n v="9.0909090909090905E-3"/>
    <n v="25"/>
    <s v="theater"/>
    <x v="6"/>
  </r>
  <r>
    <x v="2"/>
    <s v="US"/>
    <s v="USD"/>
    <n v="1434490914"/>
    <n v="1429306914"/>
    <b v="0"/>
    <n v="0"/>
    <b v="0"/>
    <s v="theater/plays"/>
    <n v="0"/>
    <n v="0"/>
    <s v="theater"/>
    <x v="6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x v="2"/>
    <s v="US"/>
    <s v="USD"/>
    <n v="1440690875"/>
    <n v="1438098875"/>
    <b v="0"/>
    <n v="0"/>
    <b v="0"/>
    <s v="theater/plays"/>
    <n v="0"/>
    <n v="0"/>
    <s v="theater"/>
    <x v="6"/>
  </r>
  <r>
    <x v="2"/>
    <s v="US"/>
    <s v="USD"/>
    <n v="1431717268"/>
    <n v="1429125268"/>
    <b v="0"/>
    <n v="1"/>
    <b v="0"/>
    <s v="theater/plays"/>
    <n v="2.5000000000000001E-3"/>
    <n v="5"/>
    <s v="theater"/>
    <x v="6"/>
  </r>
  <r>
    <x v="2"/>
    <s v="US"/>
    <s v="USD"/>
    <n v="1425110400"/>
    <n v="1422388822"/>
    <b v="0"/>
    <n v="5"/>
    <b v="0"/>
    <s v="theater/plays"/>
    <n v="3.2500000000000001E-2"/>
    <n v="39"/>
    <s v="theater"/>
    <x v="6"/>
  </r>
  <r>
    <x v="2"/>
    <s v="US"/>
    <s v="USD"/>
    <n v="1475378744"/>
    <n v="1472786744"/>
    <b v="0"/>
    <n v="2"/>
    <b v="0"/>
    <s v="theater/plays"/>
    <n v="3.3666666666666664E-2"/>
    <n v="50.5"/>
    <s v="theater"/>
    <x v="6"/>
  </r>
  <r>
    <x v="2"/>
    <s v="AU"/>
    <s v="AUD"/>
    <n v="1410076123"/>
    <n v="1404892123"/>
    <b v="0"/>
    <n v="0"/>
    <b v="0"/>
    <s v="theater/plays"/>
    <n v="0"/>
    <n v="0"/>
    <s v="theater"/>
    <x v="6"/>
  </r>
  <r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x v="2"/>
    <s v="US"/>
    <s v="USD"/>
    <n v="1460140500"/>
    <n v="1457628680"/>
    <b v="0"/>
    <n v="1"/>
    <b v="0"/>
    <s v="theater/plays"/>
    <n v="6.2500000000000003E-3"/>
    <n v="25"/>
    <s v="theater"/>
    <x v="6"/>
  </r>
  <r>
    <x v="2"/>
    <s v="IE"/>
    <s v="EUR"/>
    <n v="1462301342"/>
    <n v="1457120942"/>
    <b v="0"/>
    <n v="1"/>
    <b v="0"/>
    <s v="theater/plays"/>
    <n v="5.0000000000000004E-6"/>
    <n v="1"/>
    <s v="theater"/>
    <x v="6"/>
  </r>
  <r>
    <x v="2"/>
    <s v="US"/>
    <s v="USD"/>
    <n v="1445885890"/>
    <n v="1440701890"/>
    <b v="0"/>
    <n v="1"/>
    <b v="0"/>
    <s v="theater/plays"/>
    <n v="9.6153846153846159E-4"/>
    <n v="25"/>
    <s v="theater"/>
    <x v="6"/>
  </r>
  <r>
    <x v="2"/>
    <s v="US"/>
    <s v="USD"/>
    <n v="1469834940"/>
    <n v="1467162586"/>
    <b v="0"/>
    <n v="0"/>
    <b v="0"/>
    <s v="theater/plays"/>
    <n v="0"/>
    <n v="0"/>
    <s v="theater"/>
    <x v="6"/>
  </r>
  <r>
    <x v="2"/>
    <s v="CA"/>
    <s v="CAD"/>
    <n v="1405352264"/>
    <n v="1400168264"/>
    <b v="0"/>
    <n v="0"/>
    <b v="0"/>
    <s v="theater/plays"/>
    <n v="0"/>
    <n v="0"/>
    <s v="theater"/>
    <x v="6"/>
  </r>
  <r>
    <x v="2"/>
    <s v="US"/>
    <s v="USD"/>
    <n v="1448745741"/>
    <n v="1446150141"/>
    <b v="0"/>
    <n v="8"/>
    <b v="0"/>
    <s v="theater/plays"/>
    <n v="0.24285714285714285"/>
    <n v="53.125"/>
    <s v="theater"/>
    <x v="6"/>
  </r>
  <r>
    <x v="2"/>
    <s v="US"/>
    <s v="USD"/>
    <n v="1461543600"/>
    <n v="1459203727"/>
    <b v="0"/>
    <n v="0"/>
    <b v="0"/>
    <s v="theater/plays"/>
    <n v="0"/>
    <n v="0"/>
    <s v="theater"/>
    <x v="6"/>
  </r>
  <r>
    <x v="2"/>
    <s v="US"/>
    <s v="USD"/>
    <n v="1468020354"/>
    <n v="1464045954"/>
    <b v="0"/>
    <n v="1"/>
    <b v="0"/>
    <s v="theater/plays"/>
    <n v="2.5000000000000001E-4"/>
    <n v="7"/>
    <s v="theater"/>
    <x v="6"/>
  </r>
  <r>
    <x v="2"/>
    <s v="US"/>
    <s v="USD"/>
    <n v="1406988000"/>
    <n v="1403822912"/>
    <b v="0"/>
    <n v="16"/>
    <b v="0"/>
    <s v="theater/plays"/>
    <n v="0.32050000000000001"/>
    <n v="40.0625"/>
    <s v="theater"/>
    <x v="6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x v="2"/>
    <s v="US"/>
    <s v="USD"/>
    <n v="1451852256"/>
    <n v="1449260256"/>
    <b v="0"/>
    <n v="4"/>
    <b v="0"/>
    <s v="theater/plays"/>
    <n v="1.4999999999999999E-2"/>
    <n v="11.25"/>
    <s v="theater"/>
    <x v="6"/>
  </r>
  <r>
    <x v="2"/>
    <s v="GB"/>
    <s v="GBP"/>
    <n v="1399584210"/>
    <n v="1397683410"/>
    <b v="0"/>
    <n v="2"/>
    <b v="0"/>
    <s v="theater/plays"/>
    <n v="4.1999999999999997E-3"/>
    <n v="10.5"/>
    <s v="theater"/>
    <x v="6"/>
  </r>
  <r>
    <x v="2"/>
    <s v="GB"/>
    <s v="GBP"/>
    <n v="1448722494"/>
    <n v="1446562494"/>
    <b v="0"/>
    <n v="3"/>
    <b v="0"/>
    <s v="theater/plays"/>
    <n v="3.214285714285714E-2"/>
    <n v="15"/>
    <s v="theater"/>
    <x v="6"/>
  </r>
  <r>
    <x v="2"/>
    <s v="CA"/>
    <s v="CAD"/>
    <n v="1447821717"/>
    <n v="1445226117"/>
    <b v="0"/>
    <n v="0"/>
    <b v="0"/>
    <s v="theater/plays"/>
    <n v="0"/>
    <n v="0"/>
    <s v="theater"/>
    <x v="6"/>
  </r>
  <r>
    <x v="2"/>
    <s v="US"/>
    <s v="USD"/>
    <n v="1429460386"/>
    <n v="1424279986"/>
    <b v="0"/>
    <n v="3"/>
    <b v="0"/>
    <s v="theater/plays"/>
    <n v="6.3E-2"/>
    <n v="42"/>
    <s v="theater"/>
    <x v="6"/>
  </r>
  <r>
    <x v="2"/>
    <s v="US"/>
    <s v="USD"/>
    <n v="1460608780"/>
    <n v="1455428380"/>
    <b v="0"/>
    <n v="4"/>
    <b v="0"/>
    <s v="theater/plays"/>
    <n v="0.14249999999999999"/>
    <n v="71.25"/>
    <s v="theater"/>
    <x v="6"/>
  </r>
  <r>
    <x v="2"/>
    <s v="US"/>
    <s v="USD"/>
    <n v="1406170740"/>
    <n v="1402506278"/>
    <b v="0"/>
    <n v="2"/>
    <b v="0"/>
    <s v="theater/plays"/>
    <n v="6.0000000000000001E-3"/>
    <n v="22.5"/>
    <s v="theater"/>
    <x v="6"/>
  </r>
  <r>
    <x v="2"/>
    <s v="US"/>
    <s v="USD"/>
    <n v="1488783507"/>
    <n v="1486191507"/>
    <b v="0"/>
    <n v="10"/>
    <b v="0"/>
    <s v="theater/plays"/>
    <n v="0.2411764705882353"/>
    <n v="41"/>
    <s v="theater"/>
    <x v="6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x v="2"/>
    <s v="US"/>
    <s v="USD"/>
    <n v="1460925811"/>
    <n v="1458333811"/>
    <b v="0"/>
    <n v="2"/>
    <b v="0"/>
    <s v="theater/plays"/>
    <n v="7.3333333333333334E-4"/>
    <n v="5.5"/>
    <s v="theater"/>
    <x v="6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x v="2"/>
    <s v="US"/>
    <s v="USD"/>
    <n v="1423186634"/>
    <n v="1418002634"/>
    <b v="0"/>
    <n v="8"/>
    <b v="0"/>
    <s v="theater/plays"/>
    <n v="0.21099999999999999"/>
    <n v="26.375"/>
    <s v="theater"/>
    <x v="6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x v="2"/>
    <s v="GB"/>
    <s v="GBP"/>
    <n v="1464872848"/>
    <n v="1462280848"/>
    <b v="0"/>
    <n v="11"/>
    <b v="0"/>
    <s v="theater/plays"/>
    <n v="0.32"/>
    <n v="29.09090909090909"/>
    <s v="theater"/>
    <x v="6"/>
  </r>
  <r>
    <x v="2"/>
    <s v="US"/>
    <s v="USD"/>
    <n v="1468442898"/>
    <n v="1465850898"/>
    <b v="0"/>
    <n v="0"/>
    <b v="0"/>
    <s v="theater/plays"/>
    <n v="0"/>
    <n v="0"/>
    <s v="theater"/>
    <x v="6"/>
  </r>
  <r>
    <x v="2"/>
    <s v="US"/>
    <s v="USD"/>
    <n v="1406876400"/>
    <n v="1405024561"/>
    <b v="0"/>
    <n v="10"/>
    <b v="0"/>
    <s v="theater/plays"/>
    <n v="0.47692307692307695"/>
    <n v="62"/>
    <s v="theater"/>
    <x v="6"/>
  </r>
  <r>
    <x v="2"/>
    <s v="US"/>
    <s v="USD"/>
    <n v="1469213732"/>
    <n v="1466621732"/>
    <b v="0"/>
    <n v="6"/>
    <b v="0"/>
    <s v="theater/plays"/>
    <n v="1.4500000000000001E-2"/>
    <n v="217.5"/>
    <s v="theater"/>
    <x v="6"/>
  </r>
  <r>
    <x v="2"/>
    <s v="US"/>
    <s v="USD"/>
    <n v="1422717953"/>
    <n v="1417533953"/>
    <b v="0"/>
    <n v="8"/>
    <b v="0"/>
    <s v="theater/plays"/>
    <n v="0.107"/>
    <n v="26.75"/>
    <s v="theater"/>
    <x v="6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x v="2"/>
    <s v="US"/>
    <s v="USD"/>
    <n v="1404570147"/>
    <n v="1401978147"/>
    <b v="0"/>
    <n v="7"/>
    <b v="0"/>
    <s v="theater/plays"/>
    <n v="0.18"/>
    <n v="64.285714285714292"/>
    <s v="theater"/>
    <x v="6"/>
  </r>
  <r>
    <x v="2"/>
    <s v="US"/>
    <s v="USD"/>
    <n v="1468729149"/>
    <n v="1463545149"/>
    <b v="0"/>
    <n v="7"/>
    <b v="0"/>
    <s v="theater/plays"/>
    <n v="4.0833333333333333E-2"/>
    <n v="175"/>
    <s v="theater"/>
    <x v="6"/>
  </r>
  <r>
    <x v="2"/>
    <s v="GB"/>
    <s v="GBP"/>
    <n v="1436297180"/>
    <n v="1431113180"/>
    <b v="0"/>
    <n v="5"/>
    <b v="0"/>
    <s v="theater/plays"/>
    <n v="0.2"/>
    <n v="34"/>
    <s v="theater"/>
    <x v="6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x v="2"/>
    <s v="GB"/>
    <s v="GBP"/>
    <n v="1415404800"/>
    <n v="1412809644"/>
    <b v="0"/>
    <n v="10"/>
    <b v="0"/>
    <s v="theater/plays"/>
    <n v="6.3333333333333339E-2"/>
    <n v="9.5"/>
    <s v="theater"/>
    <x v="6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x v="2"/>
    <s v="GB"/>
    <s v="GBP"/>
    <n v="1400278290"/>
    <n v="1399414290"/>
    <b v="0"/>
    <n v="13"/>
    <b v="0"/>
    <s v="theater/plays"/>
    <n v="0.3775"/>
    <n v="11.615384615384615"/>
    <s v="theater"/>
    <x v="6"/>
  </r>
  <r>
    <x v="2"/>
    <s v="US"/>
    <s v="USD"/>
    <n v="1440813413"/>
    <n v="1439517413"/>
    <b v="0"/>
    <n v="4"/>
    <b v="0"/>
    <s v="theater/plays"/>
    <n v="2.1333333333333333E-2"/>
    <n v="8"/>
    <s v="theater"/>
    <x v="6"/>
  </r>
  <r>
    <x v="2"/>
    <s v="US"/>
    <s v="USD"/>
    <n v="1447009181"/>
    <n v="1444413581"/>
    <b v="0"/>
    <n v="0"/>
    <b v="0"/>
    <s v="theater/plays"/>
    <n v="0"/>
    <n v="0"/>
    <s v="theater"/>
    <x v="6"/>
  </r>
  <r>
    <x v="2"/>
    <s v="GB"/>
    <s v="GBP"/>
    <n v="1456934893"/>
    <n v="1454342893"/>
    <b v="0"/>
    <n v="3"/>
    <b v="0"/>
    <s v="theater/plays"/>
    <n v="4.1818181818181817E-2"/>
    <n v="23"/>
    <s v="theater"/>
    <x v="6"/>
  </r>
  <r>
    <x v="2"/>
    <s v="US"/>
    <s v="USD"/>
    <n v="1433086082"/>
    <n v="1430494082"/>
    <b v="0"/>
    <n v="1"/>
    <b v="0"/>
    <s v="theater/plays"/>
    <n v="0.2"/>
    <n v="100"/>
    <s v="theater"/>
    <x v="6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x v="2"/>
    <s v="US"/>
    <s v="USD"/>
    <n v="1431549912"/>
    <n v="1428957912"/>
    <b v="0"/>
    <n v="1"/>
    <b v="0"/>
    <s v="theater/plays"/>
    <n v="6.0000000000000002E-5"/>
    <n v="3"/>
    <s v="theater"/>
    <x v="6"/>
  </r>
  <r>
    <x v="2"/>
    <s v="US"/>
    <s v="USD"/>
    <n v="1405761690"/>
    <n v="1403169690"/>
    <b v="0"/>
    <n v="1"/>
    <b v="0"/>
    <s v="theater/plays"/>
    <n v="2.5000000000000001E-3"/>
    <n v="5"/>
    <s v="theater"/>
    <x v="6"/>
  </r>
  <r>
    <x v="2"/>
    <s v="GB"/>
    <s v="GBP"/>
    <n v="1423913220"/>
    <n v="1421339077"/>
    <b v="0"/>
    <n v="4"/>
    <b v="0"/>
    <s v="theater/plays"/>
    <n v="0.35"/>
    <n v="17.5"/>
    <s v="theater"/>
    <x v="6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x v="2"/>
    <s v="GB"/>
    <s v="GBP"/>
    <n v="1428222221"/>
    <n v="1425633821"/>
    <b v="0"/>
    <n v="0"/>
    <b v="0"/>
    <s v="theater/plays"/>
    <n v="0"/>
    <n v="0"/>
    <s v="theater"/>
    <x v="6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x v="2"/>
    <s v="US"/>
    <s v="USD"/>
    <n v="1462631358"/>
    <n v="1457450958"/>
    <b v="0"/>
    <n v="1"/>
    <b v="0"/>
    <s v="theater/plays"/>
    <n v="1.25E-3"/>
    <n v="10"/>
    <s v="theater"/>
    <x v="6"/>
  </r>
  <r>
    <x v="2"/>
    <s v="GB"/>
    <s v="GBP"/>
    <n v="1488394800"/>
    <n v="1486681708"/>
    <b v="0"/>
    <n v="14"/>
    <b v="0"/>
    <s v="theater/plays"/>
    <n v="0.3775"/>
    <n v="32.357142857142854"/>
    <s v="theater"/>
    <x v="6"/>
  </r>
  <r>
    <x v="2"/>
    <s v="US"/>
    <s v="USD"/>
    <n v="1411779761"/>
    <n v="1409187761"/>
    <b v="0"/>
    <n v="4"/>
    <b v="0"/>
    <s v="theater/plays"/>
    <n v="1.84E-2"/>
    <n v="5.75"/>
    <s v="theater"/>
    <x v="6"/>
  </r>
  <r>
    <x v="2"/>
    <s v="US"/>
    <s v="USD"/>
    <n v="1424009147"/>
    <n v="1421417147"/>
    <b v="0"/>
    <n v="2"/>
    <b v="0"/>
    <s v="theater/plays"/>
    <n v="0.10050000000000001"/>
    <n v="100.5"/>
    <s v="theater"/>
    <x v="6"/>
  </r>
  <r>
    <x v="2"/>
    <s v="US"/>
    <s v="USD"/>
    <n v="1412740457"/>
    <n v="1410148457"/>
    <b v="0"/>
    <n v="1"/>
    <b v="0"/>
    <s v="theater/plays"/>
    <n v="2E-3"/>
    <n v="1"/>
    <s v="theater"/>
    <x v="6"/>
  </r>
  <r>
    <x v="2"/>
    <s v="US"/>
    <s v="USD"/>
    <n v="1413832985"/>
    <n v="1408648985"/>
    <b v="0"/>
    <n v="2"/>
    <b v="0"/>
    <s v="theater/plays"/>
    <n v="1.3333333333333334E-2"/>
    <n v="20"/>
    <s v="theater"/>
    <x v="6"/>
  </r>
  <r>
    <x v="2"/>
    <s v="US"/>
    <s v="USD"/>
    <n v="1455647587"/>
    <n v="1453487587"/>
    <b v="0"/>
    <n v="1"/>
    <b v="0"/>
    <s v="theater/plays"/>
    <n v="6.666666666666667E-5"/>
    <n v="2"/>
    <s v="theater"/>
    <x v="6"/>
  </r>
  <r>
    <x v="2"/>
    <s v="US"/>
    <s v="USD"/>
    <n v="1409070480"/>
    <n v="1406572381"/>
    <b v="0"/>
    <n v="1"/>
    <b v="0"/>
    <s v="theater/plays"/>
    <n v="2.5000000000000001E-3"/>
    <n v="5"/>
    <s v="theater"/>
    <x v="6"/>
  </r>
  <r>
    <x v="2"/>
    <s v="GB"/>
    <s v="GBP"/>
    <n v="1437606507"/>
    <n v="1435014507"/>
    <b v="0"/>
    <n v="4"/>
    <b v="0"/>
    <s v="theater/plays"/>
    <n v="0.06"/>
    <n v="15"/>
    <s v="theater"/>
    <x v="6"/>
  </r>
  <r>
    <x v="2"/>
    <s v="GB"/>
    <s v="GBP"/>
    <n v="1410281360"/>
    <n v="1406825360"/>
    <b v="0"/>
    <n v="3"/>
    <b v="0"/>
    <s v="theater/plays"/>
    <n v="3.8860103626943004E-2"/>
    <n v="25"/>
    <s v="theater"/>
    <x v="6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x v="2"/>
    <s v="GB"/>
    <s v="GBP"/>
    <n v="1422450278"/>
    <n v="1419858278"/>
    <b v="0"/>
    <n v="4"/>
    <b v="0"/>
    <s v="theater/plays"/>
    <n v="7.5999999999999998E-2"/>
    <n v="4.75"/>
    <s v="theater"/>
    <x v="6"/>
  </r>
  <r>
    <x v="2"/>
    <s v="GB"/>
    <s v="GBP"/>
    <n v="1430571849"/>
    <n v="1427979849"/>
    <b v="0"/>
    <n v="0"/>
    <b v="0"/>
    <s v="theater/plays"/>
    <n v="0"/>
    <n v="0"/>
    <s v="theater"/>
    <x v="6"/>
  </r>
  <r>
    <x v="2"/>
    <s v="US"/>
    <s v="USD"/>
    <n v="1424070823"/>
    <n v="1421478823"/>
    <b v="0"/>
    <n v="2"/>
    <b v="0"/>
    <s v="theater/plays"/>
    <n v="1.2999999999999999E-2"/>
    <n v="13"/>
    <s v="theater"/>
    <x v="6"/>
  </r>
  <r>
    <x v="2"/>
    <s v="US"/>
    <s v="USD"/>
    <n v="1457157269"/>
    <n v="1455861269"/>
    <b v="0"/>
    <n v="0"/>
    <b v="0"/>
    <s v="theater/plays"/>
    <n v="0"/>
    <n v="0"/>
    <s v="theater"/>
    <x v="6"/>
  </r>
  <r>
    <x v="2"/>
    <s v="US"/>
    <s v="USD"/>
    <n v="1437331463"/>
    <n v="1434739463"/>
    <b v="0"/>
    <n v="1"/>
    <b v="0"/>
    <s v="theater/plays"/>
    <n v="1.4285714285714287E-4"/>
    <n v="1"/>
    <s v="theater"/>
    <x v="6"/>
  </r>
  <r>
    <x v="2"/>
    <s v="GB"/>
    <s v="GBP"/>
    <n v="1410987400"/>
    <n v="1408395400"/>
    <b v="0"/>
    <n v="7"/>
    <b v="0"/>
    <s v="theater/plays"/>
    <n v="0.14000000000000001"/>
    <n v="10"/>
    <s v="theater"/>
    <x v="6"/>
  </r>
  <r>
    <x v="2"/>
    <s v="US"/>
    <s v="USD"/>
    <n v="1409846874"/>
    <n v="1407254874"/>
    <b v="0"/>
    <n v="2"/>
    <b v="0"/>
    <s v="theater/plays"/>
    <n v="1.0500000000000001E-2"/>
    <n v="52.5"/>
    <s v="theater"/>
    <x v="6"/>
  </r>
  <r>
    <x v="2"/>
    <s v="GB"/>
    <s v="GBP"/>
    <n v="1475877108"/>
    <n v="1473285108"/>
    <b v="0"/>
    <n v="4"/>
    <b v="0"/>
    <s v="theater/plays"/>
    <n v="8.666666666666667E-2"/>
    <n v="32.5"/>
    <s v="theater"/>
    <x v="6"/>
  </r>
  <r>
    <x v="2"/>
    <s v="US"/>
    <s v="USD"/>
    <n v="1460737680"/>
    <n v="1455725596"/>
    <b v="0"/>
    <n v="4"/>
    <b v="0"/>
    <s v="theater/plays"/>
    <n v="8.2857142857142851E-3"/>
    <n v="7.25"/>
    <s v="theater"/>
    <x v="6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x v="2"/>
    <s v="US"/>
    <s v="USD"/>
    <n v="1414360358"/>
    <n v="1409176358"/>
    <b v="0"/>
    <n v="2"/>
    <b v="0"/>
    <s v="theater/plays"/>
    <n v="8.3333333333333332E-3"/>
    <n v="62.5"/>
    <s v="theater"/>
    <x v="6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x v="2"/>
    <s v="US"/>
    <s v="USD"/>
    <n v="1458860363"/>
    <n v="1454975963"/>
    <b v="0"/>
    <n v="0"/>
    <b v="0"/>
    <s v="theater/plays"/>
    <n v="0"/>
    <n v="0"/>
    <s v="theater"/>
    <x v="6"/>
  </r>
  <r>
    <x v="2"/>
    <s v="US"/>
    <s v="USD"/>
    <n v="1441037097"/>
    <n v="1438445097"/>
    <b v="0"/>
    <n v="1"/>
    <b v="0"/>
    <s v="theater/plays"/>
    <n v="1.2500000000000001E-2"/>
    <n v="10"/>
    <s v="theater"/>
    <x v="6"/>
  </r>
  <r>
    <x v="2"/>
    <s v="FR"/>
    <s v="EUR"/>
    <n v="1437889336"/>
    <n v="1432705336"/>
    <b v="0"/>
    <n v="4"/>
    <b v="0"/>
    <s v="theater/plays"/>
    <n v="0.05"/>
    <n v="62.5"/>
    <s v="theater"/>
    <x v="6"/>
  </r>
  <r>
    <x v="2"/>
    <s v="US"/>
    <s v="USD"/>
    <n v="1449247439"/>
    <n v="1444059839"/>
    <b v="0"/>
    <n v="0"/>
    <b v="0"/>
    <s v="theater/plays"/>
    <n v="0"/>
    <n v="0"/>
    <s v="theater"/>
    <x v="6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x v="2"/>
    <s v="US"/>
    <s v="USD"/>
    <n v="1402007500"/>
    <n v="1399415500"/>
    <b v="0"/>
    <n v="11"/>
    <b v="0"/>
    <s v="theater/plays"/>
    <n v="0.28050000000000003"/>
    <n v="51"/>
    <s v="theater"/>
    <x v="6"/>
  </r>
  <r>
    <x v="2"/>
    <s v="US"/>
    <s v="USD"/>
    <n v="1450053370"/>
    <n v="1447461370"/>
    <b v="0"/>
    <n v="0"/>
    <b v="0"/>
    <s v="theater/plays"/>
    <n v="0"/>
    <n v="0"/>
    <s v="theater"/>
    <x v="6"/>
  </r>
  <r>
    <x v="2"/>
    <s v="US"/>
    <s v="USD"/>
    <n v="1454525340"/>
    <n v="1452008599"/>
    <b v="0"/>
    <n v="6"/>
    <b v="0"/>
    <s v="theater/plays"/>
    <n v="0.16"/>
    <n v="66.666666666666671"/>
    <s v="theater"/>
    <x v="6"/>
  </r>
  <r>
    <x v="2"/>
    <s v="US"/>
    <s v="USD"/>
    <n v="1418914964"/>
    <n v="1414591364"/>
    <b v="0"/>
    <n v="0"/>
    <b v="0"/>
    <s v="theater/plays"/>
    <n v="0"/>
    <n v="0"/>
    <s v="theater"/>
    <x v="6"/>
  </r>
  <r>
    <x v="2"/>
    <s v="US"/>
    <s v="USD"/>
    <n v="1450211116"/>
    <n v="1445023516"/>
    <b v="0"/>
    <n v="7"/>
    <b v="0"/>
    <s v="theater/plays"/>
    <n v="6.8287037037037035E-2"/>
    <n v="59"/>
    <s v="theater"/>
    <x v="6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x v="2"/>
    <s v="US"/>
    <s v="USD"/>
    <n v="1428097450"/>
    <n v="1425509050"/>
    <b v="0"/>
    <n v="2"/>
    <b v="0"/>
    <s v="theater/plays"/>
    <n v="1.4814814814814815E-2"/>
    <n v="100"/>
    <s v="theater"/>
    <x v="6"/>
  </r>
  <r>
    <x v="2"/>
    <s v="US"/>
    <s v="USD"/>
    <n v="1413925887"/>
    <n v="1411333887"/>
    <b v="0"/>
    <n v="25"/>
    <b v="0"/>
    <s v="theater/plays"/>
    <n v="0.36849999999999999"/>
    <n v="147.4"/>
    <s v="theater"/>
    <x v="6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x v="2"/>
    <s v="US"/>
    <s v="USD"/>
    <n v="1464099900"/>
    <n v="1462585315"/>
    <b v="0"/>
    <n v="2"/>
    <b v="0"/>
    <s v="theater/plays"/>
    <n v="0.11428571428571428"/>
    <n v="40"/>
    <s v="theater"/>
    <x v="6"/>
  </r>
  <r>
    <x v="2"/>
    <s v="US"/>
    <s v="USD"/>
    <n v="1413573010"/>
    <n v="1408389010"/>
    <b v="0"/>
    <n v="4"/>
    <b v="0"/>
    <s v="theater/plays"/>
    <n v="0.12039999999999999"/>
    <n v="75.25"/>
    <s v="theater"/>
    <x v="6"/>
  </r>
  <r>
    <x v="2"/>
    <s v="US"/>
    <s v="USD"/>
    <n v="1448949540"/>
    <n v="1446048367"/>
    <b v="0"/>
    <n v="5"/>
    <b v="0"/>
    <s v="theater/plays"/>
    <n v="0.6"/>
    <n v="60"/>
    <s v="theater"/>
    <x v="6"/>
  </r>
  <r>
    <x v="2"/>
    <s v="US"/>
    <s v="USD"/>
    <n v="1437188400"/>
    <n v="1432100004"/>
    <b v="0"/>
    <n v="2"/>
    <b v="0"/>
    <s v="theater/plays"/>
    <n v="0.3125"/>
    <n v="1250"/>
    <s v="theater"/>
    <x v="6"/>
  </r>
  <r>
    <x v="2"/>
    <s v="GB"/>
    <s v="GBP"/>
    <n v="1473160954"/>
    <n v="1467976954"/>
    <b v="0"/>
    <n v="2"/>
    <b v="0"/>
    <s v="theater/plays"/>
    <n v="4.1999999999999997E-3"/>
    <n v="10.5"/>
    <s v="theater"/>
    <x v="6"/>
  </r>
  <r>
    <x v="2"/>
    <s v="US"/>
    <s v="USD"/>
    <n v="1421781360"/>
    <n v="1419213664"/>
    <b v="0"/>
    <n v="3"/>
    <b v="0"/>
    <s v="theater/plays"/>
    <n v="2.0999999999999999E-3"/>
    <n v="7"/>
    <s v="theater"/>
    <x v="6"/>
  </r>
  <r>
    <x v="2"/>
    <s v="CA"/>
    <s v="CAD"/>
    <n v="1416524325"/>
    <n v="1415228325"/>
    <b v="0"/>
    <n v="0"/>
    <b v="0"/>
    <s v="theater/plays"/>
    <n v="0"/>
    <n v="0"/>
    <s v="theater"/>
    <x v="6"/>
  </r>
  <r>
    <x v="2"/>
    <s v="US"/>
    <s v="USD"/>
    <n v="1428642000"/>
    <n v="1426050982"/>
    <b v="0"/>
    <n v="4"/>
    <b v="0"/>
    <s v="theater/plays"/>
    <n v="0.375"/>
    <n v="56.25"/>
    <s v="theater"/>
    <x v="6"/>
  </r>
  <r>
    <x v="2"/>
    <s v="AU"/>
    <s v="AUD"/>
    <n v="1408596589"/>
    <n v="1406004589"/>
    <b v="0"/>
    <n v="1"/>
    <b v="0"/>
    <s v="theater/plays"/>
    <n v="2.0000000000000001E-4"/>
    <n v="1"/>
    <s v="theater"/>
    <x v="6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x v="2"/>
    <s v="US"/>
    <s v="USD"/>
    <n v="1420938000"/>
    <n v="1418862743"/>
    <b v="0"/>
    <n v="4"/>
    <b v="0"/>
    <s v="theater/plays"/>
    <n v="2.1999999999999999E-2"/>
    <n v="27.5"/>
    <s v="theater"/>
    <x v="6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x v="2"/>
    <s v="US"/>
    <s v="USD"/>
    <n v="1436914815"/>
    <n v="1434322815"/>
    <b v="0"/>
    <n v="1"/>
    <b v="0"/>
    <s v="theater/plays"/>
    <n v="8.0000000000000004E-4"/>
    <n v="16"/>
    <s v="theater"/>
    <x v="6"/>
  </r>
  <r>
    <x v="2"/>
    <s v="US"/>
    <s v="USD"/>
    <n v="1414077391"/>
    <n v="1411485391"/>
    <b v="0"/>
    <n v="1"/>
    <b v="0"/>
    <s v="theater/plays"/>
    <n v="6.6666666666666664E-4"/>
    <n v="1"/>
    <s v="theater"/>
    <x v="6"/>
  </r>
  <r>
    <x v="2"/>
    <s v="US"/>
    <s v="USD"/>
    <n v="1399618380"/>
    <n v="1399058797"/>
    <b v="0"/>
    <n v="0"/>
    <b v="0"/>
    <s v="theater/plays"/>
    <n v="0"/>
    <n v="0"/>
    <s v="theater"/>
    <x v="6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x v="2"/>
    <s v="GB"/>
    <s v="GBP"/>
    <n v="1416081600"/>
    <n v="1413477228"/>
    <b v="0"/>
    <n v="2"/>
    <b v="0"/>
    <s v="theater/plays"/>
    <n v="0.22"/>
    <n v="55"/>
    <s v="theater"/>
    <x v="6"/>
  </r>
  <r>
    <x v="2"/>
    <s v="US"/>
    <s v="USD"/>
    <n v="1475294400"/>
    <n v="1472674285"/>
    <b v="0"/>
    <n v="0"/>
    <b v="0"/>
    <s v="theater/plays"/>
    <n v="0"/>
    <n v="0"/>
    <s v="theater"/>
    <x v="6"/>
  </r>
  <r>
    <x v="2"/>
    <s v="GB"/>
    <s v="GBP"/>
    <n v="1403192031"/>
    <n v="1400600031"/>
    <b v="0"/>
    <n v="21"/>
    <b v="0"/>
    <s v="theater/plays"/>
    <n v="0.1762"/>
    <n v="41.952380952380949"/>
    <s v="theater"/>
    <x v="6"/>
  </r>
  <r>
    <x v="2"/>
    <s v="US"/>
    <s v="USD"/>
    <n v="1467575940"/>
    <n v="1465856639"/>
    <b v="0"/>
    <n v="9"/>
    <b v="0"/>
    <s v="theater/plays"/>
    <n v="0.53"/>
    <n v="88.333333333333329"/>
    <s v="theater"/>
    <x v="6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x v="2"/>
    <s v="US"/>
    <s v="USD"/>
    <n v="1459483140"/>
    <n v="1458178044"/>
    <b v="0"/>
    <n v="4"/>
    <b v="0"/>
    <s v="theater/plays"/>
    <n v="2.5333333333333333E-2"/>
    <n v="23.75"/>
    <s v="theater"/>
    <x v="6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x v="2"/>
    <s v="CA"/>
    <s v="CAD"/>
    <n v="1403539200"/>
    <n v="1400604056"/>
    <b v="0"/>
    <n v="5"/>
    <b v="0"/>
    <s v="theater/plays"/>
    <n v="2.8500000000000001E-2"/>
    <n v="57"/>
    <s v="theater"/>
    <x v="6"/>
  </r>
  <r>
    <x v="2"/>
    <s v="US"/>
    <s v="USD"/>
    <n v="1461205423"/>
    <n v="1456025023"/>
    <b v="0"/>
    <n v="0"/>
    <b v="0"/>
    <s v="theater/plays"/>
    <n v="0"/>
    <n v="0"/>
    <s v="theater"/>
    <x v="6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x v="2"/>
    <s v="GB"/>
    <s v="GBP"/>
    <n v="1403886084"/>
    <n v="1401294084"/>
    <b v="0"/>
    <n v="9"/>
    <b v="0"/>
    <s v="theater/plays"/>
    <n v="1.4210526315789474E-2"/>
    <n v="15"/>
    <s v="theater"/>
    <x v="6"/>
  </r>
  <r>
    <x v="2"/>
    <s v="AU"/>
    <s v="AUD"/>
    <n v="1430316426"/>
    <n v="1427724426"/>
    <b v="0"/>
    <n v="6"/>
    <b v="0"/>
    <s v="theater/plays"/>
    <n v="0.1925"/>
    <n v="64.166666666666671"/>
    <s v="theater"/>
    <x v="6"/>
  </r>
  <r>
    <x v="2"/>
    <s v="US"/>
    <s v="USD"/>
    <n v="1407883811"/>
    <n v="1405291811"/>
    <b v="0"/>
    <n v="4"/>
    <b v="0"/>
    <s v="theater/plays"/>
    <n v="6.7499999999999999E-3"/>
    <n v="6.75"/>
    <s v="theater"/>
    <x v="6"/>
  </r>
  <r>
    <x v="2"/>
    <s v="US"/>
    <s v="USD"/>
    <n v="1463619388"/>
    <n v="1461027388"/>
    <b v="0"/>
    <n v="1"/>
    <b v="0"/>
    <s v="theater/plays"/>
    <n v="1.6666666666666668E-3"/>
    <n v="25"/>
    <s v="theater"/>
    <x v="6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x v="2"/>
    <s v="US"/>
    <s v="USD"/>
    <n v="1484348700"/>
    <n v="1481756855"/>
    <b v="0"/>
    <n v="1"/>
    <b v="0"/>
    <s v="theater/plays"/>
    <n v="0.01"/>
    <n v="34.950000000000003"/>
    <s v="theater"/>
    <x v="6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x v="2"/>
    <s v="US"/>
    <s v="USD"/>
    <n v="1425178800"/>
    <n v="1422374420"/>
    <b v="0"/>
    <n v="6"/>
    <b v="0"/>
    <s v="theater/plays"/>
    <n v="0.16500000000000001"/>
    <n v="27.5"/>
    <s v="theater"/>
    <x v="6"/>
  </r>
  <r>
    <x v="2"/>
    <s v="MX"/>
    <s v="MXN"/>
    <n v="1482779931"/>
    <n v="1480187931"/>
    <b v="0"/>
    <n v="0"/>
    <b v="0"/>
    <s v="theater/plays"/>
    <n v="0"/>
    <n v="0"/>
    <s v="theater"/>
    <x v="6"/>
  </r>
  <r>
    <x v="2"/>
    <s v="GB"/>
    <s v="GBP"/>
    <n v="1408646111"/>
    <n v="1403462111"/>
    <b v="0"/>
    <n v="2"/>
    <b v="0"/>
    <s v="theater/plays"/>
    <n v="4.0000000000000001E-3"/>
    <n v="2"/>
    <s v="theater"/>
    <x v="6"/>
  </r>
  <r>
    <x v="2"/>
    <s v="US"/>
    <s v="USD"/>
    <n v="1431144000"/>
    <n v="1426407426"/>
    <b v="0"/>
    <n v="2"/>
    <b v="0"/>
    <s v="theater/plays"/>
    <n v="1.0571428571428572E-2"/>
    <n v="18.5"/>
    <s v="theater"/>
    <x v="6"/>
  </r>
  <r>
    <x v="2"/>
    <s v="GB"/>
    <s v="GBP"/>
    <n v="1446732975"/>
    <n v="1444137375"/>
    <b v="0"/>
    <n v="21"/>
    <b v="0"/>
    <s v="theater/plays"/>
    <n v="0.26727272727272727"/>
    <n v="35"/>
    <s v="theater"/>
    <x v="6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x v="2"/>
    <s v="US"/>
    <s v="USD"/>
    <n v="1413921060"/>
    <n v="1411499149"/>
    <b v="0"/>
    <n v="0"/>
    <b v="0"/>
    <s v="theater/plays"/>
    <n v="0"/>
    <n v="0"/>
    <s v="theater"/>
    <x v="6"/>
  </r>
  <r>
    <x v="2"/>
    <s v="US"/>
    <s v="USD"/>
    <n v="1482339794"/>
    <n v="1479747794"/>
    <b v="0"/>
    <n v="6"/>
    <b v="0"/>
    <s v="theater/plays"/>
    <n v="8.8999999999999996E-2"/>
    <n v="222.5"/>
    <s v="theater"/>
    <x v="6"/>
  </r>
  <r>
    <x v="2"/>
    <s v="GB"/>
    <s v="GBP"/>
    <n v="1485543242"/>
    <n v="1482951242"/>
    <b v="0"/>
    <n v="0"/>
    <b v="0"/>
    <s v="theater/plays"/>
    <n v="0"/>
    <n v="0"/>
    <s v="theater"/>
    <x v="6"/>
  </r>
  <r>
    <x v="2"/>
    <s v="US"/>
    <s v="USD"/>
    <n v="1466375521"/>
    <n v="1463783521"/>
    <b v="0"/>
    <n v="1"/>
    <b v="0"/>
    <s v="theater/plays"/>
    <n v="1.6666666666666668E-3"/>
    <n v="5"/>
    <s v="theater"/>
    <x v="6"/>
  </r>
  <r>
    <x v="2"/>
    <s v="US"/>
    <s v="USD"/>
    <n v="1465930440"/>
    <n v="1463849116"/>
    <b v="0"/>
    <n v="0"/>
    <b v="0"/>
    <s v="theater/plays"/>
    <n v="0"/>
    <n v="0"/>
    <s v="theater"/>
    <x v="6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x v="2"/>
    <s v="US"/>
    <s v="USD"/>
    <n v="1447542000"/>
    <n v="1446179553"/>
    <b v="0"/>
    <n v="2"/>
    <b v="0"/>
    <s v="theater/plays"/>
    <n v="0.02"/>
    <n v="1.5"/>
    <s v="theater"/>
    <x v="6"/>
  </r>
  <r>
    <x v="2"/>
    <s v="US"/>
    <s v="USD"/>
    <n v="1452795416"/>
    <n v="1450203416"/>
    <b v="0"/>
    <n v="6"/>
    <b v="0"/>
    <s v="theater/plays"/>
    <n v="0.21685714285714286"/>
    <n v="126.5"/>
    <s v="theater"/>
    <x v="6"/>
  </r>
  <r>
    <x v="2"/>
    <s v="IT"/>
    <s v="EUR"/>
    <n v="1476008906"/>
    <n v="1473416906"/>
    <b v="0"/>
    <n v="1"/>
    <b v="0"/>
    <s v="theater/plays"/>
    <n v="3.3333333333333335E-3"/>
    <n v="10"/>
    <s v="theater"/>
    <x v="6"/>
  </r>
  <r>
    <x v="2"/>
    <s v="US"/>
    <s v="USD"/>
    <n v="1427169540"/>
    <n v="1424701775"/>
    <b v="0"/>
    <n v="1"/>
    <b v="0"/>
    <s v="theater/plays"/>
    <n v="2.8571428571428571E-3"/>
    <n v="10"/>
    <s v="theater"/>
    <x v="6"/>
  </r>
  <r>
    <x v="2"/>
    <s v="US"/>
    <s v="USD"/>
    <n v="1448078400"/>
    <n v="1445985299"/>
    <b v="0"/>
    <n v="5"/>
    <b v="0"/>
    <s v="theater/plays"/>
    <n v="4.7E-2"/>
    <n v="9.4"/>
    <s v="theater"/>
    <x v="6"/>
  </r>
  <r>
    <x v="2"/>
    <s v="US"/>
    <s v="USD"/>
    <n v="1468777786"/>
    <n v="1466185786"/>
    <b v="0"/>
    <n v="0"/>
    <b v="0"/>
    <s v="theater/plays"/>
    <n v="0"/>
    <n v="0"/>
    <s v="theater"/>
    <x v="6"/>
  </r>
  <r>
    <x v="2"/>
    <s v="GB"/>
    <s v="GBP"/>
    <n v="1421403960"/>
    <n v="1418827324"/>
    <b v="0"/>
    <n v="3"/>
    <b v="0"/>
    <s v="theater/plays"/>
    <n v="0.108"/>
    <n v="72"/>
    <s v="theater"/>
    <x v="6"/>
  </r>
  <r>
    <x v="2"/>
    <s v="US"/>
    <s v="USD"/>
    <n v="1433093700"/>
    <n v="1430242488"/>
    <b v="0"/>
    <n v="8"/>
    <b v="0"/>
    <s v="theater/plays"/>
    <n v="4.8000000000000001E-2"/>
    <n v="30"/>
    <s v="theater"/>
    <x v="6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x v="2"/>
    <s v="US"/>
    <s v="USD"/>
    <n v="1421410151"/>
    <n v="1418818151"/>
    <b v="0"/>
    <n v="8"/>
    <b v="0"/>
    <s v="theater/plays"/>
    <n v="0.1275"/>
    <n v="25.5"/>
    <s v="theater"/>
    <x v="6"/>
  </r>
  <r>
    <x v="2"/>
    <s v="US"/>
    <s v="USD"/>
    <n v="1428205247"/>
    <n v="1423024847"/>
    <b v="0"/>
    <n v="1"/>
    <b v="0"/>
    <s v="theater/plays"/>
    <n v="1.8181818181818181E-4"/>
    <n v="20"/>
    <s v="theater"/>
    <x v="6"/>
  </r>
  <r>
    <x v="2"/>
    <s v="GB"/>
    <s v="GBP"/>
    <n v="1440272093"/>
    <n v="1435088093"/>
    <b v="0"/>
    <n v="4"/>
    <b v="0"/>
    <s v="theater/plays"/>
    <n v="2.4E-2"/>
    <n v="15"/>
    <s v="theater"/>
    <x v="6"/>
  </r>
  <r>
    <x v="2"/>
    <s v="US"/>
    <s v="USD"/>
    <n v="1413953940"/>
    <n v="1410141900"/>
    <b v="0"/>
    <n v="8"/>
    <b v="0"/>
    <s v="theater/plays"/>
    <n v="0.36499999999999999"/>
    <n v="91.25"/>
    <s v="theater"/>
    <x v="6"/>
  </r>
  <r>
    <x v="2"/>
    <s v="MX"/>
    <s v="MXN"/>
    <n v="1482108350"/>
    <n v="1479516350"/>
    <b v="0"/>
    <n v="1"/>
    <b v="0"/>
    <s v="theater/plays"/>
    <n v="2.6666666666666668E-2"/>
    <n v="800"/>
    <s v="theater"/>
    <x v="6"/>
  </r>
  <r>
    <x v="2"/>
    <s v="GB"/>
    <s v="GBP"/>
    <n v="1488271860"/>
    <n v="1484484219"/>
    <b v="0"/>
    <n v="5"/>
    <b v="0"/>
    <s v="theater/plays"/>
    <n v="0.11428571428571428"/>
    <n v="80"/>
    <s v="theater"/>
    <x v="6"/>
  </r>
  <r>
    <x v="2"/>
    <s v="GB"/>
    <s v="GBP"/>
    <n v="1454284500"/>
    <n v="1449431237"/>
    <b v="0"/>
    <n v="0"/>
    <b v="0"/>
    <s v="theater/plays"/>
    <n v="0"/>
    <n v="0"/>
    <s v="theater"/>
    <x v="6"/>
  </r>
  <r>
    <x v="2"/>
    <s v="US"/>
    <s v="USD"/>
    <n v="1465060797"/>
    <n v="1462468797"/>
    <b v="0"/>
    <n v="0"/>
    <b v="0"/>
    <s v="theater/plays"/>
    <n v="0"/>
    <n v="0"/>
    <s v="theater"/>
    <x v="6"/>
  </r>
  <r>
    <x v="2"/>
    <s v="US"/>
    <s v="USD"/>
    <n v="1472847873"/>
    <n v="1468959873"/>
    <b v="0"/>
    <n v="1"/>
    <b v="0"/>
    <s v="theater/plays"/>
    <n v="1.1111111111111112E-2"/>
    <n v="50"/>
    <s v="theater"/>
    <x v="6"/>
  </r>
  <r>
    <x v="2"/>
    <s v="US"/>
    <s v="USD"/>
    <n v="1414205990"/>
    <n v="1413341990"/>
    <b v="0"/>
    <n v="0"/>
    <b v="0"/>
    <s v="theater/plays"/>
    <n v="0"/>
    <n v="0"/>
    <s v="theater"/>
    <x v="6"/>
  </r>
  <r>
    <x v="2"/>
    <s v="US"/>
    <s v="USD"/>
    <n v="1485380482"/>
    <n v="1482788482"/>
    <b v="0"/>
    <n v="0"/>
    <b v="0"/>
    <s v="theater/plays"/>
    <n v="0"/>
    <n v="0"/>
    <s v="theater"/>
    <x v="6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x v="2"/>
    <s v="US"/>
    <s v="USD"/>
    <n v="1440613920"/>
    <n v="1435953566"/>
    <b v="0"/>
    <n v="6"/>
    <b v="0"/>
    <s v="theater/plays"/>
    <n v="0.1"/>
    <n v="16.666666666666668"/>
    <s v="theater"/>
    <x v="6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x v="2"/>
    <s v="US"/>
    <s v="USD"/>
    <n v="1411596001"/>
    <n v="1409608801"/>
    <b v="0"/>
    <n v="4"/>
    <b v="0"/>
    <s v="theater/plays"/>
    <n v="2.0500000000000001E-2"/>
    <n v="10.25"/>
    <s v="theater"/>
    <x v="6"/>
  </r>
  <r>
    <x v="2"/>
    <s v="US"/>
    <s v="USD"/>
    <n v="1488517200"/>
    <n v="1485909937"/>
    <b v="0"/>
    <n v="1"/>
    <b v="0"/>
    <s v="theater/plays"/>
    <n v="1.9666666666666666E-2"/>
    <n v="59"/>
    <s v="theater"/>
    <x v="6"/>
  </r>
  <r>
    <x v="2"/>
    <s v="GB"/>
    <s v="GBP"/>
    <n v="1448805404"/>
    <n v="1446209804"/>
    <b v="0"/>
    <n v="0"/>
    <b v="0"/>
    <s v="theater/plays"/>
    <n v="0"/>
    <n v="0"/>
    <s v="theater"/>
    <x v="6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x v="2"/>
    <s v="IE"/>
    <s v="EUR"/>
    <n v="1456617600"/>
    <n v="1454280186"/>
    <b v="0"/>
    <n v="1"/>
    <b v="0"/>
    <s v="theater/plays"/>
    <n v="4.0000000000000002E-4"/>
    <n v="1"/>
    <s v="theater"/>
    <x v="6"/>
  </r>
  <r>
    <x v="2"/>
    <s v="US"/>
    <s v="USD"/>
    <n v="1452234840"/>
    <n v="1450619123"/>
    <b v="0"/>
    <n v="3"/>
    <b v="0"/>
    <s v="theater/plays"/>
    <n v="2E-3"/>
    <n v="1"/>
    <s v="theater"/>
    <x v="6"/>
  </r>
  <r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  <r>
    <m/>
    <m/>
    <m/>
    <m/>
    <m/>
    <x v="4"/>
    <m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D7E59-5A3E-4F76-A5B0-4DCD1767D1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2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Category" fld="11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BA6C6-AC1B-448F-9BE1-A733E2C6F45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3"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61A52-944F-41A2-A08A-A11D933912C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A278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style="7" customWidth="1"/>
    <col min="16" max="16" width="19.85546875" customWidth="1"/>
    <col min="17" max="17" width="15.85546875" style="8" customWidth="1"/>
    <col min="18" max="18" width="22.7109375" style="8" customWidth="1"/>
    <col min="19" max="19" width="32.42578125" customWidth="1"/>
    <col min="20" max="20" width="3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0" t="s">
        <v>8308</v>
      </c>
      <c r="R1" s="10" t="s">
        <v>8309</v>
      </c>
      <c r="S1" s="10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IFERROR(E2/L2, 0)</f>
        <v>63.917582417582416</v>
      </c>
      <c r="Q2" s="8" t="str">
        <f>LEFT(N2,12)</f>
        <v>film &amp; video</v>
      </c>
      <c r="R2" s="8" t="str">
        <f>RIGHT(N2,10)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IFERROR(E3/L3, 0)</f>
        <v>185.48101265822785</v>
      </c>
      <c r="Q3" s="8" t="str">
        <f t="shared" ref="Q3:Q66" si="2">LEFT(N3,12)</f>
        <v>film &amp; video</v>
      </c>
      <c r="R3" s="8" t="str">
        <f t="shared" ref="R3:R61" si="3">RIGHT(N3,10)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s="8" t="str">
        <f t="shared" si="2"/>
        <v>film &amp; video</v>
      </c>
      <c r="R62" s="8" t="str">
        <f>RIGHT(N62,6)</f>
        <v>shorts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s="8" t="str">
        <f t="shared" si="2"/>
        <v>film &amp; video</v>
      </c>
      <c r="R63" s="8" t="str">
        <f t="shared" ref="R63:R121" si="6">RIGHT(N63,6)</f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s="8" t="str">
        <f t="shared" si="2"/>
        <v>film &amp; video</v>
      </c>
      <c r="R64" s="8" t="str">
        <f t="shared" si="6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s="8" t="str">
        <f t="shared" si="2"/>
        <v>film &amp; video</v>
      </c>
      <c r="R65" s="8" t="str">
        <f t="shared" si="6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s="8" t="str">
        <f t="shared" si="2"/>
        <v>film &amp; video</v>
      </c>
      <c r="R66" s="8" t="str">
        <f t="shared" si="6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 s="9">
        <f t="shared" ref="P67:P130" si="8">IFERROR(E67/L67, 0)</f>
        <v>132.05263157894737</v>
      </c>
      <c r="Q67" s="8" t="str">
        <f t="shared" ref="Q67:Q130" si="9">LEFT(N67,12)</f>
        <v>film &amp; video</v>
      </c>
      <c r="R67" s="8" t="str">
        <f t="shared" si="6"/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9">
        <f t="shared" si="8"/>
        <v>91.230769230769226</v>
      </c>
      <c r="Q68" s="8" t="str">
        <f t="shared" si="9"/>
        <v>film &amp; video</v>
      </c>
      <c r="R68" s="8" t="str">
        <f t="shared" si="6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9">
        <f t="shared" si="8"/>
        <v>116.25</v>
      </c>
      <c r="Q69" s="8" t="str">
        <f t="shared" si="9"/>
        <v>film &amp; video</v>
      </c>
      <c r="R69" s="8" t="str">
        <f t="shared" si="6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9">
        <f t="shared" si="8"/>
        <v>21.194444444444443</v>
      </c>
      <c r="Q70" s="8" t="str">
        <f t="shared" si="9"/>
        <v>film &amp; video</v>
      </c>
      <c r="R70" s="8" t="str">
        <f t="shared" si="6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9">
        <f t="shared" si="8"/>
        <v>62.327134831460668</v>
      </c>
      <c r="Q71" s="8" t="str">
        <f t="shared" si="9"/>
        <v>film &amp; video</v>
      </c>
      <c r="R71" s="8" t="str">
        <f t="shared" si="6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9">
        <f t="shared" si="8"/>
        <v>37.411764705882355</v>
      </c>
      <c r="Q72" s="8" t="str">
        <f t="shared" si="9"/>
        <v>film &amp; video</v>
      </c>
      <c r="R72" s="8" t="str">
        <f t="shared" si="6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9">
        <f t="shared" si="8"/>
        <v>69.71875</v>
      </c>
      <c r="Q73" s="8" t="str">
        <f t="shared" si="9"/>
        <v>film &amp; video</v>
      </c>
      <c r="R73" s="8" t="str">
        <f t="shared" si="6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9">
        <f t="shared" si="8"/>
        <v>58.170731707317074</v>
      </c>
      <c r="Q74" s="8" t="str">
        <f t="shared" si="9"/>
        <v>film &amp; video</v>
      </c>
      <c r="R74" s="8" t="str">
        <f t="shared" si="6"/>
        <v>shorts</v>
      </c>
      <c r="S74" s="14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9">
        <f t="shared" si="8"/>
        <v>50</v>
      </c>
      <c r="Q75" s="8" t="str">
        <f t="shared" si="9"/>
        <v>film &amp; video</v>
      </c>
      <c r="R75" s="8" t="str">
        <f t="shared" si="6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9">
        <f t="shared" si="8"/>
        <v>19.471034482758618</v>
      </c>
      <c r="Q76" s="8" t="str">
        <f t="shared" si="9"/>
        <v>film &amp; video</v>
      </c>
      <c r="R76" s="8" t="str">
        <f t="shared" si="6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9">
        <f t="shared" si="8"/>
        <v>85.957446808510639</v>
      </c>
      <c r="Q77" s="8" t="str">
        <f t="shared" si="9"/>
        <v>film &amp; video</v>
      </c>
      <c r="R77" s="8" t="str">
        <f t="shared" si="6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9">
        <f t="shared" si="8"/>
        <v>30.666666666666668</v>
      </c>
      <c r="Q78" s="8" t="str">
        <f t="shared" si="9"/>
        <v>film &amp; video</v>
      </c>
      <c r="R78" s="8" t="str">
        <f t="shared" si="6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9">
        <f t="shared" si="8"/>
        <v>60.384615384615387</v>
      </c>
      <c r="Q79" s="8" t="str">
        <f t="shared" si="9"/>
        <v>film &amp; video</v>
      </c>
      <c r="R79" s="8" t="str">
        <f t="shared" si="6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9">
        <f t="shared" si="8"/>
        <v>38.6</v>
      </c>
      <c r="Q80" s="8" t="str">
        <f t="shared" si="9"/>
        <v>film &amp; video</v>
      </c>
      <c r="R80" s="8" t="str">
        <f t="shared" si="6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9">
        <f t="shared" si="8"/>
        <v>40.268292682926827</v>
      </c>
      <c r="Q81" s="8" t="str">
        <f t="shared" si="9"/>
        <v>film &amp; video</v>
      </c>
      <c r="R81" s="8" t="str">
        <f t="shared" si="6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9">
        <f t="shared" si="8"/>
        <v>273.82978723404256</v>
      </c>
      <c r="Q82" s="8" t="str">
        <f t="shared" si="9"/>
        <v>film &amp; video</v>
      </c>
      <c r="R82" s="8" t="str">
        <f t="shared" si="6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9">
        <f t="shared" si="8"/>
        <v>53.035714285714285</v>
      </c>
      <c r="Q83" s="8" t="str">
        <f t="shared" si="9"/>
        <v>film &amp; video</v>
      </c>
      <c r="R83" s="8" t="str">
        <f t="shared" si="6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9">
        <f t="shared" si="8"/>
        <v>40.005000000000003</v>
      </c>
      <c r="Q84" s="8" t="str">
        <f t="shared" si="9"/>
        <v>film &amp; video</v>
      </c>
      <c r="R84" s="8" t="str">
        <f t="shared" si="6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9">
        <f t="shared" si="8"/>
        <v>15.76923076923077</v>
      </c>
      <c r="Q85" s="8" t="str">
        <f t="shared" si="9"/>
        <v>film &amp; video</v>
      </c>
      <c r="R85" s="8" t="str">
        <f t="shared" si="6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9">
        <f t="shared" si="8"/>
        <v>71.428571428571431</v>
      </c>
      <c r="Q86" s="8" t="str">
        <f t="shared" si="9"/>
        <v>film &amp; video</v>
      </c>
      <c r="R86" s="8" t="str">
        <f t="shared" si="6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9">
        <f t="shared" si="8"/>
        <v>71.714285714285708</v>
      </c>
      <c r="Q87" s="8" t="str">
        <f t="shared" si="9"/>
        <v>film &amp; video</v>
      </c>
      <c r="R87" s="8" t="str">
        <f t="shared" si="6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9">
        <f t="shared" si="8"/>
        <v>375.76470588235293</v>
      </c>
      <c r="Q88" s="8" t="str">
        <f t="shared" si="9"/>
        <v>film &amp; video</v>
      </c>
      <c r="R88" s="8" t="str">
        <f t="shared" si="6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9">
        <f t="shared" si="8"/>
        <v>104.6</v>
      </c>
      <c r="Q89" s="8" t="str">
        <f t="shared" si="9"/>
        <v>film &amp; video</v>
      </c>
      <c r="R89" s="8" t="str">
        <f t="shared" si="6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9">
        <f t="shared" si="8"/>
        <v>60</v>
      </c>
      <c r="Q90" s="8" t="str">
        <f t="shared" si="9"/>
        <v>film &amp; video</v>
      </c>
      <c r="R90" s="8" t="str">
        <f t="shared" si="6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9">
        <f t="shared" si="8"/>
        <v>123.28571428571429</v>
      </c>
      <c r="Q91" s="8" t="str">
        <f t="shared" si="9"/>
        <v>film &amp; video</v>
      </c>
      <c r="R91" s="8" t="str">
        <f t="shared" si="6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9">
        <f t="shared" si="8"/>
        <v>31.375</v>
      </c>
      <c r="Q92" s="8" t="str">
        <f t="shared" si="9"/>
        <v>film &amp; video</v>
      </c>
      <c r="R92" s="8" t="str">
        <f t="shared" si="6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9">
        <f t="shared" si="8"/>
        <v>78.260869565217391</v>
      </c>
      <c r="Q93" s="8" t="str">
        <f t="shared" si="9"/>
        <v>film &amp; video</v>
      </c>
      <c r="R93" s="8" t="str">
        <f t="shared" si="6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9">
        <f t="shared" si="8"/>
        <v>122.32558139534883</v>
      </c>
      <c r="Q94" s="8" t="str">
        <f t="shared" si="9"/>
        <v>film &amp; video</v>
      </c>
      <c r="R94" s="8" t="str">
        <f t="shared" si="6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9">
        <f t="shared" si="8"/>
        <v>73.733333333333334</v>
      </c>
      <c r="Q95" s="8" t="str">
        <f t="shared" si="9"/>
        <v>film &amp; video</v>
      </c>
      <c r="R95" s="8" t="str">
        <f t="shared" si="6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9">
        <f t="shared" si="8"/>
        <v>21.666666666666668</v>
      </c>
      <c r="Q96" s="8" t="str">
        <f t="shared" si="9"/>
        <v>film &amp; video</v>
      </c>
      <c r="R96" s="8" t="str">
        <f t="shared" si="6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9">
        <f t="shared" si="8"/>
        <v>21.904761904761905</v>
      </c>
      <c r="Q97" s="8" t="str">
        <f t="shared" si="9"/>
        <v>film &amp; video</v>
      </c>
      <c r="R97" s="8" t="str">
        <f t="shared" si="6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9">
        <f t="shared" si="8"/>
        <v>50.588235294117645</v>
      </c>
      <c r="Q98" s="8" t="str">
        <f t="shared" si="9"/>
        <v>film &amp; video</v>
      </c>
      <c r="R98" s="8" t="str">
        <f t="shared" si="6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9">
        <f t="shared" si="8"/>
        <v>53.125</v>
      </c>
      <c r="Q99" s="8" t="str">
        <f t="shared" si="9"/>
        <v>film &amp; video</v>
      </c>
      <c r="R99" s="8" t="str">
        <f t="shared" si="6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9">
        <f t="shared" si="8"/>
        <v>56.666666666666664</v>
      </c>
      <c r="Q100" s="8" t="str">
        <f t="shared" si="9"/>
        <v>film &amp; video</v>
      </c>
      <c r="R100" s="8" t="str">
        <f t="shared" si="6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9">
        <f t="shared" si="8"/>
        <v>40.776666666666664</v>
      </c>
      <c r="Q101" s="8" t="str">
        <f t="shared" si="9"/>
        <v>film &amp; video</v>
      </c>
      <c r="R101" s="8" t="str">
        <f t="shared" si="6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9">
        <f t="shared" si="8"/>
        <v>192.30769230769232</v>
      </c>
      <c r="Q102" s="8" t="str">
        <f t="shared" si="9"/>
        <v>film &amp; video</v>
      </c>
      <c r="R102" s="8" t="str">
        <f t="shared" si="6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9">
        <f t="shared" si="8"/>
        <v>100</v>
      </c>
      <c r="Q103" s="8" t="str">
        <f t="shared" si="9"/>
        <v>film &amp; video</v>
      </c>
      <c r="R103" s="8" t="str">
        <f t="shared" si="6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9">
        <f t="shared" si="8"/>
        <v>117.92307692307692</v>
      </c>
      <c r="Q104" s="8" t="str">
        <f t="shared" si="9"/>
        <v>film &amp; video</v>
      </c>
      <c r="R104" s="8" t="str">
        <f t="shared" si="6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9">
        <f t="shared" si="8"/>
        <v>27.897959183673468</v>
      </c>
      <c r="Q105" s="8" t="str">
        <f t="shared" si="9"/>
        <v>film &amp; video</v>
      </c>
      <c r="R105" s="8" t="str">
        <f t="shared" si="6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9">
        <f t="shared" si="8"/>
        <v>60</v>
      </c>
      <c r="Q106" s="8" t="str">
        <f t="shared" si="9"/>
        <v>film &amp; video</v>
      </c>
      <c r="R106" s="8" t="str">
        <f t="shared" si="6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9">
        <f t="shared" si="8"/>
        <v>39.383333333333333</v>
      </c>
      <c r="Q107" s="8" t="str">
        <f t="shared" si="9"/>
        <v>film &amp; video</v>
      </c>
      <c r="R107" s="8" t="str">
        <f t="shared" si="6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9">
        <f t="shared" si="8"/>
        <v>186.11111111111111</v>
      </c>
      <c r="Q108" s="8" t="str">
        <f t="shared" si="9"/>
        <v>film &amp; video</v>
      </c>
      <c r="R108" s="8" t="str">
        <f t="shared" si="6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9">
        <f t="shared" si="8"/>
        <v>111.37681159420291</v>
      </c>
      <c r="Q109" s="8" t="str">
        <f t="shared" si="9"/>
        <v>film &amp; video</v>
      </c>
      <c r="R109" s="8" t="str">
        <f t="shared" si="6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9">
        <f t="shared" si="8"/>
        <v>78.723404255319153</v>
      </c>
      <c r="Q110" s="8" t="str">
        <f t="shared" si="9"/>
        <v>film &amp; video</v>
      </c>
      <c r="R110" s="8" t="str">
        <f t="shared" si="6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9">
        <f t="shared" si="8"/>
        <v>46.702127659574465</v>
      </c>
      <c r="Q111" s="8" t="str">
        <f t="shared" si="9"/>
        <v>film &amp; video</v>
      </c>
      <c r="R111" s="8" t="str">
        <f t="shared" si="6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9">
        <f t="shared" si="8"/>
        <v>65.384615384615387</v>
      </c>
      <c r="Q112" s="8" t="str">
        <f t="shared" si="9"/>
        <v>film &amp; video</v>
      </c>
      <c r="R112" s="8" t="str">
        <f t="shared" si="6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9">
        <f t="shared" si="8"/>
        <v>102.0754716981132</v>
      </c>
      <c r="Q113" s="8" t="str">
        <f t="shared" si="9"/>
        <v>film &amp; video</v>
      </c>
      <c r="R113" s="8" t="str">
        <f t="shared" si="6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9">
        <f t="shared" si="8"/>
        <v>64.197530864197532</v>
      </c>
      <c r="Q114" s="8" t="str">
        <f t="shared" si="9"/>
        <v>film &amp; video</v>
      </c>
      <c r="R114" s="8" t="str">
        <f t="shared" si="6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9">
        <f t="shared" si="8"/>
        <v>90.384615384615387</v>
      </c>
      <c r="Q115" s="8" t="str">
        <f t="shared" si="9"/>
        <v>film &amp; video</v>
      </c>
      <c r="R115" s="8" t="str">
        <f t="shared" si="6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9">
        <f t="shared" si="8"/>
        <v>88.571428571428569</v>
      </c>
      <c r="Q116" s="8" t="str">
        <f t="shared" si="9"/>
        <v>film &amp; video</v>
      </c>
      <c r="R116" s="8" t="str">
        <f t="shared" si="6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9">
        <f t="shared" si="8"/>
        <v>28.727272727272727</v>
      </c>
      <c r="Q117" s="8" t="str">
        <f t="shared" si="9"/>
        <v>film &amp; video</v>
      </c>
      <c r="R117" s="8" t="str">
        <f t="shared" si="6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9">
        <f t="shared" si="8"/>
        <v>69.78947368421052</v>
      </c>
      <c r="Q118" s="8" t="str">
        <f t="shared" si="9"/>
        <v>film &amp; video</v>
      </c>
      <c r="R118" s="8" t="str">
        <f t="shared" si="6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9">
        <f t="shared" si="8"/>
        <v>167.48962962962963</v>
      </c>
      <c r="Q119" s="8" t="str">
        <f t="shared" si="9"/>
        <v>film &amp; video</v>
      </c>
      <c r="R119" s="8" t="str">
        <f t="shared" si="6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9">
        <f t="shared" si="8"/>
        <v>144.91230769230768</v>
      </c>
      <c r="Q120" s="8" t="str">
        <f t="shared" si="9"/>
        <v>film &amp; video</v>
      </c>
      <c r="R120" s="8" t="str">
        <f t="shared" si="6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9">
        <f t="shared" si="8"/>
        <v>91.840540540540545</v>
      </c>
      <c r="Q121" s="8" t="str">
        <f t="shared" si="9"/>
        <v>film &amp; video</v>
      </c>
      <c r="R121" s="8" t="str">
        <f t="shared" si="6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9">
        <f t="shared" si="8"/>
        <v>10</v>
      </c>
      <c r="Q122" s="8" t="str">
        <f t="shared" si="9"/>
        <v>film &amp; video</v>
      </c>
      <c r="R122" s="8" t="str">
        <f>RIGHT(N122,15)</f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9">
        <f t="shared" si="8"/>
        <v>1</v>
      </c>
      <c r="Q123" s="8" t="str">
        <f t="shared" si="9"/>
        <v>film &amp; video</v>
      </c>
      <c r="R123" s="8" t="str">
        <f t="shared" ref="R123:R161" si="12">RIGHT(N123,15)</f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9">
        <f t="shared" si="8"/>
        <v>0</v>
      </c>
      <c r="Q124" s="8" t="str">
        <f t="shared" si="9"/>
        <v>film &amp; video</v>
      </c>
      <c r="R124" s="8" t="str">
        <f t="shared" si="12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9">
        <f t="shared" si="8"/>
        <v>25.166666666666668</v>
      </c>
      <c r="Q125" s="8" t="str">
        <f t="shared" si="9"/>
        <v>film &amp; video</v>
      </c>
      <c r="R125" s="8" t="str">
        <f t="shared" si="12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9">
        <f t="shared" si="8"/>
        <v>0</v>
      </c>
      <c r="Q126" s="8" t="str">
        <f t="shared" si="9"/>
        <v>film &amp; video</v>
      </c>
      <c r="R126" s="8" t="str">
        <f t="shared" si="12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9">
        <f t="shared" si="8"/>
        <v>11.666666666666666</v>
      </c>
      <c r="Q127" s="8" t="str">
        <f t="shared" si="9"/>
        <v>film &amp; video</v>
      </c>
      <c r="R127" s="8" t="str">
        <f t="shared" si="12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9">
        <f t="shared" si="8"/>
        <v>106.69230769230769</v>
      </c>
      <c r="Q128" s="8" t="str">
        <f t="shared" si="9"/>
        <v>film &amp; video</v>
      </c>
      <c r="R128" s="8" t="str">
        <f t="shared" si="12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9">
        <f t="shared" si="8"/>
        <v>47.5</v>
      </c>
      <c r="Q129" s="8" t="str">
        <f t="shared" si="9"/>
        <v>film &amp; video</v>
      </c>
      <c r="R129" s="8" t="str">
        <f t="shared" si="12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9">
        <f t="shared" si="8"/>
        <v>311.16666666666669</v>
      </c>
      <c r="Q130" s="8" t="str">
        <f t="shared" si="9"/>
        <v>film &amp; video</v>
      </c>
      <c r="R130" s="8" t="str">
        <f t="shared" si="12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E131/D131</f>
        <v>0</v>
      </c>
      <c r="P131" s="9">
        <f t="shared" ref="P131:P194" si="14">IFERROR(E131/L131, 0)</f>
        <v>0</v>
      </c>
      <c r="Q131" s="8" t="str">
        <f t="shared" ref="Q131:Q194" si="15">LEFT(N131,12)</f>
        <v>film &amp; video</v>
      </c>
      <c r="R131" s="8" t="str">
        <f t="shared" si="12"/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9">
        <f t="shared" si="14"/>
        <v>0</v>
      </c>
      <c r="Q132" s="8" t="str">
        <f t="shared" si="15"/>
        <v>film &amp; video</v>
      </c>
      <c r="R132" s="8" t="str">
        <f t="shared" si="12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9">
        <f t="shared" si="14"/>
        <v>0</v>
      </c>
      <c r="Q133" s="8" t="str">
        <f t="shared" si="15"/>
        <v>film &amp; video</v>
      </c>
      <c r="R133" s="8" t="str">
        <f t="shared" si="12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9.5687499999999995E-2</v>
      </c>
      <c r="P134" s="9">
        <f t="shared" si="14"/>
        <v>94.506172839506178</v>
      </c>
      <c r="Q134" s="8" t="str">
        <f t="shared" si="15"/>
        <v>film &amp; video</v>
      </c>
      <c r="R134" s="8" t="str">
        <f t="shared" si="12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9">
        <f t="shared" si="14"/>
        <v>0</v>
      </c>
      <c r="Q135" s="8" t="str">
        <f t="shared" si="15"/>
        <v>film &amp; video</v>
      </c>
      <c r="R135" s="8" t="str">
        <f t="shared" si="12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9">
        <f t="shared" si="14"/>
        <v>0</v>
      </c>
      <c r="Q136" s="8" t="str">
        <f t="shared" si="15"/>
        <v>film &amp; video</v>
      </c>
      <c r="R136" s="8" t="str">
        <f t="shared" si="12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0.13433333333333333</v>
      </c>
      <c r="P137" s="9">
        <f t="shared" si="14"/>
        <v>80.599999999999994</v>
      </c>
      <c r="Q137" s="8" t="str">
        <f t="shared" si="15"/>
        <v>film &amp; video</v>
      </c>
      <c r="R137" s="8" t="str">
        <f t="shared" si="12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9">
        <f t="shared" si="14"/>
        <v>0</v>
      </c>
      <c r="Q138" s="8" t="str">
        <f t="shared" si="15"/>
        <v>film &amp; video</v>
      </c>
      <c r="R138" s="8" t="str">
        <f t="shared" si="12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9">
        <f t="shared" si="14"/>
        <v>0</v>
      </c>
      <c r="Q139" s="8" t="str">
        <f t="shared" si="15"/>
        <v>film &amp; video</v>
      </c>
      <c r="R139" s="8" t="str">
        <f t="shared" si="12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3.1413333333333335E-2</v>
      </c>
      <c r="P140" s="9">
        <f t="shared" si="14"/>
        <v>81.241379310344826</v>
      </c>
      <c r="Q140" s="8" t="str">
        <f t="shared" si="15"/>
        <v>film &amp; video</v>
      </c>
      <c r="R140" s="8" t="str">
        <f t="shared" si="12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</v>
      </c>
      <c r="P141" s="9">
        <f t="shared" si="14"/>
        <v>500</v>
      </c>
      <c r="Q141" s="8" t="str">
        <f t="shared" si="15"/>
        <v>film &amp; video</v>
      </c>
      <c r="R141" s="8" t="str">
        <f t="shared" si="12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9">
        <f t="shared" si="14"/>
        <v>0</v>
      </c>
      <c r="Q142" s="8" t="str">
        <f t="shared" si="15"/>
        <v>film &amp; video</v>
      </c>
      <c r="R142" s="8" t="str">
        <f t="shared" si="12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0.10775</v>
      </c>
      <c r="P143" s="9">
        <f t="shared" si="14"/>
        <v>46.178571428571431</v>
      </c>
      <c r="Q143" s="8" t="str">
        <f t="shared" si="15"/>
        <v>film &amp; video</v>
      </c>
      <c r="R143" s="8" t="str">
        <f t="shared" si="12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3.3333333333333335E-3</v>
      </c>
      <c r="P144" s="9">
        <f t="shared" si="14"/>
        <v>10</v>
      </c>
      <c r="Q144" s="8" t="str">
        <f t="shared" si="15"/>
        <v>film &amp; video</v>
      </c>
      <c r="R144" s="8" t="str">
        <f t="shared" si="12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9">
        <f t="shared" si="14"/>
        <v>0</v>
      </c>
      <c r="Q145" s="8" t="str">
        <f t="shared" si="15"/>
        <v>film &amp; video</v>
      </c>
      <c r="R145" s="8" t="str">
        <f t="shared" si="12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0.27600000000000002</v>
      </c>
      <c r="P146" s="9">
        <f t="shared" si="14"/>
        <v>55.945945945945944</v>
      </c>
      <c r="Q146" s="8" t="str">
        <f t="shared" si="15"/>
        <v>film &amp; video</v>
      </c>
      <c r="R146" s="8" t="str">
        <f t="shared" si="12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7.5111111111111115E-2</v>
      </c>
      <c r="P147" s="9">
        <f t="shared" si="14"/>
        <v>37.555555555555557</v>
      </c>
      <c r="Q147" s="8" t="str">
        <f t="shared" si="15"/>
        <v>film &amp; video</v>
      </c>
      <c r="R147" s="8" t="str">
        <f t="shared" si="12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5.7499999999999999E-3</v>
      </c>
      <c r="P148" s="9">
        <f t="shared" si="14"/>
        <v>38.333333333333336</v>
      </c>
      <c r="Q148" s="8" t="str">
        <f t="shared" si="15"/>
        <v>film &amp; video</v>
      </c>
      <c r="R148" s="8" t="str">
        <f t="shared" si="12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9">
        <f t="shared" si="14"/>
        <v>0</v>
      </c>
      <c r="Q149" s="8" t="str">
        <f t="shared" si="15"/>
        <v>film &amp; video</v>
      </c>
      <c r="R149" s="8" t="str">
        <f t="shared" si="12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8.0000000000000004E-4</v>
      </c>
      <c r="P150" s="9">
        <f t="shared" si="14"/>
        <v>20</v>
      </c>
      <c r="Q150" s="8" t="str">
        <f t="shared" si="15"/>
        <v>film &amp; video</v>
      </c>
      <c r="R150" s="8" t="str">
        <f t="shared" si="12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9.1999999999999998E-3</v>
      </c>
      <c r="P151" s="9">
        <f t="shared" si="14"/>
        <v>15.333333333333334</v>
      </c>
      <c r="Q151" s="8" t="str">
        <f t="shared" si="15"/>
        <v>film &amp; video</v>
      </c>
      <c r="R151" s="8" t="str">
        <f t="shared" si="12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0.23163076923076922</v>
      </c>
      <c r="P152" s="9">
        <f t="shared" si="14"/>
        <v>449.43283582089555</v>
      </c>
      <c r="Q152" s="8" t="str">
        <f t="shared" si="15"/>
        <v>film &amp; video</v>
      </c>
      <c r="R152" s="8" t="str">
        <f t="shared" si="12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5.5999999999999995E-4</v>
      </c>
      <c r="P153" s="9">
        <f t="shared" si="14"/>
        <v>28</v>
      </c>
      <c r="Q153" s="8" t="str">
        <f t="shared" si="15"/>
        <v>film &amp; video</v>
      </c>
      <c r="R153" s="8" t="str">
        <f t="shared" si="12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7.8947368421052633E-5</v>
      </c>
      <c r="P154" s="9">
        <f t="shared" si="14"/>
        <v>15</v>
      </c>
      <c r="Q154" s="8" t="str">
        <f t="shared" si="15"/>
        <v>film &amp; video</v>
      </c>
      <c r="R154" s="8" t="str">
        <f t="shared" si="12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7.1799999999999998E-3</v>
      </c>
      <c r="P155" s="9">
        <f t="shared" si="14"/>
        <v>35.9</v>
      </c>
      <c r="Q155" s="8" t="str">
        <f t="shared" si="15"/>
        <v>film &amp; video</v>
      </c>
      <c r="R155" s="8" t="str">
        <f t="shared" si="12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2.6666666666666668E-2</v>
      </c>
      <c r="P156" s="9">
        <f t="shared" si="14"/>
        <v>13.333333333333334</v>
      </c>
      <c r="Q156" s="8" t="str">
        <f t="shared" si="15"/>
        <v>film &amp; video</v>
      </c>
      <c r="R156" s="8" t="str">
        <f t="shared" si="12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6.0000000000000002E-5</v>
      </c>
      <c r="P157" s="9">
        <f t="shared" si="14"/>
        <v>20.25</v>
      </c>
      <c r="Q157" s="8" t="str">
        <f t="shared" si="15"/>
        <v>film &amp; video</v>
      </c>
      <c r="R157" s="8" t="str">
        <f t="shared" si="12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5.0999999999999997E-2</v>
      </c>
      <c r="P158" s="9">
        <f t="shared" si="14"/>
        <v>119</v>
      </c>
      <c r="Q158" s="8" t="str">
        <f t="shared" si="15"/>
        <v>film &amp; video</v>
      </c>
      <c r="R158" s="8" t="str">
        <f t="shared" si="12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 s="9">
        <f t="shared" si="14"/>
        <v>4</v>
      </c>
      <c r="Q159" s="8" t="str">
        <f t="shared" si="15"/>
        <v>film &amp; video</v>
      </c>
      <c r="R159" s="8" t="str">
        <f t="shared" si="12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9">
        <f t="shared" si="14"/>
        <v>0</v>
      </c>
      <c r="Q160" s="8" t="str">
        <f t="shared" si="15"/>
        <v>film &amp; video</v>
      </c>
      <c r="R160" s="8" t="str">
        <f t="shared" si="12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 s="9">
        <f t="shared" si="14"/>
        <v>10</v>
      </c>
      <c r="Q161" s="8" t="str">
        <f t="shared" si="15"/>
        <v>film &amp; video</v>
      </c>
      <c r="R161" s="8" t="str">
        <f t="shared" si="12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9">
        <f t="shared" si="14"/>
        <v>0</v>
      </c>
      <c r="Q162" s="8" t="str">
        <f t="shared" si="15"/>
        <v>film &amp; video</v>
      </c>
      <c r="R162" s="8" t="str">
        <f>RIGHT(N162,5)</f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 s="9">
        <f t="shared" si="14"/>
        <v>5</v>
      </c>
      <c r="Q163" s="8" t="str">
        <f t="shared" si="15"/>
        <v>film &amp; video</v>
      </c>
      <c r="R163" s="8" t="str">
        <f t="shared" ref="R163:R226" si="18">RIGHT(N163,5)</f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 s="9">
        <f t="shared" si="14"/>
        <v>43.5</v>
      </c>
      <c r="Q164" s="8" t="str">
        <f t="shared" si="15"/>
        <v>film &amp; video</v>
      </c>
      <c r="R164" s="8" t="str">
        <f t="shared" si="18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9">
        <f t="shared" si="14"/>
        <v>0</v>
      </c>
      <c r="Q165" s="8" t="str">
        <f t="shared" si="15"/>
        <v>film &amp; video</v>
      </c>
      <c r="R165" s="8" t="str">
        <f t="shared" si="18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 s="9">
        <f t="shared" si="14"/>
        <v>91.428571428571431</v>
      </c>
      <c r="Q166" s="8" t="str">
        <f t="shared" si="15"/>
        <v>film &amp; video</v>
      </c>
      <c r="R166" s="8" t="str">
        <f t="shared" si="18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9">
        <f t="shared" si="14"/>
        <v>0</v>
      </c>
      <c r="Q167" s="8" t="str">
        <f t="shared" si="15"/>
        <v>film &amp; video</v>
      </c>
      <c r="R167" s="8" t="str">
        <f t="shared" si="18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 s="9">
        <f t="shared" si="14"/>
        <v>3000</v>
      </c>
      <c r="Q168" s="8" t="str">
        <f t="shared" si="15"/>
        <v>film &amp; video</v>
      </c>
      <c r="R168" s="8" t="str">
        <f t="shared" si="18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 s="9">
        <f t="shared" si="14"/>
        <v>5.5</v>
      </c>
      <c r="Q169" s="8" t="str">
        <f t="shared" si="15"/>
        <v>film &amp; video</v>
      </c>
      <c r="R169" s="8" t="str">
        <f t="shared" si="18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 s="9">
        <f t="shared" si="14"/>
        <v>108.33333333333333</v>
      </c>
      <c r="Q170" s="8" t="str">
        <f t="shared" si="15"/>
        <v>film &amp; video</v>
      </c>
      <c r="R170" s="8" t="str">
        <f t="shared" si="18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 s="9">
        <f t="shared" si="14"/>
        <v>56</v>
      </c>
      <c r="Q171" s="8" t="str">
        <f t="shared" si="15"/>
        <v>film &amp; video</v>
      </c>
      <c r="R171" s="8" t="str">
        <f t="shared" si="18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 s="9">
        <f t="shared" si="14"/>
        <v>32.5</v>
      </c>
      <c r="Q172" s="8" t="str">
        <f t="shared" si="15"/>
        <v>film &amp; video</v>
      </c>
      <c r="R172" s="8" t="str">
        <f t="shared" si="18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 s="9">
        <f t="shared" si="14"/>
        <v>1</v>
      </c>
      <c r="Q173" s="8" t="str">
        <f t="shared" si="15"/>
        <v>film &amp; video</v>
      </c>
      <c r="R173" s="8" t="str">
        <f t="shared" si="18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9">
        <f t="shared" si="14"/>
        <v>0</v>
      </c>
      <c r="Q174" s="8" t="str">
        <f t="shared" si="15"/>
        <v>film &amp; video</v>
      </c>
      <c r="R174" s="8" t="str">
        <f t="shared" si="18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9">
        <f t="shared" si="14"/>
        <v>0</v>
      </c>
      <c r="Q175" s="8" t="str">
        <f t="shared" si="15"/>
        <v>film &amp; video</v>
      </c>
      <c r="R175" s="8" t="str">
        <f t="shared" si="18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9">
        <f t="shared" si="14"/>
        <v>0</v>
      </c>
      <c r="Q176" s="8" t="str">
        <f t="shared" si="15"/>
        <v>film &amp; video</v>
      </c>
      <c r="R176" s="8" t="str">
        <f t="shared" si="18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 s="9">
        <f t="shared" si="14"/>
        <v>49.884615384615387</v>
      </c>
      <c r="Q177" s="8" t="str">
        <f t="shared" si="15"/>
        <v>film &amp; video</v>
      </c>
      <c r="R177" s="8" t="str">
        <f t="shared" si="18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9">
        <f t="shared" si="14"/>
        <v>0</v>
      </c>
      <c r="Q178" s="8" t="str">
        <f t="shared" si="15"/>
        <v>film &amp; video</v>
      </c>
      <c r="R178" s="8" t="str">
        <f t="shared" si="18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 s="9">
        <f t="shared" si="14"/>
        <v>25.714285714285715</v>
      </c>
      <c r="Q179" s="8" t="str">
        <f t="shared" si="15"/>
        <v>film &amp; video</v>
      </c>
      <c r="R179" s="8" t="str">
        <f t="shared" si="18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9">
        <f t="shared" si="14"/>
        <v>0</v>
      </c>
      <c r="Q180" s="8" t="str">
        <f t="shared" si="15"/>
        <v>film &amp; video</v>
      </c>
      <c r="R180" s="8" t="str">
        <f t="shared" si="18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 s="9">
        <f t="shared" si="14"/>
        <v>100</v>
      </c>
      <c r="Q181" s="8" t="str">
        <f t="shared" si="15"/>
        <v>film &amp; video</v>
      </c>
      <c r="R181" s="8" t="str">
        <f t="shared" si="18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 s="9">
        <f t="shared" si="14"/>
        <v>30.846153846153847</v>
      </c>
      <c r="Q182" s="8" t="str">
        <f t="shared" si="15"/>
        <v>film &amp; video</v>
      </c>
      <c r="R182" s="8" t="str">
        <f t="shared" si="18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 s="9">
        <f t="shared" si="14"/>
        <v>180.5</v>
      </c>
      <c r="Q183" s="8" t="str">
        <f t="shared" si="15"/>
        <v>film &amp; video</v>
      </c>
      <c r="R183" s="8" t="str">
        <f t="shared" si="18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9">
        <f t="shared" si="14"/>
        <v>0</v>
      </c>
      <c r="Q184" s="8" t="str">
        <f t="shared" si="15"/>
        <v>film &amp; video</v>
      </c>
      <c r="R184" s="8" t="str">
        <f t="shared" si="18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 s="9">
        <f t="shared" si="14"/>
        <v>373.5</v>
      </c>
      <c r="Q185" s="8" t="str">
        <f t="shared" si="15"/>
        <v>film &amp; video</v>
      </c>
      <c r="R185" s="8" t="str">
        <f t="shared" si="18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 s="9">
        <f t="shared" si="14"/>
        <v>25.5</v>
      </c>
      <c r="Q186" s="8" t="str">
        <f t="shared" si="15"/>
        <v>film &amp; video</v>
      </c>
      <c r="R186" s="8" t="str">
        <f t="shared" si="18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 s="9">
        <f t="shared" si="14"/>
        <v>220</v>
      </c>
      <c r="Q187" s="8" t="str">
        <f t="shared" si="15"/>
        <v>film &amp; video</v>
      </c>
      <c r="R187" s="8" t="str">
        <f t="shared" si="18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9">
        <f t="shared" si="14"/>
        <v>0</v>
      </c>
      <c r="Q188" s="8" t="str">
        <f t="shared" si="15"/>
        <v>film &amp; video</v>
      </c>
      <c r="R188" s="8" t="str">
        <f t="shared" si="18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 s="9">
        <f t="shared" si="14"/>
        <v>160</v>
      </c>
      <c r="Q189" s="8" t="str">
        <f t="shared" si="15"/>
        <v>film &amp; video</v>
      </c>
      <c r="R189" s="8" t="str">
        <f t="shared" si="18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9">
        <f t="shared" si="14"/>
        <v>0</v>
      </c>
      <c r="Q190" s="8" t="str">
        <f t="shared" si="15"/>
        <v>film &amp; video</v>
      </c>
      <c r="R190" s="8" t="str">
        <f t="shared" si="18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 s="9">
        <f t="shared" si="14"/>
        <v>69</v>
      </c>
      <c r="Q191" s="8" t="str">
        <f t="shared" si="15"/>
        <v>film &amp; video</v>
      </c>
      <c r="R191" s="8" t="str">
        <f t="shared" si="18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 s="9">
        <f t="shared" si="14"/>
        <v>50</v>
      </c>
      <c r="Q192" s="8" t="str">
        <f t="shared" si="15"/>
        <v>film &amp; video</v>
      </c>
      <c r="R192" s="8" t="str">
        <f t="shared" si="18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 s="9">
        <f t="shared" si="14"/>
        <v>83.333333333333329</v>
      </c>
      <c r="Q193" s="8" t="str">
        <f t="shared" si="15"/>
        <v>film &amp; video</v>
      </c>
      <c r="R193" s="8" t="str">
        <f t="shared" si="18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 s="9">
        <f t="shared" si="14"/>
        <v>5.666666666666667</v>
      </c>
      <c r="Q194" s="8" t="str">
        <f t="shared" si="15"/>
        <v>film &amp; video</v>
      </c>
      <c r="R194" s="8" t="str">
        <f t="shared" si="18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E195/D195</f>
        <v>0</v>
      </c>
      <c r="P195" s="9">
        <f t="shared" ref="P195:P258" si="20">IFERROR(E195/L195, 0)</f>
        <v>0</v>
      </c>
      <c r="Q195" s="8" t="str">
        <f t="shared" ref="Q195:Q258" si="21">LEFT(N195,12)</f>
        <v>film &amp; video</v>
      </c>
      <c r="R195" s="8" t="str">
        <f t="shared" si="18"/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1.1999999999999999E-3</v>
      </c>
      <c r="P196" s="9">
        <f t="shared" si="20"/>
        <v>1</v>
      </c>
      <c r="Q196" s="8" t="str">
        <f t="shared" si="21"/>
        <v>film &amp; video</v>
      </c>
      <c r="R196" s="8" t="str">
        <f t="shared" si="18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s="9">
        <f t="shared" si="20"/>
        <v>0</v>
      </c>
      <c r="Q197" s="8" t="str">
        <f t="shared" si="21"/>
        <v>film &amp; video</v>
      </c>
      <c r="R197" s="8" t="str">
        <f t="shared" si="18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0.41857142857142859</v>
      </c>
      <c r="P198" s="9">
        <f t="shared" si="20"/>
        <v>77.10526315789474</v>
      </c>
      <c r="Q198" s="8" t="str">
        <f t="shared" si="21"/>
        <v>film &amp; video</v>
      </c>
      <c r="R198" s="8" t="str">
        <f t="shared" si="18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0.1048</v>
      </c>
      <c r="P199" s="9">
        <f t="shared" si="20"/>
        <v>32.75</v>
      </c>
      <c r="Q199" s="8" t="str">
        <f t="shared" si="21"/>
        <v>film &amp; video</v>
      </c>
      <c r="R199" s="8" t="str">
        <f t="shared" si="18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1.116E-2</v>
      </c>
      <c r="P200" s="9">
        <f t="shared" si="20"/>
        <v>46.5</v>
      </c>
      <c r="Q200" s="8" t="str">
        <f t="shared" si="21"/>
        <v>film &amp; video</v>
      </c>
      <c r="R200" s="8" t="str">
        <f t="shared" si="18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s="9">
        <f t="shared" si="20"/>
        <v>0</v>
      </c>
      <c r="Q201" s="8" t="str">
        <f t="shared" si="21"/>
        <v>film &amp; video</v>
      </c>
      <c r="R201" s="8" t="str">
        <f t="shared" si="18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0.26192500000000002</v>
      </c>
      <c r="P202" s="9">
        <f t="shared" si="20"/>
        <v>87.308333333333337</v>
      </c>
      <c r="Q202" s="8" t="str">
        <f t="shared" si="21"/>
        <v>film &amp; video</v>
      </c>
      <c r="R202" s="8" t="str">
        <f t="shared" si="18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0.58461538461538465</v>
      </c>
      <c r="P203" s="9">
        <f t="shared" si="20"/>
        <v>54.285714285714285</v>
      </c>
      <c r="Q203" s="8" t="str">
        <f t="shared" si="21"/>
        <v>film &amp; video</v>
      </c>
      <c r="R203" s="8" t="str">
        <f t="shared" si="18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s="9">
        <f t="shared" si="20"/>
        <v>0</v>
      </c>
      <c r="Q204" s="8" t="str">
        <f t="shared" si="21"/>
        <v>film &amp; video</v>
      </c>
      <c r="R204" s="8" t="str">
        <f t="shared" si="18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0.2984</v>
      </c>
      <c r="P205" s="9">
        <f t="shared" si="20"/>
        <v>93.25</v>
      </c>
      <c r="Q205" s="8" t="str">
        <f t="shared" si="21"/>
        <v>film &amp; video</v>
      </c>
      <c r="R205" s="8" t="str">
        <f t="shared" si="18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0.50721666666666665</v>
      </c>
      <c r="P206" s="9">
        <f t="shared" si="20"/>
        <v>117.68368136117556</v>
      </c>
      <c r="Q206" s="8" t="str">
        <f t="shared" si="21"/>
        <v>film &amp; video</v>
      </c>
      <c r="R206" s="8" t="str">
        <f t="shared" si="18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0.16250000000000001</v>
      </c>
      <c r="P207" s="9">
        <f t="shared" si="20"/>
        <v>76.470588235294116</v>
      </c>
      <c r="Q207" s="8" t="str">
        <f t="shared" si="21"/>
        <v>film &amp; video</v>
      </c>
      <c r="R207" s="8" t="str">
        <f t="shared" si="18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s="9">
        <f t="shared" si="20"/>
        <v>0</v>
      </c>
      <c r="Q208" s="8" t="str">
        <f t="shared" si="21"/>
        <v>film &amp; video</v>
      </c>
      <c r="R208" s="8" t="str">
        <f t="shared" si="18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0.15214285714285714</v>
      </c>
      <c r="P209" s="9">
        <f t="shared" si="20"/>
        <v>163.84615384615384</v>
      </c>
      <c r="Q209" s="8" t="str">
        <f t="shared" si="21"/>
        <v>film &amp; video</v>
      </c>
      <c r="R209" s="8" t="str">
        <f t="shared" si="18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s="9">
        <f t="shared" si="20"/>
        <v>0</v>
      </c>
      <c r="Q210" s="8" t="str">
        <f t="shared" si="21"/>
        <v>film &amp; video</v>
      </c>
      <c r="R210" s="8" t="str">
        <f t="shared" si="18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s="9">
        <f t="shared" si="20"/>
        <v>0</v>
      </c>
      <c r="Q211" s="8" t="str">
        <f t="shared" si="21"/>
        <v>film &amp; video</v>
      </c>
      <c r="R211" s="8" t="str">
        <f t="shared" si="18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0.2525</v>
      </c>
      <c r="P212" s="9">
        <f t="shared" si="20"/>
        <v>91.818181818181813</v>
      </c>
      <c r="Q212" s="8" t="str">
        <f t="shared" si="21"/>
        <v>film &amp; video</v>
      </c>
      <c r="R212" s="8" t="str">
        <f t="shared" si="18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0.44600000000000001</v>
      </c>
      <c r="P213" s="9">
        <f t="shared" si="20"/>
        <v>185.83333333333334</v>
      </c>
      <c r="Q213" s="8" t="str">
        <f t="shared" si="21"/>
        <v>film &amp; video</v>
      </c>
      <c r="R213" s="8" t="str">
        <f t="shared" si="18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1.5873015873015873E-4</v>
      </c>
      <c r="P214" s="9">
        <f t="shared" si="20"/>
        <v>1</v>
      </c>
      <c r="Q214" s="8" t="str">
        <f t="shared" si="21"/>
        <v>film &amp; video</v>
      </c>
      <c r="R214" s="8" t="str">
        <f t="shared" si="18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4.0000000000000002E-4</v>
      </c>
      <c r="P215" s="9">
        <f t="shared" si="20"/>
        <v>20</v>
      </c>
      <c r="Q215" s="8" t="str">
        <f t="shared" si="21"/>
        <v>film &amp; video</v>
      </c>
      <c r="R215" s="8" t="str">
        <f t="shared" si="18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8.0000000000000007E-5</v>
      </c>
      <c r="P216" s="9">
        <f t="shared" si="20"/>
        <v>1</v>
      </c>
      <c r="Q216" s="8" t="str">
        <f t="shared" si="21"/>
        <v>film &amp; video</v>
      </c>
      <c r="R216" s="8" t="str">
        <f t="shared" si="18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2.2727272727272726E-3</v>
      </c>
      <c r="P217" s="9">
        <f t="shared" si="20"/>
        <v>10</v>
      </c>
      <c r="Q217" s="8" t="str">
        <f t="shared" si="21"/>
        <v>film &amp; video</v>
      </c>
      <c r="R217" s="8" t="str">
        <f t="shared" si="18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0.55698440000000005</v>
      </c>
      <c r="P218" s="9">
        <f t="shared" si="20"/>
        <v>331.53833333333336</v>
      </c>
      <c r="Q218" s="8" t="str">
        <f t="shared" si="21"/>
        <v>film &amp; video</v>
      </c>
      <c r="R218" s="8" t="str">
        <f t="shared" si="18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0.11942999999999999</v>
      </c>
      <c r="P219" s="9">
        <f t="shared" si="20"/>
        <v>314.28947368421052</v>
      </c>
      <c r="Q219" s="8" t="str">
        <f t="shared" si="21"/>
        <v>film &amp; video</v>
      </c>
      <c r="R219" s="8" t="str">
        <f t="shared" si="18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0.02</v>
      </c>
      <c r="P220" s="9">
        <f t="shared" si="20"/>
        <v>100</v>
      </c>
      <c r="Q220" s="8" t="str">
        <f t="shared" si="21"/>
        <v>film &amp; video</v>
      </c>
      <c r="R220" s="8" t="str">
        <f t="shared" si="18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0.17630000000000001</v>
      </c>
      <c r="P221" s="9">
        <f t="shared" si="20"/>
        <v>115.98684210526316</v>
      </c>
      <c r="Q221" s="8" t="str">
        <f t="shared" si="21"/>
        <v>film &amp; video</v>
      </c>
      <c r="R221" s="8" t="str">
        <f t="shared" si="18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7.1999999999999998E-3</v>
      </c>
      <c r="P222" s="9">
        <f t="shared" si="20"/>
        <v>120</v>
      </c>
      <c r="Q222" s="8" t="str">
        <f t="shared" si="21"/>
        <v>film &amp; video</v>
      </c>
      <c r="R222" s="8" t="str">
        <f t="shared" si="18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s="9">
        <f t="shared" si="20"/>
        <v>0</v>
      </c>
      <c r="Q223" s="8" t="str">
        <f t="shared" si="21"/>
        <v>film &amp; video</v>
      </c>
      <c r="R223" s="8" t="str">
        <f t="shared" si="18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0.13</v>
      </c>
      <c r="P224" s="9">
        <f t="shared" si="20"/>
        <v>65</v>
      </c>
      <c r="Q224" s="8" t="str">
        <f t="shared" si="21"/>
        <v>film &amp; video</v>
      </c>
      <c r="R224" s="8" t="str">
        <f t="shared" si="18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s="9">
        <f t="shared" si="20"/>
        <v>0</v>
      </c>
      <c r="Q225" s="8" t="str">
        <f t="shared" si="21"/>
        <v>film &amp; video</v>
      </c>
      <c r="R225" s="8" t="str">
        <f t="shared" si="18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s="9">
        <f t="shared" si="20"/>
        <v>0</v>
      </c>
      <c r="Q226" s="8" t="str">
        <f t="shared" si="21"/>
        <v>film &amp; video</v>
      </c>
      <c r="R226" s="8" t="str">
        <f t="shared" si="18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s="9">
        <f t="shared" si="20"/>
        <v>0</v>
      </c>
      <c r="Q227" s="8" t="str">
        <f t="shared" si="21"/>
        <v>film &amp; video</v>
      </c>
      <c r="R227" s="8" t="str">
        <f t="shared" ref="R227:R241" si="24">RIGHT(N227,5)</f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8.6206896551724137E-3</v>
      </c>
      <c r="P228" s="9">
        <f t="shared" si="20"/>
        <v>125</v>
      </c>
      <c r="Q228" s="8" t="str">
        <f t="shared" si="21"/>
        <v>film &amp; video</v>
      </c>
      <c r="R228" s="8" t="str">
        <f t="shared" si="24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s="9">
        <f t="shared" si="20"/>
        <v>0</v>
      </c>
      <c r="Q229" s="8" t="str">
        <f t="shared" si="21"/>
        <v>film &amp; video</v>
      </c>
      <c r="R229" s="8" t="str">
        <f t="shared" si="24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s="9">
        <f t="shared" si="20"/>
        <v>0</v>
      </c>
      <c r="Q230" s="8" t="str">
        <f t="shared" si="21"/>
        <v>film &amp; video</v>
      </c>
      <c r="R230" s="8" t="str">
        <f t="shared" si="24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s="9">
        <f t="shared" si="20"/>
        <v>0</v>
      </c>
      <c r="Q231" s="8" t="str">
        <f t="shared" si="21"/>
        <v>film &amp; video</v>
      </c>
      <c r="R231" s="8" t="str">
        <f t="shared" si="24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4.0000000000000001E-3</v>
      </c>
      <c r="P232" s="9">
        <f t="shared" si="20"/>
        <v>30</v>
      </c>
      <c r="Q232" s="8" t="str">
        <f t="shared" si="21"/>
        <v>film &amp; video</v>
      </c>
      <c r="R232" s="8" t="str">
        <f t="shared" si="24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s="9">
        <f t="shared" si="20"/>
        <v>0</v>
      </c>
      <c r="Q233" s="8" t="str">
        <f t="shared" si="21"/>
        <v>film &amp; video</v>
      </c>
      <c r="R233" s="8" t="str">
        <f t="shared" si="24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2.75E-2</v>
      </c>
      <c r="P234" s="9">
        <f t="shared" si="20"/>
        <v>15.714285714285714</v>
      </c>
      <c r="Q234" s="8" t="str">
        <f t="shared" si="21"/>
        <v>film &amp; video</v>
      </c>
      <c r="R234" s="8" t="str">
        <f t="shared" si="24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s="9">
        <f t="shared" si="20"/>
        <v>0</v>
      </c>
      <c r="Q235" s="8" t="str">
        <f t="shared" si="21"/>
        <v>film &amp; video</v>
      </c>
      <c r="R235" s="8" t="str">
        <f t="shared" si="24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0.40100000000000002</v>
      </c>
      <c r="P236" s="9">
        <f t="shared" si="20"/>
        <v>80.2</v>
      </c>
      <c r="Q236" s="8" t="str">
        <f t="shared" si="21"/>
        <v>film &amp; video</v>
      </c>
      <c r="R236" s="8" t="str">
        <f t="shared" si="24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s="9">
        <f t="shared" si="20"/>
        <v>0</v>
      </c>
      <c r="Q237" s="8" t="str">
        <f t="shared" si="21"/>
        <v>film &amp; video</v>
      </c>
      <c r="R237" s="8" t="str">
        <f t="shared" si="24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s="9">
        <f t="shared" si="20"/>
        <v>0</v>
      </c>
      <c r="Q238" s="8" t="str">
        <f t="shared" si="21"/>
        <v>film &amp; video</v>
      </c>
      <c r="R238" s="8" t="str">
        <f t="shared" si="24"/>
        <v>drama</v>
      </c>
      <c r="S238" s="14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3.3333333333333335E-3</v>
      </c>
      <c r="P239" s="9">
        <f t="shared" si="20"/>
        <v>50</v>
      </c>
      <c r="Q239" s="8" t="str">
        <f t="shared" si="21"/>
        <v>film &amp; video</v>
      </c>
      <c r="R239" s="8" t="str">
        <f t="shared" si="24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s="9">
        <f t="shared" si="20"/>
        <v>0</v>
      </c>
      <c r="Q240" s="8" t="str">
        <f t="shared" si="21"/>
        <v>film &amp; video</v>
      </c>
      <c r="R240" s="8" t="str">
        <f t="shared" si="24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0.25</v>
      </c>
      <c r="P241" s="9">
        <f t="shared" si="20"/>
        <v>50</v>
      </c>
      <c r="Q241" s="8" t="str">
        <f t="shared" si="21"/>
        <v>film &amp; video</v>
      </c>
      <c r="R241" s="8" t="str">
        <f t="shared" si="24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1.0763413333333334</v>
      </c>
      <c r="P242" s="9">
        <f t="shared" si="20"/>
        <v>117.84759124087591</v>
      </c>
      <c r="Q242" s="8" t="str">
        <f t="shared" si="21"/>
        <v>film &amp; video</v>
      </c>
      <c r="R242" s="8" t="str">
        <f>RIGHT(N242,11)</f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1.1263736263736264</v>
      </c>
      <c r="P243" s="9">
        <f t="shared" si="20"/>
        <v>109.04255319148936</v>
      </c>
      <c r="Q243" s="8" t="str">
        <f t="shared" si="21"/>
        <v>film &amp; video</v>
      </c>
      <c r="R243" s="8" t="str">
        <f t="shared" ref="R243:R306" si="25">RIGHT(N243,11)</f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1.1346153846153846</v>
      </c>
      <c r="P244" s="9">
        <f t="shared" si="20"/>
        <v>73.019801980198025</v>
      </c>
      <c r="Q244" s="8" t="str">
        <f t="shared" si="21"/>
        <v>film &amp; video</v>
      </c>
      <c r="R244" s="8" t="str">
        <f t="shared" si="25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1.0259199999999999</v>
      </c>
      <c r="P245" s="9">
        <f t="shared" si="20"/>
        <v>78.195121951219505</v>
      </c>
      <c r="Q245" s="8" t="str">
        <f t="shared" si="21"/>
        <v>film &amp; video</v>
      </c>
      <c r="R245" s="8" t="str">
        <f t="shared" si="25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1.1375714285714287</v>
      </c>
      <c r="P246" s="9">
        <f t="shared" si="20"/>
        <v>47.398809523809526</v>
      </c>
      <c r="Q246" s="8" t="str">
        <f t="shared" si="21"/>
        <v>film &amp; video</v>
      </c>
      <c r="R246" s="8" t="str">
        <f t="shared" si="25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1.0371999999999999</v>
      </c>
      <c r="P247" s="9">
        <f t="shared" si="20"/>
        <v>54.020833333333336</v>
      </c>
      <c r="Q247" s="8" t="str">
        <f t="shared" si="21"/>
        <v>film &amp; video</v>
      </c>
      <c r="R247" s="8" t="str">
        <f t="shared" si="25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3.0546000000000002</v>
      </c>
      <c r="P248" s="9">
        <f t="shared" si="20"/>
        <v>68.488789237668158</v>
      </c>
      <c r="Q248" s="8" t="str">
        <f t="shared" si="21"/>
        <v>film &amp; video</v>
      </c>
      <c r="R248" s="8" t="str">
        <f t="shared" si="25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1.341</v>
      </c>
      <c r="P249" s="9">
        <f t="shared" si="20"/>
        <v>108.14516129032258</v>
      </c>
      <c r="Q249" s="8" t="str">
        <f t="shared" si="21"/>
        <v>film &amp; video</v>
      </c>
      <c r="R249" s="8" t="str">
        <f t="shared" si="25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1.0133294117647058</v>
      </c>
      <c r="P250" s="9">
        <f t="shared" si="20"/>
        <v>589.95205479452056</v>
      </c>
      <c r="Q250" s="8" t="str">
        <f t="shared" si="21"/>
        <v>film &amp; video</v>
      </c>
      <c r="R250" s="8" t="str">
        <f t="shared" si="25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1.1292</v>
      </c>
      <c r="P251" s="9">
        <f t="shared" si="20"/>
        <v>48.051063829787232</v>
      </c>
      <c r="Q251" s="8" t="str">
        <f t="shared" si="21"/>
        <v>film &amp; video</v>
      </c>
      <c r="R251" s="8" t="str">
        <f t="shared" si="25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1.0558333333333334</v>
      </c>
      <c r="P252" s="9">
        <f t="shared" si="20"/>
        <v>72.482837528604122</v>
      </c>
      <c r="Q252" s="8" t="str">
        <f t="shared" si="21"/>
        <v>film &amp; video</v>
      </c>
      <c r="R252" s="8" t="str">
        <f t="shared" si="25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1.2557142857142858</v>
      </c>
      <c r="P253" s="9">
        <f t="shared" si="20"/>
        <v>57.077922077922075</v>
      </c>
      <c r="Q253" s="8" t="str">
        <f t="shared" si="21"/>
        <v>film &amp; video</v>
      </c>
      <c r="R253" s="8" t="str">
        <f t="shared" si="25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1.8455999999999999</v>
      </c>
      <c r="P254" s="9">
        <f t="shared" si="20"/>
        <v>85.444444444444443</v>
      </c>
      <c r="Q254" s="8" t="str">
        <f t="shared" si="21"/>
        <v>film &amp; video</v>
      </c>
      <c r="R254" s="8" t="str">
        <f t="shared" si="25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1.0073333333333334</v>
      </c>
      <c r="P255" s="9">
        <f t="shared" si="20"/>
        <v>215.85714285714286</v>
      </c>
      <c r="Q255" s="8" t="str">
        <f t="shared" si="21"/>
        <v>film &amp; video</v>
      </c>
      <c r="R255" s="8" t="str">
        <f t="shared" si="25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1.1694724999999999</v>
      </c>
      <c r="P256" s="9">
        <f t="shared" si="20"/>
        <v>89.38643312101911</v>
      </c>
      <c r="Q256" s="8" t="str">
        <f t="shared" si="21"/>
        <v>film &amp; video</v>
      </c>
      <c r="R256" s="8" t="str">
        <f t="shared" si="25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1.0673325</v>
      </c>
      <c r="P257" s="9">
        <f t="shared" si="20"/>
        <v>45.418404255319146</v>
      </c>
      <c r="Q257" s="8" t="str">
        <f t="shared" si="21"/>
        <v>film &amp; video</v>
      </c>
      <c r="R257" s="8" t="str">
        <f t="shared" si="25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1.391</v>
      </c>
      <c r="P258" s="9">
        <f t="shared" si="20"/>
        <v>65.756363636363631</v>
      </c>
      <c r="Q258" s="8" t="str">
        <f t="shared" si="21"/>
        <v>film &amp; video</v>
      </c>
      <c r="R258" s="8" t="str">
        <f t="shared" si="25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 s="9">
        <f t="shared" ref="P259:P322" si="27">IFERROR(E259/L259, 0)</f>
        <v>66.70405357142856</v>
      </c>
      <c r="Q259" s="8" t="str">
        <f t="shared" ref="Q259:Q322" si="28">LEFT(N259,12)</f>
        <v>film &amp; video</v>
      </c>
      <c r="R259" s="8" t="str">
        <f t="shared" si="25"/>
        <v>documentary</v>
      </c>
      <c r="S259" s="14">
        <f t="shared" ref="S259:S322" si="29">(((J259/60)/60)/24)+DATE(1970,1,1)</f>
        <v>42479.626875000002</v>
      </c>
      <c r="T259" s="14">
        <f t="shared" ref="T259:T322" si="30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 s="9">
        <f t="shared" si="27"/>
        <v>83.345930232558146</v>
      </c>
      <c r="Q260" s="8" t="str">
        <f t="shared" si="28"/>
        <v>film &amp; video</v>
      </c>
      <c r="R260" s="8" t="str">
        <f t="shared" si="25"/>
        <v>documentary</v>
      </c>
      <c r="S260" s="14">
        <f t="shared" si="29"/>
        <v>40682.051689814813</v>
      </c>
      <c r="T260" s="14">
        <f t="shared" si="3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 s="9">
        <f t="shared" si="27"/>
        <v>105.04609341825902</v>
      </c>
      <c r="Q261" s="8" t="str">
        <f t="shared" si="28"/>
        <v>film &amp; video</v>
      </c>
      <c r="R261" s="8" t="str">
        <f t="shared" si="25"/>
        <v>documentary</v>
      </c>
      <c r="S261" s="14">
        <f t="shared" si="29"/>
        <v>42072.738067129627</v>
      </c>
      <c r="T261" s="14">
        <f t="shared" si="3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 s="9">
        <f t="shared" si="27"/>
        <v>120.90909090909091</v>
      </c>
      <c r="Q262" s="8" t="str">
        <f t="shared" si="28"/>
        <v>film &amp; video</v>
      </c>
      <c r="R262" s="8" t="str">
        <f t="shared" si="25"/>
        <v>documentary</v>
      </c>
      <c r="S262" s="14">
        <f t="shared" si="29"/>
        <v>40330.755543981482</v>
      </c>
      <c r="T262" s="14">
        <f t="shared" si="3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 s="9">
        <f t="shared" si="27"/>
        <v>97.63636363636364</v>
      </c>
      <c r="Q263" s="8" t="str">
        <f t="shared" si="28"/>
        <v>film &amp; video</v>
      </c>
      <c r="R263" s="8" t="str">
        <f t="shared" si="25"/>
        <v>documentary</v>
      </c>
      <c r="S263" s="14">
        <f t="shared" si="29"/>
        <v>41017.885462962964</v>
      </c>
      <c r="T263" s="14">
        <f t="shared" si="3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 s="9">
        <f t="shared" si="27"/>
        <v>41.379310344827587</v>
      </c>
      <c r="Q264" s="8" t="str">
        <f t="shared" si="28"/>
        <v>film &amp; video</v>
      </c>
      <c r="R264" s="8" t="str">
        <f t="shared" si="25"/>
        <v>documentary</v>
      </c>
      <c r="S264" s="14">
        <f t="shared" si="29"/>
        <v>40555.24800925926</v>
      </c>
      <c r="T264" s="14">
        <f t="shared" si="3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 s="9">
        <f t="shared" si="27"/>
        <v>30.654485981308412</v>
      </c>
      <c r="Q265" s="8" t="str">
        <f t="shared" si="28"/>
        <v>film &amp; video</v>
      </c>
      <c r="R265" s="8" t="str">
        <f t="shared" si="25"/>
        <v>documentary</v>
      </c>
      <c r="S265" s="14">
        <f t="shared" si="29"/>
        <v>41149.954791666663</v>
      </c>
      <c r="T265" s="14">
        <f t="shared" si="3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 s="9">
        <f t="shared" si="27"/>
        <v>64.945054945054949</v>
      </c>
      <c r="Q266" s="8" t="str">
        <f t="shared" si="28"/>
        <v>film &amp; video</v>
      </c>
      <c r="R266" s="8" t="str">
        <f t="shared" si="25"/>
        <v>documentary</v>
      </c>
      <c r="S266" s="14">
        <f t="shared" si="29"/>
        <v>41010.620312500003</v>
      </c>
      <c r="T266" s="14">
        <f t="shared" si="3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 s="9">
        <f t="shared" si="27"/>
        <v>95.775862068965523</v>
      </c>
      <c r="Q267" s="8" t="str">
        <f t="shared" si="28"/>
        <v>film &amp; video</v>
      </c>
      <c r="R267" s="8" t="str">
        <f t="shared" si="25"/>
        <v>documentary</v>
      </c>
      <c r="S267" s="14">
        <f t="shared" si="29"/>
        <v>40267.245717592588</v>
      </c>
      <c r="T267" s="14">
        <f t="shared" si="3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 s="9">
        <f t="shared" si="27"/>
        <v>40.416666666666664</v>
      </c>
      <c r="Q268" s="8" t="str">
        <f t="shared" si="28"/>
        <v>film &amp; video</v>
      </c>
      <c r="R268" s="8" t="str">
        <f t="shared" si="25"/>
        <v>documentary</v>
      </c>
      <c r="S268" s="14">
        <f t="shared" si="29"/>
        <v>40205.174849537041</v>
      </c>
      <c r="T268" s="14">
        <f t="shared" si="3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 s="9">
        <f t="shared" si="27"/>
        <v>78.578424242424248</v>
      </c>
      <c r="Q269" s="8" t="str">
        <f t="shared" si="28"/>
        <v>film &amp; video</v>
      </c>
      <c r="R269" s="8" t="str">
        <f t="shared" si="25"/>
        <v>documentary</v>
      </c>
      <c r="S269" s="14">
        <f t="shared" si="29"/>
        <v>41785.452534722222</v>
      </c>
      <c r="T269" s="14">
        <f t="shared" si="3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 s="9">
        <f t="shared" si="27"/>
        <v>50.18018018018018</v>
      </c>
      <c r="Q270" s="8" t="str">
        <f t="shared" si="28"/>
        <v>film &amp; video</v>
      </c>
      <c r="R270" s="8" t="str">
        <f t="shared" si="25"/>
        <v>documentary</v>
      </c>
      <c r="S270" s="14">
        <f t="shared" si="29"/>
        <v>40809.15252314815</v>
      </c>
      <c r="T270" s="14">
        <f t="shared" si="3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 s="9">
        <f t="shared" si="27"/>
        <v>92.251735588972423</v>
      </c>
      <c r="Q271" s="8" t="str">
        <f t="shared" si="28"/>
        <v>film &amp; video</v>
      </c>
      <c r="R271" s="8" t="str">
        <f t="shared" si="25"/>
        <v>documentary</v>
      </c>
      <c r="S271" s="14">
        <f t="shared" si="29"/>
        <v>42758.197013888886</v>
      </c>
      <c r="T271" s="14">
        <f t="shared" si="3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 s="9">
        <f t="shared" si="27"/>
        <v>57.540983606557376</v>
      </c>
      <c r="Q272" s="8" t="str">
        <f t="shared" si="28"/>
        <v>film &amp; video</v>
      </c>
      <c r="R272" s="8" t="str">
        <f t="shared" si="25"/>
        <v>documentary</v>
      </c>
      <c r="S272" s="14">
        <f t="shared" si="29"/>
        <v>40637.866550925923</v>
      </c>
      <c r="T272" s="14">
        <f t="shared" si="3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 s="9">
        <f t="shared" si="27"/>
        <v>109.42160278745645</v>
      </c>
      <c r="Q273" s="8" t="str">
        <f t="shared" si="28"/>
        <v>film &amp; video</v>
      </c>
      <c r="R273" s="8" t="str">
        <f t="shared" si="25"/>
        <v>documentary</v>
      </c>
      <c r="S273" s="14">
        <f t="shared" si="29"/>
        <v>41612.10024305556</v>
      </c>
      <c r="T273" s="14">
        <f t="shared" si="3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 s="9">
        <f t="shared" si="27"/>
        <v>81.892461538461546</v>
      </c>
      <c r="Q274" s="8" t="str">
        <f t="shared" si="28"/>
        <v>film &amp; video</v>
      </c>
      <c r="R274" s="8" t="str">
        <f t="shared" si="25"/>
        <v>documentary</v>
      </c>
      <c r="S274" s="14">
        <f t="shared" si="29"/>
        <v>40235.900358796294</v>
      </c>
      <c r="T274" s="14">
        <f t="shared" si="3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 s="9">
        <f t="shared" si="27"/>
        <v>45.667711864406776</v>
      </c>
      <c r="Q275" s="8" t="str">
        <f t="shared" si="28"/>
        <v>film &amp; video</v>
      </c>
      <c r="R275" s="8" t="str">
        <f t="shared" si="25"/>
        <v>documentary</v>
      </c>
      <c r="S275" s="14">
        <f t="shared" si="29"/>
        <v>40697.498449074075</v>
      </c>
      <c r="T275" s="14">
        <f t="shared" si="3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 s="9">
        <f t="shared" si="27"/>
        <v>55.221238938053098</v>
      </c>
      <c r="Q276" s="8" t="str">
        <f t="shared" si="28"/>
        <v>film &amp; video</v>
      </c>
      <c r="R276" s="8" t="str">
        <f t="shared" si="25"/>
        <v>documentary</v>
      </c>
      <c r="S276" s="14">
        <f t="shared" si="29"/>
        <v>40969.912372685183</v>
      </c>
      <c r="T276" s="14">
        <f t="shared" si="3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 s="9">
        <f t="shared" si="27"/>
        <v>65.298192771084331</v>
      </c>
      <c r="Q277" s="8" t="str">
        <f t="shared" si="28"/>
        <v>film &amp; video</v>
      </c>
      <c r="R277" s="8" t="str">
        <f t="shared" si="25"/>
        <v>documentary</v>
      </c>
      <c r="S277" s="14">
        <f t="shared" si="29"/>
        <v>41193.032013888893</v>
      </c>
      <c r="T277" s="14">
        <f t="shared" si="3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 s="9">
        <f t="shared" si="27"/>
        <v>95.225806451612897</v>
      </c>
      <c r="Q278" s="8" t="str">
        <f t="shared" si="28"/>
        <v>film &amp; video</v>
      </c>
      <c r="R278" s="8" t="str">
        <f t="shared" si="25"/>
        <v>documentary</v>
      </c>
      <c r="S278" s="14">
        <f t="shared" si="29"/>
        <v>40967.081874999996</v>
      </c>
      <c r="T278" s="14">
        <f t="shared" si="3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 s="9">
        <f t="shared" si="27"/>
        <v>75.444794952681391</v>
      </c>
      <c r="Q279" s="8" t="str">
        <f t="shared" si="28"/>
        <v>film &amp; video</v>
      </c>
      <c r="R279" s="8" t="str">
        <f t="shared" si="25"/>
        <v>documentary</v>
      </c>
      <c r="S279" s="14">
        <f t="shared" si="29"/>
        <v>42117.891423611116</v>
      </c>
      <c r="T279" s="14">
        <f t="shared" si="3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 s="9">
        <f t="shared" si="27"/>
        <v>97.816867469879512</v>
      </c>
      <c r="Q280" s="8" t="str">
        <f t="shared" si="28"/>
        <v>film &amp; video</v>
      </c>
      <c r="R280" s="8" t="str">
        <f t="shared" si="25"/>
        <v>documentary</v>
      </c>
      <c r="S280" s="14">
        <f t="shared" si="29"/>
        <v>41164.040960648148</v>
      </c>
      <c r="T280" s="14">
        <f t="shared" si="3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 s="9">
        <f t="shared" si="27"/>
        <v>87.685606557377056</v>
      </c>
      <c r="Q281" s="8" t="str">
        <f t="shared" si="28"/>
        <v>film &amp; video</v>
      </c>
      <c r="R281" s="8" t="str">
        <f t="shared" si="25"/>
        <v>documentary</v>
      </c>
      <c r="S281" s="14">
        <f t="shared" si="29"/>
        <v>42759.244166666671</v>
      </c>
      <c r="T281" s="14">
        <f t="shared" si="3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 s="9">
        <f t="shared" si="27"/>
        <v>54.748948106591868</v>
      </c>
      <c r="Q282" s="8" t="str">
        <f t="shared" si="28"/>
        <v>film &amp; video</v>
      </c>
      <c r="R282" s="8" t="str">
        <f t="shared" si="25"/>
        <v>documentary</v>
      </c>
      <c r="S282" s="14">
        <f t="shared" si="29"/>
        <v>41744.590682870366</v>
      </c>
      <c r="T282" s="14">
        <f t="shared" si="3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 s="9">
        <f t="shared" si="27"/>
        <v>83.953417721518989</v>
      </c>
      <c r="Q283" s="8" t="str">
        <f t="shared" si="28"/>
        <v>film &amp; video</v>
      </c>
      <c r="R283" s="8" t="str">
        <f t="shared" si="25"/>
        <v>documentary</v>
      </c>
      <c r="S283" s="14">
        <f t="shared" si="29"/>
        <v>39950.163344907407</v>
      </c>
      <c r="T283" s="14">
        <f t="shared" si="3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 s="9">
        <f t="shared" si="27"/>
        <v>254.38547486033519</v>
      </c>
      <c r="Q284" s="8" t="str">
        <f t="shared" si="28"/>
        <v>film &amp; video</v>
      </c>
      <c r="R284" s="8" t="str">
        <f t="shared" si="25"/>
        <v>documentary</v>
      </c>
      <c r="S284" s="14">
        <f t="shared" si="29"/>
        <v>40194.920046296298</v>
      </c>
      <c r="T284" s="14">
        <f t="shared" si="3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 s="9">
        <f t="shared" si="27"/>
        <v>101.8269801980198</v>
      </c>
      <c r="Q285" s="8" t="str">
        <f t="shared" si="28"/>
        <v>film &amp; video</v>
      </c>
      <c r="R285" s="8" t="str">
        <f t="shared" si="25"/>
        <v>documentary</v>
      </c>
      <c r="S285" s="14">
        <f t="shared" si="29"/>
        <v>40675.71</v>
      </c>
      <c r="T285" s="14">
        <f t="shared" si="3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 s="9">
        <f t="shared" si="27"/>
        <v>55.066394736842106</v>
      </c>
      <c r="Q286" s="8" t="str">
        <f t="shared" si="28"/>
        <v>film &amp; video</v>
      </c>
      <c r="R286" s="8" t="str">
        <f t="shared" si="25"/>
        <v>documentary</v>
      </c>
      <c r="S286" s="14">
        <f t="shared" si="29"/>
        <v>40904.738194444442</v>
      </c>
      <c r="T286" s="14">
        <f t="shared" si="3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 s="9">
        <f t="shared" si="27"/>
        <v>56.901438721136763</v>
      </c>
      <c r="Q287" s="8" t="str">
        <f t="shared" si="28"/>
        <v>film &amp; video</v>
      </c>
      <c r="R287" s="8" t="str">
        <f t="shared" si="25"/>
        <v>documentary</v>
      </c>
      <c r="S287" s="14">
        <f t="shared" si="29"/>
        <v>41506.756111111114</v>
      </c>
      <c r="T287" s="14">
        <f t="shared" si="3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 s="9">
        <f t="shared" si="27"/>
        <v>121.28148148148148</v>
      </c>
      <c r="Q288" s="8" t="str">
        <f t="shared" si="28"/>
        <v>film &amp; video</v>
      </c>
      <c r="R288" s="8" t="str">
        <f t="shared" si="25"/>
        <v>documentary</v>
      </c>
      <c r="S288" s="14">
        <f t="shared" si="29"/>
        <v>41313.816249999996</v>
      </c>
      <c r="T288" s="14">
        <f t="shared" si="3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 s="9">
        <f t="shared" si="27"/>
        <v>91.189655172413794</v>
      </c>
      <c r="Q289" s="8" t="str">
        <f t="shared" si="28"/>
        <v>film &amp; video</v>
      </c>
      <c r="R289" s="8" t="str">
        <f t="shared" si="25"/>
        <v>documentary</v>
      </c>
      <c r="S289" s="14">
        <f t="shared" si="29"/>
        <v>41184.277986111112</v>
      </c>
      <c r="T289" s="14">
        <f t="shared" si="3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 s="9">
        <f t="shared" si="27"/>
        <v>115.44812080536913</v>
      </c>
      <c r="Q290" s="8" t="str">
        <f t="shared" si="28"/>
        <v>film &amp; video</v>
      </c>
      <c r="R290" s="8" t="str">
        <f t="shared" si="25"/>
        <v>documentary</v>
      </c>
      <c r="S290" s="14">
        <f t="shared" si="29"/>
        <v>41051.168900462959</v>
      </c>
      <c r="T290" s="14">
        <f t="shared" si="3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 s="9">
        <f t="shared" si="27"/>
        <v>67.771551724137936</v>
      </c>
      <c r="Q291" s="8" t="str">
        <f t="shared" si="28"/>
        <v>film &amp; video</v>
      </c>
      <c r="R291" s="8" t="str">
        <f t="shared" si="25"/>
        <v>documentary</v>
      </c>
      <c r="S291" s="14">
        <f t="shared" si="29"/>
        <v>41550.456412037034</v>
      </c>
      <c r="T291" s="14">
        <f t="shared" si="3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 s="9">
        <f t="shared" si="27"/>
        <v>28.576190476190476</v>
      </c>
      <c r="Q292" s="8" t="str">
        <f t="shared" si="28"/>
        <v>film &amp; video</v>
      </c>
      <c r="R292" s="8" t="str">
        <f t="shared" si="25"/>
        <v>documentary</v>
      </c>
      <c r="S292" s="14">
        <f t="shared" si="29"/>
        <v>40526.36917824074</v>
      </c>
      <c r="T292" s="14">
        <f t="shared" si="3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 s="9">
        <f t="shared" si="27"/>
        <v>46.8828125</v>
      </c>
      <c r="Q293" s="8" t="str">
        <f t="shared" si="28"/>
        <v>film &amp; video</v>
      </c>
      <c r="R293" s="8" t="str">
        <f t="shared" si="25"/>
        <v>documentary</v>
      </c>
      <c r="S293" s="14">
        <f t="shared" si="29"/>
        <v>41376.769050925926</v>
      </c>
      <c r="T293" s="14">
        <f t="shared" si="3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 s="9">
        <f t="shared" si="27"/>
        <v>154.42231237322514</v>
      </c>
      <c r="Q294" s="8" t="str">
        <f t="shared" si="28"/>
        <v>film &amp; video</v>
      </c>
      <c r="R294" s="8" t="str">
        <f t="shared" si="25"/>
        <v>documentary</v>
      </c>
      <c r="S294" s="14">
        <f t="shared" si="29"/>
        <v>40812.803229166668</v>
      </c>
      <c r="T294" s="14">
        <f t="shared" si="3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 s="9">
        <f t="shared" si="27"/>
        <v>201.22137404580153</v>
      </c>
      <c r="Q295" s="8" t="str">
        <f t="shared" si="28"/>
        <v>film &amp; video</v>
      </c>
      <c r="R295" s="8" t="str">
        <f t="shared" si="25"/>
        <v>documentary</v>
      </c>
      <c r="S295" s="14">
        <f t="shared" si="29"/>
        <v>41719.667986111112</v>
      </c>
      <c r="T295" s="14">
        <f t="shared" si="3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 s="9">
        <f t="shared" si="27"/>
        <v>100</v>
      </c>
      <c r="Q296" s="8" t="str">
        <f t="shared" si="28"/>
        <v>film &amp; video</v>
      </c>
      <c r="R296" s="8" t="str">
        <f t="shared" si="25"/>
        <v>documentary</v>
      </c>
      <c r="S296" s="14">
        <f t="shared" si="29"/>
        <v>40343.084421296298</v>
      </c>
      <c r="T296" s="14">
        <f t="shared" si="3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 s="9">
        <f t="shared" si="27"/>
        <v>100.08204511278196</v>
      </c>
      <c r="Q297" s="8" t="str">
        <f t="shared" si="28"/>
        <v>film &amp; video</v>
      </c>
      <c r="R297" s="8" t="str">
        <f t="shared" si="25"/>
        <v>documentary</v>
      </c>
      <c r="S297" s="14">
        <f t="shared" si="29"/>
        <v>41519.004733796297</v>
      </c>
      <c r="T297" s="14">
        <f t="shared" si="3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 s="9">
        <f t="shared" si="27"/>
        <v>230.08953488372092</v>
      </c>
      <c r="Q298" s="8" t="str">
        <f t="shared" si="28"/>
        <v>film &amp; video</v>
      </c>
      <c r="R298" s="8" t="str">
        <f t="shared" si="25"/>
        <v>documentary</v>
      </c>
      <c r="S298" s="14">
        <f t="shared" si="29"/>
        <v>41134.475497685184</v>
      </c>
      <c r="T298" s="14">
        <f t="shared" si="3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 s="9">
        <f t="shared" si="27"/>
        <v>141.74647887323943</v>
      </c>
      <c r="Q299" s="8" t="str">
        <f t="shared" si="28"/>
        <v>film &amp; video</v>
      </c>
      <c r="R299" s="8" t="str">
        <f t="shared" si="25"/>
        <v>documentary</v>
      </c>
      <c r="S299" s="14">
        <f t="shared" si="29"/>
        <v>42089.72802083334</v>
      </c>
      <c r="T299" s="14">
        <f t="shared" si="3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 s="9">
        <f t="shared" si="27"/>
        <v>56.344351395730705</v>
      </c>
      <c r="Q300" s="8" t="str">
        <f t="shared" si="28"/>
        <v>film &amp; video</v>
      </c>
      <c r="R300" s="8" t="str">
        <f t="shared" si="25"/>
        <v>documentary</v>
      </c>
      <c r="S300" s="14">
        <f t="shared" si="29"/>
        <v>41709.463518518518</v>
      </c>
      <c r="T300" s="14">
        <f t="shared" si="3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 s="9">
        <f t="shared" si="27"/>
        <v>73.341188524590166</v>
      </c>
      <c r="Q301" s="8" t="str">
        <f t="shared" si="28"/>
        <v>film &amp; video</v>
      </c>
      <c r="R301" s="8" t="str">
        <f t="shared" si="25"/>
        <v>documentary</v>
      </c>
      <c r="S301" s="14">
        <f t="shared" si="29"/>
        <v>40469.225231481483</v>
      </c>
      <c r="T301" s="14">
        <f t="shared" si="3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 s="9">
        <f t="shared" si="27"/>
        <v>85.337785234899329</v>
      </c>
      <c r="Q302" s="8" t="str">
        <f t="shared" si="28"/>
        <v>film &amp; video</v>
      </c>
      <c r="R302" s="8" t="str">
        <f t="shared" si="25"/>
        <v>documentary</v>
      </c>
      <c r="S302" s="14">
        <f t="shared" si="29"/>
        <v>40626.959930555553</v>
      </c>
      <c r="T302" s="14">
        <f t="shared" si="3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 s="9">
        <f t="shared" si="27"/>
        <v>61.496215139442228</v>
      </c>
      <c r="Q303" s="8" t="str">
        <f t="shared" si="28"/>
        <v>film &amp; video</v>
      </c>
      <c r="R303" s="8" t="str">
        <f t="shared" si="25"/>
        <v>documentary</v>
      </c>
      <c r="S303" s="14">
        <f t="shared" si="29"/>
        <v>41312.737673611111</v>
      </c>
      <c r="T303" s="14">
        <f t="shared" si="3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 s="9">
        <f t="shared" si="27"/>
        <v>93.018518518518519</v>
      </c>
      <c r="Q304" s="8" t="str">
        <f t="shared" si="28"/>
        <v>film &amp; video</v>
      </c>
      <c r="R304" s="8" t="str">
        <f t="shared" si="25"/>
        <v>documentary</v>
      </c>
      <c r="S304" s="14">
        <f t="shared" si="29"/>
        <v>40933.856921296298</v>
      </c>
      <c r="T304" s="14">
        <f t="shared" si="3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 s="9">
        <f t="shared" si="27"/>
        <v>50.292682926829265</v>
      </c>
      <c r="Q305" s="8" t="str">
        <f t="shared" si="28"/>
        <v>film &amp; video</v>
      </c>
      <c r="R305" s="8" t="str">
        <f t="shared" si="25"/>
        <v>documentary</v>
      </c>
      <c r="S305" s="14">
        <f t="shared" si="29"/>
        <v>41032.071134259262</v>
      </c>
      <c r="T305" s="14">
        <f t="shared" si="3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 s="9">
        <f t="shared" si="27"/>
        <v>106.43243243243244</v>
      </c>
      <c r="Q306" s="8" t="str">
        <f t="shared" si="28"/>
        <v>film &amp; video</v>
      </c>
      <c r="R306" s="8" t="str">
        <f t="shared" si="25"/>
        <v>documentary</v>
      </c>
      <c r="S306" s="14">
        <f t="shared" si="29"/>
        <v>41114.094872685186</v>
      </c>
      <c r="T306" s="14">
        <f t="shared" si="3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 s="9">
        <f t="shared" si="27"/>
        <v>51.719576719576722</v>
      </c>
      <c r="Q307" s="8" t="str">
        <f t="shared" si="28"/>
        <v>film &amp; video</v>
      </c>
      <c r="R307" s="8" t="str">
        <f t="shared" ref="R307:R370" si="31">RIGHT(N307,11)</f>
        <v>documentary</v>
      </c>
      <c r="S307" s="14">
        <f t="shared" si="29"/>
        <v>40948.630196759259</v>
      </c>
      <c r="T307" s="14">
        <f t="shared" si="3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 s="9">
        <f t="shared" si="27"/>
        <v>36.612499999999997</v>
      </c>
      <c r="Q308" s="8" t="str">
        <f t="shared" si="28"/>
        <v>film &amp; video</v>
      </c>
      <c r="R308" s="8" t="str">
        <f t="shared" si="31"/>
        <v>documentary</v>
      </c>
      <c r="S308" s="14">
        <f t="shared" si="29"/>
        <v>41333.837187500001</v>
      </c>
      <c r="T308" s="14">
        <f t="shared" si="3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 s="9">
        <f t="shared" si="27"/>
        <v>42.517361111111114</v>
      </c>
      <c r="Q309" s="8" t="str">
        <f t="shared" si="28"/>
        <v>film &amp; video</v>
      </c>
      <c r="R309" s="8" t="str">
        <f t="shared" si="31"/>
        <v>documentary</v>
      </c>
      <c r="S309" s="14">
        <f t="shared" si="29"/>
        <v>41282.944456018515</v>
      </c>
      <c r="T309" s="14">
        <f t="shared" si="3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 s="9">
        <f t="shared" si="27"/>
        <v>62.712871287128714</v>
      </c>
      <c r="Q310" s="8" t="str">
        <f t="shared" si="28"/>
        <v>film &amp; video</v>
      </c>
      <c r="R310" s="8" t="str">
        <f t="shared" si="31"/>
        <v>documentary</v>
      </c>
      <c r="S310" s="14">
        <f t="shared" si="29"/>
        <v>40567.694560185184</v>
      </c>
      <c r="T310" s="14">
        <f t="shared" si="3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 s="9">
        <f t="shared" si="27"/>
        <v>89.957983193277315</v>
      </c>
      <c r="Q311" s="8" t="str">
        <f t="shared" si="28"/>
        <v>film &amp; video</v>
      </c>
      <c r="R311" s="8" t="str">
        <f t="shared" si="31"/>
        <v>documentary</v>
      </c>
      <c r="S311" s="14">
        <f t="shared" si="29"/>
        <v>41134.751550925925</v>
      </c>
      <c r="T311" s="14">
        <f t="shared" si="3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 s="9">
        <f t="shared" si="27"/>
        <v>28.924722222222222</v>
      </c>
      <c r="Q312" s="8" t="str">
        <f t="shared" si="28"/>
        <v>film &amp; video</v>
      </c>
      <c r="R312" s="8" t="str">
        <f t="shared" si="31"/>
        <v>documentary</v>
      </c>
      <c r="S312" s="14">
        <f t="shared" si="29"/>
        <v>40821.183136574073</v>
      </c>
      <c r="T312" s="14">
        <f t="shared" si="3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 s="9">
        <f t="shared" si="27"/>
        <v>138.8022</v>
      </c>
      <c r="Q313" s="8" t="str">
        <f t="shared" si="28"/>
        <v>film &amp; video</v>
      </c>
      <c r="R313" s="8" t="str">
        <f t="shared" si="31"/>
        <v>documentary</v>
      </c>
      <c r="S313" s="14">
        <f t="shared" si="29"/>
        <v>40868.219814814816</v>
      </c>
      <c r="T313" s="14">
        <f t="shared" si="3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 s="9">
        <f t="shared" si="27"/>
        <v>61.301369863013697</v>
      </c>
      <c r="Q314" s="8" t="str">
        <f t="shared" si="28"/>
        <v>film &amp; video</v>
      </c>
      <c r="R314" s="8" t="str">
        <f t="shared" si="31"/>
        <v>documentary</v>
      </c>
      <c r="S314" s="14">
        <f t="shared" si="29"/>
        <v>41348.877685185187</v>
      </c>
      <c r="T314" s="14">
        <f t="shared" si="3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 s="9">
        <f t="shared" si="27"/>
        <v>80.202702702702709</v>
      </c>
      <c r="Q315" s="8" t="str">
        <f t="shared" si="28"/>
        <v>film &amp; video</v>
      </c>
      <c r="R315" s="8" t="str">
        <f t="shared" si="31"/>
        <v>documentary</v>
      </c>
      <c r="S315" s="14">
        <f t="shared" si="29"/>
        <v>40357.227939814817</v>
      </c>
      <c r="T315" s="14">
        <f t="shared" si="3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 s="9">
        <f t="shared" si="27"/>
        <v>32.095833333333331</v>
      </c>
      <c r="Q316" s="8" t="str">
        <f t="shared" si="28"/>
        <v>film &amp; video</v>
      </c>
      <c r="R316" s="8" t="str">
        <f t="shared" si="31"/>
        <v>documentary</v>
      </c>
      <c r="S316" s="14">
        <f t="shared" si="29"/>
        <v>41304.833194444444</v>
      </c>
      <c r="T316" s="14">
        <f t="shared" si="3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 s="9">
        <f t="shared" si="27"/>
        <v>200.88888888888889</v>
      </c>
      <c r="Q317" s="8" t="str">
        <f t="shared" si="28"/>
        <v>film &amp; video</v>
      </c>
      <c r="R317" s="8" t="str">
        <f t="shared" si="31"/>
        <v>documentary</v>
      </c>
      <c r="S317" s="14">
        <f t="shared" si="29"/>
        <v>41113.77238425926</v>
      </c>
      <c r="T317" s="14">
        <f t="shared" si="3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 s="9">
        <f t="shared" si="27"/>
        <v>108.01265822784811</v>
      </c>
      <c r="Q318" s="8" t="str">
        <f t="shared" si="28"/>
        <v>film &amp; video</v>
      </c>
      <c r="R318" s="8" t="str">
        <f t="shared" si="31"/>
        <v>documentary</v>
      </c>
      <c r="S318" s="14">
        <f t="shared" si="29"/>
        <v>41950.923576388886</v>
      </c>
      <c r="T318" s="14">
        <f t="shared" si="3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 s="9">
        <f t="shared" si="27"/>
        <v>95.699367088607602</v>
      </c>
      <c r="Q319" s="8" t="str">
        <f t="shared" si="28"/>
        <v>film &amp; video</v>
      </c>
      <c r="R319" s="8" t="str">
        <f t="shared" si="31"/>
        <v>documentary</v>
      </c>
      <c r="S319" s="14">
        <f t="shared" si="29"/>
        <v>41589.676886574074</v>
      </c>
      <c r="T319" s="14">
        <f t="shared" si="3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 s="9">
        <f t="shared" si="27"/>
        <v>49.880281690140848</v>
      </c>
      <c r="Q320" s="8" t="str">
        <f t="shared" si="28"/>
        <v>film &amp; video</v>
      </c>
      <c r="R320" s="8" t="str">
        <f t="shared" si="31"/>
        <v>documentary</v>
      </c>
      <c r="S320" s="14">
        <f t="shared" si="29"/>
        <v>41330.038784722223</v>
      </c>
      <c r="T320" s="14">
        <f t="shared" si="3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 s="9">
        <f t="shared" si="27"/>
        <v>110.47058823529412</v>
      </c>
      <c r="Q321" s="8" t="str">
        <f t="shared" si="28"/>
        <v>film &amp; video</v>
      </c>
      <c r="R321" s="8" t="str">
        <f t="shared" si="31"/>
        <v>documentary</v>
      </c>
      <c r="S321" s="14">
        <f t="shared" si="29"/>
        <v>40123.83829861111</v>
      </c>
      <c r="T321" s="14">
        <f t="shared" si="3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 s="9">
        <f t="shared" si="27"/>
        <v>134.91139240506328</v>
      </c>
      <c r="Q322" s="8" t="str">
        <f t="shared" si="28"/>
        <v>film &amp; video</v>
      </c>
      <c r="R322" s="8" t="str">
        <f t="shared" si="31"/>
        <v>documentary</v>
      </c>
      <c r="S322" s="14">
        <f t="shared" si="29"/>
        <v>42331.551307870366</v>
      </c>
      <c r="T322" s="14">
        <f t="shared" si="3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 s="9">
        <f t="shared" ref="P323:P386" si="33">IFERROR(E323/L323, 0)</f>
        <v>106.62314540059347</v>
      </c>
      <c r="Q323" s="8" t="str">
        <f t="shared" ref="Q323:Q386" si="34">LEFT(N323,12)</f>
        <v>film &amp; video</v>
      </c>
      <c r="R323" s="8" t="str">
        <f t="shared" si="31"/>
        <v>documentary</v>
      </c>
      <c r="S323" s="14">
        <f t="shared" ref="S323:S386" si="35">(((J323/60)/60)/24)+DATE(1970,1,1)</f>
        <v>42647.446597222224</v>
      </c>
      <c r="T323" s="14">
        <f t="shared" ref="T323:T386" si="36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 s="9">
        <f t="shared" si="33"/>
        <v>145.04301075268816</v>
      </c>
      <c r="Q324" s="8" t="str">
        <f t="shared" si="34"/>
        <v>film &amp; video</v>
      </c>
      <c r="R324" s="8" t="str">
        <f t="shared" si="31"/>
        <v>documentary</v>
      </c>
      <c r="S324" s="14">
        <f t="shared" si="35"/>
        <v>42473.57</v>
      </c>
      <c r="T324" s="14">
        <f t="shared" si="36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 s="9">
        <f t="shared" si="33"/>
        <v>114.58620689655173</v>
      </c>
      <c r="Q325" s="8" t="str">
        <f t="shared" si="34"/>
        <v>film &amp; video</v>
      </c>
      <c r="R325" s="8" t="str">
        <f t="shared" si="31"/>
        <v>documentary</v>
      </c>
      <c r="S325" s="14">
        <f t="shared" si="35"/>
        <v>42697.32136574074</v>
      </c>
      <c r="T325" s="14">
        <f t="shared" si="36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 s="9">
        <f t="shared" si="33"/>
        <v>105.3170731707317</v>
      </c>
      <c r="Q326" s="8" t="str">
        <f t="shared" si="34"/>
        <v>film &amp; video</v>
      </c>
      <c r="R326" s="8" t="str">
        <f t="shared" si="31"/>
        <v>documentary</v>
      </c>
      <c r="S326" s="14">
        <f t="shared" si="35"/>
        <v>42184.626250000001</v>
      </c>
      <c r="T326" s="14">
        <f t="shared" si="36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 s="9">
        <f t="shared" si="33"/>
        <v>70.921195652173907</v>
      </c>
      <c r="Q327" s="8" t="str">
        <f t="shared" si="34"/>
        <v>film &amp; video</v>
      </c>
      <c r="R327" s="8" t="str">
        <f t="shared" si="31"/>
        <v>documentary</v>
      </c>
      <c r="S327" s="14">
        <f t="shared" si="35"/>
        <v>42689.187881944439</v>
      </c>
      <c r="T327" s="14">
        <f t="shared" si="36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 s="9">
        <f t="shared" si="33"/>
        <v>147.17167680278018</v>
      </c>
      <c r="Q328" s="8" t="str">
        <f t="shared" si="34"/>
        <v>film &amp; video</v>
      </c>
      <c r="R328" s="8" t="str">
        <f t="shared" si="31"/>
        <v>documentary</v>
      </c>
      <c r="S328" s="14">
        <f t="shared" si="35"/>
        <v>42775.314884259264</v>
      </c>
      <c r="T328" s="14">
        <f t="shared" si="36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 s="9">
        <f t="shared" si="33"/>
        <v>160.47058823529412</v>
      </c>
      <c r="Q329" s="8" t="str">
        <f t="shared" si="34"/>
        <v>film &amp; video</v>
      </c>
      <c r="R329" s="8" t="str">
        <f t="shared" si="31"/>
        <v>documentary</v>
      </c>
      <c r="S329" s="14">
        <f t="shared" si="35"/>
        <v>42058.235289351855</v>
      </c>
      <c r="T329" s="14">
        <f t="shared" si="36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 s="9">
        <f t="shared" si="33"/>
        <v>156.04578313253012</v>
      </c>
      <c r="Q330" s="8" t="str">
        <f t="shared" si="34"/>
        <v>film &amp; video</v>
      </c>
      <c r="R330" s="8" t="str">
        <f t="shared" si="31"/>
        <v>documentary</v>
      </c>
      <c r="S330" s="14">
        <f t="shared" si="35"/>
        <v>42278.946620370371</v>
      </c>
      <c r="T330" s="14">
        <f t="shared" si="36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 s="9">
        <f t="shared" si="33"/>
        <v>63.17365269461078</v>
      </c>
      <c r="Q331" s="8" t="str">
        <f t="shared" si="34"/>
        <v>film &amp; video</v>
      </c>
      <c r="R331" s="8" t="str">
        <f t="shared" si="31"/>
        <v>documentary</v>
      </c>
      <c r="S331" s="14">
        <f t="shared" si="35"/>
        <v>42291.46674768519</v>
      </c>
      <c r="T331" s="14">
        <f t="shared" si="36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 s="9">
        <f t="shared" si="33"/>
        <v>104.82352941176471</v>
      </c>
      <c r="Q332" s="8" t="str">
        <f t="shared" si="34"/>
        <v>film &amp; video</v>
      </c>
      <c r="R332" s="8" t="str">
        <f t="shared" si="31"/>
        <v>documentary</v>
      </c>
      <c r="S332" s="14">
        <f t="shared" si="35"/>
        <v>41379.515775462962</v>
      </c>
      <c r="T332" s="14">
        <f t="shared" si="36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 s="9">
        <f t="shared" si="33"/>
        <v>97.356164383561648</v>
      </c>
      <c r="Q333" s="8" t="str">
        <f t="shared" si="34"/>
        <v>film &amp; video</v>
      </c>
      <c r="R333" s="8" t="str">
        <f t="shared" si="31"/>
        <v>documentary</v>
      </c>
      <c r="S333" s="14">
        <f t="shared" si="35"/>
        <v>42507.581412037034</v>
      </c>
      <c r="T333" s="14">
        <f t="shared" si="36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 s="9">
        <f t="shared" si="33"/>
        <v>203.63063063063063</v>
      </c>
      <c r="Q334" s="8" t="str">
        <f t="shared" si="34"/>
        <v>film &amp; video</v>
      </c>
      <c r="R334" s="8" t="str">
        <f t="shared" si="31"/>
        <v>documentary</v>
      </c>
      <c r="S334" s="14">
        <f t="shared" si="35"/>
        <v>42263.680289351847</v>
      </c>
      <c r="T334" s="14">
        <f t="shared" si="36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 s="9">
        <f t="shared" si="33"/>
        <v>188.31203007518798</v>
      </c>
      <c r="Q335" s="8" t="str">
        <f t="shared" si="34"/>
        <v>film &amp; video</v>
      </c>
      <c r="R335" s="8" t="str">
        <f t="shared" si="31"/>
        <v>documentary</v>
      </c>
      <c r="S335" s="14">
        <f t="shared" si="35"/>
        <v>42437.636469907404</v>
      </c>
      <c r="T335" s="14">
        <f t="shared" si="36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 s="9">
        <f t="shared" si="33"/>
        <v>146.65217391304347</v>
      </c>
      <c r="Q336" s="8" t="str">
        <f t="shared" si="34"/>
        <v>film &amp; video</v>
      </c>
      <c r="R336" s="8" t="str">
        <f t="shared" si="31"/>
        <v>documentary</v>
      </c>
      <c r="S336" s="14">
        <f t="shared" si="35"/>
        <v>42101.682372685187</v>
      </c>
      <c r="T336" s="14">
        <f t="shared" si="36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 s="9">
        <f t="shared" si="33"/>
        <v>109.1875</v>
      </c>
      <c r="Q337" s="8" t="str">
        <f t="shared" si="34"/>
        <v>film &amp; video</v>
      </c>
      <c r="R337" s="8" t="str">
        <f t="shared" si="31"/>
        <v>documentary</v>
      </c>
      <c r="S337" s="14">
        <f t="shared" si="35"/>
        <v>42101.737442129626</v>
      </c>
      <c r="T337" s="14">
        <f t="shared" si="36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 s="9">
        <f t="shared" si="33"/>
        <v>59.249046653144013</v>
      </c>
      <c r="Q338" s="8" t="str">
        <f t="shared" si="34"/>
        <v>film &amp; video</v>
      </c>
      <c r="R338" s="8" t="str">
        <f t="shared" si="31"/>
        <v>documentary</v>
      </c>
      <c r="S338" s="14">
        <f t="shared" si="35"/>
        <v>42291.596273148149</v>
      </c>
      <c r="T338" s="14">
        <f t="shared" si="36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 s="9">
        <f t="shared" si="33"/>
        <v>97.904838709677421</v>
      </c>
      <c r="Q339" s="8" t="str">
        <f t="shared" si="34"/>
        <v>film &amp; video</v>
      </c>
      <c r="R339" s="8" t="str">
        <f t="shared" si="31"/>
        <v>documentary</v>
      </c>
      <c r="S339" s="14">
        <f t="shared" si="35"/>
        <v>42047.128564814819</v>
      </c>
      <c r="T339" s="14">
        <f t="shared" si="36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 s="9">
        <f t="shared" si="33"/>
        <v>70.000169491525426</v>
      </c>
      <c r="Q340" s="8" t="str">
        <f t="shared" si="34"/>
        <v>film &amp; video</v>
      </c>
      <c r="R340" s="8" t="str">
        <f t="shared" si="31"/>
        <v>documentary</v>
      </c>
      <c r="S340" s="14">
        <f t="shared" si="35"/>
        <v>42559.755671296298</v>
      </c>
      <c r="T340" s="14">
        <f t="shared" si="36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 s="9">
        <f t="shared" si="33"/>
        <v>72.865168539325836</v>
      </c>
      <c r="Q341" s="8" t="str">
        <f t="shared" si="34"/>
        <v>film &amp; video</v>
      </c>
      <c r="R341" s="8" t="str">
        <f t="shared" si="31"/>
        <v>documentary</v>
      </c>
      <c r="S341" s="14">
        <f t="shared" si="35"/>
        <v>42093.760046296295</v>
      </c>
      <c r="T341" s="14">
        <f t="shared" si="36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 s="9">
        <f t="shared" si="33"/>
        <v>146.34782608695653</v>
      </c>
      <c r="Q342" s="8" t="str">
        <f t="shared" si="34"/>
        <v>film &amp; video</v>
      </c>
      <c r="R342" s="8" t="str">
        <f t="shared" si="31"/>
        <v>documentary</v>
      </c>
      <c r="S342" s="14">
        <f t="shared" si="35"/>
        <v>42772.669062500005</v>
      </c>
      <c r="T342" s="14">
        <f t="shared" si="36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 s="9">
        <f t="shared" si="33"/>
        <v>67.909090909090907</v>
      </c>
      <c r="Q343" s="8" t="str">
        <f t="shared" si="34"/>
        <v>film &amp; video</v>
      </c>
      <c r="R343" s="8" t="str">
        <f t="shared" si="31"/>
        <v>documentary</v>
      </c>
      <c r="S343" s="14">
        <f t="shared" si="35"/>
        <v>41894.879606481481</v>
      </c>
      <c r="T343" s="14">
        <f t="shared" si="36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 s="9">
        <f t="shared" si="33"/>
        <v>169.85083076923075</v>
      </c>
      <c r="Q344" s="8" t="str">
        <f t="shared" si="34"/>
        <v>film &amp; video</v>
      </c>
      <c r="R344" s="8" t="str">
        <f t="shared" si="31"/>
        <v>documentary</v>
      </c>
      <c r="S344" s="14">
        <f t="shared" si="35"/>
        <v>42459.780844907407</v>
      </c>
      <c r="T344" s="14">
        <f t="shared" si="36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 s="9">
        <f t="shared" si="33"/>
        <v>58.413339694656486</v>
      </c>
      <c r="Q345" s="8" t="str">
        <f t="shared" si="34"/>
        <v>film &amp; video</v>
      </c>
      <c r="R345" s="8" t="str">
        <f t="shared" si="31"/>
        <v>documentary</v>
      </c>
      <c r="S345" s="14">
        <f t="shared" si="35"/>
        <v>41926.73778935185</v>
      </c>
      <c r="T345" s="14">
        <f t="shared" si="36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 s="9">
        <f t="shared" si="33"/>
        <v>119.99298245614035</v>
      </c>
      <c r="Q346" s="8" t="str">
        <f t="shared" si="34"/>
        <v>film &amp; video</v>
      </c>
      <c r="R346" s="8" t="str">
        <f t="shared" si="31"/>
        <v>documentary</v>
      </c>
      <c r="S346" s="14">
        <f t="shared" si="35"/>
        <v>42111.970995370371</v>
      </c>
      <c r="T346" s="14">
        <f t="shared" si="36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 s="9">
        <f t="shared" si="33"/>
        <v>99.860335195530723</v>
      </c>
      <c r="Q347" s="8" t="str">
        <f t="shared" si="34"/>
        <v>film &amp; video</v>
      </c>
      <c r="R347" s="8" t="str">
        <f t="shared" si="31"/>
        <v>documentary</v>
      </c>
      <c r="S347" s="14">
        <f t="shared" si="35"/>
        <v>42114.944328703699</v>
      </c>
      <c r="T347" s="14">
        <f t="shared" si="36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 s="9">
        <f t="shared" si="33"/>
        <v>90.579148936170213</v>
      </c>
      <c r="Q348" s="8" t="str">
        <f t="shared" si="34"/>
        <v>film &amp; video</v>
      </c>
      <c r="R348" s="8" t="str">
        <f t="shared" si="31"/>
        <v>documentary</v>
      </c>
      <c r="S348" s="14">
        <f t="shared" si="35"/>
        <v>42261.500243055561</v>
      </c>
      <c r="T348" s="14">
        <f t="shared" si="36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 s="9">
        <f t="shared" si="33"/>
        <v>117.77361477572559</v>
      </c>
      <c r="Q349" s="8" t="str">
        <f t="shared" si="34"/>
        <v>film &amp; video</v>
      </c>
      <c r="R349" s="8" t="str">
        <f t="shared" si="31"/>
        <v>documentary</v>
      </c>
      <c r="S349" s="14">
        <f t="shared" si="35"/>
        <v>42292.495474537034</v>
      </c>
      <c r="T349" s="14">
        <f t="shared" si="36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 s="9">
        <f t="shared" si="33"/>
        <v>86.554621848739501</v>
      </c>
      <c r="Q350" s="8" t="str">
        <f t="shared" si="34"/>
        <v>film &amp; video</v>
      </c>
      <c r="R350" s="8" t="str">
        <f t="shared" si="31"/>
        <v>documentary</v>
      </c>
      <c r="S350" s="14">
        <f t="shared" si="35"/>
        <v>42207.58699074074</v>
      </c>
      <c r="T350" s="14">
        <f t="shared" si="36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 s="9">
        <f t="shared" si="33"/>
        <v>71.899281437125751</v>
      </c>
      <c r="Q351" s="8" t="str">
        <f t="shared" si="34"/>
        <v>film &amp; video</v>
      </c>
      <c r="R351" s="8" t="str">
        <f t="shared" si="31"/>
        <v>documentary</v>
      </c>
      <c r="S351" s="14">
        <f t="shared" si="35"/>
        <v>42760.498935185184</v>
      </c>
      <c r="T351" s="14">
        <f t="shared" si="36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 s="9">
        <f t="shared" si="33"/>
        <v>129.81900452488688</v>
      </c>
      <c r="Q352" s="8" t="str">
        <f t="shared" si="34"/>
        <v>film &amp; video</v>
      </c>
      <c r="R352" s="8" t="str">
        <f t="shared" si="31"/>
        <v>documentary</v>
      </c>
      <c r="S352" s="14">
        <f t="shared" si="35"/>
        <v>42586.066076388888</v>
      </c>
      <c r="T352" s="14">
        <f t="shared" si="36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 s="9">
        <f t="shared" si="33"/>
        <v>44.912863070539416</v>
      </c>
      <c r="Q353" s="8" t="str">
        <f t="shared" si="34"/>
        <v>film &amp; video</v>
      </c>
      <c r="R353" s="8" t="str">
        <f t="shared" si="31"/>
        <v>documentary</v>
      </c>
      <c r="S353" s="14">
        <f t="shared" si="35"/>
        <v>42427.964745370366</v>
      </c>
      <c r="T353" s="14">
        <f t="shared" si="36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 s="9">
        <f t="shared" si="33"/>
        <v>40.755244755244753</v>
      </c>
      <c r="Q354" s="8" t="str">
        <f t="shared" si="34"/>
        <v>film &amp; video</v>
      </c>
      <c r="R354" s="8" t="str">
        <f t="shared" si="31"/>
        <v>documentary</v>
      </c>
      <c r="S354" s="14">
        <f t="shared" si="35"/>
        <v>41890.167453703703</v>
      </c>
      <c r="T354" s="14">
        <f t="shared" si="36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 s="9">
        <f t="shared" si="33"/>
        <v>103.52394779771615</v>
      </c>
      <c r="Q355" s="8" t="str">
        <f t="shared" si="34"/>
        <v>film &amp; video</v>
      </c>
      <c r="R355" s="8" t="str">
        <f t="shared" si="31"/>
        <v>documentary</v>
      </c>
      <c r="S355" s="14">
        <f t="shared" si="35"/>
        <v>42297.791886574079</v>
      </c>
      <c r="T355" s="14">
        <f t="shared" si="36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 s="9">
        <f t="shared" si="33"/>
        <v>125.44827586206897</v>
      </c>
      <c r="Q356" s="8" t="str">
        <f t="shared" si="34"/>
        <v>film &amp; video</v>
      </c>
      <c r="R356" s="8" t="str">
        <f t="shared" si="31"/>
        <v>documentary</v>
      </c>
      <c r="S356" s="14">
        <f t="shared" si="35"/>
        <v>42438.827789351853</v>
      </c>
      <c r="T356" s="14">
        <f t="shared" si="36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 s="9">
        <f t="shared" si="33"/>
        <v>246.60606060606059</v>
      </c>
      <c r="Q357" s="8" t="str">
        <f t="shared" si="34"/>
        <v>film &amp; video</v>
      </c>
      <c r="R357" s="8" t="str">
        <f t="shared" si="31"/>
        <v>documentary</v>
      </c>
      <c r="S357" s="14">
        <f t="shared" si="35"/>
        <v>41943.293912037036</v>
      </c>
      <c r="T357" s="14">
        <f t="shared" si="36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 s="9">
        <f t="shared" si="33"/>
        <v>79.401340206185566</v>
      </c>
      <c r="Q358" s="8" t="str">
        <f t="shared" si="34"/>
        <v>film &amp; video</v>
      </c>
      <c r="R358" s="8" t="str">
        <f t="shared" si="31"/>
        <v>documentary</v>
      </c>
      <c r="S358" s="14">
        <f t="shared" si="35"/>
        <v>42415.803159722222</v>
      </c>
      <c r="T358" s="14">
        <f t="shared" si="36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 s="9">
        <f t="shared" si="33"/>
        <v>86.138613861386133</v>
      </c>
      <c r="Q359" s="8" t="str">
        <f t="shared" si="34"/>
        <v>film &amp; video</v>
      </c>
      <c r="R359" s="8" t="str">
        <f t="shared" si="31"/>
        <v>documentary</v>
      </c>
      <c r="S359" s="14">
        <f t="shared" si="35"/>
        <v>42078.222187499996</v>
      </c>
      <c r="T359" s="14">
        <f t="shared" si="36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 s="9">
        <f t="shared" si="33"/>
        <v>193.04868913857678</v>
      </c>
      <c r="Q360" s="8" t="str">
        <f t="shared" si="34"/>
        <v>film &amp; video</v>
      </c>
      <c r="R360" s="8" t="str">
        <f t="shared" si="31"/>
        <v>documentary</v>
      </c>
      <c r="S360" s="14">
        <f t="shared" si="35"/>
        <v>42507.860196759255</v>
      </c>
      <c r="T360" s="14">
        <f t="shared" si="36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 s="9">
        <f t="shared" si="33"/>
        <v>84.023178807947019</v>
      </c>
      <c r="Q361" s="8" t="str">
        <f t="shared" si="34"/>
        <v>film &amp; video</v>
      </c>
      <c r="R361" s="8" t="str">
        <f t="shared" si="31"/>
        <v>documentary</v>
      </c>
      <c r="S361" s="14">
        <f t="shared" si="35"/>
        <v>41935.070486111108</v>
      </c>
      <c r="T361" s="14">
        <f t="shared" si="36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 s="9">
        <f t="shared" si="33"/>
        <v>139.82758620689654</v>
      </c>
      <c r="Q362" s="8" t="str">
        <f t="shared" si="34"/>
        <v>film &amp; video</v>
      </c>
      <c r="R362" s="8" t="str">
        <f t="shared" si="31"/>
        <v>documentary</v>
      </c>
      <c r="S362" s="14">
        <f t="shared" si="35"/>
        <v>42163.897916666669</v>
      </c>
      <c r="T362" s="14">
        <f t="shared" si="36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 s="9">
        <f t="shared" si="33"/>
        <v>109.82189265536722</v>
      </c>
      <c r="Q363" s="8" t="str">
        <f t="shared" si="34"/>
        <v>film &amp; video</v>
      </c>
      <c r="R363" s="8" t="str">
        <f t="shared" si="31"/>
        <v>documentary</v>
      </c>
      <c r="S363" s="14">
        <f t="shared" si="35"/>
        <v>41936.001226851848</v>
      </c>
      <c r="T363" s="14">
        <f t="shared" si="36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 s="9">
        <f t="shared" si="33"/>
        <v>139.53488372093022</v>
      </c>
      <c r="Q364" s="8" t="str">
        <f t="shared" si="34"/>
        <v>film &amp; video</v>
      </c>
      <c r="R364" s="8" t="str">
        <f t="shared" si="31"/>
        <v>documentary</v>
      </c>
      <c r="S364" s="14">
        <f t="shared" si="35"/>
        <v>41837.210543981484</v>
      </c>
      <c r="T364" s="14">
        <f t="shared" si="36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 s="9">
        <f t="shared" si="33"/>
        <v>347.84615384615387</v>
      </c>
      <c r="Q365" s="8" t="str">
        <f t="shared" si="34"/>
        <v>film &amp; video</v>
      </c>
      <c r="R365" s="8" t="str">
        <f t="shared" si="31"/>
        <v>documentary</v>
      </c>
      <c r="S365" s="14">
        <f t="shared" si="35"/>
        <v>40255.744629629626</v>
      </c>
      <c r="T365" s="14">
        <f t="shared" si="36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 s="9">
        <f t="shared" si="33"/>
        <v>68.24159292035398</v>
      </c>
      <c r="Q366" s="8" t="str">
        <f t="shared" si="34"/>
        <v>film &amp; video</v>
      </c>
      <c r="R366" s="8" t="str">
        <f t="shared" si="31"/>
        <v>documentary</v>
      </c>
      <c r="S366" s="14">
        <f t="shared" si="35"/>
        <v>41780.859629629631</v>
      </c>
      <c r="T366" s="14">
        <f t="shared" si="36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 s="9">
        <f t="shared" si="33"/>
        <v>239.93846153846152</v>
      </c>
      <c r="Q367" s="8" t="str">
        <f t="shared" si="34"/>
        <v>film &amp; video</v>
      </c>
      <c r="R367" s="8" t="str">
        <f t="shared" si="31"/>
        <v>documentary</v>
      </c>
      <c r="S367" s="14">
        <f t="shared" si="35"/>
        <v>41668.606469907405</v>
      </c>
      <c r="T367" s="14">
        <f t="shared" si="36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 s="9">
        <f t="shared" si="33"/>
        <v>287.31343283582089</v>
      </c>
      <c r="Q368" s="8" t="str">
        <f t="shared" si="34"/>
        <v>film &amp; video</v>
      </c>
      <c r="R368" s="8" t="str">
        <f t="shared" si="31"/>
        <v>documentary</v>
      </c>
      <c r="S368" s="14">
        <f t="shared" si="35"/>
        <v>41019.793032407404</v>
      </c>
      <c r="T368" s="14">
        <f t="shared" si="36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 s="9">
        <f t="shared" si="33"/>
        <v>86.84882352941176</v>
      </c>
      <c r="Q369" s="8" t="str">
        <f t="shared" si="34"/>
        <v>film &amp; video</v>
      </c>
      <c r="R369" s="8" t="str">
        <f t="shared" si="31"/>
        <v>documentary</v>
      </c>
      <c r="S369" s="14">
        <f t="shared" si="35"/>
        <v>41355.577291666668</v>
      </c>
      <c r="T369" s="14">
        <f t="shared" si="36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 s="9">
        <f t="shared" si="33"/>
        <v>81.84905660377359</v>
      </c>
      <c r="Q370" s="8" t="str">
        <f t="shared" si="34"/>
        <v>film &amp; video</v>
      </c>
      <c r="R370" s="8" t="str">
        <f t="shared" si="31"/>
        <v>documentary</v>
      </c>
      <c r="S370" s="14">
        <f t="shared" si="35"/>
        <v>42043.605578703704</v>
      </c>
      <c r="T370" s="14">
        <f t="shared" si="36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 s="9">
        <f t="shared" si="33"/>
        <v>42.874970059880241</v>
      </c>
      <c r="Q371" s="8" t="str">
        <f t="shared" si="34"/>
        <v>film &amp; video</v>
      </c>
      <c r="R371" s="8" t="str">
        <f t="shared" ref="R371:R421" si="37">RIGHT(N371,11)</f>
        <v>documentary</v>
      </c>
      <c r="S371" s="14">
        <f t="shared" si="35"/>
        <v>40893.551724537036</v>
      </c>
      <c r="T371" s="14">
        <f t="shared" si="36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 s="9">
        <f t="shared" si="33"/>
        <v>709.41860465116281</v>
      </c>
      <c r="Q372" s="8" t="str">
        <f t="shared" si="34"/>
        <v>film &amp; video</v>
      </c>
      <c r="R372" s="8" t="str">
        <f t="shared" si="37"/>
        <v>documentary</v>
      </c>
      <c r="S372" s="14">
        <f t="shared" si="35"/>
        <v>42711.795138888891</v>
      </c>
      <c r="T372" s="14">
        <f t="shared" si="36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 s="9">
        <f t="shared" si="33"/>
        <v>161.25517890772127</v>
      </c>
      <c r="Q373" s="8" t="str">
        <f t="shared" si="34"/>
        <v>film &amp; video</v>
      </c>
      <c r="R373" s="8" t="str">
        <f t="shared" si="37"/>
        <v>documentary</v>
      </c>
      <c r="S373" s="14">
        <f t="shared" si="35"/>
        <v>41261.767812500002</v>
      </c>
      <c r="T373" s="14">
        <f t="shared" si="36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 s="9">
        <f t="shared" si="33"/>
        <v>41.777777777777779</v>
      </c>
      <c r="Q374" s="8" t="str">
        <f t="shared" si="34"/>
        <v>film &amp; video</v>
      </c>
      <c r="R374" s="8" t="str">
        <f t="shared" si="37"/>
        <v>documentary</v>
      </c>
      <c r="S374" s="14">
        <f t="shared" si="35"/>
        <v>42425.576898148152</v>
      </c>
      <c r="T374" s="14">
        <f t="shared" si="36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 s="9">
        <f t="shared" si="33"/>
        <v>89.887640449438209</v>
      </c>
      <c r="Q375" s="8" t="str">
        <f t="shared" si="34"/>
        <v>film &amp; video</v>
      </c>
      <c r="R375" s="8" t="str">
        <f t="shared" si="37"/>
        <v>documentary</v>
      </c>
      <c r="S375" s="14">
        <f t="shared" si="35"/>
        <v>41078.91201388889</v>
      </c>
      <c r="T375" s="14">
        <f t="shared" si="36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 s="9">
        <f t="shared" si="33"/>
        <v>45.051724137931032</v>
      </c>
      <c r="Q376" s="8" t="str">
        <f t="shared" si="34"/>
        <v>film &amp; video</v>
      </c>
      <c r="R376" s="8" t="str">
        <f t="shared" si="37"/>
        <v>documentary</v>
      </c>
      <c r="S376" s="14">
        <f t="shared" si="35"/>
        <v>40757.889247685183</v>
      </c>
      <c r="T376" s="14">
        <f t="shared" si="36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 s="9">
        <f t="shared" si="33"/>
        <v>42.857142857142854</v>
      </c>
      <c r="Q377" s="8" t="str">
        <f t="shared" si="34"/>
        <v>film &amp; video</v>
      </c>
      <c r="R377" s="8" t="str">
        <f t="shared" si="37"/>
        <v>documentary</v>
      </c>
      <c r="S377" s="14">
        <f t="shared" si="35"/>
        <v>41657.985081018516</v>
      </c>
      <c r="T377" s="14">
        <f t="shared" si="36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 s="9">
        <f t="shared" si="33"/>
        <v>54.083333333333336</v>
      </c>
      <c r="Q378" s="8" t="str">
        <f t="shared" si="34"/>
        <v>film &amp; video</v>
      </c>
      <c r="R378" s="8" t="str">
        <f t="shared" si="37"/>
        <v>documentary</v>
      </c>
      <c r="S378" s="14">
        <f t="shared" si="35"/>
        <v>42576.452731481477</v>
      </c>
      <c r="T378" s="14">
        <f t="shared" si="36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 s="9">
        <f t="shared" si="33"/>
        <v>103.21804511278195</v>
      </c>
      <c r="Q379" s="8" t="str">
        <f t="shared" si="34"/>
        <v>film &amp; video</v>
      </c>
      <c r="R379" s="8" t="str">
        <f t="shared" si="37"/>
        <v>documentary</v>
      </c>
      <c r="S379" s="14">
        <f t="shared" si="35"/>
        <v>42292.250787037032</v>
      </c>
      <c r="T379" s="14">
        <f t="shared" si="36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 s="9">
        <f t="shared" si="33"/>
        <v>40.397590361445786</v>
      </c>
      <c r="Q380" s="8" t="str">
        <f t="shared" si="34"/>
        <v>film &amp; video</v>
      </c>
      <c r="R380" s="8" t="str">
        <f t="shared" si="37"/>
        <v>documentary</v>
      </c>
      <c r="S380" s="14">
        <f t="shared" si="35"/>
        <v>42370.571851851855</v>
      </c>
      <c r="T380" s="14">
        <f t="shared" si="36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 s="9">
        <f t="shared" si="33"/>
        <v>116.85906040268456</v>
      </c>
      <c r="Q381" s="8" t="str">
        <f t="shared" si="34"/>
        <v>film &amp; video</v>
      </c>
      <c r="R381" s="8" t="str">
        <f t="shared" si="37"/>
        <v>documentary</v>
      </c>
      <c r="S381" s="14">
        <f t="shared" si="35"/>
        <v>40987.688333333332</v>
      </c>
      <c r="T381" s="14">
        <f t="shared" si="36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 s="9">
        <f t="shared" si="33"/>
        <v>115.51020408163265</v>
      </c>
      <c r="Q382" s="8" t="str">
        <f t="shared" si="34"/>
        <v>film &amp; video</v>
      </c>
      <c r="R382" s="8" t="str">
        <f t="shared" si="37"/>
        <v>documentary</v>
      </c>
      <c r="S382" s="14">
        <f t="shared" si="35"/>
        <v>42367.719814814816</v>
      </c>
      <c r="T382" s="14">
        <f t="shared" si="36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 s="9">
        <f t="shared" si="33"/>
        <v>104.31274900398407</v>
      </c>
      <c r="Q383" s="8" t="str">
        <f t="shared" si="34"/>
        <v>film &amp; video</v>
      </c>
      <c r="R383" s="8" t="str">
        <f t="shared" si="37"/>
        <v>documentary</v>
      </c>
      <c r="S383" s="14">
        <f t="shared" si="35"/>
        <v>41085.698113425926</v>
      </c>
      <c r="T383" s="14">
        <f t="shared" si="36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 s="9">
        <f t="shared" si="33"/>
        <v>69.772727272727266</v>
      </c>
      <c r="Q384" s="8" t="str">
        <f t="shared" si="34"/>
        <v>film &amp; video</v>
      </c>
      <c r="R384" s="8" t="str">
        <f t="shared" si="37"/>
        <v>documentary</v>
      </c>
      <c r="S384" s="14">
        <f t="shared" si="35"/>
        <v>41144.709490740745</v>
      </c>
      <c r="T384" s="14">
        <f t="shared" si="36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 s="9">
        <f t="shared" si="33"/>
        <v>43.020833333333336</v>
      </c>
      <c r="Q385" s="8" t="str">
        <f t="shared" si="34"/>
        <v>film &amp; video</v>
      </c>
      <c r="R385" s="8" t="str">
        <f t="shared" si="37"/>
        <v>documentary</v>
      </c>
      <c r="S385" s="14">
        <f t="shared" si="35"/>
        <v>41755.117581018516</v>
      </c>
      <c r="T385" s="14">
        <f t="shared" si="36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 s="9">
        <f t="shared" si="33"/>
        <v>58.540469973890339</v>
      </c>
      <c r="Q386" s="8" t="str">
        <f t="shared" si="34"/>
        <v>film &amp; video</v>
      </c>
      <c r="R386" s="8" t="str">
        <f t="shared" si="37"/>
        <v>documentary</v>
      </c>
      <c r="S386" s="14">
        <f t="shared" si="35"/>
        <v>41980.781793981485</v>
      </c>
      <c r="T386" s="14">
        <f t="shared" si="36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 s="9">
        <f t="shared" ref="P387:P450" si="39">IFERROR(E387/L387, 0)</f>
        <v>111.79535864978902</v>
      </c>
      <c r="Q387" s="8" t="str">
        <f t="shared" ref="Q387:Q450" si="40">LEFT(N387,12)</f>
        <v>film &amp; video</v>
      </c>
      <c r="R387" s="8" t="str">
        <f t="shared" si="37"/>
        <v>documentary</v>
      </c>
      <c r="S387" s="14">
        <f t="shared" ref="S387:S450" si="41">(((J387/60)/60)/24)+DATE(1970,1,1)</f>
        <v>41934.584502314814</v>
      </c>
      <c r="T387" s="14">
        <f t="shared" ref="T387:T450" si="42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 s="9">
        <f t="shared" si="39"/>
        <v>46.230769230769234</v>
      </c>
      <c r="Q388" s="8" t="str">
        <f t="shared" si="40"/>
        <v>film &amp; video</v>
      </c>
      <c r="R388" s="8" t="str">
        <f t="shared" si="37"/>
        <v>documentary</v>
      </c>
      <c r="S388" s="14">
        <f t="shared" si="41"/>
        <v>42211.951284722221</v>
      </c>
      <c r="T388" s="14">
        <f t="shared" si="4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 s="9">
        <f t="shared" si="39"/>
        <v>144.69039145907473</v>
      </c>
      <c r="Q389" s="8" t="str">
        <f t="shared" si="40"/>
        <v>film &amp; video</v>
      </c>
      <c r="R389" s="8" t="str">
        <f t="shared" si="37"/>
        <v>documentary</v>
      </c>
      <c r="S389" s="14">
        <f t="shared" si="41"/>
        <v>42200.67659722222</v>
      </c>
      <c r="T389" s="14">
        <f t="shared" si="4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 s="9">
        <f t="shared" si="39"/>
        <v>88.845070422535215</v>
      </c>
      <c r="Q390" s="8" t="str">
        <f t="shared" si="40"/>
        <v>film &amp; video</v>
      </c>
      <c r="R390" s="8" t="str">
        <f t="shared" si="37"/>
        <v>documentary</v>
      </c>
      <c r="S390" s="14">
        <f t="shared" si="41"/>
        <v>42549.076157407413</v>
      </c>
      <c r="T390" s="14">
        <f t="shared" si="42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 s="9">
        <f t="shared" si="39"/>
        <v>81.75107284768211</v>
      </c>
      <c r="Q391" s="8" t="str">
        <f t="shared" si="40"/>
        <v>film &amp; video</v>
      </c>
      <c r="R391" s="8" t="str">
        <f t="shared" si="37"/>
        <v>documentary</v>
      </c>
      <c r="S391" s="14">
        <f t="shared" si="41"/>
        <v>41674.063078703701</v>
      </c>
      <c r="T391" s="14">
        <f t="shared" si="4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 s="9">
        <f t="shared" si="39"/>
        <v>71.428571428571431</v>
      </c>
      <c r="Q392" s="8" t="str">
        <f t="shared" si="40"/>
        <v>film &amp; video</v>
      </c>
      <c r="R392" s="8" t="str">
        <f t="shared" si="37"/>
        <v>documentary</v>
      </c>
      <c r="S392" s="14">
        <f t="shared" si="41"/>
        <v>42112.036712962959</v>
      </c>
      <c r="T392" s="14">
        <f t="shared" si="4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 s="9">
        <f t="shared" si="39"/>
        <v>104.25906735751295</v>
      </c>
      <c r="Q393" s="8" t="str">
        <f t="shared" si="40"/>
        <v>film &amp; video</v>
      </c>
      <c r="R393" s="8" t="str">
        <f t="shared" si="37"/>
        <v>documentary</v>
      </c>
      <c r="S393" s="14">
        <f t="shared" si="41"/>
        <v>40865.042256944449</v>
      </c>
      <c r="T393" s="14">
        <f t="shared" si="4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 s="9">
        <f t="shared" si="39"/>
        <v>90.616504854368927</v>
      </c>
      <c r="Q394" s="8" t="str">
        <f t="shared" si="40"/>
        <v>film &amp; video</v>
      </c>
      <c r="R394" s="8" t="str">
        <f t="shared" si="37"/>
        <v>documentary</v>
      </c>
      <c r="S394" s="14">
        <f t="shared" si="41"/>
        <v>40763.717256944445</v>
      </c>
      <c r="T394" s="14">
        <f t="shared" si="4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 s="9">
        <f t="shared" si="39"/>
        <v>157.33048433048432</v>
      </c>
      <c r="Q395" s="8" t="str">
        <f t="shared" si="40"/>
        <v>film &amp; video</v>
      </c>
      <c r="R395" s="8" t="str">
        <f t="shared" si="37"/>
        <v>documentary</v>
      </c>
      <c r="S395" s="14">
        <f t="shared" si="41"/>
        <v>41526.708935185183</v>
      </c>
      <c r="T395" s="14">
        <f t="shared" si="4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 s="9">
        <f t="shared" si="39"/>
        <v>105.18</v>
      </c>
      <c r="Q396" s="8" t="str">
        <f t="shared" si="40"/>
        <v>film &amp; video</v>
      </c>
      <c r="R396" s="8" t="str">
        <f t="shared" si="37"/>
        <v>documentary</v>
      </c>
      <c r="S396" s="14">
        <f t="shared" si="41"/>
        <v>42417.818078703705</v>
      </c>
      <c r="T396" s="14">
        <f t="shared" si="4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 s="9">
        <f t="shared" si="39"/>
        <v>58.719836956521746</v>
      </c>
      <c r="Q397" s="8" t="str">
        <f t="shared" si="40"/>
        <v>film &amp; video</v>
      </c>
      <c r="R397" s="8" t="str">
        <f t="shared" si="37"/>
        <v>documentary</v>
      </c>
      <c r="S397" s="14">
        <f t="shared" si="41"/>
        <v>40990.909259259257</v>
      </c>
      <c r="T397" s="14">
        <f t="shared" si="4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 s="9">
        <f t="shared" si="39"/>
        <v>81.632653061224488</v>
      </c>
      <c r="Q398" s="8" t="str">
        <f t="shared" si="40"/>
        <v>film &amp; video</v>
      </c>
      <c r="R398" s="8" t="str">
        <f t="shared" si="37"/>
        <v>documentary</v>
      </c>
      <c r="S398" s="14">
        <f t="shared" si="41"/>
        <v>41082.564884259256</v>
      </c>
      <c r="T398" s="14">
        <f t="shared" si="42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 s="9">
        <f t="shared" si="39"/>
        <v>56.460043668122275</v>
      </c>
      <c r="Q399" s="8" t="str">
        <f t="shared" si="40"/>
        <v>film &amp; video</v>
      </c>
      <c r="R399" s="8" t="str">
        <f t="shared" si="37"/>
        <v>documentary</v>
      </c>
      <c r="S399" s="14">
        <f t="shared" si="41"/>
        <v>40379.776435185187</v>
      </c>
      <c r="T399" s="14">
        <f t="shared" si="4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 s="9">
        <f t="shared" si="39"/>
        <v>140.1044776119403</v>
      </c>
      <c r="Q400" s="8" t="str">
        <f t="shared" si="40"/>
        <v>film &amp; video</v>
      </c>
      <c r="R400" s="8" t="str">
        <f t="shared" si="37"/>
        <v>documentary</v>
      </c>
      <c r="S400" s="14">
        <f t="shared" si="41"/>
        <v>42078.793124999997</v>
      </c>
      <c r="T400" s="14">
        <f t="shared" si="4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 s="9">
        <f t="shared" si="39"/>
        <v>224.85263157894738</v>
      </c>
      <c r="Q401" s="8" t="str">
        <f t="shared" si="40"/>
        <v>film &amp; video</v>
      </c>
      <c r="R401" s="8" t="str">
        <f t="shared" si="37"/>
        <v>documentary</v>
      </c>
      <c r="S401" s="14">
        <f t="shared" si="41"/>
        <v>42687.875775462962</v>
      </c>
      <c r="T401" s="14">
        <f t="shared" si="4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 s="9">
        <f t="shared" si="39"/>
        <v>181.13306451612902</v>
      </c>
      <c r="Q402" s="8" t="str">
        <f t="shared" si="40"/>
        <v>film &amp; video</v>
      </c>
      <c r="R402" s="8" t="str">
        <f t="shared" si="37"/>
        <v>documentary</v>
      </c>
      <c r="S402" s="14">
        <f t="shared" si="41"/>
        <v>41745.635960648149</v>
      </c>
      <c r="T402" s="14">
        <f t="shared" si="4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 s="9">
        <f t="shared" si="39"/>
        <v>711.04109589041093</v>
      </c>
      <c r="Q403" s="8" t="str">
        <f t="shared" si="40"/>
        <v>film &amp; video</v>
      </c>
      <c r="R403" s="8" t="str">
        <f t="shared" si="37"/>
        <v>documentary</v>
      </c>
      <c r="S403" s="14">
        <f t="shared" si="41"/>
        <v>40732.842245370368</v>
      </c>
      <c r="T403" s="14">
        <f t="shared" si="4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 s="9">
        <f t="shared" si="39"/>
        <v>65.883720930232556</v>
      </c>
      <c r="Q404" s="8" t="str">
        <f t="shared" si="40"/>
        <v>film &amp; video</v>
      </c>
      <c r="R404" s="8" t="str">
        <f t="shared" si="37"/>
        <v>documentary</v>
      </c>
      <c r="S404" s="14">
        <f t="shared" si="41"/>
        <v>42292.539548611108</v>
      </c>
      <c r="T404" s="14">
        <f t="shared" si="4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 s="9">
        <f t="shared" si="39"/>
        <v>75.185714285714283</v>
      </c>
      <c r="Q405" s="8" t="str">
        <f t="shared" si="40"/>
        <v>film &amp; video</v>
      </c>
      <c r="R405" s="8" t="str">
        <f t="shared" si="37"/>
        <v>documentary</v>
      </c>
      <c r="S405" s="14">
        <f t="shared" si="41"/>
        <v>40718.310659722221</v>
      </c>
      <c r="T405" s="14">
        <f t="shared" si="4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 s="9">
        <f t="shared" si="39"/>
        <v>133.14391143911439</v>
      </c>
      <c r="Q406" s="8" t="str">
        <f t="shared" si="40"/>
        <v>film &amp; video</v>
      </c>
      <c r="R406" s="8" t="str">
        <f t="shared" si="37"/>
        <v>documentary</v>
      </c>
      <c r="S406" s="14">
        <f t="shared" si="41"/>
        <v>41646.628032407411</v>
      </c>
      <c r="T406" s="14">
        <f t="shared" si="42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 s="9">
        <f t="shared" si="39"/>
        <v>55.2</v>
      </c>
      <c r="Q407" s="8" t="str">
        <f t="shared" si="40"/>
        <v>film &amp; video</v>
      </c>
      <c r="R407" s="8" t="str">
        <f t="shared" si="37"/>
        <v>documentary</v>
      </c>
      <c r="S407" s="14">
        <f t="shared" si="41"/>
        <v>41674.08494212963</v>
      </c>
      <c r="T407" s="14">
        <f t="shared" si="4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 s="9">
        <f t="shared" si="39"/>
        <v>86.163714285714292</v>
      </c>
      <c r="Q408" s="8" t="str">
        <f t="shared" si="40"/>
        <v>film &amp; video</v>
      </c>
      <c r="R408" s="8" t="str">
        <f t="shared" si="37"/>
        <v>documentary</v>
      </c>
      <c r="S408" s="14">
        <f t="shared" si="41"/>
        <v>40638.162465277775</v>
      </c>
      <c r="T408" s="14">
        <f t="shared" si="4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 s="9">
        <f t="shared" si="39"/>
        <v>92.318181818181813</v>
      </c>
      <c r="Q409" s="8" t="str">
        <f t="shared" si="40"/>
        <v>film &amp; video</v>
      </c>
      <c r="R409" s="8" t="str">
        <f t="shared" si="37"/>
        <v>documentary</v>
      </c>
      <c r="S409" s="14">
        <f t="shared" si="41"/>
        <v>40806.870949074073</v>
      </c>
      <c r="T409" s="14">
        <f t="shared" si="4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 s="9">
        <f t="shared" si="39"/>
        <v>160.16473684210527</v>
      </c>
      <c r="Q410" s="8" t="str">
        <f t="shared" si="40"/>
        <v>film &amp; video</v>
      </c>
      <c r="R410" s="8" t="str">
        <f t="shared" si="37"/>
        <v>documentary</v>
      </c>
      <c r="S410" s="14">
        <f t="shared" si="41"/>
        <v>41543.735995370371</v>
      </c>
      <c r="T410" s="14">
        <f t="shared" si="4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 s="9">
        <f t="shared" si="39"/>
        <v>45.6</v>
      </c>
      <c r="Q411" s="8" t="str">
        <f t="shared" si="40"/>
        <v>film &amp; video</v>
      </c>
      <c r="R411" s="8" t="str">
        <f t="shared" si="37"/>
        <v>documentary</v>
      </c>
      <c r="S411" s="14">
        <f t="shared" si="41"/>
        <v>42543.862777777773</v>
      </c>
      <c r="T411" s="14">
        <f t="shared" si="4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 s="9">
        <f t="shared" si="39"/>
        <v>183.28571428571428</v>
      </c>
      <c r="Q412" s="8" t="str">
        <f t="shared" si="40"/>
        <v>film &amp; video</v>
      </c>
      <c r="R412" s="8" t="str">
        <f t="shared" si="37"/>
        <v>documentary</v>
      </c>
      <c r="S412" s="14">
        <f t="shared" si="41"/>
        <v>42113.981446759266</v>
      </c>
      <c r="T412" s="14">
        <f t="shared" si="42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 s="9">
        <f t="shared" si="39"/>
        <v>125.78838174273859</v>
      </c>
      <c r="Q413" s="8" t="str">
        <f t="shared" si="40"/>
        <v>film &amp; video</v>
      </c>
      <c r="R413" s="8" t="str">
        <f t="shared" si="37"/>
        <v>documentary</v>
      </c>
      <c r="S413" s="14">
        <f t="shared" si="41"/>
        <v>41598.17597222222</v>
      </c>
      <c r="T413" s="14">
        <f t="shared" si="4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 s="9">
        <f t="shared" si="39"/>
        <v>57.654545454545456</v>
      </c>
      <c r="Q414" s="8" t="str">
        <f t="shared" si="40"/>
        <v>film &amp; video</v>
      </c>
      <c r="R414" s="8" t="str">
        <f t="shared" si="37"/>
        <v>documentary</v>
      </c>
      <c r="S414" s="14">
        <f t="shared" si="41"/>
        <v>41099.742800925924</v>
      </c>
      <c r="T414" s="14">
        <f t="shared" si="4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 s="9">
        <f t="shared" si="39"/>
        <v>78.660818713450297</v>
      </c>
      <c r="Q415" s="8" t="str">
        <f t="shared" si="40"/>
        <v>film &amp; video</v>
      </c>
      <c r="R415" s="8" t="str">
        <f t="shared" si="37"/>
        <v>documentary</v>
      </c>
      <c r="S415" s="14">
        <f t="shared" si="41"/>
        <v>41079.877442129626</v>
      </c>
      <c r="T415" s="14">
        <f t="shared" si="4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 s="9">
        <f t="shared" si="39"/>
        <v>91.480769230769226</v>
      </c>
      <c r="Q416" s="8" t="str">
        <f t="shared" si="40"/>
        <v>film &amp; video</v>
      </c>
      <c r="R416" s="8" t="str">
        <f t="shared" si="37"/>
        <v>documentary</v>
      </c>
      <c r="S416" s="14">
        <f t="shared" si="41"/>
        <v>41529.063252314816</v>
      </c>
      <c r="T416" s="14">
        <f t="shared" si="4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 s="9">
        <f t="shared" si="39"/>
        <v>68.09809523809524</v>
      </c>
      <c r="Q417" s="8" t="str">
        <f t="shared" si="40"/>
        <v>film &amp; video</v>
      </c>
      <c r="R417" s="8" t="str">
        <f t="shared" si="37"/>
        <v>documentary</v>
      </c>
      <c r="S417" s="14">
        <f t="shared" si="41"/>
        <v>41904.851875</v>
      </c>
      <c r="T417" s="14">
        <f t="shared" si="4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 s="9">
        <f t="shared" si="39"/>
        <v>48.086800000000004</v>
      </c>
      <c r="Q418" s="8" t="str">
        <f t="shared" si="40"/>
        <v>film &amp; video</v>
      </c>
      <c r="R418" s="8" t="str">
        <f t="shared" si="37"/>
        <v>documentary</v>
      </c>
      <c r="S418" s="14">
        <f t="shared" si="41"/>
        <v>41648.396192129629</v>
      </c>
      <c r="T418" s="14">
        <f t="shared" si="4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 s="9">
        <f t="shared" si="39"/>
        <v>202.42307692307693</v>
      </c>
      <c r="Q419" s="8" t="str">
        <f t="shared" si="40"/>
        <v>film &amp; video</v>
      </c>
      <c r="R419" s="8" t="str">
        <f t="shared" si="37"/>
        <v>documentary</v>
      </c>
      <c r="S419" s="14">
        <f t="shared" si="41"/>
        <v>41360.970601851855</v>
      </c>
      <c r="T419" s="14">
        <f t="shared" si="4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 s="9">
        <f t="shared" si="39"/>
        <v>216.75</v>
      </c>
      <c r="Q420" s="8" t="str">
        <f t="shared" si="40"/>
        <v>film &amp; video</v>
      </c>
      <c r="R420" s="8" t="str">
        <f t="shared" si="37"/>
        <v>documentary</v>
      </c>
      <c r="S420" s="14">
        <f t="shared" si="41"/>
        <v>42178.282372685186</v>
      </c>
      <c r="T420" s="14">
        <f t="shared" si="4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 s="9">
        <f t="shared" si="39"/>
        <v>110.06849315068493</v>
      </c>
      <c r="Q421" s="8" t="str">
        <f t="shared" si="40"/>
        <v>film &amp; video</v>
      </c>
      <c r="R421" s="8" t="str">
        <f t="shared" si="37"/>
        <v>documentary</v>
      </c>
      <c r="S421" s="14">
        <f t="shared" si="41"/>
        <v>41394.842442129629</v>
      </c>
      <c r="T421" s="14">
        <f t="shared" si="4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 s="9">
        <f t="shared" si="39"/>
        <v>4.833333333333333</v>
      </c>
      <c r="Q422" s="8" t="str">
        <f t="shared" si="40"/>
        <v>film &amp; video</v>
      </c>
      <c r="R422" s="8" t="str">
        <f>RIGHT(N422,9)</f>
        <v>animation</v>
      </c>
      <c r="S422" s="14">
        <f t="shared" si="41"/>
        <v>41682.23646990741</v>
      </c>
      <c r="T422" s="14">
        <f t="shared" si="4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 s="9">
        <f t="shared" si="39"/>
        <v>50.166666666666664</v>
      </c>
      <c r="Q423" s="8" t="str">
        <f t="shared" si="40"/>
        <v>film &amp; video</v>
      </c>
      <c r="R423" s="8" t="str">
        <f t="shared" ref="R423:R486" si="43">RIGHT(N423,9)</f>
        <v>animation</v>
      </c>
      <c r="S423" s="14">
        <f t="shared" si="41"/>
        <v>42177.491388888884</v>
      </c>
      <c r="T423" s="14">
        <f t="shared" si="4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 s="9">
        <f t="shared" si="39"/>
        <v>35.833333333333336</v>
      </c>
      <c r="Q424" s="8" t="str">
        <f t="shared" si="40"/>
        <v>film &amp; video</v>
      </c>
      <c r="R424" s="8" t="str">
        <f t="shared" si="43"/>
        <v>animation</v>
      </c>
      <c r="S424" s="14">
        <f t="shared" si="41"/>
        <v>41863.260381944441</v>
      </c>
      <c r="T424" s="14">
        <f t="shared" si="42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 s="9">
        <f t="shared" si="39"/>
        <v>11.76923076923077</v>
      </c>
      <c r="Q425" s="8" t="str">
        <f t="shared" si="40"/>
        <v>film &amp; video</v>
      </c>
      <c r="R425" s="8" t="str">
        <f t="shared" si="43"/>
        <v>animation</v>
      </c>
      <c r="S425" s="14">
        <f t="shared" si="41"/>
        <v>41400.92627314815</v>
      </c>
      <c r="T425" s="14">
        <f t="shared" si="4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 s="9">
        <f t="shared" si="39"/>
        <v>40.78</v>
      </c>
      <c r="Q426" s="8" t="str">
        <f t="shared" si="40"/>
        <v>film &amp; video</v>
      </c>
      <c r="R426" s="8" t="str">
        <f t="shared" si="43"/>
        <v>animation</v>
      </c>
      <c r="S426" s="14">
        <f t="shared" si="41"/>
        <v>40934.376145833332</v>
      </c>
      <c r="T426" s="14">
        <f t="shared" si="4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 s="9">
        <f t="shared" si="39"/>
        <v>3</v>
      </c>
      <c r="Q427" s="8" t="str">
        <f t="shared" si="40"/>
        <v>film &amp; video</v>
      </c>
      <c r="R427" s="8" t="str">
        <f t="shared" si="43"/>
        <v>animation</v>
      </c>
      <c r="S427" s="14">
        <f t="shared" si="41"/>
        <v>42275.861157407402</v>
      </c>
      <c r="T427" s="14">
        <f t="shared" si="4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 s="9">
        <f t="shared" si="39"/>
        <v>16.625</v>
      </c>
      <c r="Q428" s="8" t="str">
        <f t="shared" si="40"/>
        <v>film &amp; video</v>
      </c>
      <c r="R428" s="8" t="str">
        <f t="shared" si="43"/>
        <v>animation</v>
      </c>
      <c r="S428" s="14">
        <f t="shared" si="41"/>
        <v>42400.711967592593</v>
      </c>
      <c r="T428" s="14">
        <f t="shared" si="4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9">
        <f t="shared" si="39"/>
        <v>0</v>
      </c>
      <c r="Q429" s="8" t="str">
        <f t="shared" si="40"/>
        <v>film &amp; video</v>
      </c>
      <c r="R429" s="8" t="str">
        <f t="shared" si="43"/>
        <v>animation</v>
      </c>
      <c r="S429" s="14">
        <f t="shared" si="41"/>
        <v>42285.909027777772</v>
      </c>
      <c r="T429" s="14">
        <f t="shared" si="4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 s="9">
        <f t="shared" si="39"/>
        <v>52</v>
      </c>
      <c r="Q430" s="8" t="str">
        <f t="shared" si="40"/>
        <v>film &amp; video</v>
      </c>
      <c r="R430" s="8" t="str">
        <f t="shared" si="43"/>
        <v>animation</v>
      </c>
      <c r="S430" s="14">
        <f t="shared" si="41"/>
        <v>41778.766724537039</v>
      </c>
      <c r="T430" s="14">
        <f t="shared" si="4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9">
        <f t="shared" si="39"/>
        <v>0</v>
      </c>
      <c r="Q431" s="8" t="str">
        <f t="shared" si="40"/>
        <v>film &amp; video</v>
      </c>
      <c r="R431" s="8" t="str">
        <f t="shared" si="43"/>
        <v>animation</v>
      </c>
      <c r="S431" s="14">
        <f t="shared" si="41"/>
        <v>40070.901412037041</v>
      </c>
      <c r="T431" s="14">
        <f t="shared" si="4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 s="9">
        <f t="shared" si="39"/>
        <v>4.8</v>
      </c>
      <c r="Q432" s="8" t="str">
        <f t="shared" si="40"/>
        <v>film &amp; video</v>
      </c>
      <c r="R432" s="8" t="str">
        <f t="shared" si="43"/>
        <v>animation</v>
      </c>
      <c r="S432" s="14">
        <f t="shared" si="41"/>
        <v>41513.107256944444</v>
      </c>
      <c r="T432" s="14">
        <f t="shared" si="4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 s="9">
        <f t="shared" si="39"/>
        <v>51.875</v>
      </c>
      <c r="Q433" s="8" t="str">
        <f t="shared" si="40"/>
        <v>film &amp; video</v>
      </c>
      <c r="R433" s="8" t="str">
        <f t="shared" si="43"/>
        <v>animation</v>
      </c>
      <c r="S433" s="14">
        <f t="shared" si="41"/>
        <v>42526.871331018512</v>
      </c>
      <c r="T433" s="14">
        <f t="shared" si="42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 s="9">
        <f t="shared" si="39"/>
        <v>71.25</v>
      </c>
      <c r="Q434" s="8" t="str">
        <f t="shared" si="40"/>
        <v>film &amp; video</v>
      </c>
      <c r="R434" s="8" t="str">
        <f t="shared" si="43"/>
        <v>animation</v>
      </c>
      <c r="S434" s="14">
        <f t="shared" si="41"/>
        <v>42238.726631944446</v>
      </c>
      <c r="T434" s="14">
        <f t="shared" si="4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9">
        <f t="shared" si="39"/>
        <v>0</v>
      </c>
      <c r="Q435" s="8" t="str">
        <f t="shared" si="40"/>
        <v>film &amp; video</v>
      </c>
      <c r="R435" s="8" t="str">
        <f t="shared" si="43"/>
        <v>animation</v>
      </c>
      <c r="S435" s="14">
        <f t="shared" si="41"/>
        <v>42228.629884259266</v>
      </c>
      <c r="T435" s="14">
        <f t="shared" si="42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 s="9">
        <f t="shared" si="39"/>
        <v>62.5</v>
      </c>
      <c r="Q436" s="8" t="str">
        <f t="shared" si="40"/>
        <v>film &amp; video</v>
      </c>
      <c r="R436" s="8" t="str">
        <f t="shared" si="43"/>
        <v>animation</v>
      </c>
      <c r="S436" s="14">
        <f t="shared" si="41"/>
        <v>41576.834513888891</v>
      </c>
      <c r="T436" s="14">
        <f t="shared" si="4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 s="9">
        <f t="shared" si="39"/>
        <v>1</v>
      </c>
      <c r="Q437" s="8" t="str">
        <f t="shared" si="40"/>
        <v>film &amp; video</v>
      </c>
      <c r="R437" s="8" t="str">
        <f t="shared" si="43"/>
        <v>animation</v>
      </c>
      <c r="S437" s="14">
        <f t="shared" si="41"/>
        <v>41500.747453703705</v>
      </c>
      <c r="T437" s="14">
        <f t="shared" si="4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9">
        <f t="shared" si="39"/>
        <v>0</v>
      </c>
      <c r="Q438" s="8" t="str">
        <f t="shared" si="40"/>
        <v>film &amp; video</v>
      </c>
      <c r="R438" s="8" t="str">
        <f t="shared" si="43"/>
        <v>animation</v>
      </c>
      <c r="S438" s="14">
        <f t="shared" si="41"/>
        <v>41456.36241898148</v>
      </c>
      <c r="T438" s="14">
        <f t="shared" si="4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9">
        <f t="shared" si="39"/>
        <v>0</v>
      </c>
      <c r="Q439" s="8" t="str">
        <f t="shared" si="40"/>
        <v>film &amp; video</v>
      </c>
      <c r="R439" s="8" t="str">
        <f t="shared" si="43"/>
        <v>animation</v>
      </c>
      <c r="S439" s="14">
        <f t="shared" si="41"/>
        <v>42591.31858796296</v>
      </c>
      <c r="T439" s="14">
        <f t="shared" si="4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 s="9">
        <f t="shared" si="39"/>
        <v>170.54545454545453</v>
      </c>
      <c r="Q440" s="8" t="str">
        <f t="shared" si="40"/>
        <v>film &amp; video</v>
      </c>
      <c r="R440" s="8" t="str">
        <f t="shared" si="43"/>
        <v>animation</v>
      </c>
      <c r="S440" s="14">
        <f t="shared" si="41"/>
        <v>42296.261087962965</v>
      </c>
      <c r="T440" s="14">
        <f t="shared" si="4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9">
        <f t="shared" si="39"/>
        <v>0</v>
      </c>
      <c r="Q441" s="8" t="str">
        <f t="shared" si="40"/>
        <v>film &amp; video</v>
      </c>
      <c r="R441" s="8" t="str">
        <f t="shared" si="43"/>
        <v>animation</v>
      </c>
      <c r="S441" s="14">
        <f t="shared" si="41"/>
        <v>41919.761782407404</v>
      </c>
      <c r="T441" s="14">
        <f t="shared" si="42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 s="9">
        <f t="shared" si="39"/>
        <v>5</v>
      </c>
      <c r="Q442" s="8" t="str">
        <f t="shared" si="40"/>
        <v>film &amp; video</v>
      </c>
      <c r="R442" s="8" t="str">
        <f t="shared" si="43"/>
        <v>animation</v>
      </c>
      <c r="S442" s="14">
        <f t="shared" si="41"/>
        <v>42423.985567129625</v>
      </c>
      <c r="T442" s="14">
        <f t="shared" si="4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9">
        <f t="shared" si="39"/>
        <v>0</v>
      </c>
      <c r="Q443" s="8" t="str">
        <f t="shared" si="40"/>
        <v>film &amp; video</v>
      </c>
      <c r="R443" s="8" t="str">
        <f t="shared" si="43"/>
        <v>animation</v>
      </c>
      <c r="S443" s="14">
        <f t="shared" si="41"/>
        <v>41550.793935185182</v>
      </c>
      <c r="T443" s="14">
        <f t="shared" si="42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 s="9">
        <f t="shared" si="39"/>
        <v>393.58823529411762</v>
      </c>
      <c r="Q444" s="8" t="str">
        <f t="shared" si="40"/>
        <v>film &amp; video</v>
      </c>
      <c r="R444" s="8" t="str">
        <f t="shared" si="43"/>
        <v>animation</v>
      </c>
      <c r="S444" s="14">
        <f t="shared" si="41"/>
        <v>42024.888692129629</v>
      </c>
      <c r="T444" s="14">
        <f t="shared" si="4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 s="9">
        <f t="shared" si="39"/>
        <v>5</v>
      </c>
      <c r="Q445" s="8" t="str">
        <f t="shared" si="40"/>
        <v>film &amp; video</v>
      </c>
      <c r="R445" s="8" t="str">
        <f t="shared" si="43"/>
        <v>animation</v>
      </c>
      <c r="S445" s="14">
        <f t="shared" si="41"/>
        <v>41650.015057870369</v>
      </c>
      <c r="T445" s="14">
        <f t="shared" si="4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 s="9">
        <f t="shared" si="39"/>
        <v>50</v>
      </c>
      <c r="Q446" s="8" t="str">
        <f t="shared" si="40"/>
        <v>film &amp; video</v>
      </c>
      <c r="R446" s="8" t="str">
        <f t="shared" si="43"/>
        <v>animation</v>
      </c>
      <c r="S446" s="14">
        <f t="shared" si="41"/>
        <v>40894.906956018516</v>
      </c>
      <c r="T446" s="14">
        <f t="shared" si="4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 s="9">
        <f t="shared" si="39"/>
        <v>1</v>
      </c>
      <c r="Q447" s="8" t="str">
        <f t="shared" si="40"/>
        <v>film &amp; video</v>
      </c>
      <c r="R447" s="8" t="str">
        <f t="shared" si="43"/>
        <v>animation</v>
      </c>
      <c r="S447" s="14">
        <f t="shared" si="41"/>
        <v>42130.335358796292</v>
      </c>
      <c r="T447" s="14">
        <f t="shared" si="4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 s="9">
        <f t="shared" si="39"/>
        <v>47.875</v>
      </c>
      <c r="Q448" s="8" t="str">
        <f t="shared" si="40"/>
        <v>film &amp; video</v>
      </c>
      <c r="R448" s="8" t="str">
        <f t="shared" si="43"/>
        <v>animation</v>
      </c>
      <c r="S448" s="14">
        <f t="shared" si="41"/>
        <v>42037.083564814813</v>
      </c>
      <c r="T448" s="14">
        <f t="shared" si="4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 s="9">
        <f t="shared" si="39"/>
        <v>5</v>
      </c>
      <c r="Q449" s="8" t="str">
        <f t="shared" si="40"/>
        <v>film &amp; video</v>
      </c>
      <c r="R449" s="8" t="str">
        <f t="shared" si="43"/>
        <v>animation</v>
      </c>
      <c r="S449" s="14">
        <f t="shared" si="41"/>
        <v>41331.555127314816</v>
      </c>
      <c r="T449" s="14">
        <f t="shared" si="4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 s="9">
        <f t="shared" si="39"/>
        <v>20.502500000000001</v>
      </c>
      <c r="Q450" s="8" t="str">
        <f t="shared" si="40"/>
        <v>film &amp; video</v>
      </c>
      <c r="R450" s="8" t="str">
        <f t="shared" si="43"/>
        <v>animation</v>
      </c>
      <c r="S450" s="14">
        <f t="shared" si="41"/>
        <v>41753.758043981477</v>
      </c>
      <c r="T450" s="14">
        <f t="shared" si="4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 s="9">
        <f t="shared" ref="P451:P514" si="45">IFERROR(E451/L451, 0)</f>
        <v>9</v>
      </c>
      <c r="Q451" s="8" t="str">
        <f t="shared" ref="Q451:Q514" si="46">LEFT(N451,12)</f>
        <v>film &amp; video</v>
      </c>
      <c r="R451" s="8" t="str">
        <f t="shared" si="43"/>
        <v>animation</v>
      </c>
      <c r="S451" s="14">
        <f t="shared" ref="S451:S514" si="47">(((J451/60)/60)/24)+DATE(1970,1,1)</f>
        <v>41534.568113425928</v>
      </c>
      <c r="T451" s="14">
        <f t="shared" ref="T451:T514" si="48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 s="9">
        <f t="shared" si="45"/>
        <v>56.571428571428569</v>
      </c>
      <c r="Q452" s="8" t="str">
        <f t="shared" si="46"/>
        <v>film &amp; video</v>
      </c>
      <c r="R452" s="8" t="str">
        <f t="shared" si="43"/>
        <v>animation</v>
      </c>
      <c r="S452" s="14">
        <f t="shared" si="47"/>
        <v>41654.946759259255</v>
      </c>
      <c r="T452" s="14">
        <f t="shared" si="48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 s="9">
        <f t="shared" si="45"/>
        <v>0</v>
      </c>
      <c r="Q453" s="8" t="str">
        <f t="shared" si="46"/>
        <v>film &amp; video</v>
      </c>
      <c r="R453" s="8" t="str">
        <f t="shared" si="43"/>
        <v>animation</v>
      </c>
      <c r="S453" s="14">
        <f t="shared" si="47"/>
        <v>41634.715173611112</v>
      </c>
      <c r="T453" s="14">
        <f t="shared" si="48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 s="9">
        <f t="shared" si="45"/>
        <v>40</v>
      </c>
      <c r="Q454" s="8" t="str">
        <f t="shared" si="46"/>
        <v>film &amp; video</v>
      </c>
      <c r="R454" s="8" t="str">
        <f t="shared" si="43"/>
        <v>animation</v>
      </c>
      <c r="S454" s="14">
        <f t="shared" si="47"/>
        <v>42107.703877314809</v>
      </c>
      <c r="T454" s="14">
        <f t="shared" si="48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 s="9">
        <f t="shared" si="45"/>
        <v>13</v>
      </c>
      <c r="Q455" s="8" t="str">
        <f t="shared" si="46"/>
        <v>film &amp; video</v>
      </c>
      <c r="R455" s="8" t="str">
        <f t="shared" si="43"/>
        <v>animation</v>
      </c>
      <c r="S455" s="14">
        <f t="shared" si="47"/>
        <v>42038.824988425928</v>
      </c>
      <c r="T455" s="14">
        <f t="shared" si="48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 s="9">
        <f t="shared" si="45"/>
        <v>16.399999999999999</v>
      </c>
      <c r="Q456" s="8" t="str">
        <f t="shared" si="46"/>
        <v>film &amp; video</v>
      </c>
      <c r="R456" s="8" t="str">
        <f t="shared" si="43"/>
        <v>animation</v>
      </c>
      <c r="S456" s="14">
        <f t="shared" si="47"/>
        <v>41938.717256944445</v>
      </c>
      <c r="T456" s="14">
        <f t="shared" si="48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 s="9">
        <f t="shared" si="45"/>
        <v>22.5</v>
      </c>
      <c r="Q457" s="8" t="str">
        <f t="shared" si="46"/>
        <v>film &amp; video</v>
      </c>
      <c r="R457" s="8" t="str">
        <f t="shared" si="43"/>
        <v>animation</v>
      </c>
      <c r="S457" s="14">
        <f t="shared" si="47"/>
        <v>40971.002569444441</v>
      </c>
      <c r="T457" s="14">
        <f t="shared" si="48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 s="9">
        <f t="shared" si="45"/>
        <v>20.333333333333332</v>
      </c>
      <c r="Q458" s="8" t="str">
        <f t="shared" si="46"/>
        <v>film &amp; video</v>
      </c>
      <c r="R458" s="8" t="str">
        <f t="shared" si="43"/>
        <v>animation</v>
      </c>
      <c r="S458" s="14">
        <f t="shared" si="47"/>
        <v>41547.694456018515</v>
      </c>
      <c r="T458" s="14">
        <f t="shared" si="48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 s="9">
        <f t="shared" si="45"/>
        <v>0</v>
      </c>
      <c r="Q459" s="8" t="str">
        <f t="shared" si="46"/>
        <v>film &amp; video</v>
      </c>
      <c r="R459" s="8" t="str">
        <f t="shared" si="43"/>
        <v>animation</v>
      </c>
      <c r="S459" s="14">
        <f t="shared" si="47"/>
        <v>41837.767500000002</v>
      </c>
      <c r="T459" s="14">
        <f t="shared" si="48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 s="9">
        <f t="shared" si="45"/>
        <v>16.755102040816325</v>
      </c>
      <c r="Q460" s="8" t="str">
        <f t="shared" si="46"/>
        <v>film &amp; video</v>
      </c>
      <c r="R460" s="8" t="str">
        <f t="shared" si="43"/>
        <v>animation</v>
      </c>
      <c r="S460" s="14">
        <f t="shared" si="47"/>
        <v>41378.69976851852</v>
      </c>
      <c r="T460" s="14">
        <f t="shared" si="48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 s="9">
        <f t="shared" si="45"/>
        <v>25</v>
      </c>
      <c r="Q461" s="8" t="str">
        <f t="shared" si="46"/>
        <v>film &amp; video</v>
      </c>
      <c r="R461" s="8" t="str">
        <f t="shared" si="43"/>
        <v>animation</v>
      </c>
      <c r="S461" s="14">
        <f t="shared" si="47"/>
        <v>40800.6403587963</v>
      </c>
      <c r="T461" s="14">
        <f t="shared" si="48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 s="9">
        <f t="shared" si="45"/>
        <v>12.5</v>
      </c>
      <c r="Q462" s="8" t="str">
        <f t="shared" si="46"/>
        <v>film &amp; video</v>
      </c>
      <c r="R462" s="8" t="str">
        <f t="shared" si="43"/>
        <v>animation</v>
      </c>
      <c r="S462" s="14">
        <f t="shared" si="47"/>
        <v>41759.542534722219</v>
      </c>
      <c r="T462" s="14">
        <f t="shared" si="48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 s="9">
        <f t="shared" si="45"/>
        <v>0</v>
      </c>
      <c r="Q463" s="8" t="str">
        <f t="shared" si="46"/>
        <v>film &amp; video</v>
      </c>
      <c r="R463" s="8" t="str">
        <f t="shared" si="43"/>
        <v>animation</v>
      </c>
      <c r="S463" s="14">
        <f t="shared" si="47"/>
        <v>41407.84684027778</v>
      </c>
      <c r="T463" s="14">
        <f t="shared" si="48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 s="9">
        <f t="shared" si="45"/>
        <v>0</v>
      </c>
      <c r="Q464" s="8" t="str">
        <f t="shared" si="46"/>
        <v>film &amp; video</v>
      </c>
      <c r="R464" s="8" t="str">
        <f t="shared" si="43"/>
        <v>animation</v>
      </c>
      <c r="S464" s="14">
        <f t="shared" si="47"/>
        <v>40705.126631944448</v>
      </c>
      <c r="T464" s="14">
        <f t="shared" si="48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 s="9">
        <f t="shared" si="45"/>
        <v>113.63636363636364</v>
      </c>
      <c r="Q465" s="8" t="str">
        <f t="shared" si="46"/>
        <v>film &amp; video</v>
      </c>
      <c r="R465" s="8" t="str">
        <f t="shared" si="43"/>
        <v>animation</v>
      </c>
      <c r="S465" s="14">
        <f t="shared" si="47"/>
        <v>40750.710104166668</v>
      </c>
      <c r="T465" s="14">
        <f t="shared" si="48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 s="9">
        <f t="shared" si="45"/>
        <v>1</v>
      </c>
      <c r="Q466" s="8" t="str">
        <f t="shared" si="46"/>
        <v>film &amp; video</v>
      </c>
      <c r="R466" s="8" t="str">
        <f t="shared" si="43"/>
        <v>animation</v>
      </c>
      <c r="S466" s="14">
        <f t="shared" si="47"/>
        <v>42488.848784722228</v>
      </c>
      <c r="T466" s="14">
        <f t="shared" si="48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 s="9">
        <f t="shared" si="45"/>
        <v>17.25</v>
      </c>
      <c r="Q467" s="8" t="str">
        <f t="shared" si="46"/>
        <v>film &amp; video</v>
      </c>
      <c r="R467" s="8" t="str">
        <f t="shared" si="43"/>
        <v>animation</v>
      </c>
      <c r="S467" s="14">
        <f t="shared" si="47"/>
        <v>41801.120069444441</v>
      </c>
      <c r="T467" s="14">
        <f t="shared" si="48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 s="9">
        <f t="shared" si="45"/>
        <v>15.2</v>
      </c>
      <c r="Q468" s="8" t="str">
        <f t="shared" si="46"/>
        <v>film &amp; video</v>
      </c>
      <c r="R468" s="8" t="str">
        <f t="shared" si="43"/>
        <v>animation</v>
      </c>
      <c r="S468" s="14">
        <f t="shared" si="47"/>
        <v>41129.942870370374</v>
      </c>
      <c r="T468" s="14">
        <f t="shared" si="48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 s="9">
        <f t="shared" si="45"/>
        <v>110.64102564102564</v>
      </c>
      <c r="Q469" s="8" t="str">
        <f t="shared" si="46"/>
        <v>film &amp; video</v>
      </c>
      <c r="R469" s="8" t="str">
        <f t="shared" si="43"/>
        <v>animation</v>
      </c>
      <c r="S469" s="14">
        <f t="shared" si="47"/>
        <v>41135.679791666669</v>
      </c>
      <c r="T469" s="14">
        <f t="shared" si="48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 s="9">
        <f t="shared" si="45"/>
        <v>0</v>
      </c>
      <c r="Q470" s="8" t="str">
        <f t="shared" si="46"/>
        <v>film &amp; video</v>
      </c>
      <c r="R470" s="8" t="str">
        <f t="shared" si="43"/>
        <v>animation</v>
      </c>
      <c r="S470" s="14">
        <f t="shared" si="47"/>
        <v>41041.167627314811</v>
      </c>
      <c r="T470" s="14">
        <f t="shared" si="48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 s="9">
        <f t="shared" si="45"/>
        <v>0</v>
      </c>
      <c r="Q471" s="8" t="str">
        <f t="shared" si="46"/>
        <v>film &amp; video</v>
      </c>
      <c r="R471" s="8" t="str">
        <f t="shared" si="43"/>
        <v>animation</v>
      </c>
      <c r="S471" s="14">
        <f t="shared" si="47"/>
        <v>41827.989861111113</v>
      </c>
      <c r="T471" s="14">
        <f t="shared" si="48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 s="9">
        <f t="shared" si="45"/>
        <v>25.5</v>
      </c>
      <c r="Q472" s="8" t="str">
        <f t="shared" si="46"/>
        <v>film &amp; video</v>
      </c>
      <c r="R472" s="8" t="str">
        <f t="shared" si="43"/>
        <v>animation</v>
      </c>
      <c r="S472" s="14">
        <f t="shared" si="47"/>
        <v>41605.167696759258</v>
      </c>
      <c r="T472" s="14">
        <f t="shared" si="48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 s="9">
        <f t="shared" si="45"/>
        <v>38.476470588235294</v>
      </c>
      <c r="Q473" s="8" t="str">
        <f t="shared" si="46"/>
        <v>film &amp; video</v>
      </c>
      <c r="R473" s="8" t="str">
        <f t="shared" si="43"/>
        <v>animation</v>
      </c>
      <c r="S473" s="14">
        <f t="shared" si="47"/>
        <v>41703.721979166665</v>
      </c>
      <c r="T473" s="14">
        <f t="shared" si="48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 s="9">
        <f t="shared" si="45"/>
        <v>28.2</v>
      </c>
      <c r="Q474" s="8" t="str">
        <f t="shared" si="46"/>
        <v>film &amp; video</v>
      </c>
      <c r="R474" s="8" t="str">
        <f t="shared" si="43"/>
        <v>animation</v>
      </c>
      <c r="S474" s="14">
        <f t="shared" si="47"/>
        <v>41844.922662037039</v>
      </c>
      <c r="T474" s="14">
        <f t="shared" si="48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 s="9">
        <f t="shared" si="45"/>
        <v>61.5</v>
      </c>
      <c r="Q475" s="8" t="str">
        <f t="shared" si="46"/>
        <v>film &amp; video</v>
      </c>
      <c r="R475" s="8" t="str">
        <f t="shared" si="43"/>
        <v>animation</v>
      </c>
      <c r="S475" s="14">
        <f t="shared" si="47"/>
        <v>41869.698136574072</v>
      </c>
      <c r="T475" s="14">
        <f t="shared" si="48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 s="9">
        <f t="shared" si="45"/>
        <v>1</v>
      </c>
      <c r="Q476" s="8" t="str">
        <f t="shared" si="46"/>
        <v>film &amp; video</v>
      </c>
      <c r="R476" s="8" t="str">
        <f t="shared" si="43"/>
        <v>animation</v>
      </c>
      <c r="S476" s="14">
        <f t="shared" si="47"/>
        <v>42753.329039351855</v>
      </c>
      <c r="T476" s="14">
        <f t="shared" si="48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 s="9">
        <f t="shared" si="45"/>
        <v>0</v>
      </c>
      <c r="Q477" s="8" t="str">
        <f t="shared" si="46"/>
        <v>film &amp; video</v>
      </c>
      <c r="R477" s="8" t="str">
        <f t="shared" si="43"/>
        <v>animation</v>
      </c>
      <c r="S477" s="14">
        <f t="shared" si="47"/>
        <v>42100.086145833338</v>
      </c>
      <c r="T477" s="14">
        <f t="shared" si="48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 s="9">
        <f t="shared" si="45"/>
        <v>39.569274193548388</v>
      </c>
      <c r="Q478" s="8" t="str">
        <f t="shared" si="46"/>
        <v>film &amp; video</v>
      </c>
      <c r="R478" s="8" t="str">
        <f t="shared" si="43"/>
        <v>animation</v>
      </c>
      <c r="S478" s="14">
        <f t="shared" si="47"/>
        <v>41757.975011574075</v>
      </c>
      <c r="T478" s="14">
        <f t="shared" si="48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 s="9">
        <f t="shared" si="45"/>
        <v>0</v>
      </c>
      <c r="Q479" s="8" t="str">
        <f t="shared" si="46"/>
        <v>film &amp; video</v>
      </c>
      <c r="R479" s="8" t="str">
        <f t="shared" si="43"/>
        <v>animation</v>
      </c>
      <c r="S479" s="14">
        <f t="shared" si="47"/>
        <v>40987.83488425926</v>
      </c>
      <c r="T479" s="14">
        <f t="shared" si="48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 s="9">
        <f t="shared" si="45"/>
        <v>0</v>
      </c>
      <c r="Q480" s="8" t="str">
        <f t="shared" si="46"/>
        <v>film &amp; video</v>
      </c>
      <c r="R480" s="8" t="str">
        <f t="shared" si="43"/>
        <v>animation</v>
      </c>
      <c r="S480" s="14">
        <f t="shared" si="47"/>
        <v>42065.910983796297</v>
      </c>
      <c r="T480" s="14">
        <f t="shared" si="48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 s="9">
        <f t="shared" si="45"/>
        <v>88.8</v>
      </c>
      <c r="Q481" s="8" t="str">
        <f t="shared" si="46"/>
        <v>film &amp; video</v>
      </c>
      <c r="R481" s="8" t="str">
        <f t="shared" si="43"/>
        <v>animation</v>
      </c>
      <c r="S481" s="14">
        <f t="shared" si="47"/>
        <v>41904.407812500001</v>
      </c>
      <c r="T481" s="14">
        <f t="shared" si="48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 s="9">
        <f t="shared" si="45"/>
        <v>55.457142857142856</v>
      </c>
      <c r="Q482" s="8" t="str">
        <f t="shared" si="46"/>
        <v>film &amp; video</v>
      </c>
      <c r="R482" s="8" t="str">
        <f t="shared" si="43"/>
        <v>animation</v>
      </c>
      <c r="S482" s="14">
        <f t="shared" si="47"/>
        <v>41465.500173611108</v>
      </c>
      <c r="T482" s="14">
        <f t="shared" si="48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 s="9">
        <f t="shared" si="45"/>
        <v>87.142857142857139</v>
      </c>
      <c r="Q483" s="8" t="str">
        <f t="shared" si="46"/>
        <v>film &amp; video</v>
      </c>
      <c r="R483" s="8" t="str">
        <f t="shared" si="43"/>
        <v>animation</v>
      </c>
      <c r="S483" s="14">
        <f t="shared" si="47"/>
        <v>41162.672326388885</v>
      </c>
      <c r="T483" s="14">
        <f t="shared" si="48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 s="9">
        <f t="shared" si="45"/>
        <v>10</v>
      </c>
      <c r="Q484" s="8" t="str">
        <f t="shared" si="46"/>
        <v>film &amp; video</v>
      </c>
      <c r="R484" s="8" t="str">
        <f t="shared" si="43"/>
        <v>animation</v>
      </c>
      <c r="S484" s="14">
        <f t="shared" si="47"/>
        <v>42447.896875000006</v>
      </c>
      <c r="T484" s="14">
        <f t="shared" si="48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 s="9">
        <f t="shared" si="45"/>
        <v>51.224489795918366</v>
      </c>
      <c r="Q485" s="8" t="str">
        <f t="shared" si="46"/>
        <v>film &amp; video</v>
      </c>
      <c r="R485" s="8" t="str">
        <f t="shared" si="43"/>
        <v>animation</v>
      </c>
      <c r="S485" s="14">
        <f t="shared" si="47"/>
        <v>41243.197592592594</v>
      </c>
      <c r="T485" s="14">
        <f t="shared" si="48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 s="9">
        <f t="shared" si="45"/>
        <v>13.545454545454545</v>
      </c>
      <c r="Q486" s="8" t="str">
        <f t="shared" si="46"/>
        <v>film &amp; video</v>
      </c>
      <c r="R486" s="8" t="str">
        <f t="shared" si="43"/>
        <v>animation</v>
      </c>
      <c r="S486" s="14">
        <f t="shared" si="47"/>
        <v>42272.93949074074</v>
      </c>
      <c r="T486" s="14">
        <f t="shared" si="48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 s="9">
        <f t="shared" si="45"/>
        <v>66.520080000000007</v>
      </c>
      <c r="Q487" s="8" t="str">
        <f t="shared" si="46"/>
        <v>film &amp; video</v>
      </c>
      <c r="R487" s="8" t="str">
        <f t="shared" ref="R487:R521" si="49">RIGHT(N487,9)</f>
        <v>animation</v>
      </c>
      <c r="S487" s="14">
        <f t="shared" si="47"/>
        <v>41381.50577546296</v>
      </c>
      <c r="T487" s="14">
        <f t="shared" si="48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 s="9">
        <f t="shared" si="45"/>
        <v>50</v>
      </c>
      <c r="Q488" s="8" t="str">
        <f t="shared" si="46"/>
        <v>film &amp; video</v>
      </c>
      <c r="R488" s="8" t="str">
        <f t="shared" si="49"/>
        <v>animation</v>
      </c>
      <c r="S488" s="14">
        <f t="shared" si="47"/>
        <v>41761.94258101852</v>
      </c>
      <c r="T488" s="14">
        <f t="shared" si="48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 s="9">
        <f t="shared" si="45"/>
        <v>0</v>
      </c>
      <c r="Q489" s="8" t="str">
        <f t="shared" si="46"/>
        <v>film &amp; video</v>
      </c>
      <c r="R489" s="8" t="str">
        <f t="shared" si="49"/>
        <v>animation</v>
      </c>
      <c r="S489" s="14">
        <f t="shared" si="47"/>
        <v>42669.594837962963</v>
      </c>
      <c r="T489" s="14">
        <f t="shared" si="48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 s="9">
        <f t="shared" si="45"/>
        <v>0</v>
      </c>
      <c r="Q490" s="8" t="str">
        <f t="shared" si="46"/>
        <v>film &amp; video</v>
      </c>
      <c r="R490" s="8" t="str">
        <f t="shared" si="49"/>
        <v>animation</v>
      </c>
      <c r="S490" s="14">
        <f t="shared" si="47"/>
        <v>42714.054398148146</v>
      </c>
      <c r="T490" s="14">
        <f t="shared" si="48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 s="9">
        <f t="shared" si="45"/>
        <v>71.666666666666671</v>
      </c>
      <c r="Q491" s="8" t="str">
        <f t="shared" si="46"/>
        <v>film &amp; video</v>
      </c>
      <c r="R491" s="8" t="str">
        <f t="shared" si="49"/>
        <v>animation</v>
      </c>
      <c r="S491" s="14">
        <f t="shared" si="47"/>
        <v>40882.481666666667</v>
      </c>
      <c r="T491" s="14">
        <f t="shared" si="48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 s="9">
        <f t="shared" si="45"/>
        <v>0</v>
      </c>
      <c r="Q492" s="8" t="str">
        <f t="shared" si="46"/>
        <v>film &amp; video</v>
      </c>
      <c r="R492" s="8" t="str">
        <f t="shared" si="49"/>
        <v>animation</v>
      </c>
      <c r="S492" s="14">
        <f t="shared" si="47"/>
        <v>41113.968576388892</v>
      </c>
      <c r="T492" s="14">
        <f t="shared" si="48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 s="9">
        <f t="shared" si="45"/>
        <v>0</v>
      </c>
      <c r="Q493" s="8" t="str">
        <f t="shared" si="46"/>
        <v>film &amp; video</v>
      </c>
      <c r="R493" s="8" t="str">
        <f t="shared" si="49"/>
        <v>animation</v>
      </c>
      <c r="S493" s="14">
        <f t="shared" si="47"/>
        <v>42366.982627314821</v>
      </c>
      <c r="T493" s="14">
        <f t="shared" si="48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 s="9">
        <f t="shared" si="45"/>
        <v>0</v>
      </c>
      <c r="Q494" s="8" t="str">
        <f t="shared" si="46"/>
        <v>film &amp; video</v>
      </c>
      <c r="R494" s="8" t="str">
        <f t="shared" si="49"/>
        <v>animation</v>
      </c>
      <c r="S494" s="14">
        <f t="shared" si="47"/>
        <v>42596.03506944445</v>
      </c>
      <c r="T494" s="14">
        <f t="shared" si="48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 s="9">
        <f t="shared" si="45"/>
        <v>0</v>
      </c>
      <c r="Q495" s="8" t="str">
        <f t="shared" si="46"/>
        <v>film &amp; video</v>
      </c>
      <c r="R495" s="8" t="str">
        <f t="shared" si="49"/>
        <v>animation</v>
      </c>
      <c r="S495" s="14">
        <f t="shared" si="47"/>
        <v>42114.726134259254</v>
      </c>
      <c r="T495" s="14">
        <f t="shared" si="48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 s="9">
        <f t="shared" si="45"/>
        <v>10.333333333333334</v>
      </c>
      <c r="Q496" s="8" t="str">
        <f t="shared" si="46"/>
        <v>film &amp; video</v>
      </c>
      <c r="R496" s="8" t="str">
        <f t="shared" si="49"/>
        <v>animation</v>
      </c>
      <c r="S496" s="14">
        <f t="shared" si="47"/>
        <v>41799.830613425926</v>
      </c>
      <c r="T496" s="14">
        <f t="shared" si="48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 s="9">
        <f t="shared" si="45"/>
        <v>0</v>
      </c>
      <c r="Q497" s="8" t="str">
        <f t="shared" si="46"/>
        <v>film &amp; video</v>
      </c>
      <c r="R497" s="8" t="str">
        <f t="shared" si="49"/>
        <v>animation</v>
      </c>
      <c r="S497" s="14">
        <f t="shared" si="47"/>
        <v>42171.827604166669</v>
      </c>
      <c r="T497" s="14">
        <f t="shared" si="48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 s="9">
        <f t="shared" si="45"/>
        <v>1</v>
      </c>
      <c r="Q498" s="8" t="str">
        <f t="shared" si="46"/>
        <v>film &amp; video</v>
      </c>
      <c r="R498" s="8" t="str">
        <f t="shared" si="49"/>
        <v>animation</v>
      </c>
      <c r="S498" s="14">
        <f t="shared" si="47"/>
        <v>41620.93141203704</v>
      </c>
      <c r="T498" s="14">
        <f t="shared" si="48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 s="9">
        <f t="shared" si="45"/>
        <v>10</v>
      </c>
      <c r="Q499" s="8" t="str">
        <f t="shared" si="46"/>
        <v>film &amp; video</v>
      </c>
      <c r="R499" s="8" t="str">
        <f t="shared" si="49"/>
        <v>animation</v>
      </c>
      <c r="S499" s="14">
        <f t="shared" si="47"/>
        <v>41945.037789351853</v>
      </c>
      <c r="T499" s="14">
        <f t="shared" si="48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 s="9">
        <f t="shared" si="45"/>
        <v>136.09090909090909</v>
      </c>
      <c r="Q500" s="8" t="str">
        <f t="shared" si="46"/>
        <v>film &amp; video</v>
      </c>
      <c r="R500" s="8" t="str">
        <f t="shared" si="49"/>
        <v>animation</v>
      </c>
      <c r="S500" s="14">
        <f t="shared" si="47"/>
        <v>40858.762141203704</v>
      </c>
      <c r="T500" s="14">
        <f t="shared" si="48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 s="9">
        <f t="shared" si="45"/>
        <v>73.461538461538467</v>
      </c>
      <c r="Q501" s="8" t="str">
        <f t="shared" si="46"/>
        <v>film &amp; video</v>
      </c>
      <c r="R501" s="8" t="str">
        <f t="shared" si="49"/>
        <v>animation</v>
      </c>
      <c r="S501" s="14">
        <f t="shared" si="47"/>
        <v>40043.895462962959</v>
      </c>
      <c r="T501" s="14">
        <f t="shared" si="48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 s="9">
        <f t="shared" si="45"/>
        <v>53.75</v>
      </c>
      <c r="Q502" s="8" t="str">
        <f t="shared" si="46"/>
        <v>film &amp; video</v>
      </c>
      <c r="R502" s="8" t="str">
        <f t="shared" si="49"/>
        <v>animation</v>
      </c>
      <c r="S502" s="14">
        <f t="shared" si="47"/>
        <v>40247.886006944449</v>
      </c>
      <c r="T502" s="14">
        <f t="shared" si="48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 s="9">
        <f t="shared" si="45"/>
        <v>0</v>
      </c>
      <c r="Q503" s="8" t="str">
        <f t="shared" si="46"/>
        <v>film &amp; video</v>
      </c>
      <c r="R503" s="8" t="str">
        <f t="shared" si="49"/>
        <v>animation</v>
      </c>
      <c r="S503" s="14">
        <f t="shared" si="47"/>
        <v>40703.234386574077</v>
      </c>
      <c r="T503" s="14">
        <f t="shared" si="48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 s="9">
        <f t="shared" si="45"/>
        <v>57.5</v>
      </c>
      <c r="Q504" s="8" t="str">
        <f t="shared" si="46"/>
        <v>film &amp; video</v>
      </c>
      <c r="R504" s="8" t="str">
        <f t="shared" si="49"/>
        <v>animation</v>
      </c>
      <c r="S504" s="14">
        <f t="shared" si="47"/>
        <v>40956.553530092591</v>
      </c>
      <c r="T504" s="14">
        <f t="shared" si="48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 s="9">
        <f t="shared" si="45"/>
        <v>12.666666666666666</v>
      </c>
      <c r="Q505" s="8" t="str">
        <f t="shared" si="46"/>
        <v>film &amp; video</v>
      </c>
      <c r="R505" s="8" t="str">
        <f t="shared" si="49"/>
        <v>animation</v>
      </c>
      <c r="S505" s="14">
        <f t="shared" si="47"/>
        <v>41991.526655092588</v>
      </c>
      <c r="T505" s="14">
        <f t="shared" si="48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 s="9">
        <f t="shared" si="45"/>
        <v>67</v>
      </c>
      <c r="Q506" s="8" t="str">
        <f t="shared" si="46"/>
        <v>film &amp; video</v>
      </c>
      <c r="R506" s="8" t="str">
        <f t="shared" si="49"/>
        <v>animation</v>
      </c>
      <c r="S506" s="14">
        <f t="shared" si="47"/>
        <v>40949.98364583333</v>
      </c>
      <c r="T506" s="14">
        <f t="shared" si="48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 s="9">
        <f t="shared" si="45"/>
        <v>3.7142857142857144</v>
      </c>
      <c r="Q507" s="8" t="str">
        <f t="shared" si="46"/>
        <v>film &amp; video</v>
      </c>
      <c r="R507" s="8" t="str">
        <f t="shared" si="49"/>
        <v>animation</v>
      </c>
      <c r="S507" s="14">
        <f t="shared" si="47"/>
        <v>42318.098217592589</v>
      </c>
      <c r="T507" s="14">
        <f t="shared" si="48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 s="9">
        <f t="shared" si="45"/>
        <v>250</v>
      </c>
      <c r="Q508" s="8" t="str">
        <f t="shared" si="46"/>
        <v>film &amp; video</v>
      </c>
      <c r="R508" s="8" t="str">
        <f t="shared" si="49"/>
        <v>animation</v>
      </c>
      <c r="S508" s="14">
        <f t="shared" si="47"/>
        <v>41466.552314814813</v>
      </c>
      <c r="T508" s="14">
        <f t="shared" si="48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 s="9">
        <f t="shared" si="45"/>
        <v>64</v>
      </c>
      <c r="Q509" s="8" t="str">
        <f t="shared" si="46"/>
        <v>film &amp; video</v>
      </c>
      <c r="R509" s="8" t="str">
        <f t="shared" si="49"/>
        <v>animation</v>
      </c>
      <c r="S509" s="14">
        <f t="shared" si="47"/>
        <v>41156.958993055552</v>
      </c>
      <c r="T509" s="14">
        <f t="shared" si="48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 s="9">
        <f t="shared" si="45"/>
        <v>133.33333333333334</v>
      </c>
      <c r="Q510" s="8" t="str">
        <f t="shared" si="46"/>
        <v>film &amp; video</v>
      </c>
      <c r="R510" s="8" t="str">
        <f t="shared" si="49"/>
        <v>animation</v>
      </c>
      <c r="S510" s="14">
        <f t="shared" si="47"/>
        <v>40995.024317129632</v>
      </c>
      <c r="T510" s="14">
        <f t="shared" si="48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 s="9">
        <f t="shared" si="45"/>
        <v>10</v>
      </c>
      <c r="Q511" s="8" t="str">
        <f t="shared" si="46"/>
        <v>film &amp; video</v>
      </c>
      <c r="R511" s="8" t="str">
        <f t="shared" si="49"/>
        <v>animation</v>
      </c>
      <c r="S511" s="14">
        <f t="shared" si="47"/>
        <v>42153.631597222222</v>
      </c>
      <c r="T511" s="14">
        <f t="shared" si="48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 s="9">
        <f t="shared" si="45"/>
        <v>0</v>
      </c>
      <c r="Q512" s="8" t="str">
        <f t="shared" si="46"/>
        <v>film &amp; video</v>
      </c>
      <c r="R512" s="8" t="str">
        <f t="shared" si="49"/>
        <v>animation</v>
      </c>
      <c r="S512" s="14">
        <f t="shared" si="47"/>
        <v>42400.176377314812</v>
      </c>
      <c r="T512" s="14">
        <f t="shared" si="48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 s="9">
        <f t="shared" si="45"/>
        <v>30</v>
      </c>
      <c r="Q513" s="8" t="str">
        <f t="shared" si="46"/>
        <v>film &amp; video</v>
      </c>
      <c r="R513" s="8" t="str">
        <f t="shared" si="49"/>
        <v>animation</v>
      </c>
      <c r="S513" s="14">
        <f t="shared" si="47"/>
        <v>41340.303032407406</v>
      </c>
      <c r="T513" s="14">
        <f t="shared" si="48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 s="9">
        <f t="shared" si="45"/>
        <v>5.5</v>
      </c>
      <c r="Q514" s="8" t="str">
        <f t="shared" si="46"/>
        <v>film &amp; video</v>
      </c>
      <c r="R514" s="8" t="str">
        <f t="shared" si="49"/>
        <v>animation</v>
      </c>
      <c r="S514" s="14">
        <f t="shared" si="47"/>
        <v>42649.742210648154</v>
      </c>
      <c r="T514" s="14">
        <f t="shared" si="48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 s="9">
        <f t="shared" ref="P515:P578" si="51">IFERROR(E515/L515, 0)</f>
        <v>102.38235294117646</v>
      </c>
      <c r="Q515" s="8" t="str">
        <f t="shared" ref="Q515:Q521" si="52">LEFT(N515,12)</f>
        <v>film &amp; video</v>
      </c>
      <c r="R515" s="8" t="str">
        <f t="shared" si="49"/>
        <v>animation</v>
      </c>
      <c r="S515" s="14">
        <f t="shared" ref="S515:S578" si="53">(((J515/60)/60)/24)+DATE(1970,1,1)</f>
        <v>42552.653993055559</v>
      </c>
      <c r="T515" s="14">
        <f t="shared" ref="T515:T578" si="5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 s="9">
        <f t="shared" si="51"/>
        <v>16.666666666666668</v>
      </c>
      <c r="Q516" s="8" t="str">
        <f t="shared" si="52"/>
        <v>film &amp; video</v>
      </c>
      <c r="R516" s="8" t="str">
        <f t="shared" si="49"/>
        <v>animation</v>
      </c>
      <c r="S516" s="14">
        <f t="shared" si="53"/>
        <v>41830.613969907405</v>
      </c>
      <c r="T516" s="14">
        <f t="shared" si="5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 s="9">
        <f t="shared" si="51"/>
        <v>725.02941176470586</v>
      </c>
      <c r="Q517" s="8" t="str">
        <f t="shared" si="52"/>
        <v>film &amp; video</v>
      </c>
      <c r="R517" s="8" t="str">
        <f t="shared" si="49"/>
        <v>animation</v>
      </c>
      <c r="S517" s="14">
        <f t="shared" si="53"/>
        <v>42327.490752314814</v>
      </c>
      <c r="T517" s="14">
        <f t="shared" si="5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 s="9">
        <f t="shared" si="51"/>
        <v>0</v>
      </c>
      <c r="Q518" s="8" t="str">
        <f t="shared" si="52"/>
        <v>film &amp; video</v>
      </c>
      <c r="R518" s="8" t="str">
        <f t="shared" si="49"/>
        <v>animation</v>
      </c>
      <c r="S518" s="14">
        <f t="shared" si="53"/>
        <v>42091.778703703705</v>
      </c>
      <c r="T518" s="14">
        <f t="shared" si="5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 s="9">
        <f t="shared" si="51"/>
        <v>68.333333333333329</v>
      </c>
      <c r="Q519" s="8" t="str">
        <f t="shared" si="52"/>
        <v>film &amp; video</v>
      </c>
      <c r="R519" s="8" t="str">
        <f t="shared" si="49"/>
        <v>animation</v>
      </c>
      <c r="S519" s="14">
        <f t="shared" si="53"/>
        <v>42738.615289351852</v>
      </c>
      <c r="T519" s="14">
        <f t="shared" si="5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 s="9">
        <f t="shared" si="51"/>
        <v>0</v>
      </c>
      <c r="Q520" s="8" t="str">
        <f t="shared" si="52"/>
        <v>film &amp; video</v>
      </c>
      <c r="R520" s="8" t="str">
        <f t="shared" si="49"/>
        <v>animation</v>
      </c>
      <c r="S520" s="14">
        <f t="shared" si="53"/>
        <v>42223.616018518514</v>
      </c>
      <c r="T520" s="14">
        <f t="shared" si="5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 s="9">
        <f t="shared" si="51"/>
        <v>39.228571428571428</v>
      </c>
      <c r="Q521" s="8" t="str">
        <f t="shared" si="52"/>
        <v>film &amp; video</v>
      </c>
      <c r="R521" s="8" t="str">
        <f t="shared" si="49"/>
        <v>animation</v>
      </c>
      <c r="S521" s="14">
        <f t="shared" si="53"/>
        <v>41218.391446759262</v>
      </c>
      <c r="T521" s="14">
        <f t="shared" si="5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 s="9">
        <f t="shared" si="51"/>
        <v>150.14705882352942</v>
      </c>
      <c r="Q522" s="8" t="str">
        <f>LEFT(N522,7)</f>
        <v>theater</v>
      </c>
      <c r="R522" s="8" t="str">
        <f>RIGHT(N522,5)</f>
        <v>plays</v>
      </c>
      <c r="S522" s="14">
        <f t="shared" si="53"/>
        <v>42318.702094907407</v>
      </c>
      <c r="T522" s="14">
        <f t="shared" si="5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 s="9">
        <f t="shared" si="51"/>
        <v>93.428571428571431</v>
      </c>
      <c r="Q523" s="8" t="str">
        <f t="shared" ref="Q523:Q541" si="55">LEFT(N523,7)</f>
        <v>theater</v>
      </c>
      <c r="R523" s="8" t="str">
        <f t="shared" ref="R523:R541" si="56">RIGHT(N523,5)</f>
        <v>plays</v>
      </c>
      <c r="S523" s="14">
        <f t="shared" si="53"/>
        <v>42646.092812499999</v>
      </c>
      <c r="T523" s="14">
        <f t="shared" si="5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 s="9">
        <f t="shared" si="51"/>
        <v>110.96774193548387</v>
      </c>
      <c r="Q524" s="8" t="str">
        <f t="shared" si="55"/>
        <v>theater</v>
      </c>
      <c r="R524" s="8" t="str">
        <f t="shared" si="56"/>
        <v>plays</v>
      </c>
      <c r="S524" s="14">
        <f t="shared" si="53"/>
        <v>42430.040798611109</v>
      </c>
      <c r="T524" s="14">
        <f t="shared" si="5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 s="9">
        <f t="shared" si="51"/>
        <v>71.785714285714292</v>
      </c>
      <c r="Q525" s="8" t="str">
        <f t="shared" si="55"/>
        <v>theater</v>
      </c>
      <c r="R525" s="8" t="str">
        <f t="shared" si="56"/>
        <v>plays</v>
      </c>
      <c r="S525" s="14">
        <f t="shared" si="53"/>
        <v>42238.13282407407</v>
      </c>
      <c r="T525" s="14">
        <f t="shared" si="5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 s="9">
        <f t="shared" si="51"/>
        <v>29.258076923076924</v>
      </c>
      <c r="Q526" s="8" t="str">
        <f t="shared" si="55"/>
        <v>theater</v>
      </c>
      <c r="R526" s="8" t="str">
        <f t="shared" si="56"/>
        <v>plays</v>
      </c>
      <c r="S526" s="14">
        <f t="shared" si="53"/>
        <v>42492.717233796298</v>
      </c>
      <c r="T526" s="14">
        <f t="shared" si="5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 s="9">
        <f t="shared" si="51"/>
        <v>1000</v>
      </c>
      <c r="Q527" s="8" t="str">
        <f t="shared" si="55"/>
        <v>theater</v>
      </c>
      <c r="R527" s="8" t="str">
        <f t="shared" si="56"/>
        <v>plays</v>
      </c>
      <c r="S527" s="14">
        <f t="shared" si="53"/>
        <v>41850.400937500002</v>
      </c>
      <c r="T527" s="14">
        <f t="shared" si="5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 s="9">
        <f t="shared" si="51"/>
        <v>74.347826086956516</v>
      </c>
      <c r="Q528" s="8" t="str">
        <f t="shared" si="55"/>
        <v>theater</v>
      </c>
      <c r="R528" s="8" t="str">
        <f t="shared" si="56"/>
        <v>plays</v>
      </c>
      <c r="S528" s="14">
        <f t="shared" si="53"/>
        <v>42192.591944444444</v>
      </c>
      <c r="T528" s="14">
        <f t="shared" si="5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 s="9">
        <f t="shared" si="51"/>
        <v>63.829113924050631</v>
      </c>
      <c r="Q529" s="8" t="str">
        <f t="shared" si="55"/>
        <v>theater</v>
      </c>
      <c r="R529" s="8" t="str">
        <f t="shared" si="56"/>
        <v>plays</v>
      </c>
      <c r="S529" s="14">
        <f t="shared" si="53"/>
        <v>42753.205625000002</v>
      </c>
      <c r="T529" s="14">
        <f t="shared" si="5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 s="9">
        <f t="shared" si="51"/>
        <v>44.333333333333336</v>
      </c>
      <c r="Q530" s="8" t="str">
        <f t="shared" si="55"/>
        <v>theater</v>
      </c>
      <c r="R530" s="8" t="str">
        <f t="shared" si="56"/>
        <v>plays</v>
      </c>
      <c r="S530" s="14">
        <f t="shared" si="53"/>
        <v>42155.920219907406</v>
      </c>
      <c r="T530" s="14">
        <f t="shared" si="5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 s="9">
        <f t="shared" si="51"/>
        <v>86.944444444444443</v>
      </c>
      <c r="Q531" s="8" t="str">
        <f t="shared" si="55"/>
        <v>theater</v>
      </c>
      <c r="R531" s="8" t="str">
        <f t="shared" si="56"/>
        <v>plays</v>
      </c>
      <c r="S531" s="14">
        <f t="shared" si="53"/>
        <v>42725.031180555554</v>
      </c>
      <c r="T531" s="14">
        <f t="shared" si="5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 s="9">
        <f t="shared" si="51"/>
        <v>126.55172413793103</v>
      </c>
      <c r="Q532" s="8" t="str">
        <f t="shared" si="55"/>
        <v>theater</v>
      </c>
      <c r="R532" s="8" t="str">
        <f t="shared" si="56"/>
        <v>plays</v>
      </c>
      <c r="S532" s="14">
        <f t="shared" si="53"/>
        <v>42157.591064814813</v>
      </c>
      <c r="T532" s="14">
        <f t="shared" si="5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 s="9">
        <f t="shared" si="51"/>
        <v>129.03225806451613</v>
      </c>
      <c r="Q533" s="8" t="str">
        <f t="shared" si="55"/>
        <v>theater</v>
      </c>
      <c r="R533" s="8" t="str">
        <f t="shared" si="56"/>
        <v>plays</v>
      </c>
      <c r="S533" s="14">
        <f t="shared" si="53"/>
        <v>42676.065150462964</v>
      </c>
      <c r="T533" s="14">
        <f t="shared" si="5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 s="9">
        <f t="shared" si="51"/>
        <v>71.242774566473983</v>
      </c>
      <c r="Q534" s="8" t="str">
        <f t="shared" si="55"/>
        <v>theater</v>
      </c>
      <c r="R534" s="8" t="str">
        <f t="shared" si="56"/>
        <v>plays</v>
      </c>
      <c r="S534" s="14">
        <f t="shared" si="53"/>
        <v>42473.007037037038</v>
      </c>
      <c r="T534" s="14">
        <f t="shared" si="5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 s="9">
        <f t="shared" si="51"/>
        <v>117.88235294117646</v>
      </c>
      <c r="Q535" s="8" t="str">
        <f t="shared" si="55"/>
        <v>theater</v>
      </c>
      <c r="R535" s="8" t="str">
        <f t="shared" si="56"/>
        <v>plays</v>
      </c>
      <c r="S535" s="14">
        <f t="shared" si="53"/>
        <v>42482.43478009259</v>
      </c>
      <c r="T535" s="14">
        <f t="shared" si="5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 s="9">
        <f t="shared" si="51"/>
        <v>327.08333333333331</v>
      </c>
      <c r="Q536" s="8" t="str">
        <f t="shared" si="55"/>
        <v>theater</v>
      </c>
      <c r="R536" s="8" t="str">
        <f t="shared" si="56"/>
        <v>plays</v>
      </c>
      <c r="S536" s="14">
        <f t="shared" si="53"/>
        <v>42270.810995370368</v>
      </c>
      <c r="T536" s="14">
        <f t="shared" si="5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 s="9">
        <f t="shared" si="51"/>
        <v>34.745762711864408</v>
      </c>
      <c r="Q537" s="8" t="str">
        <f t="shared" si="55"/>
        <v>theater</v>
      </c>
      <c r="R537" s="8" t="str">
        <f t="shared" si="56"/>
        <v>plays</v>
      </c>
      <c r="S537" s="14">
        <f t="shared" si="53"/>
        <v>42711.545196759253</v>
      </c>
      <c r="T537" s="14">
        <f t="shared" si="5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 s="9">
        <f t="shared" si="51"/>
        <v>100.06410256410257</v>
      </c>
      <c r="Q538" s="8" t="str">
        <f t="shared" si="55"/>
        <v>theater</v>
      </c>
      <c r="R538" s="8" t="str">
        <f t="shared" si="56"/>
        <v>plays</v>
      </c>
      <c r="S538" s="14">
        <f t="shared" si="53"/>
        <v>42179.344988425932</v>
      </c>
      <c r="T538" s="14">
        <f t="shared" si="5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 s="9">
        <f t="shared" si="51"/>
        <v>40.847457627118644</v>
      </c>
      <c r="Q539" s="8" t="str">
        <f t="shared" si="55"/>
        <v>theater</v>
      </c>
      <c r="R539" s="8" t="str">
        <f t="shared" si="56"/>
        <v>plays</v>
      </c>
      <c r="S539" s="14">
        <f t="shared" si="53"/>
        <v>42282.768414351856</v>
      </c>
      <c r="T539" s="14">
        <f t="shared" si="5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 s="9">
        <f t="shared" si="51"/>
        <v>252.01666666666668</v>
      </c>
      <c r="Q540" s="8" t="str">
        <f t="shared" si="55"/>
        <v>theater</v>
      </c>
      <c r="R540" s="8" t="str">
        <f t="shared" si="56"/>
        <v>plays</v>
      </c>
      <c r="S540" s="14">
        <f t="shared" si="53"/>
        <v>42473.794710648144</v>
      </c>
      <c r="T540" s="14">
        <f t="shared" si="5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 s="9">
        <f t="shared" si="51"/>
        <v>25.161000000000001</v>
      </c>
      <c r="Q541" s="8" t="str">
        <f t="shared" si="55"/>
        <v>theater</v>
      </c>
      <c r="R541" s="8" t="str">
        <f t="shared" si="56"/>
        <v>plays</v>
      </c>
      <c r="S541" s="14">
        <f t="shared" si="53"/>
        <v>42535.049849537041</v>
      </c>
      <c r="T541" s="14">
        <f t="shared" si="5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 s="9">
        <f t="shared" si="51"/>
        <v>1</v>
      </c>
      <c r="Q542" s="8" t="str">
        <f>LEFT(N542,10)</f>
        <v>technology</v>
      </c>
      <c r="R542" s="8" t="str">
        <f>RIGHT(N542,3)</f>
        <v>web</v>
      </c>
      <c r="S542" s="14">
        <f t="shared" si="53"/>
        <v>42009.817199074074</v>
      </c>
      <c r="T542" s="14">
        <f t="shared" si="5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 s="9">
        <f t="shared" si="51"/>
        <v>25</v>
      </c>
      <c r="Q543" s="8" t="str">
        <f t="shared" ref="Q543:Q606" si="57">LEFT(N543,10)</f>
        <v>technology</v>
      </c>
      <c r="R543" s="8" t="str">
        <f t="shared" ref="R543:R606" si="58">RIGHT(N543,3)</f>
        <v>web</v>
      </c>
      <c r="S543" s="14">
        <f t="shared" si="53"/>
        <v>42276.046689814815</v>
      </c>
      <c r="T543" s="14">
        <f t="shared" si="5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 s="9">
        <f t="shared" si="51"/>
        <v>1</v>
      </c>
      <c r="Q544" s="8" t="str">
        <f t="shared" si="57"/>
        <v>technology</v>
      </c>
      <c r="R544" s="8" t="str">
        <f t="shared" si="58"/>
        <v>web</v>
      </c>
      <c r="S544" s="14">
        <f t="shared" si="53"/>
        <v>42433.737453703703</v>
      </c>
      <c r="T544" s="14">
        <f t="shared" si="5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 s="9">
        <f t="shared" si="51"/>
        <v>35</v>
      </c>
      <c r="Q545" s="8" t="str">
        <f t="shared" si="57"/>
        <v>technology</v>
      </c>
      <c r="R545" s="8" t="str">
        <f t="shared" si="58"/>
        <v>web</v>
      </c>
      <c r="S545" s="14">
        <f t="shared" si="53"/>
        <v>41914.092152777775</v>
      </c>
      <c r="T545" s="14">
        <f t="shared" si="5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 s="9">
        <f t="shared" si="51"/>
        <v>3</v>
      </c>
      <c r="Q546" s="8" t="str">
        <f t="shared" si="57"/>
        <v>technology</v>
      </c>
      <c r="R546" s="8" t="str">
        <f t="shared" si="58"/>
        <v>web</v>
      </c>
      <c r="S546" s="14">
        <f t="shared" si="53"/>
        <v>42525.656944444447</v>
      </c>
      <c r="T546" s="14">
        <f t="shared" si="5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 s="9">
        <f t="shared" si="51"/>
        <v>402.70588235294116</v>
      </c>
      <c r="Q547" s="8" t="str">
        <f t="shared" si="57"/>
        <v>technology</v>
      </c>
      <c r="R547" s="8" t="str">
        <f t="shared" si="58"/>
        <v>web</v>
      </c>
      <c r="S547" s="14">
        <f t="shared" si="53"/>
        <v>42283.592465277776</v>
      </c>
      <c r="T547" s="14">
        <f t="shared" si="5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 s="9">
        <f t="shared" si="51"/>
        <v>26</v>
      </c>
      <c r="Q548" s="8" t="str">
        <f t="shared" si="57"/>
        <v>technology</v>
      </c>
      <c r="R548" s="8" t="str">
        <f t="shared" si="58"/>
        <v>web</v>
      </c>
      <c r="S548" s="14">
        <f t="shared" si="53"/>
        <v>42249.667997685188</v>
      </c>
      <c r="T548" s="14">
        <f t="shared" si="5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 s="9">
        <f t="shared" si="51"/>
        <v>0</v>
      </c>
      <c r="Q549" s="8" t="str">
        <f t="shared" si="57"/>
        <v>technology</v>
      </c>
      <c r="R549" s="8" t="str">
        <f t="shared" si="58"/>
        <v>web</v>
      </c>
      <c r="S549" s="14">
        <f t="shared" si="53"/>
        <v>42380.696342592593</v>
      </c>
      <c r="T549" s="14">
        <f t="shared" si="5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 s="9">
        <f t="shared" si="51"/>
        <v>9</v>
      </c>
      <c r="Q550" s="8" t="str">
        <f t="shared" si="57"/>
        <v>technology</v>
      </c>
      <c r="R550" s="8" t="str">
        <f t="shared" si="58"/>
        <v>web</v>
      </c>
      <c r="S550" s="14">
        <f t="shared" si="53"/>
        <v>42276.903333333335</v>
      </c>
      <c r="T550" s="14">
        <f t="shared" si="5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 s="9">
        <f t="shared" si="51"/>
        <v>8.5</v>
      </c>
      <c r="Q551" s="8" t="str">
        <f t="shared" si="57"/>
        <v>technology</v>
      </c>
      <c r="R551" s="8" t="str">
        <f t="shared" si="58"/>
        <v>web</v>
      </c>
      <c r="S551" s="14">
        <f t="shared" si="53"/>
        <v>42163.636828703704</v>
      </c>
      <c r="T551" s="14">
        <f t="shared" si="5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 s="9">
        <f t="shared" si="51"/>
        <v>8.75</v>
      </c>
      <c r="Q552" s="8" t="str">
        <f t="shared" si="57"/>
        <v>technology</v>
      </c>
      <c r="R552" s="8" t="str">
        <f t="shared" si="58"/>
        <v>web</v>
      </c>
      <c r="S552" s="14">
        <f t="shared" si="53"/>
        <v>42753.678761574076</v>
      </c>
      <c r="T552" s="14">
        <f t="shared" si="5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 s="9">
        <f t="shared" si="51"/>
        <v>135.03571428571428</v>
      </c>
      <c r="Q553" s="8" t="str">
        <f t="shared" si="57"/>
        <v>technology</v>
      </c>
      <c r="R553" s="8" t="str">
        <f t="shared" si="58"/>
        <v>web</v>
      </c>
      <c r="S553" s="14">
        <f t="shared" si="53"/>
        <v>42173.275740740741</v>
      </c>
      <c r="T553" s="14">
        <f t="shared" si="5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 s="9">
        <f t="shared" si="51"/>
        <v>0</v>
      </c>
      <c r="Q554" s="8" t="str">
        <f t="shared" si="57"/>
        <v>technology</v>
      </c>
      <c r="R554" s="8" t="str">
        <f t="shared" si="58"/>
        <v>web</v>
      </c>
      <c r="S554" s="14">
        <f t="shared" si="53"/>
        <v>42318.616851851853</v>
      </c>
      <c r="T554" s="14">
        <f t="shared" si="5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 s="9">
        <f t="shared" si="51"/>
        <v>20.5</v>
      </c>
      <c r="Q555" s="8" t="str">
        <f t="shared" si="57"/>
        <v>technology</v>
      </c>
      <c r="R555" s="8" t="str">
        <f t="shared" si="58"/>
        <v>web</v>
      </c>
      <c r="S555" s="14">
        <f t="shared" si="53"/>
        <v>41927.71980324074</v>
      </c>
      <c r="T555" s="14">
        <f t="shared" si="5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 s="9">
        <f t="shared" si="51"/>
        <v>64.36363636363636</v>
      </c>
      <c r="Q556" s="8" t="str">
        <f t="shared" si="57"/>
        <v>technology</v>
      </c>
      <c r="R556" s="8" t="str">
        <f t="shared" si="58"/>
        <v>web</v>
      </c>
      <c r="S556" s="14">
        <f t="shared" si="53"/>
        <v>41901.684861111113</v>
      </c>
      <c r="T556" s="14">
        <f t="shared" si="5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 s="9">
        <f t="shared" si="51"/>
        <v>0</v>
      </c>
      <c r="Q557" s="8" t="str">
        <f t="shared" si="57"/>
        <v>technology</v>
      </c>
      <c r="R557" s="8" t="str">
        <f t="shared" si="58"/>
        <v>web</v>
      </c>
      <c r="S557" s="14">
        <f t="shared" si="53"/>
        <v>42503.353506944448</v>
      </c>
      <c r="T557" s="14">
        <f t="shared" si="5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 s="9">
        <f t="shared" si="51"/>
        <v>200</v>
      </c>
      <c r="Q558" s="8" t="str">
        <f t="shared" si="57"/>
        <v>technology</v>
      </c>
      <c r="R558" s="8" t="str">
        <f t="shared" si="58"/>
        <v>web</v>
      </c>
      <c r="S558" s="14">
        <f t="shared" si="53"/>
        <v>42345.860150462962</v>
      </c>
      <c r="T558" s="14">
        <f t="shared" si="5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 s="9">
        <f t="shared" si="51"/>
        <v>68.3</v>
      </c>
      <c r="Q559" s="8" t="str">
        <f t="shared" si="57"/>
        <v>technology</v>
      </c>
      <c r="R559" s="8" t="str">
        <f t="shared" si="58"/>
        <v>web</v>
      </c>
      <c r="S559" s="14">
        <f t="shared" si="53"/>
        <v>42676.942164351851</v>
      </c>
      <c r="T559" s="14">
        <f t="shared" si="5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 s="9">
        <f t="shared" si="51"/>
        <v>0</v>
      </c>
      <c r="Q560" s="8" t="str">
        <f t="shared" si="57"/>
        <v>technology</v>
      </c>
      <c r="R560" s="8" t="str">
        <f t="shared" si="58"/>
        <v>web</v>
      </c>
      <c r="S560" s="14">
        <f t="shared" si="53"/>
        <v>42057.883159722223</v>
      </c>
      <c r="T560" s="14">
        <f t="shared" si="5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 s="9">
        <f t="shared" si="51"/>
        <v>50</v>
      </c>
      <c r="Q561" s="8" t="str">
        <f t="shared" si="57"/>
        <v>technology</v>
      </c>
      <c r="R561" s="8" t="str">
        <f t="shared" si="58"/>
        <v>web</v>
      </c>
      <c r="S561" s="14">
        <f t="shared" si="53"/>
        <v>42321.283101851848</v>
      </c>
      <c r="T561" s="14">
        <f t="shared" si="5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 s="9">
        <f t="shared" si="51"/>
        <v>4</v>
      </c>
      <c r="Q562" s="8" t="str">
        <f t="shared" si="57"/>
        <v>technology</v>
      </c>
      <c r="R562" s="8" t="str">
        <f t="shared" si="58"/>
        <v>web</v>
      </c>
      <c r="S562" s="14">
        <f t="shared" si="53"/>
        <v>41960.771354166667</v>
      </c>
      <c r="T562" s="14">
        <f t="shared" si="5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 s="9">
        <f t="shared" si="51"/>
        <v>27.5</v>
      </c>
      <c r="Q563" s="8" t="str">
        <f t="shared" si="57"/>
        <v>technology</v>
      </c>
      <c r="R563" s="8" t="str">
        <f t="shared" si="58"/>
        <v>web</v>
      </c>
      <c r="S563" s="14">
        <f t="shared" si="53"/>
        <v>42268.658715277779</v>
      </c>
      <c r="T563" s="14">
        <f t="shared" si="5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 s="9">
        <f t="shared" si="51"/>
        <v>0</v>
      </c>
      <c r="Q564" s="8" t="str">
        <f t="shared" si="57"/>
        <v>technology</v>
      </c>
      <c r="R564" s="8" t="str">
        <f t="shared" si="58"/>
        <v>web</v>
      </c>
      <c r="S564" s="14">
        <f t="shared" si="53"/>
        <v>42692.389062500006</v>
      </c>
      <c r="T564" s="14">
        <f t="shared" si="5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 s="9">
        <f t="shared" si="51"/>
        <v>34</v>
      </c>
      <c r="Q565" s="8" t="str">
        <f t="shared" si="57"/>
        <v>technology</v>
      </c>
      <c r="R565" s="8" t="str">
        <f t="shared" si="58"/>
        <v>web</v>
      </c>
      <c r="S565" s="14">
        <f t="shared" si="53"/>
        <v>42022.069988425923</v>
      </c>
      <c r="T565" s="14">
        <f t="shared" si="5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 s="9">
        <f t="shared" si="51"/>
        <v>1</v>
      </c>
      <c r="Q566" s="8" t="str">
        <f t="shared" si="57"/>
        <v>technology</v>
      </c>
      <c r="R566" s="8" t="str">
        <f t="shared" si="58"/>
        <v>web</v>
      </c>
      <c r="S566" s="14">
        <f t="shared" si="53"/>
        <v>42411.942997685182</v>
      </c>
      <c r="T566" s="14">
        <f t="shared" si="5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 s="9">
        <f t="shared" si="51"/>
        <v>0</v>
      </c>
      <c r="Q567" s="8" t="str">
        <f t="shared" si="57"/>
        <v>technology</v>
      </c>
      <c r="R567" s="8" t="str">
        <f t="shared" si="58"/>
        <v>web</v>
      </c>
      <c r="S567" s="14">
        <f t="shared" si="53"/>
        <v>42165.785289351858</v>
      </c>
      <c r="T567" s="14">
        <f t="shared" si="5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 s="9">
        <f t="shared" si="51"/>
        <v>1</v>
      </c>
      <c r="Q568" s="8" t="str">
        <f t="shared" si="57"/>
        <v>technology</v>
      </c>
      <c r="R568" s="8" t="str">
        <f t="shared" si="58"/>
        <v>web</v>
      </c>
      <c r="S568" s="14">
        <f t="shared" si="53"/>
        <v>42535.68440972222</v>
      </c>
      <c r="T568" s="14">
        <f t="shared" si="5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 s="9">
        <f t="shared" si="51"/>
        <v>0</v>
      </c>
      <c r="Q569" s="8" t="str">
        <f t="shared" si="57"/>
        <v>technology</v>
      </c>
      <c r="R569" s="8" t="str">
        <f t="shared" si="58"/>
        <v>web</v>
      </c>
      <c r="S569" s="14">
        <f t="shared" si="53"/>
        <v>41975.842523148152</v>
      </c>
      <c r="T569" s="14">
        <f t="shared" si="5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 s="9">
        <f t="shared" si="51"/>
        <v>49</v>
      </c>
      <c r="Q570" s="8" t="str">
        <f t="shared" si="57"/>
        <v>technology</v>
      </c>
      <c r="R570" s="8" t="str">
        <f t="shared" si="58"/>
        <v>web</v>
      </c>
      <c r="S570" s="14">
        <f t="shared" si="53"/>
        <v>42348.9215625</v>
      </c>
      <c r="T570" s="14">
        <f t="shared" si="5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 s="9">
        <f t="shared" si="51"/>
        <v>20</v>
      </c>
      <c r="Q571" s="8" t="str">
        <f t="shared" si="57"/>
        <v>technology</v>
      </c>
      <c r="R571" s="8" t="str">
        <f t="shared" si="58"/>
        <v>web</v>
      </c>
      <c r="S571" s="14">
        <f t="shared" si="53"/>
        <v>42340.847361111111</v>
      </c>
      <c r="T571" s="14">
        <f t="shared" si="5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 s="9">
        <f t="shared" si="51"/>
        <v>142</v>
      </c>
      <c r="Q572" s="8" t="str">
        <f t="shared" si="57"/>
        <v>technology</v>
      </c>
      <c r="R572" s="8" t="str">
        <f t="shared" si="58"/>
        <v>web</v>
      </c>
      <c r="S572" s="14">
        <f t="shared" si="53"/>
        <v>42388.798252314817</v>
      </c>
      <c r="T572" s="14">
        <f t="shared" si="5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 s="9">
        <f t="shared" si="51"/>
        <v>53</v>
      </c>
      <c r="Q573" s="8" t="str">
        <f t="shared" si="57"/>
        <v>technology</v>
      </c>
      <c r="R573" s="8" t="str">
        <f t="shared" si="58"/>
        <v>web</v>
      </c>
      <c r="S573" s="14">
        <f t="shared" si="53"/>
        <v>42192.816238425927</v>
      </c>
      <c r="T573" s="14">
        <f t="shared" si="5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 s="9">
        <f t="shared" si="51"/>
        <v>0</v>
      </c>
      <c r="Q574" s="8" t="str">
        <f t="shared" si="57"/>
        <v>technology</v>
      </c>
      <c r="R574" s="8" t="str">
        <f t="shared" si="58"/>
        <v>web</v>
      </c>
      <c r="S574" s="14">
        <f t="shared" si="53"/>
        <v>42282.71629629629</v>
      </c>
      <c r="T574" s="14">
        <f t="shared" si="5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 s="9">
        <f t="shared" si="51"/>
        <v>38.444444444444443</v>
      </c>
      <c r="Q575" s="8" t="str">
        <f t="shared" si="57"/>
        <v>technology</v>
      </c>
      <c r="R575" s="8" t="str">
        <f t="shared" si="58"/>
        <v>web</v>
      </c>
      <c r="S575" s="14">
        <f t="shared" si="53"/>
        <v>41963.050127314811</v>
      </c>
      <c r="T575" s="14">
        <f t="shared" si="5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 s="9">
        <f t="shared" si="51"/>
        <v>20</v>
      </c>
      <c r="Q576" s="8" t="str">
        <f t="shared" si="57"/>
        <v>technology</v>
      </c>
      <c r="R576" s="8" t="str">
        <f t="shared" si="58"/>
        <v>web</v>
      </c>
      <c r="S576" s="14">
        <f t="shared" si="53"/>
        <v>42632.443368055552</v>
      </c>
      <c r="T576" s="14">
        <f t="shared" si="5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 s="9">
        <f t="shared" si="51"/>
        <v>64.75</v>
      </c>
      <c r="Q577" s="8" t="str">
        <f t="shared" si="57"/>
        <v>technology</v>
      </c>
      <c r="R577" s="8" t="str">
        <f t="shared" si="58"/>
        <v>web</v>
      </c>
      <c r="S577" s="14">
        <f t="shared" si="53"/>
        <v>42138.692627314813</v>
      </c>
      <c r="T577" s="14">
        <f t="shared" si="5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 s="9">
        <f t="shared" si="51"/>
        <v>1</v>
      </c>
      <c r="Q578" s="8" t="str">
        <f t="shared" si="57"/>
        <v>technology</v>
      </c>
      <c r="R578" s="8" t="str">
        <f t="shared" si="58"/>
        <v>web</v>
      </c>
      <c r="S578" s="14">
        <f t="shared" si="53"/>
        <v>42031.471666666665</v>
      </c>
      <c r="T578" s="14">
        <f t="shared" si="5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9">E579/D579</f>
        <v>2E-3</v>
      </c>
      <c r="P579" s="9">
        <f t="shared" ref="P579:P642" si="60">IFERROR(E579/L579, 0)</f>
        <v>10</v>
      </c>
      <c r="Q579" s="8" t="str">
        <f t="shared" si="57"/>
        <v>technology</v>
      </c>
      <c r="R579" s="8" t="str">
        <f t="shared" si="58"/>
        <v>web</v>
      </c>
      <c r="S579" s="14">
        <f t="shared" ref="S579:S642" si="61">(((J579/60)/60)/24)+DATE(1970,1,1)</f>
        <v>42450.589143518519</v>
      </c>
      <c r="T579" s="14">
        <f t="shared" ref="T579:T642" si="62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9"/>
        <v>1.12E-4</v>
      </c>
      <c r="P580" s="9">
        <f t="shared" si="60"/>
        <v>2</v>
      </c>
      <c r="Q580" s="8" t="str">
        <f t="shared" si="57"/>
        <v>technology</v>
      </c>
      <c r="R580" s="8" t="str">
        <f t="shared" si="58"/>
        <v>web</v>
      </c>
      <c r="S580" s="14">
        <f t="shared" si="61"/>
        <v>42230.578622685185</v>
      </c>
      <c r="T580" s="14">
        <f t="shared" si="62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9">
        <f t="shared" si="60"/>
        <v>35</v>
      </c>
      <c r="Q581" s="8" t="str">
        <f t="shared" si="57"/>
        <v>technology</v>
      </c>
      <c r="R581" s="8" t="str">
        <f t="shared" si="58"/>
        <v>web</v>
      </c>
      <c r="S581" s="14">
        <f t="shared" si="61"/>
        <v>41968.852118055554</v>
      </c>
      <c r="T581" s="14">
        <f t="shared" si="62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9">
        <f t="shared" si="60"/>
        <v>1</v>
      </c>
      <c r="Q582" s="8" t="str">
        <f t="shared" si="57"/>
        <v>technology</v>
      </c>
      <c r="R582" s="8" t="str">
        <f t="shared" si="58"/>
        <v>web</v>
      </c>
      <c r="S582" s="14">
        <f t="shared" si="61"/>
        <v>42605.908182870371</v>
      </c>
      <c r="T582" s="14">
        <f t="shared" si="62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9">
        <f t="shared" si="60"/>
        <v>0</v>
      </c>
      <c r="Q583" s="8" t="str">
        <f t="shared" si="57"/>
        <v>technology</v>
      </c>
      <c r="R583" s="8" t="str">
        <f t="shared" si="58"/>
        <v>web</v>
      </c>
      <c r="S583" s="14">
        <f t="shared" si="61"/>
        <v>42188.012777777782</v>
      </c>
      <c r="T583" s="14">
        <f t="shared" si="62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9">
        <f t="shared" si="60"/>
        <v>0</v>
      </c>
      <c r="Q584" s="8" t="str">
        <f t="shared" si="57"/>
        <v>technology</v>
      </c>
      <c r="R584" s="8" t="str">
        <f t="shared" si="58"/>
        <v>web</v>
      </c>
      <c r="S584" s="14">
        <f t="shared" si="61"/>
        <v>42055.739803240736</v>
      </c>
      <c r="T584" s="14">
        <f t="shared" si="62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9">
        <f t="shared" si="60"/>
        <v>1</v>
      </c>
      <c r="Q585" s="8" t="str">
        <f t="shared" si="57"/>
        <v>technology</v>
      </c>
      <c r="R585" s="8" t="str">
        <f t="shared" si="58"/>
        <v>web</v>
      </c>
      <c r="S585" s="14">
        <f t="shared" si="61"/>
        <v>42052.93850694444</v>
      </c>
      <c r="T585" s="14">
        <f t="shared" si="62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9">
        <f t="shared" si="60"/>
        <v>5</v>
      </c>
      <c r="Q586" s="8" t="str">
        <f t="shared" si="57"/>
        <v>technology</v>
      </c>
      <c r="R586" s="8" t="str">
        <f t="shared" si="58"/>
        <v>web</v>
      </c>
      <c r="S586" s="14">
        <f t="shared" si="61"/>
        <v>42049.716620370367</v>
      </c>
      <c r="T586" s="14">
        <f t="shared" si="62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9">
        <f t="shared" si="60"/>
        <v>0</v>
      </c>
      <c r="Q587" s="8" t="str">
        <f t="shared" si="57"/>
        <v>technology</v>
      </c>
      <c r="R587" s="8" t="str">
        <f t="shared" si="58"/>
        <v>web</v>
      </c>
      <c r="S587" s="14">
        <f t="shared" si="61"/>
        <v>42283.3909375</v>
      </c>
      <c r="T587" s="14">
        <f t="shared" si="62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9">
        <f t="shared" si="60"/>
        <v>14</v>
      </c>
      <c r="Q588" s="8" t="str">
        <f t="shared" si="57"/>
        <v>technology</v>
      </c>
      <c r="R588" s="8" t="str">
        <f t="shared" si="58"/>
        <v>web</v>
      </c>
      <c r="S588" s="14">
        <f t="shared" si="61"/>
        <v>42020.854247685187</v>
      </c>
      <c r="T588" s="14">
        <f t="shared" si="62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9">
        <f t="shared" si="60"/>
        <v>389.28571428571428</v>
      </c>
      <c r="Q589" s="8" t="str">
        <f t="shared" si="57"/>
        <v>technology</v>
      </c>
      <c r="R589" s="8" t="str">
        <f t="shared" si="58"/>
        <v>web</v>
      </c>
      <c r="S589" s="14">
        <f t="shared" si="61"/>
        <v>42080.757326388892</v>
      </c>
      <c r="T589" s="14">
        <f t="shared" si="62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9">
        <f t="shared" si="60"/>
        <v>150.5</v>
      </c>
      <c r="Q590" s="8" t="str">
        <f t="shared" si="57"/>
        <v>technology</v>
      </c>
      <c r="R590" s="8" t="str">
        <f t="shared" si="58"/>
        <v>web</v>
      </c>
      <c r="S590" s="14">
        <f t="shared" si="61"/>
        <v>42631.769513888896</v>
      </c>
      <c r="T590" s="14">
        <f t="shared" si="62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9">
        <f t="shared" si="60"/>
        <v>1</v>
      </c>
      <c r="Q591" s="8" t="str">
        <f t="shared" si="57"/>
        <v>technology</v>
      </c>
      <c r="R591" s="8" t="str">
        <f t="shared" si="58"/>
        <v>web</v>
      </c>
      <c r="S591" s="14">
        <f t="shared" si="61"/>
        <v>42178.614571759259</v>
      </c>
      <c r="T591" s="14">
        <f t="shared" si="62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9">
        <f t="shared" si="60"/>
        <v>24.777777777777779</v>
      </c>
      <c r="Q592" s="8" t="str">
        <f t="shared" si="57"/>
        <v>technology</v>
      </c>
      <c r="R592" s="8" t="str">
        <f t="shared" si="58"/>
        <v>web</v>
      </c>
      <c r="S592" s="14">
        <f t="shared" si="61"/>
        <v>42377.554756944446</v>
      </c>
      <c r="T592" s="14">
        <f t="shared" si="62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9">
        <f t="shared" si="60"/>
        <v>30.5</v>
      </c>
      <c r="Q593" s="8" t="str">
        <f t="shared" si="57"/>
        <v>technology</v>
      </c>
      <c r="R593" s="8" t="str">
        <f t="shared" si="58"/>
        <v>web</v>
      </c>
      <c r="S593" s="14">
        <f t="shared" si="61"/>
        <v>42177.543171296296</v>
      </c>
      <c r="T593" s="14">
        <f t="shared" si="62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9">
        <f t="shared" si="60"/>
        <v>250</v>
      </c>
      <c r="Q594" s="8" t="str">
        <f t="shared" si="57"/>
        <v>technology</v>
      </c>
      <c r="R594" s="8" t="str">
        <f t="shared" si="58"/>
        <v>web</v>
      </c>
      <c r="S594" s="14">
        <f t="shared" si="61"/>
        <v>41946.232175925928</v>
      </c>
      <c r="T594" s="14">
        <f t="shared" si="62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9">
        <f t="shared" si="60"/>
        <v>16.428571428571427</v>
      </c>
      <c r="Q595" s="8" t="str">
        <f t="shared" si="57"/>
        <v>technology</v>
      </c>
      <c r="R595" s="8" t="str">
        <f t="shared" si="58"/>
        <v>web</v>
      </c>
      <c r="S595" s="14">
        <f t="shared" si="61"/>
        <v>42070.677604166667</v>
      </c>
      <c r="T595" s="14">
        <f t="shared" si="62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9">
        <f t="shared" si="60"/>
        <v>13</v>
      </c>
      <c r="Q596" s="8" t="str">
        <f t="shared" si="57"/>
        <v>technology</v>
      </c>
      <c r="R596" s="8" t="str">
        <f t="shared" si="58"/>
        <v>web</v>
      </c>
      <c r="S596" s="14">
        <f t="shared" si="61"/>
        <v>42446.780162037037</v>
      </c>
      <c r="T596" s="14">
        <f t="shared" si="62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9">
        <f t="shared" si="60"/>
        <v>53.25</v>
      </c>
      <c r="Q597" s="8" t="str">
        <f t="shared" si="57"/>
        <v>technology</v>
      </c>
      <c r="R597" s="8" t="str">
        <f t="shared" si="58"/>
        <v>web</v>
      </c>
      <c r="S597" s="14">
        <f t="shared" si="61"/>
        <v>42083.069884259254</v>
      </c>
      <c r="T597" s="14">
        <f t="shared" si="62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9">
        <f t="shared" si="60"/>
        <v>3</v>
      </c>
      <c r="Q598" s="8" t="str">
        <f t="shared" si="57"/>
        <v>technology</v>
      </c>
      <c r="R598" s="8" t="str">
        <f t="shared" si="58"/>
        <v>web</v>
      </c>
      <c r="S598" s="14">
        <f t="shared" si="61"/>
        <v>42646.896898148145</v>
      </c>
      <c r="T598" s="14">
        <f t="shared" si="62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9">
        <f t="shared" si="60"/>
        <v>10</v>
      </c>
      <c r="Q599" s="8" t="str">
        <f t="shared" si="57"/>
        <v>technology</v>
      </c>
      <c r="R599" s="8" t="str">
        <f t="shared" si="58"/>
        <v>web</v>
      </c>
      <c r="S599" s="14">
        <f t="shared" si="61"/>
        <v>42545.705266203702</v>
      </c>
      <c r="T599" s="14">
        <f t="shared" si="62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9">
        <f t="shared" si="60"/>
        <v>121.42857142857143</v>
      </c>
      <c r="Q600" s="8" t="str">
        <f t="shared" si="57"/>
        <v>technology</v>
      </c>
      <c r="R600" s="8" t="str">
        <f t="shared" si="58"/>
        <v>web</v>
      </c>
      <c r="S600" s="14">
        <f t="shared" si="61"/>
        <v>41948.00209490741</v>
      </c>
      <c r="T600" s="14">
        <f t="shared" si="62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9">
        <f t="shared" si="60"/>
        <v>15.5</v>
      </c>
      <c r="Q601" s="8" t="str">
        <f t="shared" si="57"/>
        <v>technology</v>
      </c>
      <c r="R601" s="8" t="str">
        <f t="shared" si="58"/>
        <v>web</v>
      </c>
      <c r="S601" s="14">
        <f t="shared" si="61"/>
        <v>42047.812523148154</v>
      </c>
      <c r="T601" s="14">
        <f t="shared" si="62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9">
        <f t="shared" si="60"/>
        <v>100</v>
      </c>
      <c r="Q602" s="8" t="str">
        <f t="shared" si="57"/>
        <v>technology</v>
      </c>
      <c r="R602" s="8" t="str">
        <f t="shared" si="58"/>
        <v>web</v>
      </c>
      <c r="S602" s="14">
        <f t="shared" si="61"/>
        <v>42073.798171296294</v>
      </c>
      <c r="T602" s="14">
        <f t="shared" si="62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9">
        <f t="shared" si="60"/>
        <v>23.333333333333332</v>
      </c>
      <c r="Q603" s="8" t="str">
        <f t="shared" si="57"/>
        <v>technology</v>
      </c>
      <c r="R603" s="8" t="str">
        <f t="shared" si="58"/>
        <v>web</v>
      </c>
      <c r="S603" s="14">
        <f t="shared" si="61"/>
        <v>41969.858090277776</v>
      </c>
      <c r="T603" s="14">
        <f t="shared" si="62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9">
        <f t="shared" si="60"/>
        <v>0</v>
      </c>
      <c r="Q604" s="8" t="str">
        <f t="shared" si="57"/>
        <v>technology</v>
      </c>
      <c r="R604" s="8" t="str">
        <f t="shared" si="58"/>
        <v>web</v>
      </c>
      <c r="S604" s="14">
        <f t="shared" si="61"/>
        <v>42143.79415509259</v>
      </c>
      <c r="T604" s="14">
        <f t="shared" si="62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9">
        <f t="shared" si="60"/>
        <v>45.386153846153846</v>
      </c>
      <c r="Q605" s="8" t="str">
        <f t="shared" si="57"/>
        <v>technology</v>
      </c>
      <c r="R605" s="8" t="str">
        <f t="shared" si="58"/>
        <v>web</v>
      </c>
      <c r="S605" s="14">
        <f t="shared" si="61"/>
        <v>41835.639155092591</v>
      </c>
      <c r="T605" s="14">
        <f t="shared" si="62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9">
        <f t="shared" si="60"/>
        <v>0</v>
      </c>
      <c r="Q606" s="8" t="str">
        <f t="shared" si="57"/>
        <v>technology</v>
      </c>
      <c r="R606" s="8" t="str">
        <f t="shared" si="58"/>
        <v>web</v>
      </c>
      <c r="S606" s="14">
        <f t="shared" si="61"/>
        <v>41849.035370370373</v>
      </c>
      <c r="T606" s="14">
        <f t="shared" si="62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9">
        <f t="shared" si="60"/>
        <v>16.375</v>
      </c>
      <c r="Q607" s="8" t="str">
        <f t="shared" ref="Q607:Q670" si="63">LEFT(N607,10)</f>
        <v>technology</v>
      </c>
      <c r="R607" s="8" t="str">
        <f t="shared" ref="R607:R641" si="64">RIGHT(N607,3)</f>
        <v>web</v>
      </c>
      <c r="S607" s="14">
        <f t="shared" si="61"/>
        <v>42194.357731481476</v>
      </c>
      <c r="T607" s="14">
        <f t="shared" si="62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9">
        <f t="shared" si="60"/>
        <v>10</v>
      </c>
      <c r="Q608" s="8" t="str">
        <f t="shared" si="63"/>
        <v>technology</v>
      </c>
      <c r="R608" s="8" t="str">
        <f t="shared" si="64"/>
        <v>web</v>
      </c>
      <c r="S608" s="14">
        <f t="shared" si="61"/>
        <v>42102.650567129633</v>
      </c>
      <c r="T608" s="14">
        <f t="shared" si="62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9">
        <f t="shared" si="60"/>
        <v>0</v>
      </c>
      <c r="Q609" s="8" t="str">
        <f t="shared" si="63"/>
        <v>technology</v>
      </c>
      <c r="R609" s="8" t="str">
        <f t="shared" si="64"/>
        <v>web</v>
      </c>
      <c r="S609" s="14">
        <f t="shared" si="61"/>
        <v>42300.825648148151</v>
      </c>
      <c r="T609" s="14">
        <f t="shared" si="62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9">
        <f t="shared" si="60"/>
        <v>292.2</v>
      </c>
      <c r="Q610" s="8" t="str">
        <f t="shared" si="63"/>
        <v>technology</v>
      </c>
      <c r="R610" s="8" t="str">
        <f t="shared" si="64"/>
        <v>web</v>
      </c>
      <c r="S610" s="14">
        <f t="shared" si="61"/>
        <v>42140.921064814815</v>
      </c>
      <c r="T610" s="14">
        <f t="shared" si="62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9">
        <f t="shared" si="60"/>
        <v>5</v>
      </c>
      <c r="Q611" s="8" t="str">
        <f t="shared" si="63"/>
        <v>technology</v>
      </c>
      <c r="R611" s="8" t="str">
        <f t="shared" si="64"/>
        <v>web</v>
      </c>
      <c r="S611" s="14">
        <f t="shared" si="61"/>
        <v>42307.034074074079</v>
      </c>
      <c r="T611" s="14">
        <f t="shared" si="62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9">
        <f t="shared" si="60"/>
        <v>0</v>
      </c>
      <c r="Q612" s="8" t="str">
        <f t="shared" si="63"/>
        <v>technology</v>
      </c>
      <c r="R612" s="8" t="str">
        <f t="shared" si="64"/>
        <v>web</v>
      </c>
      <c r="S612" s="14">
        <f t="shared" si="61"/>
        <v>42086.83085648148</v>
      </c>
      <c r="T612" s="14">
        <f t="shared" si="62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9">
        <f t="shared" si="60"/>
        <v>0</v>
      </c>
      <c r="Q613" s="8" t="str">
        <f t="shared" si="63"/>
        <v>technology</v>
      </c>
      <c r="R613" s="8" t="str">
        <f t="shared" si="64"/>
        <v>web</v>
      </c>
      <c r="S613" s="14">
        <f t="shared" si="61"/>
        <v>42328.560613425929</v>
      </c>
      <c r="T613" s="14">
        <f t="shared" si="62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9">
        <f t="shared" si="60"/>
        <v>0</v>
      </c>
      <c r="Q614" s="8" t="str">
        <f t="shared" si="63"/>
        <v>technology</v>
      </c>
      <c r="R614" s="8" t="str">
        <f t="shared" si="64"/>
        <v>web</v>
      </c>
      <c r="S614" s="14">
        <f t="shared" si="61"/>
        <v>42585.031782407401</v>
      </c>
      <c r="T614" s="14">
        <f t="shared" si="62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9">
        <f t="shared" si="60"/>
        <v>105.93388429752066</v>
      </c>
      <c r="Q615" s="8" t="str">
        <f t="shared" si="63"/>
        <v>technology</v>
      </c>
      <c r="R615" s="8" t="str">
        <f t="shared" si="64"/>
        <v>web</v>
      </c>
      <c r="S615" s="14">
        <f t="shared" si="61"/>
        <v>42247.496759259258</v>
      </c>
      <c r="T615" s="14">
        <f t="shared" si="62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9">
        <f t="shared" si="60"/>
        <v>0</v>
      </c>
      <c r="Q616" s="8" t="str">
        <f t="shared" si="63"/>
        <v>technology</v>
      </c>
      <c r="R616" s="8" t="str">
        <f t="shared" si="64"/>
        <v>web</v>
      </c>
      <c r="S616" s="14">
        <f t="shared" si="61"/>
        <v>42515.061805555553</v>
      </c>
      <c r="T616" s="14">
        <f t="shared" si="62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9">
        <f t="shared" si="60"/>
        <v>0</v>
      </c>
      <c r="Q617" s="8" t="str">
        <f t="shared" si="63"/>
        <v>technology</v>
      </c>
      <c r="R617" s="8" t="str">
        <f t="shared" si="64"/>
        <v>web</v>
      </c>
      <c r="S617" s="14">
        <f t="shared" si="61"/>
        <v>42242.122210648144</v>
      </c>
      <c r="T617" s="14">
        <f t="shared" si="62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9">
        <f t="shared" si="60"/>
        <v>0</v>
      </c>
      <c r="Q618" s="8" t="str">
        <f t="shared" si="63"/>
        <v>technology</v>
      </c>
      <c r="R618" s="8" t="str">
        <f t="shared" si="64"/>
        <v>web</v>
      </c>
      <c r="S618" s="14">
        <f t="shared" si="61"/>
        <v>42761.376238425932</v>
      </c>
      <c r="T618" s="14">
        <f t="shared" si="62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9">
        <f t="shared" si="60"/>
        <v>20</v>
      </c>
      <c r="Q619" s="8" t="str">
        <f t="shared" si="63"/>
        <v>technology</v>
      </c>
      <c r="R619" s="8" t="str">
        <f t="shared" si="64"/>
        <v>web</v>
      </c>
      <c r="S619" s="14">
        <f t="shared" si="61"/>
        <v>42087.343090277776</v>
      </c>
      <c r="T619" s="14">
        <f t="shared" si="62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9">
        <f t="shared" si="60"/>
        <v>0</v>
      </c>
      <c r="Q620" s="8" t="str">
        <f t="shared" si="63"/>
        <v>technology</v>
      </c>
      <c r="R620" s="8" t="str">
        <f t="shared" si="64"/>
        <v>web</v>
      </c>
      <c r="S620" s="14">
        <f t="shared" si="61"/>
        <v>42317.810219907406</v>
      </c>
      <c r="T620" s="14">
        <f t="shared" si="62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9">
        <f t="shared" si="60"/>
        <v>1</v>
      </c>
      <c r="Q621" s="8" t="str">
        <f t="shared" si="63"/>
        <v>technology</v>
      </c>
      <c r="R621" s="8" t="str">
        <f t="shared" si="64"/>
        <v>web</v>
      </c>
      <c r="S621" s="14">
        <f t="shared" si="61"/>
        <v>41908.650347222225</v>
      </c>
      <c r="T621" s="14">
        <f t="shared" si="62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9">
        <f t="shared" si="60"/>
        <v>300</v>
      </c>
      <c r="Q622" s="8" t="str">
        <f t="shared" si="63"/>
        <v>technology</v>
      </c>
      <c r="R622" s="8" t="str">
        <f t="shared" si="64"/>
        <v>web</v>
      </c>
      <c r="S622" s="14">
        <f t="shared" si="61"/>
        <v>41831.716874999998</v>
      </c>
      <c r="T622" s="14">
        <f t="shared" si="62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9">
        <f t="shared" si="60"/>
        <v>87</v>
      </c>
      <c r="Q623" s="8" t="str">
        <f t="shared" si="63"/>
        <v>technology</v>
      </c>
      <c r="R623" s="8" t="str">
        <f t="shared" si="64"/>
        <v>web</v>
      </c>
      <c r="S623" s="14">
        <f t="shared" si="61"/>
        <v>42528.987696759257</v>
      </c>
      <c r="T623" s="14">
        <f t="shared" si="62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9">
        <f t="shared" si="60"/>
        <v>37.888888888888886</v>
      </c>
      <c r="Q624" s="8" t="str">
        <f t="shared" si="63"/>
        <v>technology</v>
      </c>
      <c r="R624" s="8" t="str">
        <f t="shared" si="64"/>
        <v>web</v>
      </c>
      <c r="S624" s="14">
        <f t="shared" si="61"/>
        <v>42532.774745370371</v>
      </c>
      <c r="T624" s="14">
        <f t="shared" si="62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9">
        <f t="shared" si="60"/>
        <v>0</v>
      </c>
      <c r="Q625" s="8" t="str">
        <f t="shared" si="63"/>
        <v>technology</v>
      </c>
      <c r="R625" s="8" t="str">
        <f t="shared" si="64"/>
        <v>web</v>
      </c>
      <c r="S625" s="14">
        <f t="shared" si="61"/>
        <v>42122.009224537032</v>
      </c>
      <c r="T625" s="14">
        <f t="shared" si="62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9">
        <f t="shared" si="60"/>
        <v>0</v>
      </c>
      <c r="Q626" s="8" t="str">
        <f t="shared" si="63"/>
        <v>technology</v>
      </c>
      <c r="R626" s="8" t="str">
        <f t="shared" si="64"/>
        <v>web</v>
      </c>
      <c r="S626" s="14">
        <f t="shared" si="61"/>
        <v>42108.988900462966</v>
      </c>
      <c r="T626" s="14">
        <f t="shared" si="62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9">
        <f t="shared" si="60"/>
        <v>0</v>
      </c>
      <c r="Q627" s="8" t="str">
        <f t="shared" si="63"/>
        <v>technology</v>
      </c>
      <c r="R627" s="8" t="str">
        <f t="shared" si="64"/>
        <v>web</v>
      </c>
      <c r="S627" s="14">
        <f t="shared" si="61"/>
        <v>42790.895567129628</v>
      </c>
      <c r="T627" s="14">
        <f t="shared" si="62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9">
        <f t="shared" si="60"/>
        <v>111.41025641025641</v>
      </c>
      <c r="Q628" s="8" t="str">
        <f t="shared" si="63"/>
        <v>technology</v>
      </c>
      <c r="R628" s="8" t="str">
        <f t="shared" si="64"/>
        <v>web</v>
      </c>
      <c r="S628" s="14">
        <f t="shared" si="61"/>
        <v>42198.559479166666</v>
      </c>
      <c r="T628" s="14">
        <f t="shared" si="62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9">
        <f t="shared" si="60"/>
        <v>90</v>
      </c>
      <c r="Q629" s="8" t="str">
        <f t="shared" si="63"/>
        <v>technology</v>
      </c>
      <c r="R629" s="8" t="str">
        <f t="shared" si="64"/>
        <v>web</v>
      </c>
      <c r="S629" s="14">
        <f t="shared" si="61"/>
        <v>42384.306840277779</v>
      </c>
      <c r="T629" s="14">
        <f t="shared" si="62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9">
        <f t="shared" si="60"/>
        <v>0</v>
      </c>
      <c r="Q630" s="8" t="str">
        <f t="shared" si="63"/>
        <v>technology</v>
      </c>
      <c r="R630" s="8" t="str">
        <f t="shared" si="64"/>
        <v>web</v>
      </c>
      <c r="S630" s="14">
        <f t="shared" si="61"/>
        <v>41803.692789351851</v>
      </c>
      <c r="T630" s="14">
        <f t="shared" si="62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9">
        <f t="shared" si="60"/>
        <v>116.66666666666667</v>
      </c>
      <c r="Q631" s="8" t="str">
        <f t="shared" si="63"/>
        <v>technology</v>
      </c>
      <c r="R631" s="8" t="str">
        <f t="shared" si="64"/>
        <v>web</v>
      </c>
      <c r="S631" s="14">
        <f t="shared" si="61"/>
        <v>42474.637824074074</v>
      </c>
      <c r="T631" s="14">
        <f t="shared" si="62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9">
        <f t="shared" si="60"/>
        <v>10</v>
      </c>
      <c r="Q632" s="8" t="str">
        <f t="shared" si="63"/>
        <v>technology</v>
      </c>
      <c r="R632" s="8" t="str">
        <f t="shared" si="64"/>
        <v>web</v>
      </c>
      <c r="S632" s="14">
        <f t="shared" si="61"/>
        <v>42223.619456018518</v>
      </c>
      <c r="T632" s="14">
        <f t="shared" si="62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9">
        <f t="shared" si="60"/>
        <v>76.666666666666671</v>
      </c>
      <c r="Q633" s="8" t="str">
        <f t="shared" si="63"/>
        <v>technology</v>
      </c>
      <c r="R633" s="8" t="str">
        <f t="shared" si="64"/>
        <v>web</v>
      </c>
      <c r="S633" s="14">
        <f t="shared" si="61"/>
        <v>42489.772326388891</v>
      </c>
      <c r="T633" s="14">
        <f t="shared" si="62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9">
        <f t="shared" si="60"/>
        <v>0</v>
      </c>
      <c r="Q634" s="8" t="str">
        <f t="shared" si="63"/>
        <v>technology</v>
      </c>
      <c r="R634" s="8" t="str">
        <f t="shared" si="64"/>
        <v>web</v>
      </c>
      <c r="S634" s="14">
        <f t="shared" si="61"/>
        <v>42303.659317129626</v>
      </c>
      <c r="T634" s="14">
        <f t="shared" si="62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9">
        <f t="shared" si="60"/>
        <v>49.8</v>
      </c>
      <c r="Q635" s="8" t="str">
        <f t="shared" si="63"/>
        <v>technology</v>
      </c>
      <c r="R635" s="8" t="str">
        <f t="shared" si="64"/>
        <v>web</v>
      </c>
      <c r="S635" s="14">
        <f t="shared" si="61"/>
        <v>42507.29932870371</v>
      </c>
      <c r="T635" s="14">
        <f t="shared" si="62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9">
        <f t="shared" si="60"/>
        <v>1</v>
      </c>
      <c r="Q636" s="8" t="str">
        <f t="shared" si="63"/>
        <v>technology</v>
      </c>
      <c r="R636" s="8" t="str">
        <f t="shared" si="64"/>
        <v>web</v>
      </c>
      <c r="S636" s="14">
        <f t="shared" si="61"/>
        <v>42031.928576388891</v>
      </c>
      <c r="T636" s="14">
        <f t="shared" si="62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9">
        <f t="shared" si="60"/>
        <v>2</v>
      </c>
      <c r="Q637" s="8" t="str">
        <f t="shared" si="63"/>
        <v>technology</v>
      </c>
      <c r="R637" s="8" t="str">
        <f t="shared" si="64"/>
        <v>web</v>
      </c>
      <c r="S637" s="14">
        <f t="shared" si="61"/>
        <v>42076.092152777783</v>
      </c>
      <c r="T637" s="14">
        <f t="shared" si="62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9">
        <f t="shared" si="60"/>
        <v>4</v>
      </c>
      <c r="Q638" s="8" t="str">
        <f t="shared" si="63"/>
        <v>technology</v>
      </c>
      <c r="R638" s="8" t="str">
        <f t="shared" si="64"/>
        <v>web</v>
      </c>
      <c r="S638" s="14">
        <f t="shared" si="61"/>
        <v>42131.455439814818</v>
      </c>
      <c r="T638" s="14">
        <f t="shared" si="62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9">
        <f t="shared" si="60"/>
        <v>0</v>
      </c>
      <c r="Q639" s="8" t="str">
        <f t="shared" si="63"/>
        <v>technology</v>
      </c>
      <c r="R639" s="8" t="str">
        <f t="shared" si="64"/>
        <v>web</v>
      </c>
      <c r="S639" s="14">
        <f t="shared" si="61"/>
        <v>42762.962013888886</v>
      </c>
      <c r="T639" s="14">
        <f t="shared" si="62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9">
        <f t="shared" si="60"/>
        <v>3</v>
      </c>
      <c r="Q640" s="8" t="str">
        <f t="shared" si="63"/>
        <v>technology</v>
      </c>
      <c r="R640" s="8" t="str">
        <f t="shared" si="64"/>
        <v>web</v>
      </c>
      <c r="S640" s="14">
        <f t="shared" si="61"/>
        <v>42759.593310185184</v>
      </c>
      <c r="T640" s="14">
        <f t="shared" si="62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9">
        <f t="shared" si="60"/>
        <v>1</v>
      </c>
      <c r="Q641" s="8" t="str">
        <f t="shared" si="63"/>
        <v>technology</v>
      </c>
      <c r="R641" s="8" t="str">
        <f t="shared" si="64"/>
        <v>web</v>
      </c>
      <c r="S641" s="14">
        <f t="shared" si="61"/>
        <v>41865.583275462966</v>
      </c>
      <c r="T641" s="14">
        <f t="shared" si="62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9">
        <f t="shared" si="60"/>
        <v>50.5</v>
      </c>
      <c r="Q642" s="8" t="str">
        <f t="shared" si="63"/>
        <v>technology</v>
      </c>
      <c r="R642" s="8" t="str">
        <f>RIGHT(N642,9)</f>
        <v>wearables</v>
      </c>
      <c r="S642" s="14">
        <f t="shared" si="61"/>
        <v>42683.420312500006</v>
      </c>
      <c r="T642" s="14">
        <f t="shared" si="62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5">E643/D643</f>
        <v>1.1916249999999999</v>
      </c>
      <c r="P643" s="9">
        <f t="shared" ref="P643:P706" si="66">IFERROR(E643/L643, 0)</f>
        <v>151.31746031746033</v>
      </c>
      <c r="Q643" s="8" t="str">
        <f t="shared" si="63"/>
        <v>technology</v>
      </c>
      <c r="R643" s="8" t="str">
        <f t="shared" ref="R643:R706" si="67">RIGHT(N643,9)</f>
        <v>wearables</v>
      </c>
      <c r="S643" s="14">
        <f t="shared" ref="S643:S706" si="68">(((J643/60)/60)/24)+DATE(1970,1,1)</f>
        <v>42199.57</v>
      </c>
      <c r="T643" s="14">
        <f t="shared" ref="T643:T706" si="69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5"/>
        <v>14.604850000000001</v>
      </c>
      <c r="P644" s="9">
        <f t="shared" si="66"/>
        <v>134.3592456301748</v>
      </c>
      <c r="Q644" s="8" t="str">
        <f t="shared" si="63"/>
        <v>technology</v>
      </c>
      <c r="R644" s="8" t="str">
        <f t="shared" si="67"/>
        <v>wearables</v>
      </c>
      <c r="S644" s="14">
        <f t="shared" si="68"/>
        <v>42199.651319444441</v>
      </c>
      <c r="T644" s="14">
        <f t="shared" si="69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9">
        <f t="shared" si="66"/>
        <v>174.02631578947367</v>
      </c>
      <c r="Q645" s="8" t="str">
        <f t="shared" si="63"/>
        <v>technology</v>
      </c>
      <c r="R645" s="8" t="str">
        <f t="shared" si="67"/>
        <v>wearables</v>
      </c>
      <c r="S645" s="14">
        <f t="shared" si="68"/>
        <v>42100.642071759255</v>
      </c>
      <c r="T645" s="14">
        <f t="shared" si="69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9">
        <f t="shared" si="66"/>
        <v>73.486268364348675</v>
      </c>
      <c r="Q646" s="8" t="str">
        <f t="shared" si="63"/>
        <v>technology</v>
      </c>
      <c r="R646" s="8" t="str">
        <f t="shared" si="67"/>
        <v>wearables</v>
      </c>
      <c r="S646" s="14">
        <f t="shared" si="68"/>
        <v>41898.665960648148</v>
      </c>
      <c r="T646" s="14">
        <f t="shared" si="69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9">
        <f t="shared" si="66"/>
        <v>23.518987341772153</v>
      </c>
      <c r="Q647" s="8" t="str">
        <f t="shared" si="63"/>
        <v>technology</v>
      </c>
      <c r="R647" s="8" t="str">
        <f t="shared" si="67"/>
        <v>wearables</v>
      </c>
      <c r="S647" s="14">
        <f t="shared" si="68"/>
        <v>42564.026319444441</v>
      </c>
      <c r="T647" s="14">
        <f t="shared" si="69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9">
        <f t="shared" si="66"/>
        <v>39.074444444444445</v>
      </c>
      <c r="Q648" s="8" t="str">
        <f t="shared" si="63"/>
        <v>technology</v>
      </c>
      <c r="R648" s="8" t="str">
        <f t="shared" si="67"/>
        <v>wearables</v>
      </c>
      <c r="S648" s="14">
        <f t="shared" si="68"/>
        <v>41832.852627314816</v>
      </c>
      <c r="T648" s="14">
        <f t="shared" si="69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9">
        <f t="shared" si="66"/>
        <v>125.94117647058823</v>
      </c>
      <c r="Q649" s="8" t="str">
        <f t="shared" si="63"/>
        <v>technology</v>
      </c>
      <c r="R649" s="8" t="str">
        <f t="shared" si="67"/>
        <v>wearables</v>
      </c>
      <c r="S649" s="14">
        <f t="shared" si="68"/>
        <v>42416.767928240741</v>
      </c>
      <c r="T649" s="14">
        <f t="shared" si="69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9">
        <f t="shared" si="66"/>
        <v>1644</v>
      </c>
      <c r="Q650" s="8" t="str">
        <f t="shared" si="63"/>
        <v>technology</v>
      </c>
      <c r="R650" s="8" t="str">
        <f t="shared" si="67"/>
        <v>wearables</v>
      </c>
      <c r="S650" s="14">
        <f t="shared" si="68"/>
        <v>41891.693379629629</v>
      </c>
      <c r="T650" s="14">
        <f t="shared" si="69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9">
        <f t="shared" si="66"/>
        <v>42.670731707317074</v>
      </c>
      <c r="Q651" s="8" t="str">
        <f t="shared" si="63"/>
        <v>technology</v>
      </c>
      <c r="R651" s="8" t="str">
        <f t="shared" si="67"/>
        <v>wearables</v>
      </c>
      <c r="S651" s="14">
        <f t="shared" si="68"/>
        <v>41877.912187499998</v>
      </c>
      <c r="T651" s="14">
        <f t="shared" si="69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9">
        <f t="shared" si="66"/>
        <v>35.125</v>
      </c>
      <c r="Q652" s="8" t="str">
        <f t="shared" si="63"/>
        <v>technology</v>
      </c>
      <c r="R652" s="8" t="str">
        <f t="shared" si="67"/>
        <v>wearables</v>
      </c>
      <c r="S652" s="14">
        <f t="shared" si="68"/>
        <v>41932.036851851852</v>
      </c>
      <c r="T652" s="14">
        <f t="shared" si="69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9">
        <f t="shared" si="66"/>
        <v>239.35238095238094</v>
      </c>
      <c r="Q653" s="8" t="str">
        <f t="shared" si="63"/>
        <v>technology</v>
      </c>
      <c r="R653" s="8" t="str">
        <f t="shared" si="67"/>
        <v>wearables</v>
      </c>
      <c r="S653" s="14">
        <f t="shared" si="68"/>
        <v>41956.017488425925</v>
      </c>
      <c r="T653" s="14">
        <f t="shared" si="69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9">
        <f t="shared" si="66"/>
        <v>107.64285714285714</v>
      </c>
      <c r="Q654" s="8" t="str">
        <f t="shared" si="63"/>
        <v>technology</v>
      </c>
      <c r="R654" s="8" t="str">
        <f t="shared" si="67"/>
        <v>wearables</v>
      </c>
      <c r="S654" s="14">
        <f t="shared" si="68"/>
        <v>42675.690393518518</v>
      </c>
      <c r="T654" s="14">
        <f t="shared" si="69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9">
        <f t="shared" si="66"/>
        <v>95.830623306233065</v>
      </c>
      <c r="Q655" s="8" t="str">
        <f t="shared" si="63"/>
        <v>technology</v>
      </c>
      <c r="R655" s="8" t="str">
        <f t="shared" si="67"/>
        <v>wearables</v>
      </c>
      <c r="S655" s="14">
        <f t="shared" si="68"/>
        <v>42199.618518518517</v>
      </c>
      <c r="T655" s="14">
        <f t="shared" si="69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9">
        <f t="shared" si="66"/>
        <v>31.663376110562684</v>
      </c>
      <c r="Q656" s="8" t="str">
        <f t="shared" si="63"/>
        <v>technology</v>
      </c>
      <c r="R656" s="8" t="str">
        <f t="shared" si="67"/>
        <v>wearables</v>
      </c>
      <c r="S656" s="14">
        <f t="shared" si="68"/>
        <v>42163.957326388889</v>
      </c>
      <c r="T656" s="14">
        <f t="shared" si="69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9">
        <f t="shared" si="66"/>
        <v>42.886861313868614</v>
      </c>
      <c r="Q657" s="8" t="str">
        <f t="shared" si="63"/>
        <v>technology</v>
      </c>
      <c r="R657" s="8" t="str">
        <f t="shared" si="67"/>
        <v>wearables</v>
      </c>
      <c r="S657" s="14">
        <f t="shared" si="68"/>
        <v>42045.957314814819</v>
      </c>
      <c r="T657" s="14">
        <f t="shared" si="69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9">
        <f t="shared" si="66"/>
        <v>122.73563218390805</v>
      </c>
      <c r="Q658" s="8" t="str">
        <f t="shared" si="63"/>
        <v>technology</v>
      </c>
      <c r="R658" s="8" t="str">
        <f t="shared" si="67"/>
        <v>wearables</v>
      </c>
      <c r="S658" s="14">
        <f t="shared" si="68"/>
        <v>42417.804618055554</v>
      </c>
      <c r="T658" s="14">
        <f t="shared" si="69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9">
        <f t="shared" si="66"/>
        <v>190.45454545454547</v>
      </c>
      <c r="Q659" s="8" t="str">
        <f t="shared" si="63"/>
        <v>technology</v>
      </c>
      <c r="R659" s="8" t="str">
        <f t="shared" si="67"/>
        <v>wearables</v>
      </c>
      <c r="S659" s="14">
        <f t="shared" si="68"/>
        <v>42331.84574074074</v>
      </c>
      <c r="T659" s="14">
        <f t="shared" si="69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9">
        <f t="shared" si="66"/>
        <v>109.33695652173913</v>
      </c>
      <c r="Q660" s="8" t="str">
        <f t="shared" si="63"/>
        <v>technology</v>
      </c>
      <c r="R660" s="8" t="str">
        <f t="shared" si="67"/>
        <v>wearables</v>
      </c>
      <c r="S660" s="14">
        <f t="shared" si="68"/>
        <v>42179.160752314812</v>
      </c>
      <c r="T660" s="14">
        <f t="shared" si="69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9">
        <f t="shared" si="66"/>
        <v>143.66666666666666</v>
      </c>
      <c r="Q661" s="8" t="str">
        <f t="shared" si="63"/>
        <v>technology</v>
      </c>
      <c r="R661" s="8" t="str">
        <f t="shared" si="67"/>
        <v>wearables</v>
      </c>
      <c r="S661" s="14">
        <f t="shared" si="68"/>
        <v>42209.593692129631</v>
      </c>
      <c r="T661" s="14">
        <f t="shared" si="69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9">
        <f t="shared" si="66"/>
        <v>84.944444444444443</v>
      </c>
      <c r="Q662" s="8" t="str">
        <f t="shared" si="63"/>
        <v>technology</v>
      </c>
      <c r="R662" s="8" t="str">
        <f t="shared" si="67"/>
        <v>wearables</v>
      </c>
      <c r="S662" s="14">
        <f t="shared" si="68"/>
        <v>41922.741655092592</v>
      </c>
      <c r="T662" s="14">
        <f t="shared" si="69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9">
        <f t="shared" si="66"/>
        <v>10.555555555555555</v>
      </c>
      <c r="Q663" s="8" t="str">
        <f t="shared" si="63"/>
        <v>technology</v>
      </c>
      <c r="R663" s="8" t="str">
        <f t="shared" si="67"/>
        <v>wearables</v>
      </c>
      <c r="S663" s="14">
        <f t="shared" si="68"/>
        <v>42636.645358796297</v>
      </c>
      <c r="T663" s="14">
        <f t="shared" si="69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9">
        <f t="shared" si="66"/>
        <v>39</v>
      </c>
      <c r="Q664" s="8" t="str">
        <f t="shared" si="63"/>
        <v>technology</v>
      </c>
      <c r="R664" s="8" t="str">
        <f t="shared" si="67"/>
        <v>wearables</v>
      </c>
      <c r="S664" s="14">
        <f t="shared" si="68"/>
        <v>41990.438043981485</v>
      </c>
      <c r="T664" s="14">
        <f t="shared" si="69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9">
        <f t="shared" si="66"/>
        <v>100</v>
      </c>
      <c r="Q665" s="8" t="str">
        <f t="shared" si="63"/>
        <v>technology</v>
      </c>
      <c r="R665" s="8" t="str">
        <f t="shared" si="67"/>
        <v>wearables</v>
      </c>
      <c r="S665" s="14">
        <f t="shared" si="68"/>
        <v>42173.843240740738</v>
      </c>
      <c r="T665" s="14">
        <f t="shared" si="69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9">
        <f t="shared" si="66"/>
        <v>31.172413793103448</v>
      </c>
      <c r="Q666" s="8" t="str">
        <f t="shared" si="63"/>
        <v>technology</v>
      </c>
      <c r="R666" s="8" t="str">
        <f t="shared" si="67"/>
        <v>wearables</v>
      </c>
      <c r="S666" s="14">
        <f t="shared" si="68"/>
        <v>42077.666377314818</v>
      </c>
      <c r="T666" s="14">
        <f t="shared" si="69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9">
        <f t="shared" si="66"/>
        <v>155.33333333333334</v>
      </c>
      <c r="Q667" s="8" t="str">
        <f t="shared" si="63"/>
        <v>technology</v>
      </c>
      <c r="R667" s="8" t="str">
        <f t="shared" si="67"/>
        <v>wearables</v>
      </c>
      <c r="S667" s="14">
        <f t="shared" si="68"/>
        <v>42688.711354166662</v>
      </c>
      <c r="T667" s="14">
        <f t="shared" si="69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9">
        <f t="shared" si="66"/>
        <v>2</v>
      </c>
      <c r="Q668" s="8" t="str">
        <f t="shared" si="63"/>
        <v>technology</v>
      </c>
      <c r="R668" s="8" t="str">
        <f t="shared" si="67"/>
        <v>wearables</v>
      </c>
      <c r="S668" s="14">
        <f t="shared" si="68"/>
        <v>41838.832152777781</v>
      </c>
      <c r="T668" s="14">
        <f t="shared" si="69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9">
        <f t="shared" si="66"/>
        <v>178.92857142857142</v>
      </c>
      <c r="Q669" s="8" t="str">
        <f t="shared" si="63"/>
        <v>technology</v>
      </c>
      <c r="R669" s="8" t="str">
        <f t="shared" si="67"/>
        <v>wearables</v>
      </c>
      <c r="S669" s="14">
        <f t="shared" si="68"/>
        <v>42632.373414351852</v>
      </c>
      <c r="T669" s="14">
        <f t="shared" si="69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9">
        <f t="shared" si="66"/>
        <v>27.36</v>
      </c>
      <c r="Q670" s="8" t="str">
        <f t="shared" si="63"/>
        <v>technology</v>
      </c>
      <c r="R670" s="8" t="str">
        <f t="shared" si="67"/>
        <v>wearables</v>
      </c>
      <c r="S670" s="14">
        <f t="shared" si="68"/>
        <v>42090.831273148149</v>
      </c>
      <c r="T670" s="14">
        <f t="shared" si="69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9">
        <f t="shared" si="66"/>
        <v>1536.25</v>
      </c>
      <c r="Q671" s="8" t="str">
        <f t="shared" ref="Q671:Q721" si="70">LEFT(N671,10)</f>
        <v>technology</v>
      </c>
      <c r="R671" s="8" t="str">
        <f t="shared" si="67"/>
        <v>wearables</v>
      </c>
      <c r="S671" s="14">
        <f t="shared" si="68"/>
        <v>42527.625671296293</v>
      </c>
      <c r="T671" s="14">
        <f t="shared" si="69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9">
        <f t="shared" si="66"/>
        <v>84.99677419354839</v>
      </c>
      <c r="Q672" s="8" t="str">
        <f t="shared" si="70"/>
        <v>technology</v>
      </c>
      <c r="R672" s="8" t="str">
        <f t="shared" si="67"/>
        <v>wearables</v>
      </c>
      <c r="S672" s="14">
        <f t="shared" si="68"/>
        <v>42506.709722222222</v>
      </c>
      <c r="T672" s="14">
        <f t="shared" si="69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9">
        <f t="shared" si="66"/>
        <v>788.5333333333333</v>
      </c>
      <c r="Q673" s="8" t="str">
        <f t="shared" si="70"/>
        <v>technology</v>
      </c>
      <c r="R673" s="8" t="str">
        <f t="shared" si="67"/>
        <v>wearables</v>
      </c>
      <c r="S673" s="14">
        <f t="shared" si="68"/>
        <v>41984.692731481482</v>
      </c>
      <c r="T673" s="14">
        <f t="shared" si="69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9">
        <f t="shared" si="66"/>
        <v>50.29767441860465</v>
      </c>
      <c r="Q674" s="8" t="str">
        <f t="shared" si="70"/>
        <v>technology</v>
      </c>
      <c r="R674" s="8" t="str">
        <f t="shared" si="67"/>
        <v>wearables</v>
      </c>
      <c r="S674" s="14">
        <f t="shared" si="68"/>
        <v>41974.219490740739</v>
      </c>
      <c r="T674" s="14">
        <f t="shared" si="69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9">
        <f t="shared" si="66"/>
        <v>68.333333333333329</v>
      </c>
      <c r="Q675" s="8" t="str">
        <f t="shared" si="70"/>
        <v>technology</v>
      </c>
      <c r="R675" s="8" t="str">
        <f t="shared" si="67"/>
        <v>wearables</v>
      </c>
      <c r="S675" s="14">
        <f t="shared" si="68"/>
        <v>41838.840474537035</v>
      </c>
      <c r="T675" s="14">
        <f t="shared" si="69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9">
        <f t="shared" si="66"/>
        <v>7.5</v>
      </c>
      <c r="Q676" s="8" t="str">
        <f t="shared" si="70"/>
        <v>technology</v>
      </c>
      <c r="R676" s="8" t="str">
        <f t="shared" si="67"/>
        <v>wearables</v>
      </c>
      <c r="S676" s="14">
        <f t="shared" si="68"/>
        <v>41803.116053240738</v>
      </c>
      <c r="T676" s="14">
        <f t="shared" si="69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9">
        <f t="shared" si="66"/>
        <v>34.269230769230766</v>
      </c>
      <c r="Q677" s="8" t="str">
        <f t="shared" si="70"/>
        <v>technology</v>
      </c>
      <c r="R677" s="8" t="str">
        <f t="shared" si="67"/>
        <v>wearables</v>
      </c>
      <c r="S677" s="14">
        <f t="shared" si="68"/>
        <v>41975.930601851855</v>
      </c>
      <c r="T677" s="14">
        <f t="shared" si="69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9">
        <f t="shared" si="66"/>
        <v>61.291666666666664</v>
      </c>
      <c r="Q678" s="8" t="str">
        <f t="shared" si="70"/>
        <v>technology</v>
      </c>
      <c r="R678" s="8" t="str">
        <f t="shared" si="67"/>
        <v>wearables</v>
      </c>
      <c r="S678" s="14">
        <f t="shared" si="68"/>
        <v>42012.768298611118</v>
      </c>
      <c r="T678" s="14">
        <f t="shared" si="69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9">
        <f t="shared" si="66"/>
        <v>133.25</v>
      </c>
      <c r="Q679" s="8" t="str">
        <f t="shared" si="70"/>
        <v>technology</v>
      </c>
      <c r="R679" s="8" t="str">
        <f t="shared" si="67"/>
        <v>wearables</v>
      </c>
      <c r="S679" s="14">
        <f t="shared" si="68"/>
        <v>42504.403877314813</v>
      </c>
      <c r="T679" s="14">
        <f t="shared" si="69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9">
        <f t="shared" si="66"/>
        <v>65.17647058823529</v>
      </c>
      <c r="Q680" s="8" t="str">
        <f t="shared" si="70"/>
        <v>technology</v>
      </c>
      <c r="R680" s="8" t="str">
        <f t="shared" si="67"/>
        <v>wearables</v>
      </c>
      <c r="S680" s="14">
        <f t="shared" si="68"/>
        <v>42481.376597222217</v>
      </c>
      <c r="T680" s="14">
        <f t="shared" si="69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9">
        <f t="shared" si="66"/>
        <v>93.90425531914893</v>
      </c>
      <c r="Q681" s="8" t="str">
        <f t="shared" si="70"/>
        <v>technology</v>
      </c>
      <c r="R681" s="8" t="str">
        <f t="shared" si="67"/>
        <v>wearables</v>
      </c>
      <c r="S681" s="14">
        <f t="shared" si="68"/>
        <v>42556.695706018523</v>
      </c>
      <c r="T681" s="14">
        <f t="shared" si="69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9">
        <f t="shared" si="66"/>
        <v>150.65116279069767</v>
      </c>
      <c r="Q682" s="8" t="str">
        <f t="shared" si="70"/>
        <v>technology</v>
      </c>
      <c r="R682" s="8" t="str">
        <f t="shared" si="67"/>
        <v>wearables</v>
      </c>
      <c r="S682" s="14">
        <f t="shared" si="68"/>
        <v>41864.501516203702</v>
      </c>
      <c r="T682" s="14">
        <f t="shared" si="69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9">
        <f t="shared" si="66"/>
        <v>1</v>
      </c>
      <c r="Q683" s="8" t="str">
        <f t="shared" si="70"/>
        <v>technology</v>
      </c>
      <c r="R683" s="8" t="str">
        <f t="shared" si="67"/>
        <v>wearables</v>
      </c>
      <c r="S683" s="14">
        <f t="shared" si="68"/>
        <v>42639.805601851855</v>
      </c>
      <c r="T683" s="14">
        <f t="shared" si="69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9">
        <f t="shared" si="66"/>
        <v>13.25</v>
      </c>
      <c r="Q684" s="8" t="str">
        <f t="shared" si="70"/>
        <v>technology</v>
      </c>
      <c r="R684" s="8" t="str">
        <f t="shared" si="67"/>
        <v>wearables</v>
      </c>
      <c r="S684" s="14">
        <f t="shared" si="68"/>
        <v>42778.765300925923</v>
      </c>
      <c r="T684" s="14">
        <f t="shared" si="69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9">
        <f t="shared" si="66"/>
        <v>99.333333333333329</v>
      </c>
      <c r="Q685" s="8" t="str">
        <f t="shared" si="70"/>
        <v>technology</v>
      </c>
      <c r="R685" s="8" t="str">
        <f t="shared" si="67"/>
        <v>wearables</v>
      </c>
      <c r="S685" s="14">
        <f t="shared" si="68"/>
        <v>42634.900046296301</v>
      </c>
      <c r="T685" s="14">
        <f t="shared" si="69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9">
        <f t="shared" si="66"/>
        <v>177.39259259259259</v>
      </c>
      <c r="Q686" s="8" t="str">
        <f t="shared" si="70"/>
        <v>technology</v>
      </c>
      <c r="R686" s="8" t="str">
        <f t="shared" si="67"/>
        <v>wearables</v>
      </c>
      <c r="S686" s="14">
        <f t="shared" si="68"/>
        <v>41809.473275462966</v>
      </c>
      <c r="T686" s="14">
        <f t="shared" si="69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9">
        <f t="shared" si="66"/>
        <v>55.3</v>
      </c>
      <c r="Q687" s="8" t="str">
        <f t="shared" si="70"/>
        <v>technology</v>
      </c>
      <c r="R687" s="8" t="str">
        <f t="shared" si="67"/>
        <v>wearables</v>
      </c>
      <c r="S687" s="14">
        <f t="shared" si="68"/>
        <v>41971.866574074069</v>
      </c>
      <c r="T687" s="14">
        <f t="shared" si="69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9">
        <f t="shared" si="66"/>
        <v>0</v>
      </c>
      <c r="Q688" s="8" t="str">
        <f t="shared" si="70"/>
        <v>technology</v>
      </c>
      <c r="R688" s="8" t="str">
        <f t="shared" si="67"/>
        <v>wearables</v>
      </c>
      <c r="S688" s="14">
        <f t="shared" si="68"/>
        <v>42189.673263888893</v>
      </c>
      <c r="T688" s="14">
        <f t="shared" si="69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9">
        <f t="shared" si="66"/>
        <v>591.66666666666663</v>
      </c>
      <c r="Q689" s="8" t="str">
        <f t="shared" si="70"/>
        <v>technology</v>
      </c>
      <c r="R689" s="8" t="str">
        <f t="shared" si="67"/>
        <v>wearables</v>
      </c>
      <c r="S689" s="14">
        <f t="shared" si="68"/>
        <v>42711.750613425931</v>
      </c>
      <c r="T689" s="14">
        <f t="shared" si="69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9">
        <f t="shared" si="66"/>
        <v>405.5</v>
      </c>
      <c r="Q690" s="8" t="str">
        <f t="shared" si="70"/>
        <v>technology</v>
      </c>
      <c r="R690" s="8" t="str">
        <f t="shared" si="67"/>
        <v>wearables</v>
      </c>
      <c r="S690" s="14">
        <f t="shared" si="68"/>
        <v>42262.104780092588</v>
      </c>
      <c r="T690" s="14">
        <f t="shared" si="69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9">
        <f t="shared" si="66"/>
        <v>343.14732142857144</v>
      </c>
      <c r="Q691" s="8" t="str">
        <f t="shared" si="70"/>
        <v>technology</v>
      </c>
      <c r="R691" s="8" t="str">
        <f t="shared" si="67"/>
        <v>wearables</v>
      </c>
      <c r="S691" s="14">
        <f t="shared" si="68"/>
        <v>42675.66778935185</v>
      </c>
      <c r="T691" s="14">
        <f t="shared" si="69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9">
        <f t="shared" si="66"/>
        <v>72.588235294117652</v>
      </c>
      <c r="Q692" s="8" t="str">
        <f t="shared" si="70"/>
        <v>technology</v>
      </c>
      <c r="R692" s="8" t="str">
        <f t="shared" si="67"/>
        <v>wearables</v>
      </c>
      <c r="S692" s="14">
        <f t="shared" si="68"/>
        <v>42579.634733796294</v>
      </c>
      <c r="T692" s="14">
        <f t="shared" si="69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9">
        <f t="shared" si="66"/>
        <v>26</v>
      </c>
      <c r="Q693" s="8" t="str">
        <f t="shared" si="70"/>
        <v>technology</v>
      </c>
      <c r="R693" s="8" t="str">
        <f t="shared" si="67"/>
        <v>wearables</v>
      </c>
      <c r="S693" s="14">
        <f t="shared" si="68"/>
        <v>42158.028310185182</v>
      </c>
      <c r="T693" s="14">
        <f t="shared" si="69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9">
        <f t="shared" si="66"/>
        <v>6.4975124378109452</v>
      </c>
      <c r="Q694" s="8" t="str">
        <f t="shared" si="70"/>
        <v>technology</v>
      </c>
      <c r="R694" s="8" t="str">
        <f t="shared" si="67"/>
        <v>wearables</v>
      </c>
      <c r="S694" s="14">
        <f t="shared" si="68"/>
        <v>42696.37572916667</v>
      </c>
      <c r="T694" s="14">
        <f t="shared" si="69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9">
        <f t="shared" si="66"/>
        <v>119.38513513513513</v>
      </c>
      <c r="Q695" s="8" t="str">
        <f t="shared" si="70"/>
        <v>technology</v>
      </c>
      <c r="R695" s="8" t="str">
        <f t="shared" si="67"/>
        <v>wearables</v>
      </c>
      <c r="S695" s="14">
        <f t="shared" si="68"/>
        <v>42094.808182870373</v>
      </c>
      <c r="T695" s="14">
        <f t="shared" si="69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9">
        <f t="shared" si="66"/>
        <v>84.285714285714292</v>
      </c>
      <c r="Q696" s="8" t="str">
        <f t="shared" si="70"/>
        <v>technology</v>
      </c>
      <c r="R696" s="8" t="str">
        <f t="shared" si="67"/>
        <v>wearables</v>
      </c>
      <c r="S696" s="14">
        <f t="shared" si="68"/>
        <v>42737.663877314815</v>
      </c>
      <c r="T696" s="14">
        <f t="shared" si="69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9">
        <f t="shared" si="66"/>
        <v>90.857142857142861</v>
      </c>
      <c r="Q697" s="8" t="str">
        <f t="shared" si="70"/>
        <v>technology</v>
      </c>
      <c r="R697" s="8" t="str">
        <f t="shared" si="67"/>
        <v>wearables</v>
      </c>
      <c r="S697" s="14">
        <f t="shared" si="68"/>
        <v>41913.521064814813</v>
      </c>
      <c r="T697" s="14">
        <f t="shared" si="69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9">
        <f t="shared" si="66"/>
        <v>1</v>
      </c>
      <c r="Q698" s="8" t="str">
        <f t="shared" si="70"/>
        <v>technology</v>
      </c>
      <c r="R698" s="8" t="str">
        <f t="shared" si="67"/>
        <v>wearables</v>
      </c>
      <c r="S698" s="14">
        <f t="shared" si="68"/>
        <v>41815.927106481482</v>
      </c>
      <c r="T698" s="14">
        <f t="shared" si="69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9">
        <f t="shared" si="66"/>
        <v>20.342105263157894</v>
      </c>
      <c r="Q699" s="8" t="str">
        <f t="shared" si="70"/>
        <v>technology</v>
      </c>
      <c r="R699" s="8" t="str">
        <f t="shared" si="67"/>
        <v>wearables</v>
      </c>
      <c r="S699" s="14">
        <f t="shared" si="68"/>
        <v>42388.523020833338</v>
      </c>
      <c r="T699" s="14">
        <f t="shared" si="69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9">
        <f t="shared" si="66"/>
        <v>530.68965517241384</v>
      </c>
      <c r="Q700" s="8" t="str">
        <f t="shared" si="70"/>
        <v>technology</v>
      </c>
      <c r="R700" s="8" t="str">
        <f t="shared" si="67"/>
        <v>wearables</v>
      </c>
      <c r="S700" s="14">
        <f t="shared" si="68"/>
        <v>41866.931076388886</v>
      </c>
      <c r="T700" s="14">
        <f t="shared" si="69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9">
        <f t="shared" si="66"/>
        <v>120.39184269662923</v>
      </c>
      <c r="Q701" s="8" t="str">
        <f t="shared" si="70"/>
        <v>technology</v>
      </c>
      <c r="R701" s="8" t="str">
        <f t="shared" si="67"/>
        <v>wearables</v>
      </c>
      <c r="S701" s="14">
        <f t="shared" si="68"/>
        <v>41563.485509259262</v>
      </c>
      <c r="T701" s="14">
        <f t="shared" si="69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9">
        <f t="shared" si="66"/>
        <v>13</v>
      </c>
      <c r="Q702" s="8" t="str">
        <f t="shared" si="70"/>
        <v>technology</v>
      </c>
      <c r="R702" s="8" t="str">
        <f t="shared" si="67"/>
        <v>wearables</v>
      </c>
      <c r="S702" s="14">
        <f t="shared" si="68"/>
        <v>42715.688437500001</v>
      </c>
      <c r="T702" s="14">
        <f t="shared" si="69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9">
        <f t="shared" si="66"/>
        <v>291.33333333333331</v>
      </c>
      <c r="Q703" s="8" t="str">
        <f t="shared" si="70"/>
        <v>technology</v>
      </c>
      <c r="R703" s="8" t="str">
        <f t="shared" si="67"/>
        <v>wearables</v>
      </c>
      <c r="S703" s="14">
        <f t="shared" si="68"/>
        <v>41813.662962962961</v>
      </c>
      <c r="T703" s="14">
        <f t="shared" si="69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9">
        <f t="shared" si="66"/>
        <v>124.9191891891892</v>
      </c>
      <c r="Q704" s="8" t="str">
        <f t="shared" si="70"/>
        <v>technology</v>
      </c>
      <c r="R704" s="8" t="str">
        <f t="shared" si="67"/>
        <v>wearables</v>
      </c>
      <c r="S704" s="14">
        <f t="shared" si="68"/>
        <v>42668.726701388892</v>
      </c>
      <c r="T704" s="14">
        <f t="shared" si="69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9">
        <f t="shared" si="66"/>
        <v>119.57142857142857</v>
      </c>
      <c r="Q705" s="8" t="str">
        <f t="shared" si="70"/>
        <v>technology</v>
      </c>
      <c r="R705" s="8" t="str">
        <f t="shared" si="67"/>
        <v>wearables</v>
      </c>
      <c r="S705" s="14">
        <f t="shared" si="68"/>
        <v>42711.950798611113</v>
      </c>
      <c r="T705" s="14">
        <f t="shared" si="69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9">
        <f t="shared" si="66"/>
        <v>120.25</v>
      </c>
      <c r="Q706" s="8" t="str">
        <f t="shared" si="70"/>
        <v>technology</v>
      </c>
      <c r="R706" s="8" t="str">
        <f t="shared" si="67"/>
        <v>wearables</v>
      </c>
      <c r="S706" s="14">
        <f t="shared" si="68"/>
        <v>42726.192916666667</v>
      </c>
      <c r="T706" s="14">
        <f t="shared" si="69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1">E707/D707</f>
        <v>9.7699999999999992E-3</v>
      </c>
      <c r="P707" s="9">
        <f t="shared" ref="P707:P770" si="72">IFERROR(E707/L707, 0)</f>
        <v>195.4</v>
      </c>
      <c r="Q707" s="8" t="str">
        <f t="shared" si="70"/>
        <v>technology</v>
      </c>
      <c r="R707" s="8" t="str">
        <f t="shared" ref="R707:R721" si="73">RIGHT(N707,9)</f>
        <v>wearables</v>
      </c>
      <c r="S707" s="14">
        <f t="shared" ref="S707:S770" si="74">(((J707/60)/60)/24)+DATE(1970,1,1)</f>
        <v>42726.491643518515</v>
      </c>
      <c r="T707" s="14">
        <f t="shared" ref="T707:T770" si="7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9">
        <f t="shared" si="72"/>
        <v>0</v>
      </c>
      <c r="Q708" s="8" t="str">
        <f t="shared" si="70"/>
        <v>technology</v>
      </c>
      <c r="R708" s="8" t="str">
        <f t="shared" si="73"/>
        <v>wearables</v>
      </c>
      <c r="S708" s="14">
        <f t="shared" si="74"/>
        <v>42676.995173611111</v>
      </c>
      <c r="T708" s="14">
        <f t="shared" si="7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9">
        <f t="shared" si="72"/>
        <v>117.69868421052631</v>
      </c>
      <c r="Q709" s="8" t="str">
        <f t="shared" si="70"/>
        <v>technology</v>
      </c>
      <c r="R709" s="8" t="str">
        <f t="shared" si="73"/>
        <v>wearables</v>
      </c>
      <c r="S709" s="14">
        <f t="shared" si="74"/>
        <v>42696.663506944446</v>
      </c>
      <c r="T709" s="14">
        <f t="shared" si="7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9">
        <f t="shared" si="72"/>
        <v>23.948509485094849</v>
      </c>
      <c r="Q710" s="8" t="str">
        <f t="shared" si="70"/>
        <v>technology</v>
      </c>
      <c r="R710" s="8" t="str">
        <f t="shared" si="73"/>
        <v>wearables</v>
      </c>
      <c r="S710" s="14">
        <f t="shared" si="74"/>
        <v>41835.581018518518</v>
      </c>
      <c r="T710" s="14">
        <f t="shared" si="7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9">
        <f t="shared" si="72"/>
        <v>30.5</v>
      </c>
      <c r="Q711" s="8" t="str">
        <f t="shared" si="70"/>
        <v>technology</v>
      </c>
      <c r="R711" s="8" t="str">
        <f t="shared" si="73"/>
        <v>wearables</v>
      </c>
      <c r="S711" s="14">
        <f t="shared" si="74"/>
        <v>41948.041192129633</v>
      </c>
      <c r="T711" s="14">
        <f t="shared" si="7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9">
        <f t="shared" si="72"/>
        <v>0</v>
      </c>
      <c r="Q712" s="8" t="str">
        <f t="shared" si="70"/>
        <v>technology</v>
      </c>
      <c r="R712" s="8" t="str">
        <f t="shared" si="73"/>
        <v>wearables</v>
      </c>
      <c r="S712" s="14">
        <f t="shared" si="74"/>
        <v>41837.984976851854</v>
      </c>
      <c r="T712" s="14">
        <f t="shared" si="7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9">
        <f t="shared" si="72"/>
        <v>99.973372781065095</v>
      </c>
      <c r="Q713" s="8" t="str">
        <f t="shared" si="70"/>
        <v>technology</v>
      </c>
      <c r="R713" s="8" t="str">
        <f t="shared" si="73"/>
        <v>wearables</v>
      </c>
      <c r="S713" s="14">
        <f t="shared" si="74"/>
        <v>42678.459120370375</v>
      </c>
      <c r="T713" s="14">
        <f t="shared" si="7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9">
        <f t="shared" si="72"/>
        <v>26.25</v>
      </c>
      <c r="Q714" s="8" t="str">
        <f t="shared" si="70"/>
        <v>technology</v>
      </c>
      <c r="R714" s="8" t="str">
        <f t="shared" si="73"/>
        <v>wearables</v>
      </c>
      <c r="S714" s="14">
        <f t="shared" si="74"/>
        <v>42384.680925925932</v>
      </c>
      <c r="T714" s="14">
        <f t="shared" si="7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9">
        <f t="shared" si="72"/>
        <v>199</v>
      </c>
      <c r="Q715" s="8" t="str">
        <f t="shared" si="70"/>
        <v>technology</v>
      </c>
      <c r="R715" s="8" t="str">
        <f t="shared" si="73"/>
        <v>wearables</v>
      </c>
      <c r="S715" s="14">
        <f t="shared" si="74"/>
        <v>42496.529305555552</v>
      </c>
      <c r="T715" s="14">
        <f t="shared" si="7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9">
        <f t="shared" si="72"/>
        <v>80.321428571428569</v>
      </c>
      <c r="Q716" s="8" t="str">
        <f t="shared" si="70"/>
        <v>technology</v>
      </c>
      <c r="R716" s="8" t="str">
        <f t="shared" si="73"/>
        <v>wearables</v>
      </c>
      <c r="S716" s="14">
        <f t="shared" si="74"/>
        <v>42734.787986111114</v>
      </c>
      <c r="T716" s="14">
        <f t="shared" si="7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9">
        <f t="shared" si="72"/>
        <v>115.75</v>
      </c>
      <c r="Q717" s="8" t="str">
        <f t="shared" si="70"/>
        <v>technology</v>
      </c>
      <c r="R717" s="8" t="str">
        <f t="shared" si="73"/>
        <v>wearables</v>
      </c>
      <c r="S717" s="14">
        <f t="shared" si="74"/>
        <v>42273.090740740736</v>
      </c>
      <c r="T717" s="14">
        <f t="shared" si="7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9">
        <f t="shared" si="72"/>
        <v>44.6875</v>
      </c>
      <c r="Q718" s="8" t="str">
        <f t="shared" si="70"/>
        <v>technology</v>
      </c>
      <c r="R718" s="8" t="str">
        <f t="shared" si="73"/>
        <v>wearables</v>
      </c>
      <c r="S718" s="14">
        <f t="shared" si="74"/>
        <v>41940.658645833333</v>
      </c>
      <c r="T718" s="14">
        <f t="shared" si="7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9">
        <f t="shared" si="72"/>
        <v>76.25</v>
      </c>
      <c r="Q719" s="8" t="str">
        <f t="shared" si="70"/>
        <v>technology</v>
      </c>
      <c r="R719" s="8" t="str">
        <f t="shared" si="73"/>
        <v>wearables</v>
      </c>
      <c r="S719" s="14">
        <f t="shared" si="74"/>
        <v>41857.854189814818</v>
      </c>
      <c r="T719" s="14">
        <f t="shared" si="7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9">
        <f t="shared" si="72"/>
        <v>22.5</v>
      </c>
      <c r="Q720" s="8" t="str">
        <f t="shared" si="70"/>
        <v>technology</v>
      </c>
      <c r="R720" s="8" t="str">
        <f t="shared" si="73"/>
        <v>wearables</v>
      </c>
      <c r="S720" s="14">
        <f t="shared" si="74"/>
        <v>42752.845451388886</v>
      </c>
      <c r="T720" s="14">
        <f t="shared" si="7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9">
        <f t="shared" si="72"/>
        <v>19.399999999999999</v>
      </c>
      <c r="Q721" s="8" t="str">
        <f t="shared" si="70"/>
        <v>technology</v>
      </c>
      <c r="R721" s="8" t="str">
        <f t="shared" si="73"/>
        <v>wearables</v>
      </c>
      <c r="S721" s="14">
        <f t="shared" si="74"/>
        <v>42409.040231481486</v>
      </c>
      <c r="T721" s="14">
        <f t="shared" si="7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9">
        <f t="shared" si="72"/>
        <v>66.707317073170728</v>
      </c>
      <c r="Q722" s="8" t="str">
        <f>LEFT(N722,10)</f>
        <v>publishing</v>
      </c>
      <c r="R722" s="8" t="str">
        <f>RIGHT(N722,10)</f>
        <v>nonfiction</v>
      </c>
      <c r="S722" s="14">
        <f t="shared" si="74"/>
        <v>40909.649201388893</v>
      </c>
      <c r="T722" s="14">
        <f t="shared" si="7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9">
        <f t="shared" si="72"/>
        <v>84.142857142857139</v>
      </c>
      <c r="Q723" s="8" t="str">
        <f t="shared" ref="Q723:Q781" si="76">LEFT(N723,10)</f>
        <v>publishing</v>
      </c>
      <c r="R723" s="8" t="str">
        <f t="shared" ref="R723:R761" si="77">RIGHT(N723,10)</f>
        <v>nonfiction</v>
      </c>
      <c r="S723" s="14">
        <f t="shared" si="74"/>
        <v>41807.571840277778</v>
      </c>
      <c r="T723" s="14">
        <f t="shared" si="7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9">
        <f t="shared" si="72"/>
        <v>215.72549019607843</v>
      </c>
      <c r="Q724" s="8" t="str">
        <f t="shared" si="76"/>
        <v>publishing</v>
      </c>
      <c r="R724" s="8" t="str">
        <f t="shared" si="77"/>
        <v>nonfiction</v>
      </c>
      <c r="S724" s="14">
        <f t="shared" si="74"/>
        <v>40977.805300925924</v>
      </c>
      <c r="T724" s="14">
        <f t="shared" si="7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9">
        <f t="shared" si="72"/>
        <v>54.69</v>
      </c>
      <c r="Q725" s="8" t="str">
        <f t="shared" si="76"/>
        <v>publishing</v>
      </c>
      <c r="R725" s="8" t="str">
        <f t="shared" si="77"/>
        <v>nonfiction</v>
      </c>
      <c r="S725" s="14">
        <f t="shared" si="74"/>
        <v>42184.816539351858</v>
      </c>
      <c r="T725" s="14">
        <f t="shared" si="7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9">
        <f t="shared" si="72"/>
        <v>51.62944055944056</v>
      </c>
      <c r="Q726" s="8" t="str">
        <f t="shared" si="76"/>
        <v>publishing</v>
      </c>
      <c r="R726" s="8" t="str">
        <f t="shared" si="77"/>
        <v>nonfiction</v>
      </c>
      <c r="S726" s="14">
        <f t="shared" si="74"/>
        <v>40694.638460648144</v>
      </c>
      <c r="T726" s="14">
        <f t="shared" si="7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9">
        <f t="shared" si="72"/>
        <v>143.35714285714286</v>
      </c>
      <c r="Q727" s="8" t="str">
        <f t="shared" si="76"/>
        <v>publishing</v>
      </c>
      <c r="R727" s="8" t="str">
        <f t="shared" si="77"/>
        <v>nonfiction</v>
      </c>
      <c r="S727" s="14">
        <f t="shared" si="74"/>
        <v>42321.626296296294</v>
      </c>
      <c r="T727" s="14">
        <f t="shared" si="7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9">
        <f t="shared" si="72"/>
        <v>72.428571428571431</v>
      </c>
      <c r="Q728" s="8" t="str">
        <f t="shared" si="76"/>
        <v>publishing</v>
      </c>
      <c r="R728" s="8" t="str">
        <f t="shared" si="77"/>
        <v>nonfiction</v>
      </c>
      <c r="S728" s="14">
        <f t="shared" si="74"/>
        <v>41346.042673611111</v>
      </c>
      <c r="T728" s="14">
        <f t="shared" si="7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9">
        <f t="shared" si="72"/>
        <v>36.530201342281877</v>
      </c>
      <c r="Q729" s="8" t="str">
        <f t="shared" si="76"/>
        <v>publishing</v>
      </c>
      <c r="R729" s="8" t="str">
        <f t="shared" si="77"/>
        <v>nonfiction</v>
      </c>
      <c r="S729" s="14">
        <f t="shared" si="74"/>
        <v>41247.020243055551</v>
      </c>
      <c r="T729" s="14">
        <f t="shared" si="7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9">
        <f t="shared" si="72"/>
        <v>60.903461538461535</v>
      </c>
      <c r="Q730" s="8" t="str">
        <f t="shared" si="76"/>
        <v>publishing</v>
      </c>
      <c r="R730" s="8" t="str">
        <f t="shared" si="77"/>
        <v>nonfiction</v>
      </c>
      <c r="S730" s="14">
        <f t="shared" si="74"/>
        <v>40731.837465277778</v>
      </c>
      <c r="T730" s="14">
        <f t="shared" si="7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9">
        <f t="shared" si="72"/>
        <v>43.55</v>
      </c>
      <c r="Q731" s="8" t="str">
        <f t="shared" si="76"/>
        <v>publishing</v>
      </c>
      <c r="R731" s="8" t="str">
        <f t="shared" si="77"/>
        <v>nonfiction</v>
      </c>
      <c r="S731" s="14">
        <f t="shared" si="74"/>
        <v>41111.185891203706</v>
      </c>
      <c r="T731" s="14">
        <f t="shared" si="7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9">
        <f t="shared" si="72"/>
        <v>99.766037735849054</v>
      </c>
      <c r="Q732" s="8" t="str">
        <f t="shared" si="76"/>
        <v>publishing</v>
      </c>
      <c r="R732" s="8" t="str">
        <f t="shared" si="77"/>
        <v>nonfiction</v>
      </c>
      <c r="S732" s="14">
        <f t="shared" si="74"/>
        <v>40854.745266203703</v>
      </c>
      <c r="T732" s="14">
        <f t="shared" si="7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9">
        <f t="shared" si="72"/>
        <v>88.732394366197184</v>
      </c>
      <c r="Q733" s="8" t="str">
        <f t="shared" si="76"/>
        <v>publishing</v>
      </c>
      <c r="R733" s="8" t="str">
        <f t="shared" si="77"/>
        <v>nonfiction</v>
      </c>
      <c r="S733" s="14">
        <f t="shared" si="74"/>
        <v>40879.795682870368</v>
      </c>
      <c r="T733" s="14">
        <f t="shared" si="7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9">
        <f t="shared" si="72"/>
        <v>4.9230769230769234</v>
      </c>
      <c r="Q734" s="8" t="str">
        <f t="shared" si="76"/>
        <v>publishing</v>
      </c>
      <c r="R734" s="8" t="str">
        <f t="shared" si="77"/>
        <v>nonfiction</v>
      </c>
      <c r="S734" s="14">
        <f t="shared" si="74"/>
        <v>41486.424317129626</v>
      </c>
      <c r="T734" s="14">
        <f t="shared" si="7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9">
        <f t="shared" si="72"/>
        <v>17.822485207100591</v>
      </c>
      <c r="Q735" s="8" t="str">
        <f t="shared" si="76"/>
        <v>publishing</v>
      </c>
      <c r="R735" s="8" t="str">
        <f t="shared" si="77"/>
        <v>nonfiction</v>
      </c>
      <c r="S735" s="14">
        <f t="shared" si="74"/>
        <v>41598.420046296298</v>
      </c>
      <c r="T735" s="14">
        <f t="shared" si="7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9">
        <f t="shared" si="72"/>
        <v>187.19298245614036</v>
      </c>
      <c r="Q736" s="8" t="str">
        <f t="shared" si="76"/>
        <v>publishing</v>
      </c>
      <c r="R736" s="8" t="str">
        <f t="shared" si="77"/>
        <v>nonfiction</v>
      </c>
      <c r="S736" s="14">
        <f t="shared" si="74"/>
        <v>42102.164583333331</v>
      </c>
      <c r="T736" s="14">
        <f t="shared" si="7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9">
        <f t="shared" si="72"/>
        <v>234.80786026200875</v>
      </c>
      <c r="Q737" s="8" t="str">
        <f t="shared" si="76"/>
        <v>publishing</v>
      </c>
      <c r="R737" s="8" t="str">
        <f t="shared" si="77"/>
        <v>nonfiction</v>
      </c>
      <c r="S737" s="14">
        <f t="shared" si="74"/>
        <v>41946.029467592591</v>
      </c>
      <c r="T737" s="14">
        <f t="shared" si="7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9">
        <f t="shared" si="72"/>
        <v>105.04629629629629</v>
      </c>
      <c r="Q738" s="8" t="str">
        <f t="shared" si="76"/>
        <v>publishing</v>
      </c>
      <c r="R738" s="8" t="str">
        <f t="shared" si="77"/>
        <v>nonfiction</v>
      </c>
      <c r="S738" s="14">
        <f t="shared" si="74"/>
        <v>41579.734259259261</v>
      </c>
      <c r="T738" s="14">
        <f t="shared" si="7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9">
        <f t="shared" si="72"/>
        <v>56.666666666666664</v>
      </c>
      <c r="Q739" s="8" t="str">
        <f t="shared" si="76"/>
        <v>publishing</v>
      </c>
      <c r="R739" s="8" t="str">
        <f t="shared" si="77"/>
        <v>nonfiction</v>
      </c>
      <c r="S739" s="14">
        <f t="shared" si="74"/>
        <v>41667.275312500002</v>
      </c>
      <c r="T739" s="14">
        <f t="shared" si="7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9">
        <f t="shared" si="72"/>
        <v>39.048780487804876</v>
      </c>
      <c r="Q740" s="8" t="str">
        <f t="shared" si="76"/>
        <v>publishing</v>
      </c>
      <c r="R740" s="8" t="str">
        <f t="shared" si="77"/>
        <v>nonfiction</v>
      </c>
      <c r="S740" s="14">
        <f t="shared" si="74"/>
        <v>41943.604097222218</v>
      </c>
      <c r="T740" s="14">
        <f t="shared" si="7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9">
        <f t="shared" si="72"/>
        <v>68.345323741007192</v>
      </c>
      <c r="Q741" s="8" t="str">
        <f t="shared" si="76"/>
        <v>publishing</v>
      </c>
      <c r="R741" s="8" t="str">
        <f t="shared" si="77"/>
        <v>nonfiction</v>
      </c>
      <c r="S741" s="14">
        <f t="shared" si="74"/>
        <v>41829.502650462964</v>
      </c>
      <c r="T741" s="14">
        <f t="shared" si="7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9">
        <f t="shared" si="72"/>
        <v>169.57894736842104</v>
      </c>
      <c r="Q742" s="8" t="str">
        <f t="shared" si="76"/>
        <v>publishing</v>
      </c>
      <c r="R742" s="8" t="str">
        <f t="shared" si="77"/>
        <v>nonfiction</v>
      </c>
      <c r="S742" s="14">
        <f t="shared" si="74"/>
        <v>42162.146782407406</v>
      </c>
      <c r="T742" s="14">
        <f t="shared" si="7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9">
        <f t="shared" si="72"/>
        <v>141.42340425531913</v>
      </c>
      <c r="Q743" s="8" t="str">
        <f t="shared" si="76"/>
        <v>publishing</v>
      </c>
      <c r="R743" s="8" t="str">
        <f t="shared" si="77"/>
        <v>nonfiction</v>
      </c>
      <c r="S743" s="14">
        <f t="shared" si="74"/>
        <v>41401.648217592592</v>
      </c>
      <c r="T743" s="14">
        <f t="shared" si="7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9">
        <f t="shared" si="72"/>
        <v>67.391304347826093</v>
      </c>
      <c r="Q744" s="8" t="str">
        <f t="shared" si="76"/>
        <v>publishing</v>
      </c>
      <c r="R744" s="8" t="str">
        <f t="shared" si="77"/>
        <v>nonfiction</v>
      </c>
      <c r="S744" s="14">
        <f t="shared" si="74"/>
        <v>41689.917962962965</v>
      </c>
      <c r="T744" s="14">
        <f t="shared" si="7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9">
        <f t="shared" si="72"/>
        <v>54.266666666666666</v>
      </c>
      <c r="Q745" s="8" t="str">
        <f t="shared" si="76"/>
        <v>publishing</v>
      </c>
      <c r="R745" s="8" t="str">
        <f t="shared" si="77"/>
        <v>nonfiction</v>
      </c>
      <c r="S745" s="14">
        <f t="shared" si="74"/>
        <v>40990.709317129629</v>
      </c>
      <c r="T745" s="14">
        <f t="shared" si="7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9">
        <f t="shared" si="72"/>
        <v>82.516129032258064</v>
      </c>
      <c r="Q746" s="8" t="str">
        <f t="shared" si="76"/>
        <v>publishing</v>
      </c>
      <c r="R746" s="8" t="str">
        <f t="shared" si="77"/>
        <v>nonfiction</v>
      </c>
      <c r="S746" s="14">
        <f t="shared" si="74"/>
        <v>41226.95721064815</v>
      </c>
      <c r="T746" s="14">
        <f t="shared" si="7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9">
        <f t="shared" si="72"/>
        <v>53.729729729729726</v>
      </c>
      <c r="Q747" s="8" t="str">
        <f t="shared" si="76"/>
        <v>publishing</v>
      </c>
      <c r="R747" s="8" t="str">
        <f t="shared" si="77"/>
        <v>nonfiction</v>
      </c>
      <c r="S747" s="14">
        <f t="shared" si="74"/>
        <v>41367.572280092594</v>
      </c>
      <c r="T747" s="14">
        <f t="shared" si="7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9">
        <f t="shared" si="72"/>
        <v>34.206185567010309</v>
      </c>
      <c r="Q748" s="8" t="str">
        <f t="shared" si="76"/>
        <v>publishing</v>
      </c>
      <c r="R748" s="8" t="str">
        <f t="shared" si="77"/>
        <v>nonfiction</v>
      </c>
      <c r="S748" s="14">
        <f t="shared" si="74"/>
        <v>41157.042928240742</v>
      </c>
      <c r="T748" s="14">
        <f t="shared" si="7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9">
        <f t="shared" si="72"/>
        <v>127.32727272727273</v>
      </c>
      <c r="Q749" s="8" t="str">
        <f t="shared" si="76"/>
        <v>publishing</v>
      </c>
      <c r="R749" s="8" t="str">
        <f t="shared" si="77"/>
        <v>nonfiction</v>
      </c>
      <c r="S749" s="14">
        <f t="shared" si="74"/>
        <v>41988.548831018517</v>
      </c>
      <c r="T749" s="14">
        <f t="shared" si="7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9">
        <f t="shared" si="72"/>
        <v>45.56818181818182</v>
      </c>
      <c r="Q750" s="8" t="str">
        <f t="shared" si="76"/>
        <v>publishing</v>
      </c>
      <c r="R750" s="8" t="str">
        <f t="shared" si="77"/>
        <v>nonfiction</v>
      </c>
      <c r="S750" s="14">
        <f t="shared" si="74"/>
        <v>41831.846828703703</v>
      </c>
      <c r="T750" s="14">
        <f t="shared" si="7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9">
        <f t="shared" si="72"/>
        <v>95.963636363636368</v>
      </c>
      <c r="Q751" s="8" t="str">
        <f t="shared" si="76"/>
        <v>publishing</v>
      </c>
      <c r="R751" s="8" t="str">
        <f t="shared" si="77"/>
        <v>nonfiction</v>
      </c>
      <c r="S751" s="14">
        <f t="shared" si="74"/>
        <v>42733.94131944445</v>
      </c>
      <c r="T751" s="14">
        <f t="shared" si="7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9">
        <f t="shared" si="72"/>
        <v>77.271186440677965</v>
      </c>
      <c r="Q752" s="8" t="str">
        <f t="shared" si="76"/>
        <v>publishing</v>
      </c>
      <c r="R752" s="8" t="str">
        <f t="shared" si="77"/>
        <v>nonfiction</v>
      </c>
      <c r="S752" s="14">
        <f t="shared" si="74"/>
        <v>41299.878148148149</v>
      </c>
      <c r="T752" s="14">
        <f t="shared" si="7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9">
        <f t="shared" si="72"/>
        <v>57.338709677419352</v>
      </c>
      <c r="Q753" s="8" t="str">
        <f t="shared" si="76"/>
        <v>publishing</v>
      </c>
      <c r="R753" s="8" t="str">
        <f t="shared" si="77"/>
        <v>nonfiction</v>
      </c>
      <c r="S753" s="14">
        <f t="shared" si="74"/>
        <v>40713.630497685182</v>
      </c>
      <c r="T753" s="14">
        <f t="shared" si="7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9">
        <f t="shared" si="72"/>
        <v>53.19047619047619</v>
      </c>
      <c r="Q754" s="8" t="str">
        <f t="shared" si="76"/>
        <v>publishing</v>
      </c>
      <c r="R754" s="8" t="str">
        <f t="shared" si="77"/>
        <v>nonfiction</v>
      </c>
      <c r="S754" s="14">
        <f t="shared" si="74"/>
        <v>42639.421493055561</v>
      </c>
      <c r="T754" s="14">
        <f t="shared" si="7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9">
        <f t="shared" si="72"/>
        <v>492.30769230769232</v>
      </c>
      <c r="Q755" s="8" t="str">
        <f t="shared" si="76"/>
        <v>publishing</v>
      </c>
      <c r="R755" s="8" t="str">
        <f t="shared" si="77"/>
        <v>nonfiction</v>
      </c>
      <c r="S755" s="14">
        <f t="shared" si="74"/>
        <v>42019.590173611112</v>
      </c>
      <c r="T755" s="14">
        <f t="shared" si="7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9">
        <f t="shared" si="72"/>
        <v>42.346938775510203</v>
      </c>
      <c r="Q756" s="8" t="str">
        <f t="shared" si="76"/>
        <v>publishing</v>
      </c>
      <c r="R756" s="8" t="str">
        <f t="shared" si="77"/>
        <v>nonfiction</v>
      </c>
      <c r="S756" s="14">
        <f t="shared" si="74"/>
        <v>41249.749085648145</v>
      </c>
      <c r="T756" s="14">
        <f t="shared" si="7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9">
        <f t="shared" si="72"/>
        <v>37.466029411764708</v>
      </c>
      <c r="Q757" s="8" t="str">
        <f t="shared" si="76"/>
        <v>publishing</v>
      </c>
      <c r="R757" s="8" t="str">
        <f t="shared" si="77"/>
        <v>nonfiction</v>
      </c>
      <c r="S757" s="14">
        <f t="shared" si="74"/>
        <v>41383.605057870373</v>
      </c>
      <c r="T757" s="14">
        <f t="shared" si="7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9">
        <f t="shared" si="72"/>
        <v>37.454545454545453</v>
      </c>
      <c r="Q758" s="8" t="str">
        <f t="shared" si="76"/>
        <v>publishing</v>
      </c>
      <c r="R758" s="8" t="str">
        <f t="shared" si="77"/>
        <v>nonfiction</v>
      </c>
      <c r="S758" s="14">
        <f t="shared" si="74"/>
        <v>40590.766886574071</v>
      </c>
      <c r="T758" s="14">
        <f t="shared" si="7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9">
        <f t="shared" si="72"/>
        <v>33.055555555555557</v>
      </c>
      <c r="Q759" s="8" t="str">
        <f t="shared" si="76"/>
        <v>publishing</v>
      </c>
      <c r="R759" s="8" t="str">
        <f t="shared" si="77"/>
        <v>nonfiction</v>
      </c>
      <c r="S759" s="14">
        <f t="shared" si="74"/>
        <v>41235.054560185185</v>
      </c>
      <c r="T759" s="14">
        <f t="shared" si="7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9">
        <f t="shared" si="72"/>
        <v>134.21052631578948</v>
      </c>
      <c r="Q760" s="8" t="str">
        <f t="shared" si="76"/>
        <v>publishing</v>
      </c>
      <c r="R760" s="8" t="str">
        <f t="shared" si="77"/>
        <v>nonfiction</v>
      </c>
      <c r="S760" s="14">
        <f t="shared" si="74"/>
        <v>40429.836435185185</v>
      </c>
      <c r="T760" s="14">
        <f t="shared" si="7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9">
        <f t="shared" si="72"/>
        <v>51.474747474747474</v>
      </c>
      <c r="Q761" s="8" t="str">
        <f t="shared" si="76"/>
        <v>publishing</v>
      </c>
      <c r="R761" s="8" t="str">
        <f t="shared" si="77"/>
        <v>nonfiction</v>
      </c>
      <c r="S761" s="14">
        <f t="shared" si="74"/>
        <v>41789.330312500002</v>
      </c>
      <c r="T761" s="14">
        <f t="shared" si="7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9">
        <f t="shared" si="72"/>
        <v>0</v>
      </c>
      <c r="Q762" s="8" t="str">
        <f t="shared" si="76"/>
        <v>publishing</v>
      </c>
      <c r="R762" s="8" t="str">
        <f>RIGHT(N762,7)</f>
        <v>fiction</v>
      </c>
      <c r="S762" s="14">
        <f t="shared" si="74"/>
        <v>42670.764039351852</v>
      </c>
      <c r="T762" s="14">
        <f t="shared" si="7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9">
        <f t="shared" si="72"/>
        <v>39.166666666666664</v>
      </c>
      <c r="Q763" s="8" t="str">
        <f t="shared" si="76"/>
        <v>publishing</v>
      </c>
      <c r="R763" s="8" t="str">
        <f t="shared" ref="R763:R781" si="78">RIGHT(N763,7)</f>
        <v>fiction</v>
      </c>
      <c r="S763" s="14">
        <f t="shared" si="74"/>
        <v>41642.751458333332</v>
      </c>
      <c r="T763" s="14">
        <f t="shared" si="7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9">
        <f t="shared" si="72"/>
        <v>0</v>
      </c>
      <c r="Q764" s="8" t="str">
        <f t="shared" si="76"/>
        <v>publishing</v>
      </c>
      <c r="R764" s="8" t="str">
        <f t="shared" si="78"/>
        <v>fiction</v>
      </c>
      <c r="S764" s="14">
        <f t="shared" si="74"/>
        <v>42690.858449074076</v>
      </c>
      <c r="T764" s="14">
        <f t="shared" si="7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9">
        <f t="shared" si="72"/>
        <v>5</v>
      </c>
      <c r="Q765" s="8" t="str">
        <f t="shared" si="76"/>
        <v>publishing</v>
      </c>
      <c r="R765" s="8" t="str">
        <f t="shared" si="78"/>
        <v>fiction</v>
      </c>
      <c r="S765" s="14">
        <f t="shared" si="74"/>
        <v>41471.446851851848</v>
      </c>
      <c r="T765" s="14">
        <f t="shared" si="7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9">
        <f t="shared" si="72"/>
        <v>0</v>
      </c>
      <c r="Q766" s="8" t="str">
        <f t="shared" si="76"/>
        <v>publishing</v>
      </c>
      <c r="R766" s="8" t="str">
        <f t="shared" si="78"/>
        <v>fiction</v>
      </c>
      <c r="S766" s="14">
        <f t="shared" si="74"/>
        <v>42227.173159722224</v>
      </c>
      <c r="T766" s="14">
        <f t="shared" si="7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9">
        <f t="shared" si="72"/>
        <v>57.295454545454547</v>
      </c>
      <c r="Q767" s="8" t="str">
        <f t="shared" si="76"/>
        <v>publishing</v>
      </c>
      <c r="R767" s="8" t="str">
        <f t="shared" si="78"/>
        <v>fiction</v>
      </c>
      <c r="S767" s="14">
        <f t="shared" si="74"/>
        <v>41901.542638888888</v>
      </c>
      <c r="T767" s="14">
        <f t="shared" si="7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9">
        <f t="shared" si="72"/>
        <v>0</v>
      </c>
      <c r="Q768" s="8" t="str">
        <f t="shared" si="76"/>
        <v>publishing</v>
      </c>
      <c r="R768" s="8" t="str">
        <f t="shared" si="78"/>
        <v>fiction</v>
      </c>
      <c r="S768" s="14">
        <f t="shared" si="74"/>
        <v>42021.783368055556</v>
      </c>
      <c r="T768" s="14">
        <f t="shared" si="7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9">
        <f t="shared" si="72"/>
        <v>59</v>
      </c>
      <c r="Q769" s="8" t="str">
        <f t="shared" si="76"/>
        <v>publishing</v>
      </c>
      <c r="R769" s="8" t="str">
        <f t="shared" si="78"/>
        <v>fiction</v>
      </c>
      <c r="S769" s="14">
        <f t="shared" si="74"/>
        <v>42115.143634259264</v>
      </c>
      <c r="T769" s="14">
        <f t="shared" si="7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9">
        <f t="shared" si="72"/>
        <v>0</v>
      </c>
      <c r="Q770" s="8" t="str">
        <f t="shared" si="76"/>
        <v>publishing</v>
      </c>
      <c r="R770" s="8" t="str">
        <f t="shared" si="78"/>
        <v>fiction</v>
      </c>
      <c r="S770" s="14">
        <f t="shared" si="74"/>
        <v>41594.207060185188</v>
      </c>
      <c r="T770" s="14">
        <f t="shared" si="7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9">E771/D771</f>
        <v>0.41399999999999998</v>
      </c>
      <c r="P771" s="9">
        <f t="shared" ref="P771:P834" si="80">IFERROR(E771/L771, 0)</f>
        <v>31.846153846153847</v>
      </c>
      <c r="Q771" s="8" t="str">
        <f t="shared" si="76"/>
        <v>publishing</v>
      </c>
      <c r="R771" s="8" t="str">
        <f t="shared" si="78"/>
        <v>fiction</v>
      </c>
      <c r="S771" s="14">
        <f t="shared" ref="S771:S834" si="81">(((J771/60)/60)/24)+DATE(1970,1,1)</f>
        <v>41604.996458333335</v>
      </c>
      <c r="T771" s="14">
        <f t="shared" ref="T771:T834" si="8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9"/>
        <v>0</v>
      </c>
      <c r="P772" s="9">
        <f t="shared" si="80"/>
        <v>0</v>
      </c>
      <c r="Q772" s="8" t="str">
        <f t="shared" si="76"/>
        <v>publishing</v>
      </c>
      <c r="R772" s="8" t="str">
        <f t="shared" si="78"/>
        <v>fiction</v>
      </c>
      <c r="S772" s="14">
        <f t="shared" si="81"/>
        <v>41289.999641203707</v>
      </c>
      <c r="T772" s="14">
        <f t="shared" si="8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9"/>
        <v>2.631578947368421E-4</v>
      </c>
      <c r="P773" s="9">
        <f t="shared" si="80"/>
        <v>10</v>
      </c>
      <c r="Q773" s="8" t="str">
        <f t="shared" si="76"/>
        <v>publishing</v>
      </c>
      <c r="R773" s="8" t="str">
        <f t="shared" si="78"/>
        <v>fiction</v>
      </c>
      <c r="S773" s="14">
        <f t="shared" si="81"/>
        <v>42349.824097222227</v>
      </c>
      <c r="T773" s="14">
        <f t="shared" si="8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9"/>
        <v>3.3333333333333333E-2</v>
      </c>
      <c r="P774" s="9">
        <f t="shared" si="80"/>
        <v>50</v>
      </c>
      <c r="Q774" s="8" t="str">
        <f t="shared" si="76"/>
        <v>publishing</v>
      </c>
      <c r="R774" s="8" t="str">
        <f t="shared" si="78"/>
        <v>fiction</v>
      </c>
      <c r="S774" s="14">
        <f t="shared" si="81"/>
        <v>40068.056932870371</v>
      </c>
      <c r="T774" s="14">
        <f t="shared" si="8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9"/>
        <v>8.5129023676509714E-3</v>
      </c>
      <c r="P775" s="9">
        <f t="shared" si="80"/>
        <v>16</v>
      </c>
      <c r="Q775" s="8" t="str">
        <f t="shared" si="76"/>
        <v>publishing</v>
      </c>
      <c r="R775" s="8" t="str">
        <f t="shared" si="78"/>
        <v>fiction</v>
      </c>
      <c r="S775" s="14">
        <f t="shared" si="81"/>
        <v>42100.735937499994</v>
      </c>
      <c r="T775" s="14">
        <f t="shared" si="8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9"/>
        <v>0.70199999999999996</v>
      </c>
      <c r="P776" s="9">
        <f t="shared" si="80"/>
        <v>39</v>
      </c>
      <c r="Q776" s="8" t="str">
        <f t="shared" si="76"/>
        <v>publishing</v>
      </c>
      <c r="R776" s="8" t="str">
        <f t="shared" si="78"/>
        <v>fiction</v>
      </c>
      <c r="S776" s="14">
        <f t="shared" si="81"/>
        <v>41663.780300925922</v>
      </c>
      <c r="T776" s="14">
        <f t="shared" si="8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9"/>
        <v>1.7000000000000001E-2</v>
      </c>
      <c r="P777" s="9">
        <f t="shared" si="80"/>
        <v>34</v>
      </c>
      <c r="Q777" s="8" t="str">
        <f t="shared" si="76"/>
        <v>publishing</v>
      </c>
      <c r="R777" s="8" t="str">
        <f t="shared" si="78"/>
        <v>fiction</v>
      </c>
      <c r="S777" s="14">
        <f t="shared" si="81"/>
        <v>40863.060127314813</v>
      </c>
      <c r="T777" s="14">
        <f t="shared" si="8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9"/>
        <v>0.51400000000000001</v>
      </c>
      <c r="P778" s="9">
        <f t="shared" si="80"/>
        <v>63.122807017543863</v>
      </c>
      <c r="Q778" s="8" t="str">
        <f t="shared" si="76"/>
        <v>publishing</v>
      </c>
      <c r="R778" s="8" t="str">
        <f t="shared" si="78"/>
        <v>fiction</v>
      </c>
      <c r="S778" s="14">
        <f t="shared" si="81"/>
        <v>42250.685706018514</v>
      </c>
      <c r="T778" s="14">
        <f t="shared" si="8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9"/>
        <v>7.0000000000000001E-3</v>
      </c>
      <c r="P779" s="9">
        <f t="shared" si="80"/>
        <v>7</v>
      </c>
      <c r="Q779" s="8" t="str">
        <f t="shared" si="76"/>
        <v>publishing</v>
      </c>
      <c r="R779" s="8" t="str">
        <f t="shared" si="78"/>
        <v>fiction</v>
      </c>
      <c r="S779" s="14">
        <f t="shared" si="81"/>
        <v>41456.981215277774</v>
      </c>
      <c r="T779" s="14">
        <f t="shared" si="8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9"/>
        <v>4.0000000000000001E-3</v>
      </c>
      <c r="P780" s="9">
        <f t="shared" si="80"/>
        <v>2</v>
      </c>
      <c r="Q780" s="8" t="str">
        <f t="shared" si="76"/>
        <v>publishing</v>
      </c>
      <c r="R780" s="8" t="str">
        <f t="shared" si="78"/>
        <v>fiction</v>
      </c>
      <c r="S780" s="14">
        <f t="shared" si="81"/>
        <v>41729.702314814815</v>
      </c>
      <c r="T780" s="14">
        <f t="shared" si="8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9"/>
        <v>2.6666666666666668E-2</v>
      </c>
      <c r="P781" s="9">
        <f t="shared" si="80"/>
        <v>66.666666666666671</v>
      </c>
      <c r="Q781" s="8" t="str">
        <f t="shared" si="76"/>
        <v>publishing</v>
      </c>
      <c r="R781" s="8" t="str">
        <f t="shared" si="78"/>
        <v>fiction</v>
      </c>
      <c r="S781" s="14">
        <f t="shared" si="81"/>
        <v>40436.68408564815</v>
      </c>
      <c r="T781" s="14">
        <f t="shared" si="8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9"/>
        <v>1.04</v>
      </c>
      <c r="P782" s="9">
        <f t="shared" si="80"/>
        <v>38.518518518518519</v>
      </c>
      <c r="Q782" s="8" t="str">
        <f>LEFT(N782,5)</f>
        <v>music</v>
      </c>
      <c r="R782" s="8" t="str">
        <f>RIGHT(N782,4)</f>
        <v>rock</v>
      </c>
      <c r="S782" s="14">
        <f t="shared" si="81"/>
        <v>40636.673900462964</v>
      </c>
      <c r="T782" s="14">
        <f t="shared" si="8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9"/>
        <v>1.3315375</v>
      </c>
      <c r="P783" s="9">
        <f t="shared" si="80"/>
        <v>42.609200000000001</v>
      </c>
      <c r="Q783" s="8" t="str">
        <f t="shared" ref="Q783:Q846" si="83">LEFT(N783,5)</f>
        <v>music</v>
      </c>
      <c r="R783" s="8" t="str">
        <f t="shared" ref="R783:R841" si="84">RIGHT(N783,4)</f>
        <v>rock</v>
      </c>
      <c r="S783" s="14">
        <f t="shared" si="81"/>
        <v>41403.000856481485</v>
      </c>
      <c r="T783" s="14">
        <f t="shared" si="8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9"/>
        <v>1</v>
      </c>
      <c r="P784" s="9">
        <f t="shared" si="80"/>
        <v>50</v>
      </c>
      <c r="Q784" s="8" t="str">
        <f t="shared" si="83"/>
        <v>music</v>
      </c>
      <c r="R784" s="8" t="str">
        <f t="shared" si="84"/>
        <v>rock</v>
      </c>
      <c r="S784" s="14">
        <f t="shared" si="81"/>
        <v>41116.758125</v>
      </c>
      <c r="T784" s="14">
        <f t="shared" si="8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9"/>
        <v>1.4813333333333334</v>
      </c>
      <c r="P785" s="9">
        <f t="shared" si="80"/>
        <v>63.485714285714288</v>
      </c>
      <c r="Q785" s="8" t="str">
        <f t="shared" si="83"/>
        <v>music</v>
      </c>
      <c r="R785" s="8" t="str">
        <f t="shared" si="84"/>
        <v>rock</v>
      </c>
      <c r="S785" s="14">
        <f t="shared" si="81"/>
        <v>40987.773715277777</v>
      </c>
      <c r="T785" s="14">
        <f t="shared" si="8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9"/>
        <v>1.0249999999999999</v>
      </c>
      <c r="P786" s="9">
        <f t="shared" si="80"/>
        <v>102.5</v>
      </c>
      <c r="Q786" s="8" t="str">
        <f t="shared" si="83"/>
        <v>music</v>
      </c>
      <c r="R786" s="8" t="str">
        <f t="shared" si="84"/>
        <v>rock</v>
      </c>
      <c r="S786" s="14">
        <f t="shared" si="81"/>
        <v>41675.149525462963</v>
      </c>
      <c r="T786" s="14">
        <f t="shared" si="8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9"/>
        <v>1.8062799999999999</v>
      </c>
      <c r="P787" s="9">
        <f t="shared" si="80"/>
        <v>31.142758620689655</v>
      </c>
      <c r="Q787" s="8" t="str">
        <f t="shared" si="83"/>
        <v>music</v>
      </c>
      <c r="R787" s="8" t="str">
        <f t="shared" si="84"/>
        <v>rock</v>
      </c>
      <c r="S787" s="14">
        <f t="shared" si="81"/>
        <v>41303.593923611108</v>
      </c>
      <c r="T787" s="14">
        <f t="shared" si="8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9"/>
        <v>1.4279999999999999</v>
      </c>
      <c r="P788" s="9">
        <f t="shared" si="80"/>
        <v>162.27272727272728</v>
      </c>
      <c r="Q788" s="8" t="str">
        <f t="shared" si="83"/>
        <v>music</v>
      </c>
      <c r="R788" s="8" t="str">
        <f t="shared" si="84"/>
        <v>rock</v>
      </c>
      <c r="S788" s="14">
        <f t="shared" si="81"/>
        <v>40983.055949074071</v>
      </c>
      <c r="T788" s="14">
        <f t="shared" si="8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9"/>
        <v>1.1416666666666666</v>
      </c>
      <c r="P789" s="9">
        <f t="shared" si="80"/>
        <v>80.588235294117652</v>
      </c>
      <c r="Q789" s="8" t="str">
        <f t="shared" si="83"/>
        <v>music</v>
      </c>
      <c r="R789" s="8" t="str">
        <f t="shared" si="84"/>
        <v>rock</v>
      </c>
      <c r="S789" s="14">
        <f t="shared" si="81"/>
        <v>41549.627615740741</v>
      </c>
      <c r="T789" s="14">
        <f t="shared" si="8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9"/>
        <v>2.03505</v>
      </c>
      <c r="P790" s="9">
        <f t="shared" si="80"/>
        <v>59.85441176470588</v>
      </c>
      <c r="Q790" s="8" t="str">
        <f t="shared" si="83"/>
        <v>music</v>
      </c>
      <c r="R790" s="8" t="str">
        <f t="shared" si="84"/>
        <v>rock</v>
      </c>
      <c r="S790" s="14">
        <f t="shared" si="81"/>
        <v>41059.006805555553</v>
      </c>
      <c r="T790" s="14">
        <f t="shared" si="8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9"/>
        <v>1.0941176470588236</v>
      </c>
      <c r="P791" s="9">
        <f t="shared" si="80"/>
        <v>132.85714285714286</v>
      </c>
      <c r="Q791" s="8" t="str">
        <f t="shared" si="83"/>
        <v>music</v>
      </c>
      <c r="R791" s="8" t="str">
        <f t="shared" si="84"/>
        <v>rock</v>
      </c>
      <c r="S791" s="14">
        <f t="shared" si="81"/>
        <v>41277.186111111114</v>
      </c>
      <c r="T791" s="14">
        <f t="shared" si="8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9"/>
        <v>1.443746</v>
      </c>
      <c r="P792" s="9">
        <f t="shared" si="80"/>
        <v>92.547820512820508</v>
      </c>
      <c r="Q792" s="8" t="str">
        <f t="shared" si="83"/>
        <v>music</v>
      </c>
      <c r="R792" s="8" t="str">
        <f t="shared" si="84"/>
        <v>rock</v>
      </c>
      <c r="S792" s="14">
        <f t="shared" si="81"/>
        <v>41276.047905092593</v>
      </c>
      <c r="T792" s="14">
        <f t="shared" si="8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9"/>
        <v>1.0386666666666666</v>
      </c>
      <c r="P793" s="9">
        <f t="shared" si="80"/>
        <v>60.859375</v>
      </c>
      <c r="Q793" s="8" t="str">
        <f t="shared" si="83"/>
        <v>music</v>
      </c>
      <c r="R793" s="8" t="str">
        <f t="shared" si="84"/>
        <v>rock</v>
      </c>
      <c r="S793" s="14">
        <f t="shared" si="81"/>
        <v>41557.780624999999</v>
      </c>
      <c r="T793" s="14">
        <f t="shared" si="8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9"/>
        <v>1.0044440000000001</v>
      </c>
      <c r="P794" s="9">
        <f t="shared" si="80"/>
        <v>41.851833333333339</v>
      </c>
      <c r="Q794" s="8" t="str">
        <f t="shared" si="83"/>
        <v>music</v>
      </c>
      <c r="R794" s="8" t="str">
        <f t="shared" si="84"/>
        <v>rock</v>
      </c>
      <c r="S794" s="14">
        <f t="shared" si="81"/>
        <v>41555.873645833337</v>
      </c>
      <c r="T794" s="14">
        <f t="shared" si="8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9"/>
        <v>1.0277927272727272</v>
      </c>
      <c r="P795" s="9">
        <f t="shared" si="80"/>
        <v>88.325937499999995</v>
      </c>
      <c r="Q795" s="8" t="str">
        <f t="shared" si="83"/>
        <v>music</v>
      </c>
      <c r="R795" s="8" t="str">
        <f t="shared" si="84"/>
        <v>rock</v>
      </c>
      <c r="S795" s="14">
        <f t="shared" si="81"/>
        <v>41442.741249999999</v>
      </c>
      <c r="T795" s="14">
        <f t="shared" si="8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9"/>
        <v>1.0531250000000001</v>
      </c>
      <c r="P796" s="9">
        <f t="shared" si="80"/>
        <v>158.96226415094338</v>
      </c>
      <c r="Q796" s="8" t="str">
        <f t="shared" si="83"/>
        <v>music</v>
      </c>
      <c r="R796" s="8" t="str">
        <f t="shared" si="84"/>
        <v>rock</v>
      </c>
      <c r="S796" s="14">
        <f t="shared" si="81"/>
        <v>40736.115011574075</v>
      </c>
      <c r="T796" s="14">
        <f t="shared" si="8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9"/>
        <v>1.1178571428571429</v>
      </c>
      <c r="P797" s="9">
        <f t="shared" si="80"/>
        <v>85.054347826086953</v>
      </c>
      <c r="Q797" s="8" t="str">
        <f t="shared" si="83"/>
        <v>music</v>
      </c>
      <c r="R797" s="8" t="str">
        <f t="shared" si="84"/>
        <v>rock</v>
      </c>
      <c r="S797" s="14">
        <f t="shared" si="81"/>
        <v>40963.613032407404</v>
      </c>
      <c r="T797" s="14">
        <f t="shared" si="8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9"/>
        <v>1.0135000000000001</v>
      </c>
      <c r="P798" s="9">
        <f t="shared" si="80"/>
        <v>112.61111111111111</v>
      </c>
      <c r="Q798" s="8" t="str">
        <f t="shared" si="83"/>
        <v>music</v>
      </c>
      <c r="R798" s="8" t="str">
        <f t="shared" si="84"/>
        <v>rock</v>
      </c>
      <c r="S798" s="14">
        <f t="shared" si="81"/>
        <v>41502.882928240739</v>
      </c>
      <c r="T798" s="14">
        <f t="shared" si="8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9"/>
        <v>1.0753333333333333</v>
      </c>
      <c r="P799" s="9">
        <f t="shared" si="80"/>
        <v>45.436619718309856</v>
      </c>
      <c r="Q799" s="8" t="str">
        <f t="shared" si="83"/>
        <v>music</v>
      </c>
      <c r="R799" s="8" t="str">
        <f t="shared" si="84"/>
        <v>rock</v>
      </c>
      <c r="S799" s="14">
        <f t="shared" si="81"/>
        <v>40996.994074074071</v>
      </c>
      <c r="T799" s="14">
        <f t="shared" si="8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9"/>
        <v>1.1488571428571428</v>
      </c>
      <c r="P800" s="9">
        <f t="shared" si="80"/>
        <v>46.218390804597703</v>
      </c>
      <c r="Q800" s="8" t="str">
        <f t="shared" si="83"/>
        <v>music</v>
      </c>
      <c r="R800" s="8" t="str">
        <f t="shared" si="84"/>
        <v>rock</v>
      </c>
      <c r="S800" s="14">
        <f t="shared" si="81"/>
        <v>41882.590127314819</v>
      </c>
      <c r="T800" s="14">
        <f t="shared" si="8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9"/>
        <v>1.0002</v>
      </c>
      <c r="P801" s="9">
        <f t="shared" si="80"/>
        <v>178.60714285714286</v>
      </c>
      <c r="Q801" s="8" t="str">
        <f t="shared" si="83"/>
        <v>music</v>
      </c>
      <c r="R801" s="8" t="str">
        <f t="shared" si="84"/>
        <v>rock</v>
      </c>
      <c r="S801" s="14">
        <f t="shared" si="81"/>
        <v>40996.667199074072</v>
      </c>
      <c r="T801" s="14">
        <f t="shared" si="8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9"/>
        <v>1.5213333333333334</v>
      </c>
      <c r="P802" s="9">
        <f t="shared" si="80"/>
        <v>40.75</v>
      </c>
      <c r="Q802" s="8" t="str">
        <f t="shared" si="83"/>
        <v>music</v>
      </c>
      <c r="R802" s="8" t="str">
        <f t="shared" si="84"/>
        <v>rock</v>
      </c>
      <c r="S802" s="14">
        <f t="shared" si="81"/>
        <v>41863.433495370373</v>
      </c>
      <c r="T802" s="14">
        <f t="shared" si="8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9"/>
        <v>1.1152149999999998</v>
      </c>
      <c r="P803" s="9">
        <f t="shared" si="80"/>
        <v>43.733921568627444</v>
      </c>
      <c r="Q803" s="8" t="str">
        <f t="shared" si="83"/>
        <v>music</v>
      </c>
      <c r="R803" s="8" t="str">
        <f t="shared" si="84"/>
        <v>rock</v>
      </c>
      <c r="S803" s="14">
        <f t="shared" si="81"/>
        <v>40695.795370370368</v>
      </c>
      <c r="T803" s="14">
        <f t="shared" si="8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9"/>
        <v>1.0133333333333334</v>
      </c>
      <c r="P804" s="9">
        <f t="shared" si="80"/>
        <v>81.066666666666663</v>
      </c>
      <c r="Q804" s="8" t="str">
        <f t="shared" si="83"/>
        <v>music</v>
      </c>
      <c r="R804" s="8" t="str">
        <f t="shared" si="84"/>
        <v>rock</v>
      </c>
      <c r="S804" s="14">
        <f t="shared" si="81"/>
        <v>41123.022268518522</v>
      </c>
      <c r="T804" s="14">
        <f t="shared" si="8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9"/>
        <v>1.232608695652174</v>
      </c>
      <c r="P805" s="9">
        <f t="shared" si="80"/>
        <v>74.60526315789474</v>
      </c>
      <c r="Q805" s="8" t="str">
        <f t="shared" si="83"/>
        <v>music</v>
      </c>
      <c r="R805" s="8" t="str">
        <f t="shared" si="84"/>
        <v>rock</v>
      </c>
      <c r="S805" s="14">
        <f t="shared" si="81"/>
        <v>40665.949976851851</v>
      </c>
      <c r="T805" s="14">
        <f t="shared" si="8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9"/>
        <v>1</v>
      </c>
      <c r="P806" s="9">
        <f t="shared" si="80"/>
        <v>305.55555555555554</v>
      </c>
      <c r="Q806" s="8" t="str">
        <f t="shared" si="83"/>
        <v>music</v>
      </c>
      <c r="R806" s="8" t="str">
        <f t="shared" si="84"/>
        <v>rock</v>
      </c>
      <c r="S806" s="14">
        <f t="shared" si="81"/>
        <v>40730.105625000004</v>
      </c>
      <c r="T806" s="14">
        <f t="shared" si="8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9"/>
        <v>1.05</v>
      </c>
      <c r="P807" s="9">
        <f t="shared" si="80"/>
        <v>58.333333333333336</v>
      </c>
      <c r="Q807" s="8" t="str">
        <f t="shared" si="83"/>
        <v>music</v>
      </c>
      <c r="R807" s="8" t="str">
        <f t="shared" si="84"/>
        <v>rock</v>
      </c>
      <c r="S807" s="14">
        <f t="shared" si="81"/>
        <v>40690.823055555556</v>
      </c>
      <c r="T807" s="14">
        <f t="shared" si="8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9"/>
        <v>1.0443750000000001</v>
      </c>
      <c r="P808" s="9">
        <f t="shared" si="80"/>
        <v>117.67605633802818</v>
      </c>
      <c r="Q808" s="8" t="str">
        <f t="shared" si="83"/>
        <v>music</v>
      </c>
      <c r="R808" s="8" t="str">
        <f t="shared" si="84"/>
        <v>rock</v>
      </c>
      <c r="S808" s="14">
        <f t="shared" si="81"/>
        <v>40763.691423611112</v>
      </c>
      <c r="T808" s="14">
        <f t="shared" si="8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9"/>
        <v>1.05125</v>
      </c>
      <c r="P809" s="9">
        <f t="shared" si="80"/>
        <v>73.771929824561397</v>
      </c>
      <c r="Q809" s="8" t="str">
        <f t="shared" si="83"/>
        <v>music</v>
      </c>
      <c r="R809" s="8" t="str">
        <f t="shared" si="84"/>
        <v>rock</v>
      </c>
      <c r="S809" s="14">
        <f t="shared" si="81"/>
        <v>42759.628599537042</v>
      </c>
      <c r="T809" s="14">
        <f t="shared" si="8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9"/>
        <v>1</v>
      </c>
      <c r="P810" s="9">
        <f t="shared" si="80"/>
        <v>104.65116279069767</v>
      </c>
      <c r="Q810" s="8" t="str">
        <f t="shared" si="83"/>
        <v>music</v>
      </c>
      <c r="R810" s="8" t="str">
        <f t="shared" si="84"/>
        <v>rock</v>
      </c>
      <c r="S810" s="14">
        <f t="shared" si="81"/>
        <v>41962.100532407407</v>
      </c>
      <c r="T810" s="14">
        <f t="shared" si="8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9"/>
        <v>1.03775</v>
      </c>
      <c r="P811" s="9">
        <f t="shared" si="80"/>
        <v>79.82692307692308</v>
      </c>
      <c r="Q811" s="8" t="str">
        <f t="shared" si="83"/>
        <v>music</v>
      </c>
      <c r="R811" s="8" t="str">
        <f t="shared" si="84"/>
        <v>rock</v>
      </c>
      <c r="S811" s="14">
        <f t="shared" si="81"/>
        <v>41628.833680555559</v>
      </c>
      <c r="T811" s="14">
        <f t="shared" si="8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9"/>
        <v>1.05</v>
      </c>
      <c r="P812" s="9">
        <f t="shared" si="80"/>
        <v>58.333333333333336</v>
      </c>
      <c r="Q812" s="8" t="str">
        <f t="shared" si="83"/>
        <v>music</v>
      </c>
      <c r="R812" s="8" t="str">
        <f t="shared" si="84"/>
        <v>rock</v>
      </c>
      <c r="S812" s="14">
        <f t="shared" si="81"/>
        <v>41123.056273148148</v>
      </c>
      <c r="T812" s="14">
        <f t="shared" si="8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9"/>
        <v>1.04</v>
      </c>
      <c r="P813" s="9">
        <f t="shared" si="80"/>
        <v>86.666666666666671</v>
      </c>
      <c r="Q813" s="8" t="str">
        <f t="shared" si="83"/>
        <v>music</v>
      </c>
      <c r="R813" s="8" t="str">
        <f t="shared" si="84"/>
        <v>rock</v>
      </c>
      <c r="S813" s="14">
        <f t="shared" si="81"/>
        <v>41443.643541666665</v>
      </c>
      <c r="T813" s="14">
        <f t="shared" si="8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9"/>
        <v>1.5183333333333333</v>
      </c>
      <c r="P814" s="9">
        <f t="shared" si="80"/>
        <v>27.606060606060606</v>
      </c>
      <c r="Q814" s="8" t="str">
        <f t="shared" si="83"/>
        <v>music</v>
      </c>
      <c r="R814" s="8" t="str">
        <f t="shared" si="84"/>
        <v>rock</v>
      </c>
      <c r="S814" s="14">
        <f t="shared" si="81"/>
        <v>41282.017962962964</v>
      </c>
      <c r="T814" s="14">
        <f t="shared" si="8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9"/>
        <v>1.59996</v>
      </c>
      <c r="P815" s="9">
        <f t="shared" si="80"/>
        <v>24.999375000000001</v>
      </c>
      <c r="Q815" s="8" t="str">
        <f t="shared" si="83"/>
        <v>music</v>
      </c>
      <c r="R815" s="8" t="str">
        <f t="shared" si="84"/>
        <v>rock</v>
      </c>
      <c r="S815" s="14">
        <f t="shared" si="81"/>
        <v>41080.960243055553</v>
      </c>
      <c r="T815" s="14">
        <f t="shared" si="8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9"/>
        <v>1.2729999999999999</v>
      </c>
      <c r="P816" s="9">
        <f t="shared" si="80"/>
        <v>45.464285714285715</v>
      </c>
      <c r="Q816" s="8" t="str">
        <f t="shared" si="83"/>
        <v>music</v>
      </c>
      <c r="R816" s="8" t="str">
        <f t="shared" si="84"/>
        <v>rock</v>
      </c>
      <c r="S816" s="14">
        <f t="shared" si="81"/>
        <v>40679.743067129632</v>
      </c>
      <c r="T816" s="14">
        <f t="shared" si="8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9"/>
        <v>1.07</v>
      </c>
      <c r="P817" s="9">
        <f t="shared" si="80"/>
        <v>99.534883720930239</v>
      </c>
      <c r="Q817" s="8" t="str">
        <f t="shared" si="83"/>
        <v>music</v>
      </c>
      <c r="R817" s="8" t="str">
        <f t="shared" si="84"/>
        <v>rock</v>
      </c>
      <c r="S817" s="14">
        <f t="shared" si="81"/>
        <v>41914.917858796296</v>
      </c>
      <c r="T817" s="14">
        <f t="shared" si="8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9"/>
        <v>1.1512214285714286</v>
      </c>
      <c r="P818" s="9">
        <f t="shared" si="80"/>
        <v>39.31</v>
      </c>
      <c r="Q818" s="8" t="str">
        <f t="shared" si="83"/>
        <v>music</v>
      </c>
      <c r="R818" s="8" t="str">
        <f t="shared" si="84"/>
        <v>rock</v>
      </c>
      <c r="S818" s="14">
        <f t="shared" si="81"/>
        <v>41341.870868055557</v>
      </c>
      <c r="T818" s="14">
        <f t="shared" si="8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9"/>
        <v>1.3711066666666665</v>
      </c>
      <c r="P819" s="9">
        <f t="shared" si="80"/>
        <v>89.419999999999987</v>
      </c>
      <c r="Q819" s="8" t="str">
        <f t="shared" si="83"/>
        <v>music</v>
      </c>
      <c r="R819" s="8" t="str">
        <f t="shared" si="84"/>
        <v>rock</v>
      </c>
      <c r="S819" s="14">
        <f t="shared" si="81"/>
        <v>40925.599664351852</v>
      </c>
      <c r="T819" s="14">
        <f t="shared" si="8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9"/>
        <v>1.5571428571428572</v>
      </c>
      <c r="P820" s="9">
        <f t="shared" si="80"/>
        <v>28.684210526315791</v>
      </c>
      <c r="Q820" s="8" t="str">
        <f t="shared" si="83"/>
        <v>music</v>
      </c>
      <c r="R820" s="8" t="str">
        <f t="shared" si="84"/>
        <v>rock</v>
      </c>
      <c r="S820" s="14">
        <f t="shared" si="81"/>
        <v>41120.882881944446</v>
      </c>
      <c r="T820" s="14">
        <f t="shared" si="8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9"/>
        <v>1.0874999999999999</v>
      </c>
      <c r="P821" s="9">
        <f t="shared" si="80"/>
        <v>31.071428571428573</v>
      </c>
      <c r="Q821" s="8" t="str">
        <f t="shared" si="83"/>
        <v>music</v>
      </c>
      <c r="R821" s="8" t="str">
        <f t="shared" si="84"/>
        <v>rock</v>
      </c>
      <c r="S821" s="14">
        <f t="shared" si="81"/>
        <v>41619.998310185183</v>
      </c>
      <c r="T821" s="14">
        <f t="shared" si="8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9"/>
        <v>1.3405</v>
      </c>
      <c r="P822" s="9">
        <f t="shared" si="80"/>
        <v>70.55263157894737</v>
      </c>
      <c r="Q822" s="8" t="str">
        <f t="shared" si="83"/>
        <v>music</v>
      </c>
      <c r="R822" s="8" t="str">
        <f t="shared" si="84"/>
        <v>rock</v>
      </c>
      <c r="S822" s="14">
        <f t="shared" si="81"/>
        <v>41768.841921296298</v>
      </c>
      <c r="T822" s="14">
        <f t="shared" si="8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9"/>
        <v>1</v>
      </c>
      <c r="P823" s="9">
        <f t="shared" si="80"/>
        <v>224.12820512820514</v>
      </c>
      <c r="Q823" s="8" t="str">
        <f t="shared" si="83"/>
        <v>music</v>
      </c>
      <c r="R823" s="8" t="str">
        <f t="shared" si="84"/>
        <v>rock</v>
      </c>
      <c r="S823" s="14">
        <f t="shared" si="81"/>
        <v>42093.922048611115</v>
      </c>
      <c r="T823" s="14">
        <f t="shared" si="8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9"/>
        <v>1.1916666666666667</v>
      </c>
      <c r="P824" s="9">
        <f t="shared" si="80"/>
        <v>51.811594202898547</v>
      </c>
      <c r="Q824" s="8" t="str">
        <f t="shared" si="83"/>
        <v>music</v>
      </c>
      <c r="R824" s="8" t="str">
        <f t="shared" si="84"/>
        <v>rock</v>
      </c>
      <c r="S824" s="14">
        <f t="shared" si="81"/>
        <v>41157.947337962964</v>
      </c>
      <c r="T824" s="14">
        <f t="shared" si="8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9"/>
        <v>1.7949999999999999</v>
      </c>
      <c r="P825" s="9">
        <f t="shared" si="80"/>
        <v>43.515151515151516</v>
      </c>
      <c r="Q825" s="8" t="str">
        <f t="shared" si="83"/>
        <v>music</v>
      </c>
      <c r="R825" s="8" t="str">
        <f t="shared" si="84"/>
        <v>rock</v>
      </c>
      <c r="S825" s="14">
        <f t="shared" si="81"/>
        <v>42055.972824074073</v>
      </c>
      <c r="T825" s="14">
        <f t="shared" si="8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9"/>
        <v>1.3438124999999999</v>
      </c>
      <c r="P826" s="9">
        <f t="shared" si="80"/>
        <v>39.816666666666663</v>
      </c>
      <c r="Q826" s="8" t="str">
        <f t="shared" si="83"/>
        <v>music</v>
      </c>
      <c r="R826" s="8" t="str">
        <f t="shared" si="84"/>
        <v>rock</v>
      </c>
      <c r="S826" s="14">
        <f t="shared" si="81"/>
        <v>40250.242106481484</v>
      </c>
      <c r="T826" s="14">
        <f t="shared" si="8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9"/>
        <v>1.0043200000000001</v>
      </c>
      <c r="P827" s="9">
        <f t="shared" si="80"/>
        <v>126.8080808080808</v>
      </c>
      <c r="Q827" s="8" t="str">
        <f t="shared" si="83"/>
        <v>music</v>
      </c>
      <c r="R827" s="8" t="str">
        <f t="shared" si="84"/>
        <v>rock</v>
      </c>
      <c r="S827" s="14">
        <f t="shared" si="81"/>
        <v>41186.306527777779</v>
      </c>
      <c r="T827" s="14">
        <f t="shared" si="8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9"/>
        <v>1.0145454545454546</v>
      </c>
      <c r="P828" s="9">
        <f t="shared" si="80"/>
        <v>113.87755102040816</v>
      </c>
      <c r="Q828" s="8" t="str">
        <f t="shared" si="83"/>
        <v>music</v>
      </c>
      <c r="R828" s="8" t="str">
        <f t="shared" si="84"/>
        <v>rock</v>
      </c>
      <c r="S828" s="14">
        <f t="shared" si="81"/>
        <v>40973.038541666669</v>
      </c>
      <c r="T828" s="14">
        <f t="shared" si="8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9"/>
        <v>1.0333333333333334</v>
      </c>
      <c r="P829" s="9">
        <f t="shared" si="80"/>
        <v>28.181818181818183</v>
      </c>
      <c r="Q829" s="8" t="str">
        <f t="shared" si="83"/>
        <v>music</v>
      </c>
      <c r="R829" s="8" t="str">
        <f t="shared" si="84"/>
        <v>rock</v>
      </c>
      <c r="S829" s="14">
        <f t="shared" si="81"/>
        <v>40927.473460648151</v>
      </c>
      <c r="T829" s="14">
        <f t="shared" si="8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9"/>
        <v>1.07</v>
      </c>
      <c r="P830" s="9">
        <f t="shared" si="80"/>
        <v>36.60526315789474</v>
      </c>
      <c r="Q830" s="8" t="str">
        <f t="shared" si="83"/>
        <v>music</v>
      </c>
      <c r="R830" s="8" t="str">
        <f t="shared" si="84"/>
        <v>rock</v>
      </c>
      <c r="S830" s="14">
        <f t="shared" si="81"/>
        <v>41073.050717592596</v>
      </c>
      <c r="T830" s="14">
        <f t="shared" si="8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9"/>
        <v>1.04</v>
      </c>
      <c r="P831" s="9">
        <f t="shared" si="80"/>
        <v>32.5</v>
      </c>
      <c r="Q831" s="8" t="str">
        <f t="shared" si="83"/>
        <v>music</v>
      </c>
      <c r="R831" s="8" t="str">
        <f t="shared" si="84"/>
        <v>rock</v>
      </c>
      <c r="S831" s="14">
        <f t="shared" si="81"/>
        <v>42504.801388888889</v>
      </c>
      <c r="T831" s="14">
        <f t="shared" si="8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9"/>
        <v>1.0783333333333334</v>
      </c>
      <c r="P832" s="9">
        <f t="shared" si="80"/>
        <v>60.65625</v>
      </c>
      <c r="Q832" s="8" t="str">
        <f t="shared" si="83"/>
        <v>music</v>
      </c>
      <c r="R832" s="8" t="str">
        <f t="shared" si="84"/>
        <v>rock</v>
      </c>
      <c r="S832" s="14">
        <f t="shared" si="81"/>
        <v>41325.525752314818</v>
      </c>
      <c r="T832" s="14">
        <f t="shared" si="8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9"/>
        <v>2.3333333333333335</v>
      </c>
      <c r="P833" s="9">
        <f t="shared" si="80"/>
        <v>175</v>
      </c>
      <c r="Q833" s="8" t="str">
        <f t="shared" si="83"/>
        <v>music</v>
      </c>
      <c r="R833" s="8" t="str">
        <f t="shared" si="84"/>
        <v>rock</v>
      </c>
      <c r="S833" s="14">
        <f t="shared" si="81"/>
        <v>40996.646921296298</v>
      </c>
      <c r="T833" s="14">
        <f t="shared" si="8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9"/>
        <v>1.0060706666666666</v>
      </c>
      <c r="P834" s="9">
        <f t="shared" si="80"/>
        <v>97.993896103896105</v>
      </c>
      <c r="Q834" s="8" t="str">
        <f t="shared" si="83"/>
        <v>music</v>
      </c>
      <c r="R834" s="8" t="str">
        <f t="shared" si="84"/>
        <v>rock</v>
      </c>
      <c r="S834" s="14">
        <f t="shared" si="81"/>
        <v>40869.675173611111</v>
      </c>
      <c r="T834" s="14">
        <f t="shared" si="8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5">E835/D835</f>
        <v>1.0166666666666666</v>
      </c>
      <c r="P835" s="9">
        <f t="shared" ref="P835:P898" si="86">IFERROR(E835/L835, 0)</f>
        <v>148.78048780487805</v>
      </c>
      <c r="Q835" s="8" t="str">
        <f t="shared" si="83"/>
        <v>music</v>
      </c>
      <c r="R835" s="8" t="str">
        <f t="shared" si="84"/>
        <v>rock</v>
      </c>
      <c r="S835" s="14">
        <f t="shared" ref="S835:S898" si="87">(((J835/60)/60)/24)+DATE(1970,1,1)</f>
        <v>41718.878182870372</v>
      </c>
      <c r="T835" s="14">
        <f t="shared" ref="T835:T898" si="88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5"/>
        <v>1.3101818181818181</v>
      </c>
      <c r="P836" s="9">
        <f t="shared" si="86"/>
        <v>96.08</v>
      </c>
      <c r="Q836" s="8" t="str">
        <f t="shared" si="83"/>
        <v>music</v>
      </c>
      <c r="R836" s="8" t="str">
        <f t="shared" si="84"/>
        <v>rock</v>
      </c>
      <c r="S836" s="14">
        <f t="shared" si="87"/>
        <v>41422.822824074072</v>
      </c>
      <c r="T836" s="14">
        <f t="shared" si="88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5"/>
        <v>1.1725000000000001</v>
      </c>
      <c r="P837" s="9">
        <f t="shared" si="86"/>
        <v>58.625</v>
      </c>
      <c r="Q837" s="8" t="str">
        <f t="shared" si="83"/>
        <v>music</v>
      </c>
      <c r="R837" s="8" t="str">
        <f t="shared" si="84"/>
        <v>rock</v>
      </c>
      <c r="S837" s="14">
        <f t="shared" si="87"/>
        <v>41005.45784722222</v>
      </c>
      <c r="T837" s="14">
        <f t="shared" si="88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5"/>
        <v>1.009304</v>
      </c>
      <c r="P838" s="9">
        <f t="shared" si="86"/>
        <v>109.70695652173914</v>
      </c>
      <c r="Q838" s="8" t="str">
        <f t="shared" si="83"/>
        <v>music</v>
      </c>
      <c r="R838" s="8" t="str">
        <f t="shared" si="84"/>
        <v>rock</v>
      </c>
      <c r="S838" s="14">
        <f t="shared" si="87"/>
        <v>41524.056921296295</v>
      </c>
      <c r="T838" s="14">
        <f t="shared" si="88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5"/>
        <v>1.218</v>
      </c>
      <c r="P839" s="9">
        <f t="shared" si="86"/>
        <v>49.112903225806448</v>
      </c>
      <c r="Q839" s="8" t="str">
        <f t="shared" si="83"/>
        <v>music</v>
      </c>
      <c r="R839" s="8" t="str">
        <f t="shared" si="84"/>
        <v>rock</v>
      </c>
      <c r="S839" s="14">
        <f t="shared" si="87"/>
        <v>41730.998402777775</v>
      </c>
      <c r="T839" s="14">
        <f t="shared" si="88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5"/>
        <v>1.454</v>
      </c>
      <c r="P840" s="9">
        <f t="shared" si="86"/>
        <v>47.672131147540981</v>
      </c>
      <c r="Q840" s="8" t="str">
        <f t="shared" si="83"/>
        <v>music</v>
      </c>
      <c r="R840" s="8" t="str">
        <f t="shared" si="84"/>
        <v>rock</v>
      </c>
      <c r="S840" s="14">
        <f t="shared" si="87"/>
        <v>40895.897974537038</v>
      </c>
      <c r="T840" s="14">
        <f t="shared" si="88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5"/>
        <v>1.166166</v>
      </c>
      <c r="P841" s="9">
        <f t="shared" si="86"/>
        <v>60.737812499999997</v>
      </c>
      <c r="Q841" s="8" t="str">
        <f t="shared" si="83"/>
        <v>music</v>
      </c>
      <c r="R841" s="8" t="str">
        <f t="shared" si="84"/>
        <v>rock</v>
      </c>
      <c r="S841" s="14">
        <f t="shared" si="87"/>
        <v>41144.763379629629</v>
      </c>
      <c r="T841" s="14">
        <f t="shared" si="88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5"/>
        <v>1.2041660000000001</v>
      </c>
      <c r="P842" s="9">
        <f t="shared" si="86"/>
        <v>63.37715789473684</v>
      </c>
      <c r="Q842" s="8" t="str">
        <f t="shared" si="83"/>
        <v>music</v>
      </c>
      <c r="R842" s="8" t="str">
        <f>RIGHT(N842,5)</f>
        <v>metal</v>
      </c>
      <c r="S842" s="14">
        <f t="shared" si="87"/>
        <v>42607.226701388892</v>
      </c>
      <c r="T842" s="14">
        <f t="shared" si="88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5"/>
        <v>1.0132000000000001</v>
      </c>
      <c r="P843" s="9">
        <f t="shared" si="86"/>
        <v>53.893617021276597</v>
      </c>
      <c r="Q843" s="8" t="str">
        <f t="shared" si="83"/>
        <v>music</v>
      </c>
      <c r="R843" s="8" t="str">
        <f t="shared" ref="R843:R861" si="89">RIGHT(N843,5)</f>
        <v>metal</v>
      </c>
      <c r="S843" s="14">
        <f t="shared" si="87"/>
        <v>41923.838692129626</v>
      </c>
      <c r="T843" s="14">
        <f t="shared" si="88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5"/>
        <v>1.0431999999999999</v>
      </c>
      <c r="P844" s="9">
        <f t="shared" si="86"/>
        <v>66.871794871794876</v>
      </c>
      <c r="Q844" s="8" t="str">
        <f t="shared" si="83"/>
        <v>music</v>
      </c>
      <c r="R844" s="8" t="str">
        <f t="shared" si="89"/>
        <v>metal</v>
      </c>
      <c r="S844" s="14">
        <f t="shared" si="87"/>
        <v>41526.592395833337</v>
      </c>
      <c r="T844" s="14">
        <f t="shared" si="88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5"/>
        <v>2.6713333333333331</v>
      </c>
      <c r="P845" s="9">
        <f t="shared" si="86"/>
        <v>63.102362204724407</v>
      </c>
      <c r="Q845" s="8" t="str">
        <f t="shared" si="83"/>
        <v>music</v>
      </c>
      <c r="R845" s="8" t="str">
        <f t="shared" si="89"/>
        <v>metal</v>
      </c>
      <c r="S845" s="14">
        <f t="shared" si="87"/>
        <v>42695.257870370369</v>
      </c>
      <c r="T845" s="14">
        <f t="shared" si="88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5"/>
        <v>1.9413333333333334</v>
      </c>
      <c r="P846" s="9">
        <f t="shared" si="86"/>
        <v>36.628930817610062</v>
      </c>
      <c r="Q846" s="8" t="str">
        <f t="shared" si="83"/>
        <v>music</v>
      </c>
      <c r="R846" s="8" t="str">
        <f t="shared" si="89"/>
        <v>metal</v>
      </c>
      <c r="S846" s="14">
        <f t="shared" si="87"/>
        <v>41905.684629629628</v>
      </c>
      <c r="T846" s="14">
        <f t="shared" si="88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5"/>
        <v>1.203802</v>
      </c>
      <c r="P847" s="9">
        <f t="shared" si="86"/>
        <v>34.005706214689269</v>
      </c>
      <c r="Q847" s="8" t="str">
        <f t="shared" ref="Q847:Q910" si="90">LEFT(N847,5)</f>
        <v>music</v>
      </c>
      <c r="R847" s="8" t="str">
        <f t="shared" si="89"/>
        <v>metal</v>
      </c>
      <c r="S847" s="14">
        <f t="shared" si="87"/>
        <v>42578.205972222218</v>
      </c>
      <c r="T847" s="14">
        <f t="shared" si="88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5"/>
        <v>1.2200090909090908</v>
      </c>
      <c r="P848" s="9">
        <f t="shared" si="86"/>
        <v>28.553404255319148</v>
      </c>
      <c r="Q848" s="8" t="str">
        <f t="shared" si="90"/>
        <v>music</v>
      </c>
      <c r="R848" s="8" t="str">
        <f t="shared" si="89"/>
        <v>metal</v>
      </c>
      <c r="S848" s="14">
        <f t="shared" si="87"/>
        <v>41694.391840277778</v>
      </c>
      <c r="T848" s="14">
        <f t="shared" si="88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5"/>
        <v>1</v>
      </c>
      <c r="P849" s="9">
        <f t="shared" si="86"/>
        <v>10</v>
      </c>
      <c r="Q849" s="8" t="str">
        <f t="shared" si="90"/>
        <v>music</v>
      </c>
      <c r="R849" s="8" t="str">
        <f t="shared" si="89"/>
        <v>metal</v>
      </c>
      <c r="S849" s="14">
        <f t="shared" si="87"/>
        <v>42165.79833333334</v>
      </c>
      <c r="T849" s="14">
        <f t="shared" si="88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5"/>
        <v>1</v>
      </c>
      <c r="P850" s="9">
        <f t="shared" si="86"/>
        <v>18.75</v>
      </c>
      <c r="Q850" s="8" t="str">
        <f t="shared" si="90"/>
        <v>music</v>
      </c>
      <c r="R850" s="8" t="str">
        <f t="shared" si="89"/>
        <v>metal</v>
      </c>
      <c r="S850" s="14">
        <f t="shared" si="87"/>
        <v>42078.792048611111</v>
      </c>
      <c r="T850" s="14">
        <f t="shared" si="88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5"/>
        <v>1.1990000000000001</v>
      </c>
      <c r="P851" s="9">
        <f t="shared" si="86"/>
        <v>41.704347826086959</v>
      </c>
      <c r="Q851" s="8" t="str">
        <f t="shared" si="90"/>
        <v>music</v>
      </c>
      <c r="R851" s="8" t="str">
        <f t="shared" si="89"/>
        <v>metal</v>
      </c>
      <c r="S851" s="14">
        <f t="shared" si="87"/>
        <v>42051.148888888885</v>
      </c>
      <c r="T851" s="14">
        <f t="shared" si="88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5"/>
        <v>1.55175</v>
      </c>
      <c r="P852" s="9">
        <f t="shared" si="86"/>
        <v>46.669172932330824</v>
      </c>
      <c r="Q852" s="8" t="str">
        <f t="shared" si="90"/>
        <v>music</v>
      </c>
      <c r="R852" s="8" t="str">
        <f t="shared" si="89"/>
        <v>metal</v>
      </c>
      <c r="S852" s="14">
        <f t="shared" si="87"/>
        <v>42452.827743055561</v>
      </c>
      <c r="T852" s="14">
        <f t="shared" si="88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5"/>
        <v>1.3045</v>
      </c>
      <c r="P853" s="9">
        <f t="shared" si="86"/>
        <v>37.271428571428572</v>
      </c>
      <c r="Q853" s="8" t="str">
        <f t="shared" si="90"/>
        <v>music</v>
      </c>
      <c r="R853" s="8" t="str">
        <f t="shared" si="89"/>
        <v>metal</v>
      </c>
      <c r="S853" s="14">
        <f t="shared" si="87"/>
        <v>42522.880243055552</v>
      </c>
      <c r="T853" s="14">
        <f t="shared" si="88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5"/>
        <v>1.0497142857142858</v>
      </c>
      <c r="P854" s="9">
        <f t="shared" si="86"/>
        <v>59.258064516129032</v>
      </c>
      <c r="Q854" s="8" t="str">
        <f t="shared" si="90"/>
        <v>music</v>
      </c>
      <c r="R854" s="8" t="str">
        <f t="shared" si="89"/>
        <v>metal</v>
      </c>
      <c r="S854" s="14">
        <f t="shared" si="87"/>
        <v>42656.805497685185</v>
      </c>
      <c r="T854" s="14">
        <f t="shared" si="88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5"/>
        <v>1</v>
      </c>
      <c r="P855" s="9">
        <f t="shared" si="86"/>
        <v>30</v>
      </c>
      <c r="Q855" s="8" t="str">
        <f t="shared" si="90"/>
        <v>music</v>
      </c>
      <c r="R855" s="8" t="str">
        <f t="shared" si="89"/>
        <v>metal</v>
      </c>
      <c r="S855" s="14">
        <f t="shared" si="87"/>
        <v>42021.832280092596</v>
      </c>
      <c r="T855" s="14">
        <f t="shared" si="88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5"/>
        <v>1.1822050359712231</v>
      </c>
      <c r="P856" s="9">
        <f t="shared" si="86"/>
        <v>65.8623246492986</v>
      </c>
      <c r="Q856" s="8" t="str">
        <f t="shared" si="90"/>
        <v>music</v>
      </c>
      <c r="R856" s="8" t="str">
        <f t="shared" si="89"/>
        <v>metal</v>
      </c>
      <c r="S856" s="14">
        <f t="shared" si="87"/>
        <v>42702.212337962963</v>
      </c>
      <c r="T856" s="14">
        <f t="shared" si="88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5"/>
        <v>1.0344827586206897</v>
      </c>
      <c r="P857" s="9">
        <f t="shared" si="86"/>
        <v>31.914893617021278</v>
      </c>
      <c r="Q857" s="8" t="str">
        <f t="shared" si="90"/>
        <v>music</v>
      </c>
      <c r="R857" s="8" t="str">
        <f t="shared" si="89"/>
        <v>metal</v>
      </c>
      <c r="S857" s="14">
        <f t="shared" si="87"/>
        <v>42545.125196759262</v>
      </c>
      <c r="T857" s="14">
        <f t="shared" si="88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5"/>
        <v>2.1800000000000002</v>
      </c>
      <c r="P858" s="9">
        <f t="shared" si="86"/>
        <v>19.464285714285715</v>
      </c>
      <c r="Q858" s="8" t="str">
        <f t="shared" si="90"/>
        <v>music</v>
      </c>
      <c r="R858" s="8" t="str">
        <f t="shared" si="89"/>
        <v>metal</v>
      </c>
      <c r="S858" s="14">
        <f t="shared" si="87"/>
        <v>42609.311990740738</v>
      </c>
      <c r="T858" s="14">
        <f t="shared" si="88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5"/>
        <v>1</v>
      </c>
      <c r="P859" s="9">
        <f t="shared" si="86"/>
        <v>50</v>
      </c>
      <c r="Q859" s="8" t="str">
        <f t="shared" si="90"/>
        <v>music</v>
      </c>
      <c r="R859" s="8" t="str">
        <f t="shared" si="89"/>
        <v>metal</v>
      </c>
      <c r="S859" s="14">
        <f t="shared" si="87"/>
        <v>42291.581377314811</v>
      </c>
      <c r="T859" s="14">
        <f t="shared" si="88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5"/>
        <v>1.4400583333333332</v>
      </c>
      <c r="P860" s="9">
        <f t="shared" si="86"/>
        <v>22.737763157894737</v>
      </c>
      <c r="Q860" s="8" t="str">
        <f t="shared" si="90"/>
        <v>music</v>
      </c>
      <c r="R860" s="8" t="str">
        <f t="shared" si="89"/>
        <v>metal</v>
      </c>
      <c r="S860" s="14">
        <f t="shared" si="87"/>
        <v>42079.745578703703</v>
      </c>
      <c r="T860" s="14">
        <f t="shared" si="88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5"/>
        <v>1.0467500000000001</v>
      </c>
      <c r="P861" s="9">
        <f t="shared" si="86"/>
        <v>42.724489795918366</v>
      </c>
      <c r="Q861" s="8" t="str">
        <f t="shared" si="90"/>
        <v>music</v>
      </c>
      <c r="R861" s="8" t="str">
        <f t="shared" si="89"/>
        <v>metal</v>
      </c>
      <c r="S861" s="14">
        <f t="shared" si="87"/>
        <v>42128.820231481484</v>
      </c>
      <c r="T861" s="14">
        <f t="shared" si="88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5"/>
        <v>0.18142857142857144</v>
      </c>
      <c r="P862" s="9">
        <f t="shared" si="86"/>
        <v>52.916666666666664</v>
      </c>
      <c r="Q862" s="8" t="str">
        <f t="shared" si="90"/>
        <v>music</v>
      </c>
      <c r="R862" s="8" t="str">
        <f>RIGHT(N862,4)</f>
        <v>jazz</v>
      </c>
      <c r="S862" s="14">
        <f t="shared" si="87"/>
        <v>41570.482789351852</v>
      </c>
      <c r="T862" s="14">
        <f t="shared" si="88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5"/>
        <v>2.2444444444444444E-2</v>
      </c>
      <c r="P863" s="9">
        <f t="shared" si="86"/>
        <v>50.5</v>
      </c>
      <c r="Q863" s="8" t="str">
        <f t="shared" si="90"/>
        <v>music</v>
      </c>
      <c r="R863" s="8" t="str">
        <f t="shared" ref="R863:R881" si="91">RIGHT(N863,4)</f>
        <v>jazz</v>
      </c>
      <c r="S863" s="14">
        <f t="shared" si="87"/>
        <v>42599.965324074074</v>
      </c>
      <c r="T863" s="14">
        <f t="shared" si="88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5"/>
        <v>3.3999999999999998E-3</v>
      </c>
      <c r="P864" s="9">
        <f t="shared" si="86"/>
        <v>42.5</v>
      </c>
      <c r="Q864" s="8" t="str">
        <f t="shared" si="90"/>
        <v>music</v>
      </c>
      <c r="R864" s="8" t="str">
        <f t="shared" si="91"/>
        <v>jazz</v>
      </c>
      <c r="S864" s="14">
        <f t="shared" si="87"/>
        <v>41559.5549537037</v>
      </c>
      <c r="T864" s="14">
        <f t="shared" si="88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5"/>
        <v>4.4999999999999998E-2</v>
      </c>
      <c r="P865" s="9">
        <f t="shared" si="86"/>
        <v>18</v>
      </c>
      <c r="Q865" s="8" t="str">
        <f t="shared" si="90"/>
        <v>music</v>
      </c>
      <c r="R865" s="8" t="str">
        <f t="shared" si="91"/>
        <v>jazz</v>
      </c>
      <c r="S865" s="14">
        <f t="shared" si="87"/>
        <v>40921.117662037039</v>
      </c>
      <c r="T865" s="14">
        <f t="shared" si="88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5"/>
        <v>0.41538461538461541</v>
      </c>
      <c r="P866" s="9">
        <f t="shared" si="86"/>
        <v>34.177215189873415</v>
      </c>
      <c r="Q866" s="8" t="str">
        <f t="shared" si="90"/>
        <v>music</v>
      </c>
      <c r="R866" s="8" t="str">
        <f t="shared" si="91"/>
        <v>jazz</v>
      </c>
      <c r="S866" s="14">
        <f t="shared" si="87"/>
        <v>41541.106921296298</v>
      </c>
      <c r="T866" s="14">
        <f t="shared" si="88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5"/>
        <v>2.0454545454545454E-2</v>
      </c>
      <c r="P867" s="9">
        <f t="shared" si="86"/>
        <v>22.5</v>
      </c>
      <c r="Q867" s="8" t="str">
        <f t="shared" si="90"/>
        <v>music</v>
      </c>
      <c r="R867" s="8" t="str">
        <f t="shared" si="91"/>
        <v>jazz</v>
      </c>
      <c r="S867" s="14">
        <f t="shared" si="87"/>
        <v>41230.77311342593</v>
      </c>
      <c r="T867" s="14">
        <f t="shared" si="88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5"/>
        <v>0.18285714285714286</v>
      </c>
      <c r="P868" s="9">
        <f t="shared" si="86"/>
        <v>58.18181818181818</v>
      </c>
      <c r="Q868" s="8" t="str">
        <f t="shared" si="90"/>
        <v>music</v>
      </c>
      <c r="R868" s="8" t="str">
        <f t="shared" si="91"/>
        <v>jazz</v>
      </c>
      <c r="S868" s="14">
        <f t="shared" si="87"/>
        <v>42025.637939814813</v>
      </c>
      <c r="T868" s="14">
        <f t="shared" si="88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5"/>
        <v>0.2402</v>
      </c>
      <c r="P869" s="9">
        <f t="shared" si="86"/>
        <v>109.18181818181819</v>
      </c>
      <c r="Q869" s="8" t="str">
        <f t="shared" si="90"/>
        <v>music</v>
      </c>
      <c r="R869" s="8" t="str">
        <f t="shared" si="91"/>
        <v>jazz</v>
      </c>
      <c r="S869" s="14">
        <f t="shared" si="87"/>
        <v>40088.105393518519</v>
      </c>
      <c r="T869" s="14">
        <f t="shared" si="88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5"/>
        <v>1.1111111111111111E-3</v>
      </c>
      <c r="P870" s="9">
        <f t="shared" si="86"/>
        <v>50</v>
      </c>
      <c r="Q870" s="8" t="str">
        <f t="shared" si="90"/>
        <v>music</v>
      </c>
      <c r="R870" s="8" t="str">
        <f t="shared" si="91"/>
        <v>jazz</v>
      </c>
      <c r="S870" s="14">
        <f t="shared" si="87"/>
        <v>41616.027754629627</v>
      </c>
      <c r="T870" s="14">
        <f t="shared" si="88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5"/>
        <v>0.11818181818181818</v>
      </c>
      <c r="P871" s="9">
        <f t="shared" si="86"/>
        <v>346.66666666666669</v>
      </c>
      <c r="Q871" s="8" t="str">
        <f t="shared" si="90"/>
        <v>music</v>
      </c>
      <c r="R871" s="8" t="str">
        <f t="shared" si="91"/>
        <v>jazz</v>
      </c>
      <c r="S871" s="14">
        <f t="shared" si="87"/>
        <v>41342.845567129632</v>
      </c>
      <c r="T871" s="14">
        <f t="shared" si="88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5"/>
        <v>3.0999999999999999E-3</v>
      </c>
      <c r="P872" s="9">
        <f t="shared" si="86"/>
        <v>12.4</v>
      </c>
      <c r="Q872" s="8" t="str">
        <f t="shared" si="90"/>
        <v>music</v>
      </c>
      <c r="R872" s="8" t="str">
        <f t="shared" si="91"/>
        <v>jazz</v>
      </c>
      <c r="S872" s="14">
        <f t="shared" si="87"/>
        <v>41488.022256944445</v>
      </c>
      <c r="T872" s="14">
        <f t="shared" si="88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5"/>
        <v>5.4166666666666669E-2</v>
      </c>
      <c r="P873" s="9">
        <f t="shared" si="86"/>
        <v>27.083333333333332</v>
      </c>
      <c r="Q873" s="8" t="str">
        <f t="shared" si="90"/>
        <v>music</v>
      </c>
      <c r="R873" s="8" t="str">
        <f t="shared" si="91"/>
        <v>jazz</v>
      </c>
      <c r="S873" s="14">
        <f t="shared" si="87"/>
        <v>41577.561284722222</v>
      </c>
      <c r="T873" s="14">
        <f t="shared" si="88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5"/>
        <v>8.1250000000000003E-3</v>
      </c>
      <c r="P874" s="9">
        <f t="shared" si="86"/>
        <v>32.5</v>
      </c>
      <c r="Q874" s="8" t="str">
        <f t="shared" si="90"/>
        <v>music</v>
      </c>
      <c r="R874" s="8" t="str">
        <f t="shared" si="91"/>
        <v>jazz</v>
      </c>
      <c r="S874" s="14">
        <f t="shared" si="87"/>
        <v>40567.825543981482</v>
      </c>
      <c r="T874" s="14">
        <f t="shared" si="88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5"/>
        <v>1.2857142857142857E-2</v>
      </c>
      <c r="P875" s="9">
        <f t="shared" si="86"/>
        <v>9</v>
      </c>
      <c r="Q875" s="8" t="str">
        <f t="shared" si="90"/>
        <v>music</v>
      </c>
      <c r="R875" s="8" t="str">
        <f t="shared" si="91"/>
        <v>jazz</v>
      </c>
      <c r="S875" s="14">
        <f t="shared" si="87"/>
        <v>41184.167129629634</v>
      </c>
      <c r="T875" s="14">
        <f t="shared" si="88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5"/>
        <v>0.24333333333333335</v>
      </c>
      <c r="P876" s="9">
        <f t="shared" si="86"/>
        <v>34.761904761904759</v>
      </c>
      <c r="Q876" s="8" t="str">
        <f t="shared" si="90"/>
        <v>music</v>
      </c>
      <c r="R876" s="8" t="str">
        <f t="shared" si="91"/>
        <v>jazz</v>
      </c>
      <c r="S876" s="14">
        <f t="shared" si="87"/>
        <v>41368.583726851852</v>
      </c>
      <c r="T876" s="14">
        <f t="shared" si="88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5"/>
        <v>0</v>
      </c>
      <c r="P877" s="9">
        <f t="shared" si="86"/>
        <v>0</v>
      </c>
      <c r="Q877" s="8" t="str">
        <f t="shared" si="90"/>
        <v>music</v>
      </c>
      <c r="R877" s="8" t="str">
        <f t="shared" si="91"/>
        <v>jazz</v>
      </c>
      <c r="S877" s="14">
        <f t="shared" si="87"/>
        <v>42248.723738425921</v>
      </c>
      <c r="T877" s="14">
        <f t="shared" si="88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5"/>
        <v>0.40799492385786801</v>
      </c>
      <c r="P878" s="9">
        <f t="shared" si="86"/>
        <v>28.577777777777779</v>
      </c>
      <c r="Q878" s="8" t="str">
        <f t="shared" si="90"/>
        <v>music</v>
      </c>
      <c r="R878" s="8" t="str">
        <f t="shared" si="91"/>
        <v>jazz</v>
      </c>
      <c r="S878" s="14">
        <f t="shared" si="87"/>
        <v>41276.496840277774</v>
      </c>
      <c r="T878" s="14">
        <f t="shared" si="88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5"/>
        <v>0.67549999999999999</v>
      </c>
      <c r="P879" s="9">
        <f t="shared" si="86"/>
        <v>46.586206896551722</v>
      </c>
      <c r="Q879" s="8" t="str">
        <f t="shared" si="90"/>
        <v>music</v>
      </c>
      <c r="R879" s="8" t="str">
        <f t="shared" si="91"/>
        <v>jazz</v>
      </c>
      <c r="S879" s="14">
        <f t="shared" si="87"/>
        <v>41597.788888888892</v>
      </c>
      <c r="T879" s="14">
        <f t="shared" si="88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5"/>
        <v>1.2999999999999999E-2</v>
      </c>
      <c r="P880" s="9">
        <f t="shared" si="86"/>
        <v>32.5</v>
      </c>
      <c r="Q880" s="8" t="str">
        <f t="shared" si="90"/>
        <v>music</v>
      </c>
      <c r="R880" s="8" t="str">
        <f t="shared" si="91"/>
        <v>jazz</v>
      </c>
      <c r="S880" s="14">
        <f t="shared" si="87"/>
        <v>40505.232916666668</v>
      </c>
      <c r="T880" s="14">
        <f t="shared" si="88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5"/>
        <v>0.30666666666666664</v>
      </c>
      <c r="P881" s="9">
        <f t="shared" si="86"/>
        <v>21.466666666666665</v>
      </c>
      <c r="Q881" s="8" t="str">
        <f t="shared" si="90"/>
        <v>music</v>
      </c>
      <c r="R881" s="8" t="str">
        <f t="shared" si="91"/>
        <v>jazz</v>
      </c>
      <c r="S881" s="14">
        <f t="shared" si="87"/>
        <v>41037.829918981479</v>
      </c>
      <c r="T881" s="14">
        <f t="shared" si="88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5"/>
        <v>2.9894179894179893E-2</v>
      </c>
      <c r="P882" s="9">
        <f t="shared" si="86"/>
        <v>14.125</v>
      </c>
      <c r="Q882" s="8" t="str">
        <f t="shared" si="90"/>
        <v>music</v>
      </c>
      <c r="R882" s="8" t="str">
        <f>RIGHT(N882,10)</f>
        <v>indie rock</v>
      </c>
      <c r="S882" s="14">
        <f t="shared" si="87"/>
        <v>41179.32104166667</v>
      </c>
      <c r="T882" s="14">
        <f t="shared" si="88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5"/>
        <v>8.0000000000000002E-3</v>
      </c>
      <c r="P883" s="9">
        <f t="shared" si="86"/>
        <v>30</v>
      </c>
      <c r="Q883" s="8" t="str">
        <f t="shared" si="90"/>
        <v>music</v>
      </c>
      <c r="R883" s="8" t="str">
        <f t="shared" ref="R883:R901" si="92">RIGHT(N883,10)</f>
        <v>indie rock</v>
      </c>
      <c r="S883" s="14">
        <f t="shared" si="87"/>
        <v>40877.25099537037</v>
      </c>
      <c r="T883" s="14">
        <f t="shared" si="88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5"/>
        <v>0.20133333333333334</v>
      </c>
      <c r="P884" s="9">
        <f t="shared" si="86"/>
        <v>21.571428571428573</v>
      </c>
      <c r="Q884" s="8" t="str">
        <f t="shared" si="90"/>
        <v>music</v>
      </c>
      <c r="R884" s="8" t="str">
        <f t="shared" si="92"/>
        <v>indie rock</v>
      </c>
      <c r="S884" s="14">
        <f t="shared" si="87"/>
        <v>40759.860532407409</v>
      </c>
      <c r="T884" s="14">
        <f t="shared" si="88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5"/>
        <v>0.4002</v>
      </c>
      <c r="P885" s="9">
        <f t="shared" si="86"/>
        <v>83.375</v>
      </c>
      <c r="Q885" s="8" t="str">
        <f t="shared" si="90"/>
        <v>music</v>
      </c>
      <c r="R885" s="8" t="str">
        <f t="shared" si="92"/>
        <v>indie rock</v>
      </c>
      <c r="S885" s="14">
        <f t="shared" si="87"/>
        <v>42371.935590277775</v>
      </c>
      <c r="T885" s="14">
        <f t="shared" si="88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5"/>
        <v>0.01</v>
      </c>
      <c r="P886" s="9">
        <f t="shared" si="86"/>
        <v>10</v>
      </c>
      <c r="Q886" s="8" t="str">
        <f t="shared" si="90"/>
        <v>music</v>
      </c>
      <c r="R886" s="8" t="str">
        <f t="shared" si="92"/>
        <v>indie rock</v>
      </c>
      <c r="S886" s="14">
        <f t="shared" si="87"/>
        <v>40981.802615740737</v>
      </c>
      <c r="T886" s="14">
        <f t="shared" si="88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5"/>
        <v>0.75</v>
      </c>
      <c r="P887" s="9">
        <f t="shared" si="86"/>
        <v>35.714285714285715</v>
      </c>
      <c r="Q887" s="8" t="str">
        <f t="shared" si="90"/>
        <v>music</v>
      </c>
      <c r="R887" s="8" t="str">
        <f t="shared" si="92"/>
        <v>indie rock</v>
      </c>
      <c r="S887" s="14">
        <f t="shared" si="87"/>
        <v>42713.941099537042</v>
      </c>
      <c r="T887" s="14">
        <f t="shared" si="88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5"/>
        <v>0.41</v>
      </c>
      <c r="P888" s="9">
        <f t="shared" si="86"/>
        <v>29.285714285714285</v>
      </c>
      <c r="Q888" s="8" t="str">
        <f t="shared" si="90"/>
        <v>music</v>
      </c>
      <c r="R888" s="8" t="str">
        <f t="shared" si="92"/>
        <v>indie rock</v>
      </c>
      <c r="S888" s="14">
        <f t="shared" si="87"/>
        <v>42603.870520833334</v>
      </c>
      <c r="T888" s="14">
        <f t="shared" si="88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5"/>
        <v>0</v>
      </c>
      <c r="P889" s="9">
        <f t="shared" si="86"/>
        <v>0</v>
      </c>
      <c r="Q889" s="8" t="str">
        <f t="shared" si="90"/>
        <v>music</v>
      </c>
      <c r="R889" s="8" t="str">
        <f t="shared" si="92"/>
        <v>indie rock</v>
      </c>
      <c r="S889" s="14">
        <f t="shared" si="87"/>
        <v>41026.958969907406</v>
      </c>
      <c r="T889" s="14">
        <f t="shared" si="88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5"/>
        <v>7.1999999999999995E-2</v>
      </c>
      <c r="P890" s="9">
        <f t="shared" si="86"/>
        <v>18</v>
      </c>
      <c r="Q890" s="8" t="str">
        <f t="shared" si="90"/>
        <v>music</v>
      </c>
      <c r="R890" s="8" t="str">
        <f t="shared" si="92"/>
        <v>indie rock</v>
      </c>
      <c r="S890" s="14">
        <f t="shared" si="87"/>
        <v>40751.753298611111</v>
      </c>
      <c r="T890" s="14">
        <f t="shared" si="88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5"/>
        <v>9.4412800000000005E-2</v>
      </c>
      <c r="P891" s="9">
        <f t="shared" si="86"/>
        <v>73.760000000000005</v>
      </c>
      <c r="Q891" s="8" t="str">
        <f t="shared" si="90"/>
        <v>music</v>
      </c>
      <c r="R891" s="8" t="str">
        <f t="shared" si="92"/>
        <v>indie rock</v>
      </c>
      <c r="S891" s="14">
        <f t="shared" si="87"/>
        <v>41887.784062500003</v>
      </c>
      <c r="T891" s="14">
        <f t="shared" si="88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5"/>
        <v>4.1666666666666664E-2</v>
      </c>
      <c r="P892" s="9">
        <f t="shared" si="86"/>
        <v>31.25</v>
      </c>
      <c r="Q892" s="8" t="str">
        <f t="shared" si="90"/>
        <v>music</v>
      </c>
      <c r="R892" s="8" t="str">
        <f t="shared" si="92"/>
        <v>indie rock</v>
      </c>
      <c r="S892" s="14">
        <f t="shared" si="87"/>
        <v>41569.698831018519</v>
      </c>
      <c r="T892" s="14">
        <f t="shared" si="88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5"/>
        <v>3.2500000000000001E-2</v>
      </c>
      <c r="P893" s="9">
        <f t="shared" si="86"/>
        <v>28.888888888888889</v>
      </c>
      <c r="Q893" s="8" t="str">
        <f t="shared" si="90"/>
        <v>music</v>
      </c>
      <c r="R893" s="8" t="str">
        <f t="shared" si="92"/>
        <v>indie rock</v>
      </c>
      <c r="S893" s="14">
        <f t="shared" si="87"/>
        <v>41842.031597222223</v>
      </c>
      <c r="T893" s="14">
        <f t="shared" si="88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5"/>
        <v>0.40749999999999997</v>
      </c>
      <c r="P894" s="9">
        <f t="shared" si="86"/>
        <v>143.8235294117647</v>
      </c>
      <c r="Q894" s="8" t="str">
        <f t="shared" si="90"/>
        <v>music</v>
      </c>
      <c r="R894" s="8" t="str">
        <f t="shared" si="92"/>
        <v>indie rock</v>
      </c>
      <c r="S894" s="14">
        <f t="shared" si="87"/>
        <v>40304.20003472222</v>
      </c>
      <c r="T894" s="14">
        <f t="shared" si="88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5"/>
        <v>0.1</v>
      </c>
      <c r="P895" s="9">
        <f t="shared" si="86"/>
        <v>40</v>
      </c>
      <c r="Q895" s="8" t="str">
        <f t="shared" si="90"/>
        <v>music</v>
      </c>
      <c r="R895" s="8" t="str">
        <f t="shared" si="92"/>
        <v>indie rock</v>
      </c>
      <c r="S895" s="14">
        <f t="shared" si="87"/>
        <v>42065.897719907407</v>
      </c>
      <c r="T895" s="14">
        <f t="shared" si="88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5"/>
        <v>0.39169999999999999</v>
      </c>
      <c r="P896" s="9">
        <f t="shared" si="86"/>
        <v>147.81132075471697</v>
      </c>
      <c r="Q896" s="8" t="str">
        <f t="shared" si="90"/>
        <v>music</v>
      </c>
      <c r="R896" s="8" t="str">
        <f t="shared" si="92"/>
        <v>indie rock</v>
      </c>
      <c r="S896" s="14">
        <f t="shared" si="87"/>
        <v>42496.981597222228</v>
      </c>
      <c r="T896" s="14">
        <f t="shared" si="88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5"/>
        <v>2.4375000000000001E-2</v>
      </c>
      <c r="P897" s="9">
        <f t="shared" si="86"/>
        <v>27.857142857142858</v>
      </c>
      <c r="Q897" s="8" t="str">
        <f t="shared" si="90"/>
        <v>music</v>
      </c>
      <c r="R897" s="8" t="str">
        <f t="shared" si="92"/>
        <v>indie rock</v>
      </c>
      <c r="S897" s="14">
        <f t="shared" si="87"/>
        <v>40431.127650462964</v>
      </c>
      <c r="T897" s="14">
        <f t="shared" si="88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5"/>
        <v>0.4</v>
      </c>
      <c r="P898" s="9">
        <f t="shared" si="86"/>
        <v>44.444444444444443</v>
      </c>
      <c r="Q898" s="8" t="str">
        <f t="shared" si="90"/>
        <v>music</v>
      </c>
      <c r="R898" s="8" t="str">
        <f t="shared" si="92"/>
        <v>indie rock</v>
      </c>
      <c r="S898" s="14">
        <f t="shared" si="87"/>
        <v>42218.872986111113</v>
      </c>
      <c r="T898" s="14">
        <f t="shared" si="88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3">E899/D899</f>
        <v>0</v>
      </c>
      <c r="P899" s="9">
        <f t="shared" ref="P899:P962" si="94">IFERROR(E899/L899, 0)</f>
        <v>0</v>
      </c>
      <c r="Q899" s="8" t="str">
        <f t="shared" si="90"/>
        <v>music</v>
      </c>
      <c r="R899" s="8" t="str">
        <f t="shared" si="92"/>
        <v>indie rock</v>
      </c>
      <c r="S899" s="14">
        <f t="shared" ref="S899:S962" si="95">(((J899/60)/60)/24)+DATE(1970,1,1)</f>
        <v>41211.688750000001</v>
      </c>
      <c r="T899" s="14">
        <f t="shared" ref="T899:T962" si="96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3"/>
        <v>2.8000000000000001E-2</v>
      </c>
      <c r="P900" s="9">
        <f t="shared" si="94"/>
        <v>35</v>
      </c>
      <c r="Q900" s="8" t="str">
        <f t="shared" si="90"/>
        <v>music</v>
      </c>
      <c r="R900" s="8" t="str">
        <f t="shared" si="92"/>
        <v>indie rock</v>
      </c>
      <c r="S900" s="14">
        <f t="shared" si="95"/>
        <v>40878.758217592593</v>
      </c>
      <c r="T900" s="14">
        <f t="shared" si="96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3"/>
        <v>0.37333333333333335</v>
      </c>
      <c r="P901" s="9">
        <f t="shared" si="94"/>
        <v>35</v>
      </c>
      <c r="Q901" s="8" t="str">
        <f t="shared" si="90"/>
        <v>music</v>
      </c>
      <c r="R901" s="8" t="str">
        <f t="shared" si="92"/>
        <v>indie rock</v>
      </c>
      <c r="S901" s="14">
        <f t="shared" si="95"/>
        <v>40646.099097222221</v>
      </c>
      <c r="T901" s="14">
        <f t="shared" si="96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3"/>
        <v>4.1999999999999997E-3</v>
      </c>
      <c r="P902" s="9">
        <f t="shared" si="94"/>
        <v>10.5</v>
      </c>
      <c r="Q902" s="8" t="str">
        <f t="shared" si="90"/>
        <v>music</v>
      </c>
      <c r="R902" s="8" t="str">
        <f>RIGHT(N902,4)</f>
        <v>jazz</v>
      </c>
      <c r="S902" s="14">
        <f t="shared" si="95"/>
        <v>42429.84956018519</v>
      </c>
      <c r="T902" s="14">
        <f t="shared" si="96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3"/>
        <v>0</v>
      </c>
      <c r="P903" s="9">
        <f t="shared" si="94"/>
        <v>0</v>
      </c>
      <c r="Q903" s="8" t="str">
        <f t="shared" si="90"/>
        <v>music</v>
      </c>
      <c r="R903" s="8" t="str">
        <f t="shared" ref="R903:R941" si="97">RIGHT(N903,4)</f>
        <v>jazz</v>
      </c>
      <c r="S903" s="14">
        <f t="shared" si="95"/>
        <v>40291.81150462963</v>
      </c>
      <c r="T903" s="14">
        <f t="shared" si="96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3"/>
        <v>3.0000000000000001E-3</v>
      </c>
      <c r="P904" s="9">
        <f t="shared" si="94"/>
        <v>30</v>
      </c>
      <c r="Q904" s="8" t="str">
        <f t="shared" si="90"/>
        <v>music</v>
      </c>
      <c r="R904" s="8" t="str">
        <f t="shared" si="97"/>
        <v>jazz</v>
      </c>
      <c r="S904" s="14">
        <f t="shared" si="95"/>
        <v>41829.965532407405</v>
      </c>
      <c r="T904" s="14">
        <f t="shared" si="96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3"/>
        <v>3.2000000000000001E-2</v>
      </c>
      <c r="P905" s="9">
        <f t="shared" si="94"/>
        <v>40</v>
      </c>
      <c r="Q905" s="8" t="str">
        <f t="shared" si="90"/>
        <v>music</v>
      </c>
      <c r="R905" s="8" t="str">
        <f t="shared" si="97"/>
        <v>jazz</v>
      </c>
      <c r="S905" s="14">
        <f t="shared" si="95"/>
        <v>41149.796064814815</v>
      </c>
      <c r="T905" s="14">
        <f t="shared" si="96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3"/>
        <v>3.0200000000000001E-3</v>
      </c>
      <c r="P906" s="9">
        <f t="shared" si="94"/>
        <v>50.333333333333336</v>
      </c>
      <c r="Q906" s="8" t="str">
        <f t="shared" si="90"/>
        <v>music</v>
      </c>
      <c r="R906" s="8" t="str">
        <f t="shared" si="97"/>
        <v>jazz</v>
      </c>
      <c r="S906" s="14">
        <f t="shared" si="95"/>
        <v>42342.080289351856</v>
      </c>
      <c r="T906" s="14">
        <f t="shared" si="96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3"/>
        <v>3.0153846153846153E-2</v>
      </c>
      <c r="P907" s="9">
        <f t="shared" si="94"/>
        <v>32.666666666666664</v>
      </c>
      <c r="Q907" s="8" t="str">
        <f t="shared" si="90"/>
        <v>music</v>
      </c>
      <c r="R907" s="8" t="str">
        <f t="shared" si="97"/>
        <v>jazz</v>
      </c>
      <c r="S907" s="14">
        <f t="shared" si="95"/>
        <v>40507.239884259259</v>
      </c>
      <c r="T907" s="14">
        <f t="shared" si="96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3"/>
        <v>0</v>
      </c>
      <c r="P908" s="9">
        <f t="shared" si="94"/>
        <v>0</v>
      </c>
      <c r="Q908" s="8" t="str">
        <f t="shared" si="90"/>
        <v>music</v>
      </c>
      <c r="R908" s="8" t="str">
        <f t="shared" si="97"/>
        <v>jazz</v>
      </c>
      <c r="S908" s="14">
        <f t="shared" si="95"/>
        <v>41681.189699074072</v>
      </c>
      <c r="T908" s="14">
        <f t="shared" si="96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3"/>
        <v>0</v>
      </c>
      <c r="P909" s="9">
        <f t="shared" si="94"/>
        <v>0</v>
      </c>
      <c r="Q909" s="8" t="str">
        <f t="shared" si="90"/>
        <v>music</v>
      </c>
      <c r="R909" s="8" t="str">
        <f t="shared" si="97"/>
        <v>jazz</v>
      </c>
      <c r="S909" s="14">
        <f t="shared" si="95"/>
        <v>40767.192395833335</v>
      </c>
      <c r="T909" s="14">
        <f t="shared" si="96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3"/>
        <v>0</v>
      </c>
      <c r="P910" s="9">
        <f t="shared" si="94"/>
        <v>0</v>
      </c>
      <c r="Q910" s="8" t="str">
        <f t="shared" si="90"/>
        <v>music</v>
      </c>
      <c r="R910" s="8" t="str">
        <f t="shared" si="97"/>
        <v>jazz</v>
      </c>
      <c r="S910" s="14">
        <f t="shared" si="95"/>
        <v>40340.801562499997</v>
      </c>
      <c r="T910" s="14">
        <f t="shared" si="96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3"/>
        <v>3.2500000000000001E-2</v>
      </c>
      <c r="P911" s="9">
        <f t="shared" si="94"/>
        <v>65</v>
      </c>
      <c r="Q911" s="8" t="str">
        <f t="shared" ref="Q911:Q941" si="98">LEFT(N911,5)</f>
        <v>music</v>
      </c>
      <c r="R911" s="8" t="str">
        <f t="shared" si="97"/>
        <v>jazz</v>
      </c>
      <c r="S911" s="14">
        <f t="shared" si="95"/>
        <v>41081.69027777778</v>
      </c>
      <c r="T911" s="14">
        <f t="shared" si="96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3"/>
        <v>0.22363636363636363</v>
      </c>
      <c r="P912" s="9">
        <f t="shared" si="94"/>
        <v>24.6</v>
      </c>
      <c r="Q912" s="8" t="str">
        <f t="shared" si="98"/>
        <v>music</v>
      </c>
      <c r="R912" s="8" t="str">
        <f t="shared" si="97"/>
        <v>jazz</v>
      </c>
      <c r="S912" s="14">
        <f t="shared" si="95"/>
        <v>42737.545358796298</v>
      </c>
      <c r="T912" s="14">
        <f t="shared" si="96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3"/>
        <v>0</v>
      </c>
      <c r="P913" s="9">
        <f t="shared" si="94"/>
        <v>0</v>
      </c>
      <c r="Q913" s="8" t="str">
        <f t="shared" si="98"/>
        <v>music</v>
      </c>
      <c r="R913" s="8" t="str">
        <f t="shared" si="97"/>
        <v>jazz</v>
      </c>
      <c r="S913" s="14">
        <f t="shared" si="95"/>
        <v>41642.005150462966</v>
      </c>
      <c r="T913" s="14">
        <f t="shared" si="96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3"/>
        <v>8.5714285714285719E-3</v>
      </c>
      <c r="P914" s="9">
        <f t="shared" si="94"/>
        <v>15</v>
      </c>
      <c r="Q914" s="8" t="str">
        <f t="shared" si="98"/>
        <v>music</v>
      </c>
      <c r="R914" s="8" t="str">
        <f t="shared" si="97"/>
        <v>jazz</v>
      </c>
      <c r="S914" s="14">
        <f t="shared" si="95"/>
        <v>41194.109340277777</v>
      </c>
      <c r="T914" s="14">
        <f t="shared" si="96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3"/>
        <v>6.6066666666666662E-2</v>
      </c>
      <c r="P915" s="9">
        <f t="shared" si="94"/>
        <v>82.583333333333329</v>
      </c>
      <c r="Q915" s="8" t="str">
        <f t="shared" si="98"/>
        <v>music</v>
      </c>
      <c r="R915" s="8" t="str">
        <f t="shared" si="97"/>
        <v>jazz</v>
      </c>
      <c r="S915" s="14">
        <f t="shared" si="95"/>
        <v>41004.139108796298</v>
      </c>
      <c r="T915" s="14">
        <f t="shared" si="96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3"/>
        <v>0</v>
      </c>
      <c r="P916" s="9">
        <f t="shared" si="94"/>
        <v>0</v>
      </c>
      <c r="Q916" s="8" t="str">
        <f t="shared" si="98"/>
        <v>music</v>
      </c>
      <c r="R916" s="8" t="str">
        <f t="shared" si="97"/>
        <v>jazz</v>
      </c>
      <c r="S916" s="14">
        <f t="shared" si="95"/>
        <v>41116.763275462967</v>
      </c>
      <c r="T916" s="14">
        <f t="shared" si="96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3"/>
        <v>5.7692307692307696E-2</v>
      </c>
      <c r="P917" s="9">
        <f t="shared" si="94"/>
        <v>41.666666666666664</v>
      </c>
      <c r="Q917" s="8" t="str">
        <f t="shared" si="98"/>
        <v>music</v>
      </c>
      <c r="R917" s="8" t="str">
        <f t="shared" si="97"/>
        <v>jazz</v>
      </c>
      <c r="S917" s="14">
        <f t="shared" si="95"/>
        <v>40937.679560185185</v>
      </c>
      <c r="T917" s="14">
        <f t="shared" si="96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3"/>
        <v>0</v>
      </c>
      <c r="P918" s="9">
        <f t="shared" si="94"/>
        <v>0</v>
      </c>
      <c r="Q918" s="8" t="str">
        <f t="shared" si="98"/>
        <v>music</v>
      </c>
      <c r="R918" s="8" t="str">
        <f t="shared" si="97"/>
        <v>jazz</v>
      </c>
      <c r="S918" s="14">
        <f t="shared" si="95"/>
        <v>40434.853402777779</v>
      </c>
      <c r="T918" s="14">
        <f t="shared" si="96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3"/>
        <v>6.0000000000000001E-3</v>
      </c>
      <c r="P919" s="9">
        <f t="shared" si="94"/>
        <v>30</v>
      </c>
      <c r="Q919" s="8" t="str">
        <f t="shared" si="98"/>
        <v>music</v>
      </c>
      <c r="R919" s="8" t="str">
        <f t="shared" si="97"/>
        <v>jazz</v>
      </c>
      <c r="S919" s="14">
        <f t="shared" si="95"/>
        <v>41802.94363425926</v>
      </c>
      <c r="T919" s="14">
        <f t="shared" si="96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3"/>
        <v>5.0256410256410255E-2</v>
      </c>
      <c r="P920" s="9">
        <f t="shared" si="94"/>
        <v>19.600000000000001</v>
      </c>
      <c r="Q920" s="8" t="str">
        <f t="shared" si="98"/>
        <v>music</v>
      </c>
      <c r="R920" s="8" t="str">
        <f t="shared" si="97"/>
        <v>jazz</v>
      </c>
      <c r="S920" s="14">
        <f t="shared" si="95"/>
        <v>41944.916215277779</v>
      </c>
      <c r="T920" s="14">
        <f t="shared" si="96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3"/>
        <v>5.0000000000000001E-3</v>
      </c>
      <c r="P921" s="9">
        <f t="shared" si="94"/>
        <v>100</v>
      </c>
      <c r="Q921" s="8" t="str">
        <f t="shared" si="98"/>
        <v>music</v>
      </c>
      <c r="R921" s="8" t="str">
        <f t="shared" si="97"/>
        <v>jazz</v>
      </c>
      <c r="S921" s="14">
        <f t="shared" si="95"/>
        <v>41227.641724537039</v>
      </c>
      <c r="T921" s="14">
        <f t="shared" si="96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3"/>
        <v>0</v>
      </c>
      <c r="P922" s="9">
        <f t="shared" si="94"/>
        <v>0</v>
      </c>
      <c r="Q922" s="8" t="str">
        <f t="shared" si="98"/>
        <v>music</v>
      </c>
      <c r="R922" s="8" t="str">
        <f t="shared" si="97"/>
        <v>jazz</v>
      </c>
      <c r="S922" s="14">
        <f t="shared" si="95"/>
        <v>41562.67155092593</v>
      </c>
      <c r="T922" s="14">
        <f t="shared" si="96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3"/>
        <v>0.309</v>
      </c>
      <c r="P923" s="9">
        <f t="shared" si="94"/>
        <v>231.75</v>
      </c>
      <c r="Q923" s="8" t="str">
        <f t="shared" si="98"/>
        <v>music</v>
      </c>
      <c r="R923" s="8" t="str">
        <f t="shared" si="97"/>
        <v>jazz</v>
      </c>
      <c r="S923" s="14">
        <f t="shared" si="95"/>
        <v>40847.171018518515</v>
      </c>
      <c r="T923" s="14">
        <f t="shared" si="96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3"/>
        <v>0.21037037037037037</v>
      </c>
      <c r="P924" s="9">
        <f t="shared" si="94"/>
        <v>189.33333333333334</v>
      </c>
      <c r="Q924" s="8" t="str">
        <f t="shared" si="98"/>
        <v>music</v>
      </c>
      <c r="R924" s="8" t="str">
        <f t="shared" si="97"/>
        <v>jazz</v>
      </c>
      <c r="S924" s="14">
        <f t="shared" si="95"/>
        <v>41878.530011574076</v>
      </c>
      <c r="T924" s="14">
        <f t="shared" si="96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3"/>
        <v>2.1999999999999999E-2</v>
      </c>
      <c r="P925" s="9">
        <f t="shared" si="94"/>
        <v>55</v>
      </c>
      <c r="Q925" s="8" t="str">
        <f t="shared" si="98"/>
        <v>music</v>
      </c>
      <c r="R925" s="8" t="str">
        <f t="shared" si="97"/>
        <v>jazz</v>
      </c>
      <c r="S925" s="14">
        <f t="shared" si="95"/>
        <v>41934.959756944445</v>
      </c>
      <c r="T925" s="14">
        <f t="shared" si="96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3"/>
        <v>0.109</v>
      </c>
      <c r="P926" s="9">
        <f t="shared" si="94"/>
        <v>21.8</v>
      </c>
      <c r="Q926" s="8" t="str">
        <f t="shared" si="98"/>
        <v>music</v>
      </c>
      <c r="R926" s="8" t="str">
        <f t="shared" si="97"/>
        <v>jazz</v>
      </c>
      <c r="S926" s="14">
        <f t="shared" si="95"/>
        <v>41288.942928240744</v>
      </c>
      <c r="T926" s="14">
        <f t="shared" si="96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3"/>
        <v>2.6666666666666668E-2</v>
      </c>
      <c r="P927" s="9">
        <f t="shared" si="94"/>
        <v>32</v>
      </c>
      <c r="Q927" s="8" t="str">
        <f t="shared" si="98"/>
        <v>music</v>
      </c>
      <c r="R927" s="8" t="str">
        <f t="shared" si="97"/>
        <v>jazz</v>
      </c>
      <c r="S927" s="14">
        <f t="shared" si="95"/>
        <v>41575.880914351852</v>
      </c>
      <c r="T927" s="14">
        <f t="shared" si="96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3"/>
        <v>0</v>
      </c>
      <c r="P928" s="9">
        <f t="shared" si="94"/>
        <v>0</v>
      </c>
      <c r="Q928" s="8" t="str">
        <f t="shared" si="98"/>
        <v>music</v>
      </c>
      <c r="R928" s="8" t="str">
        <f t="shared" si="97"/>
        <v>jazz</v>
      </c>
      <c r="S928" s="14">
        <f t="shared" si="95"/>
        <v>40338.02002314815</v>
      </c>
      <c r="T928" s="14">
        <f t="shared" si="96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3"/>
        <v>0</v>
      </c>
      <c r="P929" s="9">
        <f t="shared" si="94"/>
        <v>0</v>
      </c>
      <c r="Q929" s="8" t="str">
        <f t="shared" si="98"/>
        <v>music</v>
      </c>
      <c r="R929" s="8" t="str">
        <f t="shared" si="97"/>
        <v>jazz</v>
      </c>
      <c r="S929" s="14">
        <f t="shared" si="95"/>
        <v>41013.822858796295</v>
      </c>
      <c r="T929" s="14">
        <f t="shared" si="96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3"/>
        <v>0.10862068965517241</v>
      </c>
      <c r="P930" s="9">
        <f t="shared" si="94"/>
        <v>56.25</v>
      </c>
      <c r="Q930" s="8" t="str">
        <f t="shared" si="98"/>
        <v>music</v>
      </c>
      <c r="R930" s="8" t="str">
        <f t="shared" si="97"/>
        <v>jazz</v>
      </c>
      <c r="S930" s="14">
        <f t="shared" si="95"/>
        <v>41180.86241898148</v>
      </c>
      <c r="T930" s="14">
        <f t="shared" si="96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3"/>
        <v>0</v>
      </c>
      <c r="P931" s="9">
        <f t="shared" si="94"/>
        <v>0</v>
      </c>
      <c r="Q931" s="8" t="str">
        <f t="shared" si="98"/>
        <v>music</v>
      </c>
      <c r="R931" s="8" t="str">
        <f t="shared" si="97"/>
        <v>jazz</v>
      </c>
      <c r="S931" s="14">
        <f t="shared" si="95"/>
        <v>40978.238067129627</v>
      </c>
      <c r="T931" s="14">
        <f t="shared" si="96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3"/>
        <v>0.38333333333333336</v>
      </c>
      <c r="P932" s="9">
        <f t="shared" si="94"/>
        <v>69</v>
      </c>
      <c r="Q932" s="8" t="str">
        <f t="shared" si="98"/>
        <v>music</v>
      </c>
      <c r="R932" s="8" t="str">
        <f t="shared" si="97"/>
        <v>jazz</v>
      </c>
      <c r="S932" s="14">
        <f t="shared" si="95"/>
        <v>40312.915578703702</v>
      </c>
      <c r="T932" s="14">
        <f t="shared" si="96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3"/>
        <v>6.5500000000000003E-2</v>
      </c>
      <c r="P933" s="9">
        <f t="shared" si="94"/>
        <v>18.714285714285715</v>
      </c>
      <c r="Q933" s="8" t="str">
        <f t="shared" si="98"/>
        <v>music</v>
      </c>
      <c r="R933" s="8" t="str">
        <f t="shared" si="97"/>
        <v>jazz</v>
      </c>
      <c r="S933" s="14">
        <f t="shared" si="95"/>
        <v>41680.359976851854</v>
      </c>
      <c r="T933" s="14">
        <f t="shared" si="96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3"/>
        <v>0.14536842105263159</v>
      </c>
      <c r="P934" s="9">
        <f t="shared" si="94"/>
        <v>46.033333333333331</v>
      </c>
      <c r="Q934" s="8" t="str">
        <f t="shared" si="98"/>
        <v>music</v>
      </c>
      <c r="R934" s="8" t="str">
        <f t="shared" si="97"/>
        <v>jazz</v>
      </c>
      <c r="S934" s="14">
        <f t="shared" si="95"/>
        <v>41310.969270833331</v>
      </c>
      <c r="T934" s="14">
        <f t="shared" si="96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3"/>
        <v>0.06</v>
      </c>
      <c r="P935" s="9">
        <f t="shared" si="94"/>
        <v>60</v>
      </c>
      <c r="Q935" s="8" t="str">
        <f t="shared" si="98"/>
        <v>music</v>
      </c>
      <c r="R935" s="8" t="str">
        <f t="shared" si="97"/>
        <v>jazz</v>
      </c>
      <c r="S935" s="14">
        <f t="shared" si="95"/>
        <v>41711.169085648151</v>
      </c>
      <c r="T935" s="14">
        <f t="shared" si="96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3"/>
        <v>0.30399999999999999</v>
      </c>
      <c r="P936" s="9">
        <f t="shared" si="94"/>
        <v>50.666666666666664</v>
      </c>
      <c r="Q936" s="8" t="str">
        <f t="shared" si="98"/>
        <v>music</v>
      </c>
      <c r="R936" s="8" t="str">
        <f t="shared" si="97"/>
        <v>jazz</v>
      </c>
      <c r="S936" s="14">
        <f t="shared" si="95"/>
        <v>41733.737083333333</v>
      </c>
      <c r="T936" s="14">
        <f t="shared" si="96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3"/>
        <v>1.4285714285714285E-2</v>
      </c>
      <c r="P937" s="9">
        <f t="shared" si="94"/>
        <v>25</v>
      </c>
      <c r="Q937" s="8" t="str">
        <f t="shared" si="98"/>
        <v>music</v>
      </c>
      <c r="R937" s="8" t="str">
        <f t="shared" si="97"/>
        <v>jazz</v>
      </c>
      <c r="S937" s="14">
        <f t="shared" si="95"/>
        <v>42368.333668981482</v>
      </c>
      <c r="T937" s="14">
        <f t="shared" si="96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3"/>
        <v>0</v>
      </c>
      <c r="P938" s="9">
        <f t="shared" si="94"/>
        <v>0</v>
      </c>
      <c r="Q938" s="8" t="str">
        <f t="shared" si="98"/>
        <v>music</v>
      </c>
      <c r="R938" s="8" t="str">
        <f t="shared" si="97"/>
        <v>jazz</v>
      </c>
      <c r="S938" s="14">
        <f t="shared" si="95"/>
        <v>40883.024178240739</v>
      </c>
      <c r="T938" s="14">
        <f t="shared" si="96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3"/>
        <v>1.1428571428571429E-2</v>
      </c>
      <c r="P939" s="9">
        <f t="shared" si="94"/>
        <v>20</v>
      </c>
      <c r="Q939" s="8" t="str">
        <f t="shared" si="98"/>
        <v>music</v>
      </c>
      <c r="R939" s="8" t="str">
        <f t="shared" si="97"/>
        <v>jazz</v>
      </c>
      <c r="S939" s="14">
        <f t="shared" si="95"/>
        <v>41551.798113425924</v>
      </c>
      <c r="T939" s="14">
        <f t="shared" si="96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3"/>
        <v>3.5714285714285713E-3</v>
      </c>
      <c r="P940" s="9">
        <f t="shared" si="94"/>
        <v>25</v>
      </c>
      <c r="Q940" s="8" t="str">
        <f t="shared" si="98"/>
        <v>music</v>
      </c>
      <c r="R940" s="8" t="str">
        <f t="shared" si="97"/>
        <v>jazz</v>
      </c>
      <c r="S940" s="14">
        <f t="shared" si="95"/>
        <v>41124.479722222226</v>
      </c>
      <c r="T940" s="14">
        <f t="shared" si="96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3"/>
        <v>1.4545454545454545E-2</v>
      </c>
      <c r="P941" s="9">
        <f t="shared" si="94"/>
        <v>20</v>
      </c>
      <c r="Q941" s="8" t="str">
        <f t="shared" si="98"/>
        <v>music</v>
      </c>
      <c r="R941" s="8" t="str">
        <f t="shared" si="97"/>
        <v>jazz</v>
      </c>
      <c r="S941" s="14">
        <f t="shared" si="95"/>
        <v>41416.763171296298</v>
      </c>
      <c r="T941" s="14">
        <f t="shared" si="96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3"/>
        <v>0.17155555555555554</v>
      </c>
      <c r="P942" s="9">
        <f t="shared" si="94"/>
        <v>110.28571428571429</v>
      </c>
      <c r="Q942" s="8" t="str">
        <f>LEFT(N942,10)</f>
        <v>technology</v>
      </c>
      <c r="R942" s="8" t="str">
        <f>RIGHT(N942,9)</f>
        <v>wearables</v>
      </c>
      <c r="S942" s="14">
        <f t="shared" si="95"/>
        <v>42182.008402777778</v>
      </c>
      <c r="T942" s="14">
        <f t="shared" si="96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3"/>
        <v>2.3220000000000001E-2</v>
      </c>
      <c r="P943" s="9">
        <f t="shared" si="94"/>
        <v>37.451612903225808</v>
      </c>
      <c r="Q943" s="8" t="str">
        <f t="shared" ref="Q943:Q1006" si="99">LEFT(N943,10)</f>
        <v>technology</v>
      </c>
      <c r="R943" s="8" t="str">
        <f t="shared" ref="R943:R1006" si="100">RIGHT(N943,9)</f>
        <v>wearables</v>
      </c>
      <c r="S943" s="14">
        <f t="shared" si="95"/>
        <v>42746.096585648149</v>
      </c>
      <c r="T943" s="14">
        <f t="shared" si="96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3"/>
        <v>8.9066666666666669E-2</v>
      </c>
      <c r="P944" s="9">
        <f t="shared" si="94"/>
        <v>41.75</v>
      </c>
      <c r="Q944" s="8" t="str">
        <f t="shared" si="99"/>
        <v>technology</v>
      </c>
      <c r="R944" s="8" t="str">
        <f t="shared" si="100"/>
        <v>wearables</v>
      </c>
      <c r="S944" s="14">
        <f t="shared" si="95"/>
        <v>42382.843287037031</v>
      </c>
      <c r="T944" s="14">
        <f t="shared" si="96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3"/>
        <v>9.633333333333334E-2</v>
      </c>
      <c r="P945" s="9">
        <f t="shared" si="94"/>
        <v>24.083333333333332</v>
      </c>
      <c r="Q945" s="8" t="str">
        <f t="shared" si="99"/>
        <v>technology</v>
      </c>
      <c r="R945" s="8" t="str">
        <f t="shared" si="100"/>
        <v>wearables</v>
      </c>
      <c r="S945" s="14">
        <f t="shared" si="95"/>
        <v>42673.66788194445</v>
      </c>
      <c r="T945" s="14">
        <f t="shared" si="96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3"/>
        <v>0.13325999999999999</v>
      </c>
      <c r="P946" s="9">
        <f t="shared" si="94"/>
        <v>69.40625</v>
      </c>
      <c r="Q946" s="8" t="str">
        <f t="shared" si="99"/>
        <v>technology</v>
      </c>
      <c r="R946" s="8" t="str">
        <f t="shared" si="100"/>
        <v>wearables</v>
      </c>
      <c r="S946" s="14">
        <f t="shared" si="95"/>
        <v>42444.583912037036</v>
      </c>
      <c r="T946" s="14">
        <f t="shared" si="96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3"/>
        <v>2.4840000000000001E-2</v>
      </c>
      <c r="P947" s="9">
        <f t="shared" si="94"/>
        <v>155.25</v>
      </c>
      <c r="Q947" s="8" t="str">
        <f t="shared" si="99"/>
        <v>technology</v>
      </c>
      <c r="R947" s="8" t="str">
        <f t="shared" si="100"/>
        <v>wearables</v>
      </c>
      <c r="S947" s="14">
        <f t="shared" si="95"/>
        <v>42732.872986111113</v>
      </c>
      <c r="T947" s="14">
        <f t="shared" si="96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3"/>
        <v>1.9066666666666666E-2</v>
      </c>
      <c r="P948" s="9">
        <f t="shared" si="94"/>
        <v>57.2</v>
      </c>
      <c r="Q948" s="8" t="str">
        <f t="shared" si="99"/>
        <v>technology</v>
      </c>
      <c r="R948" s="8" t="str">
        <f t="shared" si="100"/>
        <v>wearables</v>
      </c>
      <c r="S948" s="14">
        <f t="shared" si="95"/>
        <v>42592.750555555554</v>
      </c>
      <c r="T948" s="14">
        <f t="shared" si="96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3"/>
        <v>0</v>
      </c>
      <c r="P949" s="9">
        <f t="shared" si="94"/>
        <v>0</v>
      </c>
      <c r="Q949" s="8" t="str">
        <f t="shared" si="99"/>
        <v>technology</v>
      </c>
      <c r="R949" s="8" t="str">
        <f t="shared" si="100"/>
        <v>wearables</v>
      </c>
      <c r="S949" s="14">
        <f t="shared" si="95"/>
        <v>42491.781319444446</v>
      </c>
      <c r="T949" s="14">
        <f t="shared" si="96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3"/>
        <v>0.12</v>
      </c>
      <c r="P950" s="9">
        <f t="shared" si="94"/>
        <v>60</v>
      </c>
      <c r="Q950" s="8" t="str">
        <f t="shared" si="99"/>
        <v>technology</v>
      </c>
      <c r="R950" s="8" t="str">
        <f t="shared" si="100"/>
        <v>wearables</v>
      </c>
      <c r="S950" s="14">
        <f t="shared" si="95"/>
        <v>42411.828287037039</v>
      </c>
      <c r="T950" s="14">
        <f t="shared" si="96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3"/>
        <v>1.3650000000000001E-2</v>
      </c>
      <c r="P951" s="9">
        <f t="shared" si="94"/>
        <v>39</v>
      </c>
      <c r="Q951" s="8" t="str">
        <f t="shared" si="99"/>
        <v>technology</v>
      </c>
      <c r="R951" s="8" t="str">
        <f t="shared" si="100"/>
        <v>wearables</v>
      </c>
      <c r="S951" s="14">
        <f t="shared" si="95"/>
        <v>42361.043703703705</v>
      </c>
      <c r="T951" s="14">
        <f t="shared" si="96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3"/>
        <v>0.28039999999999998</v>
      </c>
      <c r="P952" s="9">
        <f t="shared" si="94"/>
        <v>58.416666666666664</v>
      </c>
      <c r="Q952" s="8" t="str">
        <f t="shared" si="99"/>
        <v>technology</v>
      </c>
      <c r="R952" s="8" t="str">
        <f t="shared" si="100"/>
        <v>wearables</v>
      </c>
      <c r="S952" s="14">
        <f t="shared" si="95"/>
        <v>42356.750706018516</v>
      </c>
      <c r="T952" s="14">
        <f t="shared" si="96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3"/>
        <v>0.38390000000000002</v>
      </c>
      <c r="P953" s="9">
        <f t="shared" si="94"/>
        <v>158.63636363636363</v>
      </c>
      <c r="Q953" s="8" t="str">
        <f t="shared" si="99"/>
        <v>technology</v>
      </c>
      <c r="R953" s="8" t="str">
        <f t="shared" si="100"/>
        <v>wearables</v>
      </c>
      <c r="S953" s="14">
        <f t="shared" si="95"/>
        <v>42480.653611111105</v>
      </c>
      <c r="T953" s="14">
        <f t="shared" si="96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3"/>
        <v>0.39942857142857141</v>
      </c>
      <c r="P954" s="9">
        <f t="shared" si="94"/>
        <v>99.857142857142861</v>
      </c>
      <c r="Q954" s="8" t="str">
        <f t="shared" si="99"/>
        <v>technology</v>
      </c>
      <c r="R954" s="8" t="str">
        <f t="shared" si="100"/>
        <v>wearables</v>
      </c>
      <c r="S954" s="14">
        <f t="shared" si="95"/>
        <v>42662.613564814819</v>
      </c>
      <c r="T954" s="14">
        <f t="shared" si="96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3"/>
        <v>8.3999999999999995E-3</v>
      </c>
      <c r="P955" s="9">
        <f t="shared" si="94"/>
        <v>25.2</v>
      </c>
      <c r="Q955" s="8" t="str">
        <f t="shared" si="99"/>
        <v>technology</v>
      </c>
      <c r="R955" s="8" t="str">
        <f t="shared" si="100"/>
        <v>wearables</v>
      </c>
      <c r="S955" s="14">
        <f t="shared" si="95"/>
        <v>41999.164340277777</v>
      </c>
      <c r="T955" s="14">
        <f t="shared" si="96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3"/>
        <v>0.43406666666666666</v>
      </c>
      <c r="P956" s="9">
        <f t="shared" si="94"/>
        <v>89.191780821917803</v>
      </c>
      <c r="Q956" s="8" t="str">
        <f t="shared" si="99"/>
        <v>technology</v>
      </c>
      <c r="R956" s="8" t="str">
        <f t="shared" si="100"/>
        <v>wearables</v>
      </c>
      <c r="S956" s="14">
        <f t="shared" si="95"/>
        <v>42194.833784722221</v>
      </c>
      <c r="T956" s="14">
        <f t="shared" si="96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3"/>
        <v>5.6613333333333335E-2</v>
      </c>
      <c r="P957" s="9">
        <f t="shared" si="94"/>
        <v>182.6236559139785</v>
      </c>
      <c r="Q957" s="8" t="str">
        <f t="shared" si="99"/>
        <v>technology</v>
      </c>
      <c r="R957" s="8" t="str">
        <f t="shared" si="100"/>
        <v>wearables</v>
      </c>
      <c r="S957" s="14">
        <f t="shared" si="95"/>
        <v>42586.295138888891</v>
      </c>
      <c r="T957" s="14">
        <f t="shared" si="96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3"/>
        <v>1.7219999999999999E-2</v>
      </c>
      <c r="P958" s="9">
        <f t="shared" si="94"/>
        <v>50.647058823529413</v>
      </c>
      <c r="Q958" s="8" t="str">
        <f t="shared" si="99"/>
        <v>technology</v>
      </c>
      <c r="R958" s="8" t="str">
        <f t="shared" si="100"/>
        <v>wearables</v>
      </c>
      <c r="S958" s="14">
        <f t="shared" si="95"/>
        <v>42060.913877314815</v>
      </c>
      <c r="T958" s="14">
        <f t="shared" si="96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3"/>
        <v>1.9416666666666665E-2</v>
      </c>
      <c r="P959" s="9">
        <f t="shared" si="94"/>
        <v>33.285714285714285</v>
      </c>
      <c r="Q959" s="8" t="str">
        <f t="shared" si="99"/>
        <v>technology</v>
      </c>
      <c r="R959" s="8" t="str">
        <f t="shared" si="100"/>
        <v>wearables</v>
      </c>
      <c r="S959" s="14">
        <f t="shared" si="95"/>
        <v>42660.552465277782</v>
      </c>
      <c r="T959" s="14">
        <f t="shared" si="96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3"/>
        <v>0.11328275684711328</v>
      </c>
      <c r="P960" s="9">
        <f t="shared" si="94"/>
        <v>51.823529411764703</v>
      </c>
      <c r="Q960" s="8" t="str">
        <f t="shared" si="99"/>
        <v>technology</v>
      </c>
      <c r="R960" s="8" t="str">
        <f t="shared" si="100"/>
        <v>wearables</v>
      </c>
      <c r="S960" s="14">
        <f t="shared" si="95"/>
        <v>42082.802812499998</v>
      </c>
      <c r="T960" s="14">
        <f t="shared" si="96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3"/>
        <v>0.3886</v>
      </c>
      <c r="P961" s="9">
        <f t="shared" si="94"/>
        <v>113.62573099415205</v>
      </c>
      <c r="Q961" s="8" t="str">
        <f t="shared" si="99"/>
        <v>technology</v>
      </c>
      <c r="R961" s="8" t="str">
        <f t="shared" si="100"/>
        <v>wearables</v>
      </c>
      <c r="S961" s="14">
        <f t="shared" si="95"/>
        <v>41993.174363425926</v>
      </c>
      <c r="T961" s="14">
        <f t="shared" si="96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3"/>
        <v>0.46100628930817611</v>
      </c>
      <c r="P962" s="9">
        <f t="shared" si="94"/>
        <v>136.46276595744681</v>
      </c>
      <c r="Q962" s="8" t="str">
        <f t="shared" si="99"/>
        <v>technology</v>
      </c>
      <c r="R962" s="8" t="str">
        <f t="shared" si="100"/>
        <v>wearables</v>
      </c>
      <c r="S962" s="14">
        <f t="shared" si="95"/>
        <v>42766.626793981486</v>
      </c>
      <c r="T962" s="14">
        <f t="shared" si="96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1">E963/D963</f>
        <v>0.42188421052631581</v>
      </c>
      <c r="P963" s="9">
        <f t="shared" ref="P963:P1026" si="102">IFERROR(E963/L963, 0)</f>
        <v>364.35454545454547</v>
      </c>
      <c r="Q963" s="8" t="str">
        <f t="shared" si="99"/>
        <v>technology</v>
      </c>
      <c r="R963" s="8" t="str">
        <f t="shared" si="100"/>
        <v>wearables</v>
      </c>
      <c r="S963" s="14">
        <f t="shared" ref="S963:S1026" si="103">(((J963/60)/60)/24)+DATE(1970,1,1)</f>
        <v>42740.693692129629</v>
      </c>
      <c r="T963" s="14">
        <f t="shared" ref="T963:T1026" si="10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1"/>
        <v>0.2848</v>
      </c>
      <c r="P964" s="9">
        <f t="shared" si="102"/>
        <v>19.243243243243242</v>
      </c>
      <c r="Q964" s="8" t="str">
        <f t="shared" si="99"/>
        <v>technology</v>
      </c>
      <c r="R964" s="8" t="str">
        <f t="shared" si="100"/>
        <v>wearables</v>
      </c>
      <c r="S964" s="14">
        <f t="shared" si="103"/>
        <v>42373.712418981479</v>
      </c>
      <c r="T964" s="14">
        <f t="shared" si="10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1"/>
        <v>1.0771428571428571E-2</v>
      </c>
      <c r="P965" s="9">
        <f t="shared" si="102"/>
        <v>41.888888888888886</v>
      </c>
      <c r="Q965" s="8" t="str">
        <f t="shared" si="99"/>
        <v>technology</v>
      </c>
      <c r="R965" s="8" t="str">
        <f t="shared" si="100"/>
        <v>wearables</v>
      </c>
      <c r="S965" s="14">
        <f t="shared" si="103"/>
        <v>42625.635636574079</v>
      </c>
      <c r="T965" s="14">
        <f t="shared" si="10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1"/>
        <v>7.9909090909090902E-3</v>
      </c>
      <c r="P966" s="9">
        <f t="shared" si="102"/>
        <v>30.310344827586206</v>
      </c>
      <c r="Q966" s="8" t="str">
        <f t="shared" si="99"/>
        <v>technology</v>
      </c>
      <c r="R966" s="8" t="str">
        <f t="shared" si="100"/>
        <v>wearables</v>
      </c>
      <c r="S966" s="14">
        <f t="shared" si="103"/>
        <v>42208.628692129627</v>
      </c>
      <c r="T966" s="14">
        <f t="shared" si="10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1"/>
        <v>1.192E-2</v>
      </c>
      <c r="P967" s="9">
        <f t="shared" si="102"/>
        <v>49.666666666666664</v>
      </c>
      <c r="Q967" s="8" t="str">
        <f t="shared" si="99"/>
        <v>technology</v>
      </c>
      <c r="R967" s="8" t="str">
        <f t="shared" si="100"/>
        <v>wearables</v>
      </c>
      <c r="S967" s="14">
        <f t="shared" si="103"/>
        <v>42637.016736111109</v>
      </c>
      <c r="T967" s="14">
        <f t="shared" si="10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1"/>
        <v>0.14799999999999999</v>
      </c>
      <c r="P968" s="9">
        <f t="shared" si="102"/>
        <v>59.2</v>
      </c>
      <c r="Q968" s="8" t="str">
        <f t="shared" si="99"/>
        <v>technology</v>
      </c>
      <c r="R968" s="8" t="str">
        <f t="shared" si="100"/>
        <v>wearables</v>
      </c>
      <c r="S968" s="14">
        <f t="shared" si="103"/>
        <v>42619.635787037041</v>
      </c>
      <c r="T968" s="14">
        <f t="shared" si="10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1"/>
        <v>0.17810000000000001</v>
      </c>
      <c r="P969" s="9">
        <f t="shared" si="102"/>
        <v>43.97530864197531</v>
      </c>
      <c r="Q969" s="8" t="str">
        <f t="shared" si="99"/>
        <v>technology</v>
      </c>
      <c r="R969" s="8" t="str">
        <f t="shared" si="100"/>
        <v>wearables</v>
      </c>
      <c r="S969" s="14">
        <f t="shared" si="103"/>
        <v>42422.254328703704</v>
      </c>
      <c r="T969" s="14">
        <f t="shared" si="10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1"/>
        <v>1.325E-2</v>
      </c>
      <c r="P970" s="9">
        <f t="shared" si="102"/>
        <v>26.5</v>
      </c>
      <c r="Q970" s="8" t="str">
        <f t="shared" si="99"/>
        <v>technology</v>
      </c>
      <c r="R970" s="8" t="str">
        <f t="shared" si="100"/>
        <v>wearables</v>
      </c>
      <c r="S970" s="14">
        <f t="shared" si="103"/>
        <v>41836.847615740742</v>
      </c>
      <c r="T970" s="14">
        <f t="shared" si="10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1"/>
        <v>0.46666666666666667</v>
      </c>
      <c r="P971" s="9">
        <f t="shared" si="102"/>
        <v>1272.7272727272727</v>
      </c>
      <c r="Q971" s="8" t="str">
        <f t="shared" si="99"/>
        <v>technology</v>
      </c>
      <c r="R971" s="8" t="str">
        <f t="shared" si="100"/>
        <v>wearables</v>
      </c>
      <c r="S971" s="14">
        <f t="shared" si="103"/>
        <v>42742.30332175926</v>
      </c>
      <c r="T971" s="14">
        <f t="shared" si="10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1"/>
        <v>0.4592</v>
      </c>
      <c r="P972" s="9">
        <f t="shared" si="102"/>
        <v>164</v>
      </c>
      <c r="Q972" s="8" t="str">
        <f t="shared" si="99"/>
        <v>technology</v>
      </c>
      <c r="R972" s="8" t="str">
        <f t="shared" si="100"/>
        <v>wearables</v>
      </c>
      <c r="S972" s="14">
        <f t="shared" si="103"/>
        <v>42721.220520833333</v>
      </c>
      <c r="T972" s="14">
        <f t="shared" si="10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1"/>
        <v>2.2599999999999999E-3</v>
      </c>
      <c r="P973" s="9">
        <f t="shared" si="102"/>
        <v>45.2</v>
      </c>
      <c r="Q973" s="8" t="str">
        <f t="shared" si="99"/>
        <v>technology</v>
      </c>
      <c r="R973" s="8" t="str">
        <f t="shared" si="100"/>
        <v>wearables</v>
      </c>
      <c r="S973" s="14">
        <f t="shared" si="103"/>
        <v>42111.709027777775</v>
      </c>
      <c r="T973" s="14">
        <f t="shared" si="10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1"/>
        <v>0.34625</v>
      </c>
      <c r="P974" s="9">
        <f t="shared" si="102"/>
        <v>153.88888888888889</v>
      </c>
      <c r="Q974" s="8" t="str">
        <f t="shared" si="99"/>
        <v>technology</v>
      </c>
      <c r="R974" s="8" t="str">
        <f t="shared" si="100"/>
        <v>wearables</v>
      </c>
      <c r="S974" s="14">
        <f t="shared" si="103"/>
        <v>41856.865717592591</v>
      </c>
      <c r="T974" s="14">
        <f t="shared" si="10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1"/>
        <v>2.0549999999999999E-2</v>
      </c>
      <c r="P975" s="9">
        <f t="shared" si="102"/>
        <v>51.375</v>
      </c>
      <c r="Q975" s="8" t="str">
        <f t="shared" si="99"/>
        <v>technology</v>
      </c>
      <c r="R975" s="8" t="str">
        <f t="shared" si="100"/>
        <v>wearables</v>
      </c>
      <c r="S975" s="14">
        <f t="shared" si="103"/>
        <v>42257.014965277776</v>
      </c>
      <c r="T975" s="14">
        <f t="shared" si="10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1"/>
        <v>5.5999999999999999E-3</v>
      </c>
      <c r="P976" s="9">
        <f t="shared" si="102"/>
        <v>93.333333333333329</v>
      </c>
      <c r="Q976" s="8" t="str">
        <f t="shared" si="99"/>
        <v>technology</v>
      </c>
      <c r="R976" s="8" t="str">
        <f t="shared" si="100"/>
        <v>wearables</v>
      </c>
      <c r="S976" s="14">
        <f t="shared" si="103"/>
        <v>42424.749490740738</v>
      </c>
      <c r="T976" s="14">
        <f t="shared" si="10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1"/>
        <v>2.6069999999999999E-2</v>
      </c>
      <c r="P977" s="9">
        <f t="shared" si="102"/>
        <v>108.625</v>
      </c>
      <c r="Q977" s="8" t="str">
        <f t="shared" si="99"/>
        <v>technology</v>
      </c>
      <c r="R977" s="8" t="str">
        <f t="shared" si="100"/>
        <v>wearables</v>
      </c>
      <c r="S977" s="14">
        <f t="shared" si="103"/>
        <v>42489.696585648147</v>
      </c>
      <c r="T977" s="14">
        <f t="shared" si="10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1"/>
        <v>1.9259999999999999E-2</v>
      </c>
      <c r="P978" s="9">
        <f t="shared" si="102"/>
        <v>160.5</v>
      </c>
      <c r="Q978" s="8" t="str">
        <f t="shared" si="99"/>
        <v>technology</v>
      </c>
      <c r="R978" s="8" t="str">
        <f t="shared" si="100"/>
        <v>wearables</v>
      </c>
      <c r="S978" s="14">
        <f t="shared" si="103"/>
        <v>42185.058993055558</v>
      </c>
      <c r="T978" s="14">
        <f t="shared" si="10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1"/>
        <v>0.33666666666666667</v>
      </c>
      <c r="P979" s="9">
        <f t="shared" si="102"/>
        <v>75.75</v>
      </c>
      <c r="Q979" s="8" t="str">
        <f t="shared" si="99"/>
        <v>technology</v>
      </c>
      <c r="R979" s="8" t="str">
        <f t="shared" si="100"/>
        <v>wearables</v>
      </c>
      <c r="S979" s="14">
        <f t="shared" si="103"/>
        <v>42391.942094907412</v>
      </c>
      <c r="T979" s="14">
        <f t="shared" si="10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1"/>
        <v>0.5626326718299024</v>
      </c>
      <c r="P980" s="9">
        <f t="shared" si="102"/>
        <v>790.83739837398377</v>
      </c>
      <c r="Q980" s="8" t="str">
        <f t="shared" si="99"/>
        <v>technology</v>
      </c>
      <c r="R980" s="8" t="str">
        <f t="shared" si="100"/>
        <v>wearables</v>
      </c>
      <c r="S980" s="14">
        <f t="shared" si="103"/>
        <v>42395.309039351851</v>
      </c>
      <c r="T980" s="14">
        <f t="shared" si="10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1"/>
        <v>0.82817600000000002</v>
      </c>
      <c r="P981" s="9">
        <f t="shared" si="102"/>
        <v>301.93916666666667</v>
      </c>
      <c r="Q981" s="8" t="str">
        <f t="shared" si="99"/>
        <v>technology</v>
      </c>
      <c r="R981" s="8" t="str">
        <f t="shared" si="100"/>
        <v>wearables</v>
      </c>
      <c r="S981" s="14">
        <f t="shared" si="103"/>
        <v>42506.416990740734</v>
      </c>
      <c r="T981" s="14">
        <f t="shared" si="10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1"/>
        <v>0.14860000000000001</v>
      </c>
      <c r="P982" s="9">
        <f t="shared" si="102"/>
        <v>47.935483870967744</v>
      </c>
      <c r="Q982" s="8" t="str">
        <f t="shared" si="99"/>
        <v>technology</v>
      </c>
      <c r="R982" s="8" t="str">
        <f t="shared" si="100"/>
        <v>wearables</v>
      </c>
      <c r="S982" s="14">
        <f t="shared" si="103"/>
        <v>41928.904189814813</v>
      </c>
      <c r="T982" s="14">
        <f t="shared" si="10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1"/>
        <v>1.2375123751237513E-4</v>
      </c>
      <c r="P983" s="9">
        <f t="shared" si="102"/>
        <v>2.75</v>
      </c>
      <c r="Q983" s="8" t="str">
        <f t="shared" si="99"/>
        <v>technology</v>
      </c>
      <c r="R983" s="8" t="str">
        <f t="shared" si="100"/>
        <v>wearables</v>
      </c>
      <c r="S983" s="14">
        <f t="shared" si="103"/>
        <v>41830.947013888886</v>
      </c>
      <c r="T983" s="14">
        <f t="shared" si="10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1"/>
        <v>1.7142857142857143E-4</v>
      </c>
      <c r="P984" s="9">
        <f t="shared" si="102"/>
        <v>1</v>
      </c>
      <c r="Q984" s="8" t="str">
        <f t="shared" si="99"/>
        <v>technology</v>
      </c>
      <c r="R984" s="8" t="str">
        <f t="shared" si="100"/>
        <v>wearables</v>
      </c>
      <c r="S984" s="14">
        <f t="shared" si="103"/>
        <v>42615.753310185188</v>
      </c>
      <c r="T984" s="14">
        <f t="shared" si="10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1"/>
        <v>0.2950613611721471</v>
      </c>
      <c r="P985" s="9">
        <f t="shared" si="102"/>
        <v>171.79329608938548</v>
      </c>
      <c r="Q985" s="8" t="str">
        <f t="shared" si="99"/>
        <v>technology</v>
      </c>
      <c r="R985" s="8" t="str">
        <f t="shared" si="100"/>
        <v>wearables</v>
      </c>
      <c r="S985" s="14">
        <f t="shared" si="103"/>
        <v>42574.667650462965</v>
      </c>
      <c r="T985" s="14">
        <f t="shared" si="10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1"/>
        <v>1.06E-2</v>
      </c>
      <c r="P986" s="9">
        <f t="shared" si="102"/>
        <v>35.333333333333336</v>
      </c>
      <c r="Q986" s="8" t="str">
        <f t="shared" si="99"/>
        <v>technology</v>
      </c>
      <c r="R986" s="8" t="str">
        <f t="shared" si="100"/>
        <v>wearables</v>
      </c>
      <c r="S986" s="14">
        <f t="shared" si="103"/>
        <v>42061.11583333333</v>
      </c>
      <c r="T986" s="14">
        <f t="shared" si="10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1"/>
        <v>6.2933333333333327E-2</v>
      </c>
      <c r="P987" s="9">
        <f t="shared" si="102"/>
        <v>82.086956521739125</v>
      </c>
      <c r="Q987" s="8" t="str">
        <f t="shared" si="99"/>
        <v>technology</v>
      </c>
      <c r="R987" s="8" t="str">
        <f t="shared" si="100"/>
        <v>wearables</v>
      </c>
      <c r="S987" s="14">
        <f t="shared" si="103"/>
        <v>42339.967708333337</v>
      </c>
      <c r="T987" s="14">
        <f t="shared" si="10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1"/>
        <v>0.1275</v>
      </c>
      <c r="P988" s="9">
        <f t="shared" si="102"/>
        <v>110.8695652173913</v>
      </c>
      <c r="Q988" s="8" t="str">
        <f t="shared" si="99"/>
        <v>technology</v>
      </c>
      <c r="R988" s="8" t="str">
        <f t="shared" si="100"/>
        <v>wearables</v>
      </c>
      <c r="S988" s="14">
        <f t="shared" si="103"/>
        <v>42324.767361111109</v>
      </c>
      <c r="T988" s="14">
        <f t="shared" si="10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1"/>
        <v>0.13220000000000001</v>
      </c>
      <c r="P989" s="9">
        <f t="shared" si="102"/>
        <v>161.21951219512195</v>
      </c>
      <c r="Q989" s="8" t="str">
        <f t="shared" si="99"/>
        <v>technology</v>
      </c>
      <c r="R989" s="8" t="str">
        <f t="shared" si="100"/>
        <v>wearables</v>
      </c>
      <c r="S989" s="14">
        <f t="shared" si="103"/>
        <v>41773.294560185182</v>
      </c>
      <c r="T989" s="14">
        <f t="shared" si="10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1"/>
        <v>0</v>
      </c>
      <c r="P990" s="9">
        <f t="shared" si="102"/>
        <v>0</v>
      </c>
      <c r="Q990" s="8" t="str">
        <f t="shared" si="99"/>
        <v>technology</v>
      </c>
      <c r="R990" s="8" t="str">
        <f t="shared" si="100"/>
        <v>wearables</v>
      </c>
      <c r="S990" s="14">
        <f t="shared" si="103"/>
        <v>42614.356770833328</v>
      </c>
      <c r="T990" s="14">
        <f t="shared" si="10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1"/>
        <v>0.16769999999999999</v>
      </c>
      <c r="P991" s="9">
        <f t="shared" si="102"/>
        <v>52.40625</v>
      </c>
      <c r="Q991" s="8" t="str">
        <f t="shared" si="99"/>
        <v>technology</v>
      </c>
      <c r="R991" s="8" t="str">
        <f t="shared" si="100"/>
        <v>wearables</v>
      </c>
      <c r="S991" s="14">
        <f t="shared" si="103"/>
        <v>42611.933969907404</v>
      </c>
      <c r="T991" s="14">
        <f t="shared" si="10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1"/>
        <v>1.0399999999999999E-3</v>
      </c>
      <c r="P992" s="9">
        <f t="shared" si="102"/>
        <v>13</v>
      </c>
      <c r="Q992" s="8" t="str">
        <f t="shared" si="99"/>
        <v>technology</v>
      </c>
      <c r="R992" s="8" t="str">
        <f t="shared" si="100"/>
        <v>wearables</v>
      </c>
      <c r="S992" s="14">
        <f t="shared" si="103"/>
        <v>41855.784305555557</v>
      </c>
      <c r="T992" s="14">
        <f t="shared" si="10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1"/>
        <v>4.24E-2</v>
      </c>
      <c r="P993" s="9">
        <f t="shared" si="102"/>
        <v>30.285714285714285</v>
      </c>
      <c r="Q993" s="8" t="str">
        <f t="shared" si="99"/>
        <v>technology</v>
      </c>
      <c r="R993" s="8" t="str">
        <f t="shared" si="100"/>
        <v>wearables</v>
      </c>
      <c r="S993" s="14">
        <f t="shared" si="103"/>
        <v>42538.75680555556</v>
      </c>
      <c r="T993" s="14">
        <f t="shared" si="10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1"/>
        <v>4.6699999999999997E-3</v>
      </c>
      <c r="P994" s="9">
        <f t="shared" si="102"/>
        <v>116.75</v>
      </c>
      <c r="Q994" s="8" t="str">
        <f t="shared" si="99"/>
        <v>technology</v>
      </c>
      <c r="R994" s="8" t="str">
        <f t="shared" si="100"/>
        <v>wearables</v>
      </c>
      <c r="S994" s="14">
        <f t="shared" si="103"/>
        <v>42437.924988425926</v>
      </c>
      <c r="T994" s="14">
        <f t="shared" si="10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1"/>
        <v>0.25087142857142858</v>
      </c>
      <c r="P995" s="9">
        <f t="shared" si="102"/>
        <v>89.59693877551021</v>
      </c>
      <c r="Q995" s="8" t="str">
        <f t="shared" si="99"/>
        <v>technology</v>
      </c>
      <c r="R995" s="8" t="str">
        <f t="shared" si="100"/>
        <v>wearables</v>
      </c>
      <c r="S995" s="14">
        <f t="shared" si="103"/>
        <v>42652.964907407411</v>
      </c>
      <c r="T995" s="14">
        <f t="shared" si="10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1"/>
        <v>2.3345000000000001E-2</v>
      </c>
      <c r="P996" s="9">
        <f t="shared" si="102"/>
        <v>424.45454545454544</v>
      </c>
      <c r="Q996" s="8" t="str">
        <f t="shared" si="99"/>
        <v>technology</v>
      </c>
      <c r="R996" s="8" t="str">
        <f t="shared" si="100"/>
        <v>wearables</v>
      </c>
      <c r="S996" s="14">
        <f t="shared" si="103"/>
        <v>41921.263078703705</v>
      </c>
      <c r="T996" s="14">
        <f t="shared" si="10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1"/>
        <v>7.2599999999999998E-2</v>
      </c>
      <c r="P997" s="9">
        <f t="shared" si="102"/>
        <v>80.666666666666671</v>
      </c>
      <c r="Q997" s="8" t="str">
        <f t="shared" si="99"/>
        <v>technology</v>
      </c>
      <c r="R997" s="8" t="str">
        <f t="shared" si="100"/>
        <v>wearables</v>
      </c>
      <c r="S997" s="14">
        <f t="shared" si="103"/>
        <v>41947.940740740742</v>
      </c>
      <c r="T997" s="14">
        <f t="shared" si="10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1"/>
        <v>1.6250000000000001E-2</v>
      </c>
      <c r="P998" s="9">
        <f t="shared" si="102"/>
        <v>13</v>
      </c>
      <c r="Q998" s="8" t="str">
        <f t="shared" si="99"/>
        <v>technology</v>
      </c>
      <c r="R998" s="8" t="str">
        <f t="shared" si="100"/>
        <v>wearables</v>
      </c>
      <c r="S998" s="14">
        <f t="shared" si="103"/>
        <v>41817.866435185184</v>
      </c>
      <c r="T998" s="14">
        <f t="shared" si="10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1"/>
        <v>1.2999999999999999E-2</v>
      </c>
      <c r="P999" s="9">
        <f t="shared" si="102"/>
        <v>8.125</v>
      </c>
      <c r="Q999" s="8" t="str">
        <f t="shared" si="99"/>
        <v>technology</v>
      </c>
      <c r="R999" s="8" t="str">
        <f t="shared" si="100"/>
        <v>wearables</v>
      </c>
      <c r="S999" s="14">
        <f t="shared" si="103"/>
        <v>41941.10297453704</v>
      </c>
      <c r="T999" s="14">
        <f t="shared" si="10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1"/>
        <v>0.58558333333333334</v>
      </c>
      <c r="P1000" s="9">
        <f t="shared" si="102"/>
        <v>153.42794759825327</v>
      </c>
      <c r="Q1000" s="8" t="str">
        <f t="shared" si="99"/>
        <v>technology</v>
      </c>
      <c r="R1000" s="8" t="str">
        <f t="shared" si="100"/>
        <v>wearables</v>
      </c>
      <c r="S1000" s="14">
        <f t="shared" si="103"/>
        <v>42282.168993055559</v>
      </c>
      <c r="T1000" s="14">
        <f t="shared" si="10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1"/>
        <v>7.7886666666666673E-2</v>
      </c>
      <c r="P1001" s="9">
        <f t="shared" si="102"/>
        <v>292.07499999999999</v>
      </c>
      <c r="Q1001" s="8" t="str">
        <f t="shared" si="99"/>
        <v>technology</v>
      </c>
      <c r="R1001" s="8" t="str">
        <f t="shared" si="100"/>
        <v>wearables</v>
      </c>
      <c r="S1001" s="14">
        <f t="shared" si="103"/>
        <v>41926.29965277778</v>
      </c>
      <c r="T1001" s="14">
        <f t="shared" si="10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1"/>
        <v>2.2157147647256063E-2</v>
      </c>
      <c r="P1002" s="9">
        <f t="shared" si="102"/>
        <v>3304</v>
      </c>
      <c r="Q1002" s="8" t="str">
        <f t="shared" si="99"/>
        <v>technology</v>
      </c>
      <c r="R1002" s="8" t="str">
        <f t="shared" si="100"/>
        <v>wearables</v>
      </c>
      <c r="S1002" s="14">
        <f t="shared" si="103"/>
        <v>42749.059722222228</v>
      </c>
      <c r="T1002" s="14">
        <f t="shared" si="10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1"/>
        <v>1.04</v>
      </c>
      <c r="P1003" s="9">
        <f t="shared" si="102"/>
        <v>1300</v>
      </c>
      <c r="Q1003" s="8" t="str">
        <f t="shared" si="99"/>
        <v>technology</v>
      </c>
      <c r="R1003" s="8" t="str">
        <f t="shared" si="100"/>
        <v>wearables</v>
      </c>
      <c r="S1003" s="14">
        <f t="shared" si="103"/>
        <v>42720.720057870371</v>
      </c>
      <c r="T1003" s="14">
        <f t="shared" si="10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1"/>
        <v>0.29602960296029601</v>
      </c>
      <c r="P1004" s="9">
        <f t="shared" si="102"/>
        <v>134.54545454545453</v>
      </c>
      <c r="Q1004" s="8" t="str">
        <f t="shared" si="99"/>
        <v>technology</v>
      </c>
      <c r="R1004" s="8" t="str">
        <f t="shared" si="100"/>
        <v>wearables</v>
      </c>
      <c r="S1004" s="14">
        <f t="shared" si="103"/>
        <v>42325.684189814812</v>
      </c>
      <c r="T1004" s="14">
        <f t="shared" si="10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1"/>
        <v>0.16055</v>
      </c>
      <c r="P1005" s="9">
        <f t="shared" si="102"/>
        <v>214.06666666666666</v>
      </c>
      <c r="Q1005" s="8" t="str">
        <f t="shared" si="99"/>
        <v>technology</v>
      </c>
      <c r="R1005" s="8" t="str">
        <f t="shared" si="100"/>
        <v>wearables</v>
      </c>
      <c r="S1005" s="14">
        <f t="shared" si="103"/>
        <v>42780.709039351852</v>
      </c>
      <c r="T1005" s="14">
        <f t="shared" si="10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1"/>
        <v>0.82208000000000003</v>
      </c>
      <c r="P1006" s="9">
        <f t="shared" si="102"/>
        <v>216.33684210526314</v>
      </c>
      <c r="Q1006" s="8" t="str">
        <f t="shared" si="99"/>
        <v>technology</v>
      </c>
      <c r="R1006" s="8" t="str">
        <f t="shared" si="100"/>
        <v>wearables</v>
      </c>
      <c r="S1006" s="14">
        <f t="shared" si="103"/>
        <v>42388.708645833336</v>
      </c>
      <c r="T1006" s="14">
        <f t="shared" si="10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1"/>
        <v>0.75051000000000001</v>
      </c>
      <c r="P1007" s="9">
        <f t="shared" si="102"/>
        <v>932.31055900621118</v>
      </c>
      <c r="Q1007" s="8" t="str">
        <f t="shared" ref="Q1007:Q1020" si="105">LEFT(N1007,10)</f>
        <v>technology</v>
      </c>
      <c r="R1007" s="8" t="str">
        <f t="shared" ref="R1007:R1021" si="106">RIGHT(N1007,9)</f>
        <v>wearables</v>
      </c>
      <c r="S1007" s="14">
        <f t="shared" si="103"/>
        <v>42276.624803240738</v>
      </c>
      <c r="T1007" s="14">
        <f t="shared" si="10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1"/>
        <v>5.8500000000000003E-2</v>
      </c>
      <c r="P1008" s="9">
        <f t="shared" si="102"/>
        <v>29.25</v>
      </c>
      <c r="Q1008" s="8" t="str">
        <f t="shared" si="105"/>
        <v>technology</v>
      </c>
      <c r="R1008" s="8" t="str">
        <f t="shared" si="106"/>
        <v>wearables</v>
      </c>
      <c r="S1008" s="14">
        <f t="shared" si="103"/>
        <v>41977.040185185186</v>
      </c>
      <c r="T1008" s="14">
        <f t="shared" si="10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1"/>
        <v>0.44319999999999998</v>
      </c>
      <c r="P1009" s="9">
        <f t="shared" si="102"/>
        <v>174.94736842105263</v>
      </c>
      <c r="Q1009" s="8" t="str">
        <f t="shared" si="105"/>
        <v>technology</v>
      </c>
      <c r="R1009" s="8" t="str">
        <f t="shared" si="106"/>
        <v>wearables</v>
      </c>
      <c r="S1009" s="14">
        <f t="shared" si="103"/>
        <v>42676.583599537036</v>
      </c>
      <c r="T1009" s="14">
        <f t="shared" si="10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1"/>
        <v>2.6737967914438501E-3</v>
      </c>
      <c r="P1010" s="9">
        <f t="shared" si="102"/>
        <v>250</v>
      </c>
      <c r="Q1010" s="8" t="str">
        <f t="shared" si="105"/>
        <v>technology</v>
      </c>
      <c r="R1010" s="8" t="str">
        <f t="shared" si="106"/>
        <v>wearables</v>
      </c>
      <c r="S1010" s="14">
        <f t="shared" si="103"/>
        <v>42702.809201388889</v>
      </c>
      <c r="T1010" s="14">
        <f t="shared" si="10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1"/>
        <v>0.1313</v>
      </c>
      <c r="P1011" s="9">
        <f t="shared" si="102"/>
        <v>65</v>
      </c>
      <c r="Q1011" s="8" t="str">
        <f t="shared" si="105"/>
        <v>technology</v>
      </c>
      <c r="R1011" s="8" t="str">
        <f t="shared" si="106"/>
        <v>wearables</v>
      </c>
      <c r="S1011" s="14">
        <f t="shared" si="103"/>
        <v>42510.604699074072</v>
      </c>
      <c r="T1011" s="14">
        <f t="shared" si="10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1"/>
        <v>1.9088937093275488E-3</v>
      </c>
      <c r="P1012" s="9">
        <f t="shared" si="102"/>
        <v>55</v>
      </c>
      <c r="Q1012" s="8" t="str">
        <f t="shared" si="105"/>
        <v>technology</v>
      </c>
      <c r="R1012" s="8" t="str">
        <f t="shared" si="106"/>
        <v>wearables</v>
      </c>
      <c r="S1012" s="14">
        <f t="shared" si="103"/>
        <v>42561.829421296294</v>
      </c>
      <c r="T1012" s="14">
        <f t="shared" si="10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1"/>
        <v>3.7499999999999999E-3</v>
      </c>
      <c r="P1013" s="9">
        <f t="shared" si="102"/>
        <v>75</v>
      </c>
      <c r="Q1013" s="8" t="str">
        <f t="shared" si="105"/>
        <v>technology</v>
      </c>
      <c r="R1013" s="8" t="str">
        <f t="shared" si="106"/>
        <v>wearables</v>
      </c>
      <c r="S1013" s="14">
        <f t="shared" si="103"/>
        <v>41946.898090277777</v>
      </c>
      <c r="T1013" s="14">
        <f t="shared" si="10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1"/>
        <v>215.35021</v>
      </c>
      <c r="P1014" s="9">
        <f t="shared" si="102"/>
        <v>1389.3561935483872</v>
      </c>
      <c r="Q1014" s="8" t="str">
        <f t="shared" si="105"/>
        <v>technology</v>
      </c>
      <c r="R1014" s="8" t="str">
        <f t="shared" si="106"/>
        <v>wearables</v>
      </c>
      <c r="S1014" s="14">
        <f t="shared" si="103"/>
        <v>42714.440416666665</v>
      </c>
      <c r="T1014" s="14">
        <f t="shared" si="10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1"/>
        <v>0.34527999999999998</v>
      </c>
      <c r="P1015" s="9">
        <f t="shared" si="102"/>
        <v>95.911111111111111</v>
      </c>
      <c r="Q1015" s="8" t="str">
        <f t="shared" si="105"/>
        <v>technology</v>
      </c>
      <c r="R1015" s="8" t="str">
        <f t="shared" si="106"/>
        <v>wearables</v>
      </c>
      <c r="S1015" s="14">
        <f t="shared" si="103"/>
        <v>42339.833981481483</v>
      </c>
      <c r="T1015" s="14">
        <f t="shared" si="10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1"/>
        <v>0.30599999999999999</v>
      </c>
      <c r="P1016" s="9">
        <f t="shared" si="102"/>
        <v>191.25</v>
      </c>
      <c r="Q1016" s="8" t="str">
        <f t="shared" si="105"/>
        <v>technology</v>
      </c>
      <c r="R1016" s="8" t="str">
        <f t="shared" si="106"/>
        <v>wearables</v>
      </c>
      <c r="S1016" s="14">
        <f t="shared" si="103"/>
        <v>41955.002488425926</v>
      </c>
      <c r="T1016" s="14">
        <f t="shared" si="10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1"/>
        <v>2.6666666666666668E-2</v>
      </c>
      <c r="P1017" s="9">
        <f t="shared" si="102"/>
        <v>40</v>
      </c>
      <c r="Q1017" s="8" t="str">
        <f t="shared" si="105"/>
        <v>technology</v>
      </c>
      <c r="R1017" s="8" t="str">
        <f t="shared" si="106"/>
        <v>wearables</v>
      </c>
      <c r="S1017" s="14">
        <f t="shared" si="103"/>
        <v>42303.878414351857</v>
      </c>
      <c r="T1017" s="14">
        <f t="shared" si="10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1"/>
        <v>2.8420000000000001E-2</v>
      </c>
      <c r="P1018" s="9">
        <f t="shared" si="102"/>
        <v>74.78947368421052</v>
      </c>
      <c r="Q1018" s="8" t="str">
        <f t="shared" si="105"/>
        <v>technology</v>
      </c>
      <c r="R1018" s="8" t="str">
        <f t="shared" si="106"/>
        <v>wearables</v>
      </c>
      <c r="S1018" s="14">
        <f t="shared" si="103"/>
        <v>42422.107129629629</v>
      </c>
      <c r="T1018" s="14">
        <f t="shared" si="10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1"/>
        <v>0.22878799999999999</v>
      </c>
      <c r="P1019" s="9">
        <f t="shared" si="102"/>
        <v>161.11830985915492</v>
      </c>
      <c r="Q1019" s="8" t="str">
        <f t="shared" si="105"/>
        <v>technology</v>
      </c>
      <c r="R1019" s="8" t="str">
        <f t="shared" si="106"/>
        <v>wearables</v>
      </c>
      <c r="S1019" s="14">
        <f t="shared" si="103"/>
        <v>42289.675173611111</v>
      </c>
      <c r="T1019" s="14">
        <f t="shared" si="10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1"/>
        <v>3.1050000000000001E-2</v>
      </c>
      <c r="P1020" s="9">
        <f t="shared" si="102"/>
        <v>88.714285714285708</v>
      </c>
      <c r="Q1020" s="8" t="str">
        <f t="shared" si="105"/>
        <v>technology</v>
      </c>
      <c r="R1020" s="8" t="str">
        <f t="shared" si="106"/>
        <v>wearables</v>
      </c>
      <c r="S1020" s="14">
        <f t="shared" si="103"/>
        <v>42535.492280092592</v>
      </c>
      <c r="T1020" s="14">
        <f t="shared" si="10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1"/>
        <v>0.47333333333333333</v>
      </c>
      <c r="P1021" s="9">
        <f t="shared" si="102"/>
        <v>53.25</v>
      </c>
      <c r="Q1021" s="8" t="str">
        <f>LEFT(N1021,10)</f>
        <v>technology</v>
      </c>
      <c r="R1021" s="8" t="str">
        <f t="shared" si="106"/>
        <v>wearables</v>
      </c>
      <c r="S1021" s="14">
        <f t="shared" si="103"/>
        <v>42009.973946759259</v>
      </c>
      <c r="T1021" s="14">
        <f t="shared" si="10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1"/>
        <v>2.0554838709677421</v>
      </c>
      <c r="P1022" s="9">
        <f t="shared" si="102"/>
        <v>106.2</v>
      </c>
      <c r="Q1022" s="8" t="str">
        <f>LEFT(N1022,5)</f>
        <v>music</v>
      </c>
      <c r="R1022" s="8" t="str">
        <f>RIGHT(N1022,16)</f>
        <v>electronic music</v>
      </c>
      <c r="S1022" s="14">
        <f t="shared" si="103"/>
        <v>42127.069548611107</v>
      </c>
      <c r="T1022" s="14">
        <f t="shared" si="10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1"/>
        <v>3.5180366666666667</v>
      </c>
      <c r="P1023" s="9">
        <f t="shared" si="102"/>
        <v>22.079728033472804</v>
      </c>
      <c r="Q1023" s="8" t="str">
        <f t="shared" ref="Q1023:Q1041" si="107">LEFT(N1023,5)</f>
        <v>music</v>
      </c>
      <c r="R1023" s="8" t="str">
        <f t="shared" ref="R1023:R1041" si="108">RIGHT(N1023,16)</f>
        <v>electronic music</v>
      </c>
      <c r="S1023" s="14">
        <f t="shared" si="103"/>
        <v>42271.251979166671</v>
      </c>
      <c r="T1023" s="14">
        <f t="shared" si="10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1"/>
        <v>1.149</v>
      </c>
      <c r="P1024" s="9">
        <f t="shared" si="102"/>
        <v>31.054054054054053</v>
      </c>
      <c r="Q1024" s="8" t="str">
        <f t="shared" si="107"/>
        <v>music</v>
      </c>
      <c r="R1024" s="8" t="str">
        <f t="shared" si="108"/>
        <v>electronic music</v>
      </c>
      <c r="S1024" s="14">
        <f t="shared" si="103"/>
        <v>42111.646724537044</v>
      </c>
      <c r="T1024" s="14">
        <f t="shared" si="10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1"/>
        <v>2.3715000000000002</v>
      </c>
      <c r="P1025" s="9">
        <f t="shared" si="102"/>
        <v>36.206106870229007</v>
      </c>
      <c r="Q1025" s="8" t="str">
        <f t="shared" si="107"/>
        <v>music</v>
      </c>
      <c r="R1025" s="8" t="str">
        <f t="shared" si="108"/>
        <v>electronic music</v>
      </c>
      <c r="S1025" s="14">
        <f t="shared" si="103"/>
        <v>42145.919687500005</v>
      </c>
      <c r="T1025" s="14">
        <f t="shared" si="10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1"/>
        <v>1.1863774999999999</v>
      </c>
      <c r="P1026" s="9">
        <f t="shared" si="102"/>
        <v>388.9762295081967</v>
      </c>
      <c r="Q1026" s="8" t="str">
        <f t="shared" si="107"/>
        <v>music</v>
      </c>
      <c r="R1026" s="8" t="str">
        <f t="shared" si="108"/>
        <v>electronic music</v>
      </c>
      <c r="S1026" s="14">
        <f t="shared" si="103"/>
        <v>42370.580590277779</v>
      </c>
      <c r="T1026" s="14">
        <f t="shared" si="10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9">E1027/D1027</f>
        <v>1.099283142857143</v>
      </c>
      <c r="P1027" s="9">
        <f t="shared" ref="P1027:P1090" si="110">IFERROR(E1027/L1027, 0)</f>
        <v>71.848571428571432</v>
      </c>
      <c r="Q1027" s="8" t="str">
        <f t="shared" si="107"/>
        <v>music</v>
      </c>
      <c r="R1027" s="8" t="str">
        <f t="shared" si="108"/>
        <v>electronic music</v>
      </c>
      <c r="S1027" s="14">
        <f t="shared" ref="S1027:S1090" si="111">(((J1027/60)/60)/24)+DATE(1970,1,1)</f>
        <v>42049.833761574075</v>
      </c>
      <c r="T1027" s="14">
        <f t="shared" ref="T1027:T1090" si="11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9"/>
        <v>1.0000828571428571</v>
      </c>
      <c r="P1028" s="9">
        <f t="shared" si="110"/>
        <v>57.381803278688523</v>
      </c>
      <c r="Q1028" s="8" t="str">
        <f t="shared" si="107"/>
        <v>music</v>
      </c>
      <c r="R1028" s="8" t="str">
        <f t="shared" si="108"/>
        <v>electronic music</v>
      </c>
      <c r="S1028" s="14">
        <f t="shared" si="111"/>
        <v>42426.407592592594</v>
      </c>
      <c r="T1028" s="14">
        <f t="shared" si="11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9"/>
        <v>1.0309292094387414</v>
      </c>
      <c r="P1029" s="9">
        <f t="shared" si="110"/>
        <v>69.666666666666671</v>
      </c>
      <c r="Q1029" s="8" t="str">
        <f t="shared" si="107"/>
        <v>music</v>
      </c>
      <c r="R1029" s="8" t="str">
        <f t="shared" si="108"/>
        <v>electronic music</v>
      </c>
      <c r="S1029" s="14">
        <f t="shared" si="111"/>
        <v>41905.034108796295</v>
      </c>
      <c r="T1029" s="14">
        <f t="shared" si="11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9"/>
        <v>1.1727000000000001</v>
      </c>
      <c r="P1030" s="9">
        <f t="shared" si="110"/>
        <v>45.988235294117644</v>
      </c>
      <c r="Q1030" s="8" t="str">
        <f t="shared" si="107"/>
        <v>music</v>
      </c>
      <c r="R1030" s="8" t="str">
        <f t="shared" si="108"/>
        <v>electronic music</v>
      </c>
      <c r="S1030" s="14">
        <f t="shared" si="111"/>
        <v>42755.627372685187</v>
      </c>
      <c r="T1030" s="14">
        <f t="shared" si="11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9"/>
        <v>1.1175999999999999</v>
      </c>
      <c r="P1031" s="9">
        <f t="shared" si="110"/>
        <v>79.262411347517727</v>
      </c>
      <c r="Q1031" s="8" t="str">
        <f t="shared" si="107"/>
        <v>music</v>
      </c>
      <c r="R1031" s="8" t="str">
        <f t="shared" si="108"/>
        <v>electronic music</v>
      </c>
      <c r="S1031" s="14">
        <f t="shared" si="111"/>
        <v>42044.711886574078</v>
      </c>
      <c r="T1031" s="14">
        <f t="shared" si="11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9"/>
        <v>3.4209999999999998</v>
      </c>
      <c r="P1032" s="9">
        <f t="shared" si="110"/>
        <v>43.031446540880502</v>
      </c>
      <c r="Q1032" s="8" t="str">
        <f t="shared" si="107"/>
        <v>music</v>
      </c>
      <c r="R1032" s="8" t="str">
        <f t="shared" si="108"/>
        <v>electronic music</v>
      </c>
      <c r="S1032" s="14">
        <f t="shared" si="111"/>
        <v>42611.483206018514</v>
      </c>
      <c r="T1032" s="14">
        <f t="shared" si="11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9"/>
        <v>1.0740000000000001</v>
      </c>
      <c r="P1033" s="9">
        <f t="shared" si="110"/>
        <v>108.48484848484848</v>
      </c>
      <c r="Q1033" s="8" t="str">
        <f t="shared" si="107"/>
        <v>music</v>
      </c>
      <c r="R1033" s="8" t="str">
        <f t="shared" si="108"/>
        <v>electronic music</v>
      </c>
      <c r="S1033" s="14">
        <f t="shared" si="111"/>
        <v>42324.764004629629</v>
      </c>
      <c r="T1033" s="14">
        <f t="shared" si="112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9"/>
        <v>1.0849703703703704</v>
      </c>
      <c r="P1034" s="9">
        <f t="shared" si="110"/>
        <v>61.029583333333335</v>
      </c>
      <c r="Q1034" s="8" t="str">
        <f t="shared" si="107"/>
        <v>music</v>
      </c>
      <c r="R1034" s="8" t="str">
        <f t="shared" si="108"/>
        <v>electronic music</v>
      </c>
      <c r="S1034" s="14">
        <f t="shared" si="111"/>
        <v>42514.666956018518</v>
      </c>
      <c r="T1034" s="14">
        <f t="shared" si="11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9"/>
        <v>1.0286144578313252</v>
      </c>
      <c r="P1035" s="9">
        <f t="shared" si="110"/>
        <v>50.592592592592595</v>
      </c>
      <c r="Q1035" s="8" t="str">
        <f t="shared" si="107"/>
        <v>music</v>
      </c>
      <c r="R1035" s="8" t="str">
        <f t="shared" si="108"/>
        <v>electronic music</v>
      </c>
      <c r="S1035" s="14">
        <f t="shared" si="111"/>
        <v>42688.732407407413</v>
      </c>
      <c r="T1035" s="14">
        <f t="shared" si="11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9"/>
        <v>1.3000180000000001</v>
      </c>
      <c r="P1036" s="9">
        <f t="shared" si="110"/>
        <v>39.157168674698795</v>
      </c>
      <c r="Q1036" s="8" t="str">
        <f t="shared" si="107"/>
        <v>music</v>
      </c>
      <c r="R1036" s="8" t="str">
        <f t="shared" si="108"/>
        <v>electronic music</v>
      </c>
      <c r="S1036" s="14">
        <f t="shared" si="111"/>
        <v>42555.166712962964</v>
      </c>
      <c r="T1036" s="14">
        <f t="shared" si="11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9"/>
        <v>1.0765217391304347</v>
      </c>
      <c r="P1037" s="9">
        <f t="shared" si="110"/>
        <v>65.15789473684211</v>
      </c>
      <c r="Q1037" s="8" t="str">
        <f t="shared" si="107"/>
        <v>music</v>
      </c>
      <c r="R1037" s="8" t="str">
        <f t="shared" si="108"/>
        <v>electronic music</v>
      </c>
      <c r="S1037" s="14">
        <f t="shared" si="111"/>
        <v>42016.641435185185</v>
      </c>
      <c r="T1037" s="14">
        <f t="shared" si="11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9"/>
        <v>1.1236044444444444</v>
      </c>
      <c r="P1038" s="9">
        <f t="shared" si="110"/>
        <v>23.963127962085309</v>
      </c>
      <c r="Q1038" s="8" t="str">
        <f t="shared" si="107"/>
        <v>music</v>
      </c>
      <c r="R1038" s="8" t="str">
        <f t="shared" si="108"/>
        <v>electronic music</v>
      </c>
      <c r="S1038" s="14">
        <f t="shared" si="111"/>
        <v>41249.448958333334</v>
      </c>
      <c r="T1038" s="14">
        <f t="shared" si="11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9"/>
        <v>1.0209999999999999</v>
      </c>
      <c r="P1039" s="9">
        <f t="shared" si="110"/>
        <v>48.61904761904762</v>
      </c>
      <c r="Q1039" s="8" t="str">
        <f t="shared" si="107"/>
        <v>music</v>
      </c>
      <c r="R1039" s="8" t="str">
        <f t="shared" si="108"/>
        <v>electronic music</v>
      </c>
      <c r="S1039" s="14">
        <f t="shared" si="111"/>
        <v>42119.822476851856</v>
      </c>
      <c r="T1039" s="14">
        <f t="shared" si="11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9"/>
        <v>1.4533333333333334</v>
      </c>
      <c r="P1040" s="9">
        <f t="shared" si="110"/>
        <v>35.73770491803279</v>
      </c>
      <c r="Q1040" s="8" t="str">
        <f t="shared" si="107"/>
        <v>music</v>
      </c>
      <c r="R1040" s="8" t="str">
        <f t="shared" si="108"/>
        <v>electronic music</v>
      </c>
      <c r="S1040" s="14">
        <f t="shared" si="111"/>
        <v>42418.231747685189</v>
      </c>
      <c r="T1040" s="14">
        <f t="shared" si="11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9"/>
        <v>1.282</v>
      </c>
      <c r="P1041" s="9">
        <f t="shared" si="110"/>
        <v>21.366666666666667</v>
      </c>
      <c r="Q1041" s="8" t="str">
        <f t="shared" si="107"/>
        <v>music</v>
      </c>
      <c r="R1041" s="8" t="str">
        <f t="shared" si="108"/>
        <v>electronic music</v>
      </c>
      <c r="S1041" s="14">
        <f t="shared" si="111"/>
        <v>42692.109328703707</v>
      </c>
      <c r="T1041" s="14">
        <f t="shared" si="11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9"/>
        <v>2.9411764705882353E-3</v>
      </c>
      <c r="P1042" s="9">
        <f t="shared" si="110"/>
        <v>250</v>
      </c>
      <c r="Q1042" s="8" t="str">
        <f>LEFT(N1042,10)</f>
        <v>journalism</v>
      </c>
      <c r="R1042" s="8" t="str">
        <f>RIGHT(N1042,5)</f>
        <v>audio</v>
      </c>
      <c r="S1042" s="14">
        <f t="shared" si="111"/>
        <v>42579.708437499998</v>
      </c>
      <c r="T1042" s="14">
        <f t="shared" si="11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9"/>
        <v>0</v>
      </c>
      <c r="P1043" s="9">
        <f t="shared" si="110"/>
        <v>0</v>
      </c>
      <c r="Q1043" s="8" t="str">
        <f t="shared" ref="Q1043:Q1065" si="113">LEFT(N1043,10)</f>
        <v>journalism</v>
      </c>
      <c r="R1043" s="8" t="str">
        <f t="shared" ref="R1043:R1065" si="114">RIGHT(N1043,5)</f>
        <v>audio</v>
      </c>
      <c r="S1043" s="14">
        <f t="shared" si="111"/>
        <v>41831.060092592597</v>
      </c>
      <c r="T1043" s="14">
        <f t="shared" si="112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9"/>
        <v>1.5384615384615385E-2</v>
      </c>
      <c r="P1044" s="9">
        <f t="shared" si="110"/>
        <v>10</v>
      </c>
      <c r="Q1044" s="8" t="str">
        <f t="shared" si="113"/>
        <v>journalism</v>
      </c>
      <c r="R1044" s="8" t="str">
        <f t="shared" si="114"/>
        <v>audio</v>
      </c>
      <c r="S1044" s="14">
        <f t="shared" si="111"/>
        <v>41851.696157407408</v>
      </c>
      <c r="T1044" s="14">
        <f t="shared" si="11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9"/>
        <v>8.5370000000000001E-2</v>
      </c>
      <c r="P1045" s="9">
        <f t="shared" si="110"/>
        <v>29.236301369863014</v>
      </c>
      <c r="Q1045" s="8" t="str">
        <f t="shared" si="113"/>
        <v>journalism</v>
      </c>
      <c r="R1045" s="8" t="str">
        <f t="shared" si="114"/>
        <v>audio</v>
      </c>
      <c r="S1045" s="14">
        <f t="shared" si="111"/>
        <v>42114.252951388888</v>
      </c>
      <c r="T1045" s="14">
        <f t="shared" si="11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9"/>
        <v>8.571428571428571E-4</v>
      </c>
      <c r="P1046" s="9">
        <f t="shared" si="110"/>
        <v>3</v>
      </c>
      <c r="Q1046" s="8" t="str">
        <f t="shared" si="113"/>
        <v>journalism</v>
      </c>
      <c r="R1046" s="8" t="str">
        <f t="shared" si="114"/>
        <v>audio</v>
      </c>
      <c r="S1046" s="14">
        <f t="shared" si="111"/>
        <v>42011.925937499997</v>
      </c>
      <c r="T1046" s="14">
        <f t="shared" si="11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9"/>
        <v>2.6599999999999999E-2</v>
      </c>
      <c r="P1047" s="9">
        <f t="shared" si="110"/>
        <v>33.25</v>
      </c>
      <c r="Q1047" s="8" t="str">
        <f t="shared" si="113"/>
        <v>journalism</v>
      </c>
      <c r="R1047" s="8" t="str">
        <f t="shared" si="114"/>
        <v>audio</v>
      </c>
      <c r="S1047" s="14">
        <f t="shared" si="111"/>
        <v>41844.874421296299</v>
      </c>
      <c r="T1047" s="14">
        <f t="shared" si="112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9"/>
        <v>0</v>
      </c>
      <c r="P1048" s="9">
        <f t="shared" si="110"/>
        <v>0</v>
      </c>
      <c r="Q1048" s="8" t="str">
        <f t="shared" si="113"/>
        <v>journalism</v>
      </c>
      <c r="R1048" s="8" t="str">
        <f t="shared" si="114"/>
        <v>audio</v>
      </c>
      <c r="S1048" s="14">
        <f t="shared" si="111"/>
        <v>42319.851388888885</v>
      </c>
      <c r="T1048" s="14">
        <f t="shared" si="11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9"/>
        <v>5.0000000000000001E-4</v>
      </c>
      <c r="P1049" s="9">
        <f t="shared" si="110"/>
        <v>1</v>
      </c>
      <c r="Q1049" s="8" t="str">
        <f t="shared" si="113"/>
        <v>journalism</v>
      </c>
      <c r="R1049" s="8" t="str">
        <f t="shared" si="114"/>
        <v>audio</v>
      </c>
      <c r="S1049" s="14">
        <f t="shared" si="111"/>
        <v>41918.818460648145</v>
      </c>
      <c r="T1049" s="14">
        <f t="shared" si="112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9"/>
        <v>1.4133333333333333E-2</v>
      </c>
      <c r="P1050" s="9">
        <f t="shared" si="110"/>
        <v>53</v>
      </c>
      <c r="Q1050" s="8" t="str">
        <f t="shared" si="113"/>
        <v>journalism</v>
      </c>
      <c r="R1050" s="8" t="str">
        <f t="shared" si="114"/>
        <v>audio</v>
      </c>
      <c r="S1050" s="14">
        <f t="shared" si="111"/>
        <v>42598.053113425922</v>
      </c>
      <c r="T1050" s="14">
        <f t="shared" si="112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9"/>
        <v>0</v>
      </c>
      <c r="P1051" s="9">
        <f t="shared" si="110"/>
        <v>0</v>
      </c>
      <c r="Q1051" s="8" t="str">
        <f t="shared" si="113"/>
        <v>journalism</v>
      </c>
      <c r="R1051" s="8" t="str">
        <f t="shared" si="114"/>
        <v>audio</v>
      </c>
      <c r="S1051" s="14">
        <f t="shared" si="111"/>
        <v>42382.431076388893</v>
      </c>
      <c r="T1051" s="14">
        <f t="shared" si="11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9"/>
        <v>0</v>
      </c>
      <c r="P1052" s="9">
        <f t="shared" si="110"/>
        <v>0</v>
      </c>
      <c r="Q1052" s="8" t="str">
        <f t="shared" si="113"/>
        <v>journalism</v>
      </c>
      <c r="R1052" s="8" t="str">
        <f t="shared" si="114"/>
        <v>audio</v>
      </c>
      <c r="S1052" s="14">
        <f t="shared" si="111"/>
        <v>42231.7971875</v>
      </c>
      <c r="T1052" s="14">
        <f t="shared" si="11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9"/>
        <v>0</v>
      </c>
      <c r="P1053" s="9">
        <f t="shared" si="110"/>
        <v>0</v>
      </c>
      <c r="Q1053" s="8" t="str">
        <f t="shared" si="113"/>
        <v>journalism</v>
      </c>
      <c r="R1053" s="8" t="str">
        <f t="shared" si="114"/>
        <v>audio</v>
      </c>
      <c r="S1053" s="14">
        <f t="shared" si="111"/>
        <v>41850.014178240745</v>
      </c>
      <c r="T1053" s="14">
        <f t="shared" si="11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9"/>
        <v>0</v>
      </c>
      <c r="P1054" s="9">
        <f t="shared" si="110"/>
        <v>0</v>
      </c>
      <c r="Q1054" s="8" t="str">
        <f t="shared" si="113"/>
        <v>journalism</v>
      </c>
      <c r="R1054" s="8" t="str">
        <f t="shared" si="114"/>
        <v>audio</v>
      </c>
      <c r="S1054" s="14">
        <f t="shared" si="111"/>
        <v>42483.797395833331</v>
      </c>
      <c r="T1054" s="14">
        <f t="shared" si="11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9"/>
        <v>0.01</v>
      </c>
      <c r="P1055" s="9">
        <f t="shared" si="110"/>
        <v>15</v>
      </c>
      <c r="Q1055" s="8" t="str">
        <f t="shared" si="113"/>
        <v>journalism</v>
      </c>
      <c r="R1055" s="8" t="str">
        <f t="shared" si="114"/>
        <v>audio</v>
      </c>
      <c r="S1055" s="14">
        <f t="shared" si="111"/>
        <v>42775.172824074078</v>
      </c>
      <c r="T1055" s="14">
        <f t="shared" si="11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9"/>
        <v>0</v>
      </c>
      <c r="P1056" s="9">
        <f t="shared" si="110"/>
        <v>0</v>
      </c>
      <c r="Q1056" s="8" t="str">
        <f t="shared" si="113"/>
        <v>journalism</v>
      </c>
      <c r="R1056" s="8" t="str">
        <f t="shared" si="114"/>
        <v>audio</v>
      </c>
      <c r="S1056" s="14">
        <f t="shared" si="111"/>
        <v>41831.851840277777</v>
      </c>
      <c r="T1056" s="14">
        <f t="shared" si="112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9"/>
        <v>0</v>
      </c>
      <c r="P1057" s="9">
        <f t="shared" si="110"/>
        <v>0</v>
      </c>
      <c r="Q1057" s="8" t="str">
        <f t="shared" si="113"/>
        <v>journalism</v>
      </c>
      <c r="R1057" s="8" t="str">
        <f t="shared" si="114"/>
        <v>audio</v>
      </c>
      <c r="S1057" s="14">
        <f t="shared" si="111"/>
        <v>42406.992418981477</v>
      </c>
      <c r="T1057" s="14">
        <f t="shared" si="11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9"/>
        <v>0</v>
      </c>
      <c r="P1058" s="9">
        <f t="shared" si="110"/>
        <v>0</v>
      </c>
      <c r="Q1058" s="8" t="str">
        <f t="shared" si="113"/>
        <v>journalism</v>
      </c>
      <c r="R1058" s="8" t="str">
        <f t="shared" si="114"/>
        <v>audio</v>
      </c>
      <c r="S1058" s="14">
        <f t="shared" si="111"/>
        <v>42058.719641203701</v>
      </c>
      <c r="T1058" s="14">
        <f t="shared" si="11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9"/>
        <v>0</v>
      </c>
      <c r="P1059" s="9">
        <f t="shared" si="110"/>
        <v>0</v>
      </c>
      <c r="Q1059" s="8" t="str">
        <f t="shared" si="113"/>
        <v>journalism</v>
      </c>
      <c r="R1059" s="8" t="str">
        <f t="shared" si="114"/>
        <v>audio</v>
      </c>
      <c r="S1059" s="14">
        <f t="shared" si="111"/>
        <v>42678.871331018512</v>
      </c>
      <c r="T1059" s="14">
        <f t="shared" si="11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9"/>
        <v>0</v>
      </c>
      <c r="P1060" s="9">
        <f t="shared" si="110"/>
        <v>0</v>
      </c>
      <c r="Q1060" s="8" t="str">
        <f t="shared" si="113"/>
        <v>journalism</v>
      </c>
      <c r="R1060" s="8" t="str">
        <f t="shared" si="114"/>
        <v>audio</v>
      </c>
      <c r="S1060" s="14">
        <f t="shared" si="111"/>
        <v>42047.900960648149</v>
      </c>
      <c r="T1060" s="14">
        <f t="shared" si="112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9"/>
        <v>0</v>
      </c>
      <c r="P1061" s="9">
        <f t="shared" si="110"/>
        <v>0</v>
      </c>
      <c r="Q1061" s="8" t="str">
        <f t="shared" si="113"/>
        <v>journalism</v>
      </c>
      <c r="R1061" s="8" t="str">
        <f t="shared" si="114"/>
        <v>audio</v>
      </c>
      <c r="S1061" s="14">
        <f t="shared" si="111"/>
        <v>42046.79</v>
      </c>
      <c r="T1061" s="14">
        <f t="shared" si="11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9"/>
        <v>0.01</v>
      </c>
      <c r="P1062" s="9">
        <f t="shared" si="110"/>
        <v>50</v>
      </c>
      <c r="Q1062" s="8" t="str">
        <f t="shared" si="113"/>
        <v>journalism</v>
      </c>
      <c r="R1062" s="8" t="str">
        <f t="shared" si="114"/>
        <v>audio</v>
      </c>
      <c r="S1062" s="14">
        <f t="shared" si="111"/>
        <v>42079.913113425922</v>
      </c>
      <c r="T1062" s="14">
        <f t="shared" si="11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9"/>
        <v>0</v>
      </c>
      <c r="P1063" s="9">
        <f t="shared" si="110"/>
        <v>0</v>
      </c>
      <c r="Q1063" s="8" t="str">
        <f t="shared" si="113"/>
        <v>journalism</v>
      </c>
      <c r="R1063" s="8" t="str">
        <f t="shared" si="114"/>
        <v>audio</v>
      </c>
      <c r="S1063" s="14">
        <f t="shared" si="111"/>
        <v>42432.276712962965</v>
      </c>
      <c r="T1063" s="14">
        <f t="shared" si="11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9"/>
        <v>0.95477386934673369</v>
      </c>
      <c r="P1064" s="9">
        <f t="shared" si="110"/>
        <v>47.5</v>
      </c>
      <c r="Q1064" s="8" t="str">
        <f t="shared" si="113"/>
        <v>journalism</v>
      </c>
      <c r="R1064" s="8" t="str">
        <f t="shared" si="114"/>
        <v>audio</v>
      </c>
      <c r="S1064" s="14">
        <f t="shared" si="111"/>
        <v>42556.807187500002</v>
      </c>
      <c r="T1064" s="14">
        <f t="shared" si="11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9"/>
        <v>0</v>
      </c>
      <c r="P1065" s="9">
        <f t="shared" si="110"/>
        <v>0</v>
      </c>
      <c r="Q1065" s="8" t="str">
        <f t="shared" si="113"/>
        <v>journalism</v>
      </c>
      <c r="R1065" s="8" t="str">
        <f t="shared" si="114"/>
        <v>audio</v>
      </c>
      <c r="S1065" s="14">
        <f t="shared" si="111"/>
        <v>42583.030810185184</v>
      </c>
      <c r="T1065" s="14">
        <f t="shared" si="112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9"/>
        <v>8.9744444444444446E-2</v>
      </c>
      <c r="P1066" s="9">
        <f t="shared" si="110"/>
        <v>65.666666666666671</v>
      </c>
      <c r="Q1066" s="8" t="str">
        <f>LEFT(N1066,5)</f>
        <v>games</v>
      </c>
      <c r="R1066" s="8" t="str">
        <f>RIGHT(N1066,11)</f>
        <v>video games</v>
      </c>
      <c r="S1066" s="14">
        <f t="shared" si="111"/>
        <v>41417.228043981479</v>
      </c>
      <c r="T1066" s="14">
        <f t="shared" si="11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9"/>
        <v>2.7E-2</v>
      </c>
      <c r="P1067" s="9">
        <f t="shared" si="110"/>
        <v>16.2</v>
      </c>
      <c r="Q1067" s="8" t="str">
        <f t="shared" ref="Q1067:Q1130" si="115">LEFT(N1067,5)</f>
        <v>games</v>
      </c>
      <c r="R1067" s="8" t="str">
        <f t="shared" ref="R1067:R1125" si="116">RIGHT(N1067,11)</f>
        <v>video games</v>
      </c>
      <c r="S1067" s="14">
        <f t="shared" si="111"/>
        <v>41661.381041666667</v>
      </c>
      <c r="T1067" s="14">
        <f t="shared" si="11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9"/>
        <v>3.3673333333333333E-2</v>
      </c>
      <c r="P1068" s="9">
        <f t="shared" si="110"/>
        <v>34.128378378378379</v>
      </c>
      <c r="Q1068" s="8" t="str">
        <f t="shared" si="115"/>
        <v>games</v>
      </c>
      <c r="R1068" s="8" t="str">
        <f t="shared" si="116"/>
        <v>video games</v>
      </c>
      <c r="S1068" s="14">
        <f t="shared" si="111"/>
        <v>41445.962754629632</v>
      </c>
      <c r="T1068" s="14">
        <f t="shared" si="11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9"/>
        <v>0.26</v>
      </c>
      <c r="P1069" s="9">
        <f t="shared" si="110"/>
        <v>13</v>
      </c>
      <c r="Q1069" s="8" t="str">
        <f t="shared" si="115"/>
        <v>games</v>
      </c>
      <c r="R1069" s="8" t="str">
        <f t="shared" si="116"/>
        <v>video games</v>
      </c>
      <c r="S1069" s="14">
        <f t="shared" si="111"/>
        <v>41599.855682870373</v>
      </c>
      <c r="T1069" s="14">
        <f t="shared" si="11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9"/>
        <v>1.5E-3</v>
      </c>
      <c r="P1070" s="9">
        <f t="shared" si="110"/>
        <v>11.25</v>
      </c>
      <c r="Q1070" s="8" t="str">
        <f t="shared" si="115"/>
        <v>games</v>
      </c>
      <c r="R1070" s="8" t="str">
        <f t="shared" si="116"/>
        <v>video games</v>
      </c>
      <c r="S1070" s="14">
        <f t="shared" si="111"/>
        <v>42440.371111111104</v>
      </c>
      <c r="T1070" s="14">
        <f t="shared" si="11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9"/>
        <v>0.38636363636363635</v>
      </c>
      <c r="P1071" s="9">
        <f t="shared" si="110"/>
        <v>40.476190476190474</v>
      </c>
      <c r="Q1071" s="8" t="str">
        <f t="shared" si="115"/>
        <v>games</v>
      </c>
      <c r="R1071" s="8" t="str">
        <f t="shared" si="116"/>
        <v>video games</v>
      </c>
      <c r="S1071" s="14">
        <f t="shared" si="111"/>
        <v>41572.229849537034</v>
      </c>
      <c r="T1071" s="14">
        <f t="shared" si="11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9"/>
        <v>7.0000000000000001E-3</v>
      </c>
      <c r="P1072" s="9">
        <f t="shared" si="110"/>
        <v>35</v>
      </c>
      <c r="Q1072" s="8" t="str">
        <f t="shared" si="115"/>
        <v>games</v>
      </c>
      <c r="R1072" s="8" t="str">
        <f t="shared" si="116"/>
        <v>video games</v>
      </c>
      <c r="S1072" s="14">
        <f t="shared" si="111"/>
        <v>41163.011828703704</v>
      </c>
      <c r="T1072" s="14">
        <f t="shared" si="11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9"/>
        <v>0</v>
      </c>
      <c r="P1073" s="9">
        <f t="shared" si="110"/>
        <v>0</v>
      </c>
      <c r="Q1073" s="8" t="str">
        <f t="shared" si="115"/>
        <v>games</v>
      </c>
      <c r="R1073" s="8" t="str">
        <f t="shared" si="116"/>
        <v>video games</v>
      </c>
      <c r="S1073" s="14">
        <f t="shared" si="111"/>
        <v>42295.753391203703</v>
      </c>
      <c r="T1073" s="14">
        <f t="shared" si="11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9"/>
        <v>6.8000000000000005E-4</v>
      </c>
      <c r="P1074" s="9">
        <f t="shared" si="110"/>
        <v>12.75</v>
      </c>
      <c r="Q1074" s="8" t="str">
        <f t="shared" si="115"/>
        <v>games</v>
      </c>
      <c r="R1074" s="8" t="str">
        <f t="shared" si="116"/>
        <v>video games</v>
      </c>
      <c r="S1074" s="14">
        <f t="shared" si="111"/>
        <v>41645.832141203704</v>
      </c>
      <c r="T1074" s="14">
        <f t="shared" si="11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9"/>
        <v>1.3333333333333334E-2</v>
      </c>
      <c r="P1075" s="9">
        <f t="shared" si="110"/>
        <v>10</v>
      </c>
      <c r="Q1075" s="8" t="str">
        <f t="shared" si="115"/>
        <v>games</v>
      </c>
      <c r="R1075" s="8" t="str">
        <f t="shared" si="116"/>
        <v>video games</v>
      </c>
      <c r="S1075" s="14">
        <f t="shared" si="111"/>
        <v>40802.964594907404</v>
      </c>
      <c r="T1075" s="14">
        <f t="shared" si="11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9"/>
        <v>6.3092592592592589E-2</v>
      </c>
      <c r="P1076" s="9">
        <f t="shared" si="110"/>
        <v>113.56666666666666</v>
      </c>
      <c r="Q1076" s="8" t="str">
        <f t="shared" si="115"/>
        <v>games</v>
      </c>
      <c r="R1076" s="8" t="str">
        <f t="shared" si="116"/>
        <v>video games</v>
      </c>
      <c r="S1076" s="14">
        <f t="shared" si="111"/>
        <v>41613.172974537039</v>
      </c>
      <c r="T1076" s="14">
        <f t="shared" si="11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9"/>
        <v>4.4999999999999998E-2</v>
      </c>
      <c r="P1077" s="9">
        <f t="shared" si="110"/>
        <v>15</v>
      </c>
      <c r="Q1077" s="8" t="str">
        <f t="shared" si="115"/>
        <v>games</v>
      </c>
      <c r="R1077" s="8" t="str">
        <f t="shared" si="116"/>
        <v>video games</v>
      </c>
      <c r="S1077" s="14">
        <f t="shared" si="111"/>
        <v>41005.904120370367</v>
      </c>
      <c r="T1077" s="14">
        <f t="shared" si="11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9"/>
        <v>0.62765333333333329</v>
      </c>
      <c r="P1078" s="9">
        <f t="shared" si="110"/>
        <v>48.281025641025643</v>
      </c>
      <c r="Q1078" s="8" t="str">
        <f t="shared" si="115"/>
        <v>games</v>
      </c>
      <c r="R1078" s="8" t="str">
        <f t="shared" si="116"/>
        <v>video games</v>
      </c>
      <c r="S1078" s="14">
        <f t="shared" si="111"/>
        <v>41838.377893518518</v>
      </c>
      <c r="T1078" s="14">
        <f t="shared" si="11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9"/>
        <v>0.29376000000000002</v>
      </c>
      <c r="P1079" s="9">
        <f t="shared" si="110"/>
        <v>43.976047904191617</v>
      </c>
      <c r="Q1079" s="8" t="str">
        <f t="shared" si="115"/>
        <v>games</v>
      </c>
      <c r="R1079" s="8" t="str">
        <f t="shared" si="116"/>
        <v>video games</v>
      </c>
      <c r="S1079" s="14">
        <f t="shared" si="111"/>
        <v>42353.16679398148</v>
      </c>
      <c r="T1079" s="14">
        <f t="shared" si="11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9"/>
        <v>7.4999999999999997E-2</v>
      </c>
      <c r="P1080" s="9">
        <f t="shared" si="110"/>
        <v>9</v>
      </c>
      <c r="Q1080" s="8" t="str">
        <f t="shared" si="115"/>
        <v>games</v>
      </c>
      <c r="R1080" s="8" t="str">
        <f t="shared" si="116"/>
        <v>video games</v>
      </c>
      <c r="S1080" s="14">
        <f t="shared" si="111"/>
        <v>40701.195844907408</v>
      </c>
      <c r="T1080" s="14">
        <f t="shared" si="11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9"/>
        <v>2.6076923076923077E-2</v>
      </c>
      <c r="P1081" s="9">
        <f t="shared" si="110"/>
        <v>37.666666666666664</v>
      </c>
      <c r="Q1081" s="8" t="str">
        <f t="shared" si="115"/>
        <v>games</v>
      </c>
      <c r="R1081" s="8" t="str">
        <f t="shared" si="116"/>
        <v>video games</v>
      </c>
      <c r="S1081" s="14">
        <f t="shared" si="111"/>
        <v>42479.566388888896</v>
      </c>
      <c r="T1081" s="14">
        <f t="shared" si="11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9"/>
        <v>9.1050000000000006E-2</v>
      </c>
      <c r="P1082" s="9">
        <f t="shared" si="110"/>
        <v>18.581632653061224</v>
      </c>
      <c r="Q1082" s="8" t="str">
        <f t="shared" si="115"/>
        <v>games</v>
      </c>
      <c r="R1082" s="8" t="str">
        <f t="shared" si="116"/>
        <v>video games</v>
      </c>
      <c r="S1082" s="14">
        <f t="shared" si="111"/>
        <v>41740.138113425928</v>
      </c>
      <c r="T1082" s="14">
        <f t="shared" si="11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9"/>
        <v>1.7647058823529413E-4</v>
      </c>
      <c r="P1083" s="9">
        <f t="shared" si="110"/>
        <v>3</v>
      </c>
      <c r="Q1083" s="8" t="str">
        <f t="shared" si="115"/>
        <v>games</v>
      </c>
      <c r="R1083" s="8" t="str">
        <f t="shared" si="116"/>
        <v>video games</v>
      </c>
      <c r="S1083" s="14">
        <f t="shared" si="111"/>
        <v>42002.926990740743</v>
      </c>
      <c r="T1083" s="14">
        <f t="shared" si="11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9"/>
        <v>5.5999999999999999E-3</v>
      </c>
      <c r="P1084" s="9">
        <f t="shared" si="110"/>
        <v>18.666666666666668</v>
      </c>
      <c r="Q1084" s="8" t="str">
        <f t="shared" si="115"/>
        <v>games</v>
      </c>
      <c r="R1084" s="8" t="str">
        <f t="shared" si="116"/>
        <v>video games</v>
      </c>
      <c r="S1084" s="14">
        <f t="shared" si="111"/>
        <v>41101.906111111115</v>
      </c>
      <c r="T1084" s="14">
        <f t="shared" si="11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9"/>
        <v>8.2000000000000007E-3</v>
      </c>
      <c r="P1085" s="9">
        <f t="shared" si="110"/>
        <v>410</v>
      </c>
      <c r="Q1085" s="8" t="str">
        <f t="shared" si="115"/>
        <v>games</v>
      </c>
      <c r="R1085" s="8" t="str">
        <f t="shared" si="116"/>
        <v>video games</v>
      </c>
      <c r="S1085" s="14">
        <f t="shared" si="111"/>
        <v>41793.659525462965</v>
      </c>
      <c r="T1085" s="14">
        <f t="shared" si="112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9"/>
        <v>0</v>
      </c>
      <c r="P1086" s="9">
        <f t="shared" si="110"/>
        <v>0</v>
      </c>
      <c r="Q1086" s="8" t="str">
        <f t="shared" si="115"/>
        <v>games</v>
      </c>
      <c r="R1086" s="8" t="str">
        <f t="shared" si="116"/>
        <v>video games</v>
      </c>
      <c r="S1086" s="14">
        <f t="shared" si="111"/>
        <v>41829.912083333329</v>
      </c>
      <c r="T1086" s="14">
        <f t="shared" si="11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9"/>
        <v>3.4200000000000001E-2</v>
      </c>
      <c r="P1087" s="9">
        <f t="shared" si="110"/>
        <v>114</v>
      </c>
      <c r="Q1087" s="8" t="str">
        <f t="shared" si="115"/>
        <v>games</v>
      </c>
      <c r="R1087" s="8" t="str">
        <f t="shared" si="116"/>
        <v>video games</v>
      </c>
      <c r="S1087" s="14">
        <f t="shared" si="111"/>
        <v>42413.671006944445</v>
      </c>
      <c r="T1087" s="14">
        <f t="shared" si="112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9"/>
        <v>8.3333333333333339E-4</v>
      </c>
      <c r="P1088" s="9">
        <f t="shared" si="110"/>
        <v>7.5</v>
      </c>
      <c r="Q1088" s="8" t="str">
        <f t="shared" si="115"/>
        <v>games</v>
      </c>
      <c r="R1088" s="8" t="str">
        <f t="shared" si="116"/>
        <v>video games</v>
      </c>
      <c r="S1088" s="14">
        <f t="shared" si="111"/>
        <v>41845.866793981484</v>
      </c>
      <c r="T1088" s="14">
        <f t="shared" si="11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9"/>
        <v>0</v>
      </c>
      <c r="P1089" s="9">
        <f t="shared" si="110"/>
        <v>0</v>
      </c>
      <c r="Q1089" s="8" t="str">
        <f t="shared" si="115"/>
        <v>games</v>
      </c>
      <c r="R1089" s="8" t="str">
        <f t="shared" si="116"/>
        <v>video games</v>
      </c>
      <c r="S1089" s="14">
        <f t="shared" si="111"/>
        <v>41775.713969907411</v>
      </c>
      <c r="T1089" s="14">
        <f t="shared" si="11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9"/>
        <v>0.14182977777777778</v>
      </c>
      <c r="P1090" s="9">
        <f t="shared" si="110"/>
        <v>43.41727891156463</v>
      </c>
      <c r="Q1090" s="8" t="str">
        <f t="shared" si="115"/>
        <v>games</v>
      </c>
      <c r="R1090" s="8" t="str">
        <f t="shared" si="116"/>
        <v>video games</v>
      </c>
      <c r="S1090" s="14">
        <f t="shared" si="111"/>
        <v>41723.799386574072</v>
      </c>
      <c r="T1090" s="14">
        <f t="shared" si="11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7">E1091/D1091</f>
        <v>7.8266666666666665E-2</v>
      </c>
      <c r="P1091" s="9">
        <f t="shared" ref="P1091:P1154" si="118">IFERROR(E1091/L1091, 0)</f>
        <v>23.959183673469386</v>
      </c>
      <c r="Q1091" s="8" t="str">
        <f t="shared" si="115"/>
        <v>games</v>
      </c>
      <c r="R1091" s="8" t="str">
        <f t="shared" si="116"/>
        <v>video games</v>
      </c>
      <c r="S1091" s="14">
        <f t="shared" ref="S1091:S1154" si="119">(((J1091/60)/60)/24)+DATE(1970,1,1)</f>
        <v>42151.189525462964</v>
      </c>
      <c r="T1091" s="14">
        <f t="shared" ref="T1091:T1154" si="12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7"/>
        <v>3.8464497269020693E-4</v>
      </c>
      <c r="P1092" s="9">
        <f t="shared" si="118"/>
        <v>5</v>
      </c>
      <c r="Q1092" s="8" t="str">
        <f t="shared" si="115"/>
        <v>games</v>
      </c>
      <c r="R1092" s="8" t="str">
        <f t="shared" si="116"/>
        <v>video games</v>
      </c>
      <c r="S1092" s="14">
        <f t="shared" si="119"/>
        <v>42123.185798611114</v>
      </c>
      <c r="T1092" s="14">
        <f t="shared" si="12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7"/>
        <v>0.125</v>
      </c>
      <c r="P1093" s="9">
        <f t="shared" si="118"/>
        <v>12.5</v>
      </c>
      <c r="Q1093" s="8" t="str">
        <f t="shared" si="115"/>
        <v>games</v>
      </c>
      <c r="R1093" s="8" t="str">
        <f t="shared" si="116"/>
        <v>video games</v>
      </c>
      <c r="S1093" s="14">
        <f t="shared" si="119"/>
        <v>42440.820277777777</v>
      </c>
      <c r="T1093" s="14">
        <f t="shared" si="12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7"/>
        <v>1.0500000000000001E-2</v>
      </c>
      <c r="P1094" s="9">
        <f t="shared" si="118"/>
        <v>3</v>
      </c>
      <c r="Q1094" s="8" t="str">
        <f t="shared" si="115"/>
        <v>games</v>
      </c>
      <c r="R1094" s="8" t="str">
        <f t="shared" si="116"/>
        <v>video games</v>
      </c>
      <c r="S1094" s="14">
        <f t="shared" si="119"/>
        <v>41250.025902777779</v>
      </c>
      <c r="T1094" s="14">
        <f t="shared" si="12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7"/>
        <v>0.14083333333333334</v>
      </c>
      <c r="P1095" s="9">
        <f t="shared" si="118"/>
        <v>10.5625</v>
      </c>
      <c r="Q1095" s="8" t="str">
        <f t="shared" si="115"/>
        <v>games</v>
      </c>
      <c r="R1095" s="8" t="str">
        <f t="shared" si="116"/>
        <v>video games</v>
      </c>
      <c r="S1095" s="14">
        <f t="shared" si="119"/>
        <v>42396.973807870367</v>
      </c>
      <c r="T1095" s="14">
        <f t="shared" si="12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7"/>
        <v>0.18300055555555556</v>
      </c>
      <c r="P1096" s="9">
        <f t="shared" si="118"/>
        <v>122.00037037037038</v>
      </c>
      <c r="Q1096" s="8" t="str">
        <f t="shared" si="115"/>
        <v>games</v>
      </c>
      <c r="R1096" s="8" t="str">
        <f t="shared" si="116"/>
        <v>video games</v>
      </c>
      <c r="S1096" s="14">
        <f t="shared" si="119"/>
        <v>40795.713344907403</v>
      </c>
      <c r="T1096" s="14">
        <f t="shared" si="12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7"/>
        <v>5.0347999999999997E-2</v>
      </c>
      <c r="P1097" s="9">
        <f t="shared" si="118"/>
        <v>267.80851063829789</v>
      </c>
      <c r="Q1097" s="8" t="str">
        <f t="shared" si="115"/>
        <v>games</v>
      </c>
      <c r="R1097" s="8" t="str">
        <f t="shared" si="116"/>
        <v>video games</v>
      </c>
      <c r="S1097" s="14">
        <f t="shared" si="119"/>
        <v>41486.537268518521</v>
      </c>
      <c r="T1097" s="14">
        <f t="shared" si="12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7"/>
        <v>0.17933333333333334</v>
      </c>
      <c r="P1098" s="9">
        <f t="shared" si="118"/>
        <v>74.206896551724142</v>
      </c>
      <c r="Q1098" s="8" t="str">
        <f t="shared" si="115"/>
        <v>games</v>
      </c>
      <c r="R1098" s="8" t="str">
        <f t="shared" si="116"/>
        <v>video games</v>
      </c>
      <c r="S1098" s="14">
        <f t="shared" si="119"/>
        <v>41885.51798611111</v>
      </c>
      <c r="T1098" s="14">
        <f t="shared" si="12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7"/>
        <v>4.6999999999999999E-4</v>
      </c>
      <c r="P1099" s="9">
        <f t="shared" si="118"/>
        <v>6.7142857142857144</v>
      </c>
      <c r="Q1099" s="8" t="str">
        <f t="shared" si="115"/>
        <v>games</v>
      </c>
      <c r="R1099" s="8" t="str">
        <f t="shared" si="116"/>
        <v>video games</v>
      </c>
      <c r="S1099" s="14">
        <f t="shared" si="119"/>
        <v>41660.792557870373</v>
      </c>
      <c r="T1099" s="14">
        <f t="shared" si="12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7"/>
        <v>7.2120000000000004E-2</v>
      </c>
      <c r="P1100" s="9">
        <f t="shared" si="118"/>
        <v>81.954545454545453</v>
      </c>
      <c r="Q1100" s="8" t="str">
        <f t="shared" si="115"/>
        <v>games</v>
      </c>
      <c r="R1100" s="8" t="str">
        <f t="shared" si="116"/>
        <v>video games</v>
      </c>
      <c r="S1100" s="14">
        <f t="shared" si="119"/>
        <v>41712.762673611112</v>
      </c>
      <c r="T1100" s="14">
        <f t="shared" si="12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7"/>
        <v>5.0000000000000001E-3</v>
      </c>
      <c r="P1101" s="9">
        <f t="shared" si="118"/>
        <v>25</v>
      </c>
      <c r="Q1101" s="8" t="str">
        <f t="shared" si="115"/>
        <v>games</v>
      </c>
      <c r="R1101" s="8" t="str">
        <f t="shared" si="116"/>
        <v>video games</v>
      </c>
      <c r="S1101" s="14">
        <f t="shared" si="119"/>
        <v>42107.836435185185</v>
      </c>
      <c r="T1101" s="14">
        <f t="shared" si="12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7"/>
        <v>2.5000000000000001E-2</v>
      </c>
      <c r="P1102" s="9">
        <f t="shared" si="118"/>
        <v>10</v>
      </c>
      <c r="Q1102" s="8" t="str">
        <f t="shared" si="115"/>
        <v>games</v>
      </c>
      <c r="R1102" s="8" t="str">
        <f t="shared" si="116"/>
        <v>video games</v>
      </c>
      <c r="S1102" s="14">
        <f t="shared" si="119"/>
        <v>42384.110775462963</v>
      </c>
      <c r="T1102" s="14">
        <f t="shared" si="12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7"/>
        <v>4.0999999999999999E-4</v>
      </c>
      <c r="P1103" s="9">
        <f t="shared" si="118"/>
        <v>6.833333333333333</v>
      </c>
      <c r="Q1103" s="8" t="str">
        <f t="shared" si="115"/>
        <v>games</v>
      </c>
      <c r="R1103" s="8" t="str">
        <f t="shared" si="116"/>
        <v>video games</v>
      </c>
      <c r="S1103" s="14">
        <f t="shared" si="119"/>
        <v>42538.77243055556</v>
      </c>
      <c r="T1103" s="14">
        <f t="shared" si="12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7"/>
        <v>5.3124999999999999E-2</v>
      </c>
      <c r="P1104" s="9">
        <f t="shared" si="118"/>
        <v>17.708333333333332</v>
      </c>
      <c r="Q1104" s="8" t="str">
        <f t="shared" si="115"/>
        <v>games</v>
      </c>
      <c r="R1104" s="8" t="str">
        <f t="shared" si="116"/>
        <v>video games</v>
      </c>
      <c r="S1104" s="14">
        <f t="shared" si="119"/>
        <v>41577.045428240745</v>
      </c>
      <c r="T1104" s="14">
        <f t="shared" si="12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7"/>
        <v>1.6199999999999999E-2</v>
      </c>
      <c r="P1105" s="9">
        <f t="shared" si="118"/>
        <v>16.2</v>
      </c>
      <c r="Q1105" s="8" t="str">
        <f t="shared" si="115"/>
        <v>games</v>
      </c>
      <c r="R1105" s="8" t="str">
        <f t="shared" si="116"/>
        <v>video games</v>
      </c>
      <c r="S1105" s="14">
        <f t="shared" si="119"/>
        <v>42479.22210648148</v>
      </c>
      <c r="T1105" s="14">
        <f t="shared" si="12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7"/>
        <v>4.9516666666666667E-2</v>
      </c>
      <c r="P1106" s="9">
        <f t="shared" si="118"/>
        <v>80.297297297297291</v>
      </c>
      <c r="Q1106" s="8" t="str">
        <f t="shared" si="115"/>
        <v>games</v>
      </c>
      <c r="R1106" s="8" t="str">
        <f t="shared" si="116"/>
        <v>video games</v>
      </c>
      <c r="S1106" s="14">
        <f t="shared" si="119"/>
        <v>41771.40996527778</v>
      </c>
      <c r="T1106" s="14">
        <f t="shared" si="12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7"/>
        <v>1.5900000000000001E-3</v>
      </c>
      <c r="P1107" s="9">
        <f t="shared" si="118"/>
        <v>71.55</v>
      </c>
      <c r="Q1107" s="8" t="str">
        <f t="shared" si="115"/>
        <v>games</v>
      </c>
      <c r="R1107" s="8" t="str">
        <f t="shared" si="116"/>
        <v>video games</v>
      </c>
      <c r="S1107" s="14">
        <f t="shared" si="119"/>
        <v>41692.135729166665</v>
      </c>
      <c r="T1107" s="14">
        <f t="shared" si="12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7"/>
        <v>0.41249999999999998</v>
      </c>
      <c r="P1108" s="9">
        <f t="shared" si="118"/>
        <v>23.571428571428573</v>
      </c>
      <c r="Q1108" s="8" t="str">
        <f t="shared" si="115"/>
        <v>games</v>
      </c>
      <c r="R1108" s="8" t="str">
        <f t="shared" si="116"/>
        <v>video games</v>
      </c>
      <c r="S1108" s="14">
        <f t="shared" si="119"/>
        <v>40973.740451388891</v>
      </c>
      <c r="T1108" s="14">
        <f t="shared" si="12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7"/>
        <v>0</v>
      </c>
      <c r="P1109" s="9">
        <f t="shared" si="118"/>
        <v>0</v>
      </c>
      <c r="Q1109" s="8" t="str">
        <f t="shared" si="115"/>
        <v>games</v>
      </c>
      <c r="R1109" s="8" t="str">
        <f t="shared" si="116"/>
        <v>video games</v>
      </c>
      <c r="S1109" s="14">
        <f t="shared" si="119"/>
        <v>41813.861388888887</v>
      </c>
      <c r="T1109" s="14">
        <f t="shared" si="12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7"/>
        <v>2.93E-2</v>
      </c>
      <c r="P1110" s="9">
        <f t="shared" si="118"/>
        <v>34.88095238095238</v>
      </c>
      <c r="Q1110" s="8" t="str">
        <f t="shared" si="115"/>
        <v>games</v>
      </c>
      <c r="R1110" s="8" t="str">
        <f t="shared" si="116"/>
        <v>video games</v>
      </c>
      <c r="S1110" s="14">
        <f t="shared" si="119"/>
        <v>40952.636979166666</v>
      </c>
      <c r="T1110" s="14">
        <f t="shared" si="12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7"/>
        <v>4.4999999999999997E-3</v>
      </c>
      <c r="P1111" s="9">
        <f t="shared" si="118"/>
        <v>15</v>
      </c>
      <c r="Q1111" s="8" t="str">
        <f t="shared" si="115"/>
        <v>games</v>
      </c>
      <c r="R1111" s="8" t="str">
        <f t="shared" si="116"/>
        <v>video games</v>
      </c>
      <c r="S1111" s="14">
        <f t="shared" si="119"/>
        <v>42662.752199074079</v>
      </c>
      <c r="T1111" s="14">
        <f t="shared" si="12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7"/>
        <v>5.1000000000000004E-3</v>
      </c>
      <c r="P1112" s="9">
        <f t="shared" si="118"/>
        <v>23.181818181818183</v>
      </c>
      <c r="Q1112" s="8" t="str">
        <f t="shared" si="115"/>
        <v>games</v>
      </c>
      <c r="R1112" s="8" t="str">
        <f t="shared" si="116"/>
        <v>video games</v>
      </c>
      <c r="S1112" s="14">
        <f t="shared" si="119"/>
        <v>41220.933124999996</v>
      </c>
      <c r="T1112" s="14">
        <f t="shared" si="12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7"/>
        <v>4.0000000000000002E-4</v>
      </c>
      <c r="P1113" s="9">
        <f t="shared" si="118"/>
        <v>1</v>
      </c>
      <c r="Q1113" s="8" t="str">
        <f t="shared" si="115"/>
        <v>games</v>
      </c>
      <c r="R1113" s="8" t="str">
        <f t="shared" si="116"/>
        <v>video games</v>
      </c>
      <c r="S1113" s="14">
        <f t="shared" si="119"/>
        <v>42347.203587962969</v>
      </c>
      <c r="T1113" s="14">
        <f t="shared" si="12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7"/>
        <v>0.35537409090909089</v>
      </c>
      <c r="P1114" s="9">
        <f t="shared" si="118"/>
        <v>100.23371794871794</v>
      </c>
      <c r="Q1114" s="8" t="str">
        <f t="shared" si="115"/>
        <v>games</v>
      </c>
      <c r="R1114" s="8" t="str">
        <f t="shared" si="116"/>
        <v>video games</v>
      </c>
      <c r="S1114" s="14">
        <f t="shared" si="119"/>
        <v>41963.759386574078</v>
      </c>
      <c r="T1114" s="14">
        <f t="shared" si="12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7"/>
        <v>5.0000000000000001E-3</v>
      </c>
      <c r="P1115" s="9">
        <f t="shared" si="118"/>
        <v>5</v>
      </c>
      <c r="Q1115" s="8" t="str">
        <f t="shared" si="115"/>
        <v>games</v>
      </c>
      <c r="R1115" s="8" t="str">
        <f t="shared" si="116"/>
        <v>video games</v>
      </c>
      <c r="S1115" s="14">
        <f t="shared" si="119"/>
        <v>41835.977083333331</v>
      </c>
      <c r="T1115" s="14">
        <f t="shared" si="12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7"/>
        <v>1.6666666666666668E-3</v>
      </c>
      <c r="P1116" s="9">
        <f t="shared" si="118"/>
        <v>3.3333333333333335</v>
      </c>
      <c r="Q1116" s="8" t="str">
        <f t="shared" si="115"/>
        <v>games</v>
      </c>
      <c r="R1116" s="8" t="str">
        <f t="shared" si="116"/>
        <v>video games</v>
      </c>
      <c r="S1116" s="14">
        <f t="shared" si="119"/>
        <v>41526.345914351856</v>
      </c>
      <c r="T1116" s="14">
        <f t="shared" si="12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7"/>
        <v>1.325E-3</v>
      </c>
      <c r="P1117" s="9">
        <f t="shared" si="118"/>
        <v>13.25</v>
      </c>
      <c r="Q1117" s="8" t="str">
        <f t="shared" si="115"/>
        <v>games</v>
      </c>
      <c r="R1117" s="8" t="str">
        <f t="shared" si="116"/>
        <v>video games</v>
      </c>
      <c r="S1117" s="14">
        <f t="shared" si="119"/>
        <v>42429.695543981477</v>
      </c>
      <c r="T1117" s="14">
        <f t="shared" si="12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7"/>
        <v>3.5704000000000004E-4</v>
      </c>
      <c r="P1118" s="9">
        <f t="shared" si="118"/>
        <v>17.852</v>
      </c>
      <c r="Q1118" s="8" t="str">
        <f t="shared" si="115"/>
        <v>games</v>
      </c>
      <c r="R1118" s="8" t="str">
        <f t="shared" si="116"/>
        <v>video games</v>
      </c>
      <c r="S1118" s="14">
        <f t="shared" si="119"/>
        <v>41009.847314814811</v>
      </c>
      <c r="T1118" s="14">
        <f t="shared" si="12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7"/>
        <v>8.3000000000000004E-2</v>
      </c>
      <c r="P1119" s="9">
        <f t="shared" si="118"/>
        <v>10.375</v>
      </c>
      <c r="Q1119" s="8" t="str">
        <f t="shared" si="115"/>
        <v>games</v>
      </c>
      <c r="R1119" s="8" t="str">
        <f t="shared" si="116"/>
        <v>video games</v>
      </c>
      <c r="S1119" s="14">
        <f t="shared" si="119"/>
        <v>42333.598530092597</v>
      </c>
      <c r="T1119" s="14">
        <f t="shared" si="12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7"/>
        <v>2.4222222222222221E-2</v>
      </c>
      <c r="P1120" s="9">
        <f t="shared" si="118"/>
        <v>36.333333333333336</v>
      </c>
      <c r="Q1120" s="8" t="str">
        <f t="shared" si="115"/>
        <v>games</v>
      </c>
      <c r="R1120" s="8" t="str">
        <f t="shared" si="116"/>
        <v>video games</v>
      </c>
      <c r="S1120" s="14">
        <f t="shared" si="119"/>
        <v>41704.16642361111</v>
      </c>
      <c r="T1120" s="14">
        <f t="shared" si="12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7"/>
        <v>2.3809523809523812E-3</v>
      </c>
      <c r="P1121" s="9">
        <f t="shared" si="118"/>
        <v>5</v>
      </c>
      <c r="Q1121" s="8" t="str">
        <f t="shared" si="115"/>
        <v>games</v>
      </c>
      <c r="R1121" s="8" t="str">
        <f t="shared" si="116"/>
        <v>video games</v>
      </c>
      <c r="S1121" s="14">
        <f t="shared" si="119"/>
        <v>41722.792407407411</v>
      </c>
      <c r="T1121" s="14">
        <f t="shared" si="12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7"/>
        <v>0</v>
      </c>
      <c r="P1122" s="9">
        <f t="shared" si="118"/>
        <v>0</v>
      </c>
      <c r="Q1122" s="8" t="str">
        <f t="shared" si="115"/>
        <v>games</v>
      </c>
      <c r="R1122" s="8" t="str">
        <f t="shared" si="116"/>
        <v>video games</v>
      </c>
      <c r="S1122" s="14">
        <f t="shared" si="119"/>
        <v>40799.872685185182</v>
      </c>
      <c r="T1122" s="14">
        <f t="shared" si="12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7"/>
        <v>1.16E-4</v>
      </c>
      <c r="P1123" s="9">
        <f t="shared" si="118"/>
        <v>5.8</v>
      </c>
      <c r="Q1123" s="8" t="str">
        <f t="shared" si="115"/>
        <v>games</v>
      </c>
      <c r="R1123" s="8" t="str">
        <f t="shared" si="116"/>
        <v>video games</v>
      </c>
      <c r="S1123" s="14">
        <f t="shared" si="119"/>
        <v>42412.934212962966</v>
      </c>
      <c r="T1123" s="14">
        <f t="shared" si="12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7"/>
        <v>0</v>
      </c>
      <c r="P1124" s="9">
        <f t="shared" si="118"/>
        <v>0</v>
      </c>
      <c r="Q1124" s="8" t="str">
        <f t="shared" si="115"/>
        <v>games</v>
      </c>
      <c r="R1124" s="8" t="str">
        <f t="shared" si="116"/>
        <v>video games</v>
      </c>
      <c r="S1124" s="14">
        <f t="shared" si="119"/>
        <v>41410.703993055555</v>
      </c>
      <c r="T1124" s="14">
        <f t="shared" si="12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7"/>
        <v>2.2000000000000001E-3</v>
      </c>
      <c r="P1125" s="9">
        <f t="shared" si="118"/>
        <v>3.6666666666666665</v>
      </c>
      <c r="Q1125" s="8" t="str">
        <f t="shared" si="115"/>
        <v>games</v>
      </c>
      <c r="R1125" s="8" t="str">
        <f t="shared" si="116"/>
        <v>video games</v>
      </c>
      <c r="S1125" s="14">
        <f t="shared" si="119"/>
        <v>41718.5237037037</v>
      </c>
      <c r="T1125" s="14">
        <f t="shared" si="12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7"/>
        <v>4.7222222222222223E-3</v>
      </c>
      <c r="P1126" s="9">
        <f t="shared" si="118"/>
        <v>60.714285714285715</v>
      </c>
      <c r="Q1126" s="8" t="str">
        <f t="shared" si="115"/>
        <v>games</v>
      </c>
      <c r="R1126" s="8" t="str">
        <f>RIGHT(N1126,12)</f>
        <v>mobile games</v>
      </c>
      <c r="S1126" s="14">
        <f t="shared" si="119"/>
        <v>42094.667256944449</v>
      </c>
      <c r="T1126" s="14">
        <f t="shared" si="12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7"/>
        <v>0</v>
      </c>
      <c r="P1127" s="9">
        <f t="shared" si="118"/>
        <v>0</v>
      </c>
      <c r="Q1127" s="8" t="str">
        <f t="shared" si="115"/>
        <v>games</v>
      </c>
      <c r="R1127" s="8" t="str">
        <f t="shared" ref="R1127:R1145" si="121">RIGHT(N1127,12)</f>
        <v>mobile games</v>
      </c>
      <c r="S1127" s="14">
        <f t="shared" si="119"/>
        <v>42212.624189814815</v>
      </c>
      <c r="T1127" s="14">
        <f t="shared" si="12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7"/>
        <v>5.0000000000000001E-3</v>
      </c>
      <c r="P1128" s="9">
        <f t="shared" si="118"/>
        <v>5</v>
      </c>
      <c r="Q1128" s="8" t="str">
        <f t="shared" si="115"/>
        <v>games</v>
      </c>
      <c r="R1128" s="8" t="str">
        <f t="shared" si="121"/>
        <v>mobile games</v>
      </c>
      <c r="S1128" s="14">
        <f t="shared" si="119"/>
        <v>42535.327476851846</v>
      </c>
      <c r="T1128" s="14">
        <f t="shared" si="12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7"/>
        <v>1.6714285714285713E-2</v>
      </c>
      <c r="P1129" s="9">
        <f t="shared" si="118"/>
        <v>25.434782608695652</v>
      </c>
      <c r="Q1129" s="8" t="str">
        <f t="shared" si="115"/>
        <v>games</v>
      </c>
      <c r="R1129" s="8" t="str">
        <f t="shared" si="121"/>
        <v>mobile games</v>
      </c>
      <c r="S1129" s="14">
        <f t="shared" si="119"/>
        <v>41926.854166666664</v>
      </c>
      <c r="T1129" s="14">
        <f t="shared" si="12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7"/>
        <v>1E-3</v>
      </c>
      <c r="P1130" s="9">
        <f t="shared" si="118"/>
        <v>1</v>
      </c>
      <c r="Q1130" s="8" t="str">
        <f t="shared" si="115"/>
        <v>games</v>
      </c>
      <c r="R1130" s="8" t="str">
        <f t="shared" si="121"/>
        <v>mobile games</v>
      </c>
      <c r="S1130" s="14">
        <f t="shared" si="119"/>
        <v>41828.649502314816</v>
      </c>
      <c r="T1130" s="14">
        <f t="shared" si="12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7"/>
        <v>1.0499999999999999E-3</v>
      </c>
      <c r="P1131" s="9">
        <f t="shared" si="118"/>
        <v>10.5</v>
      </c>
      <c r="Q1131" s="8" t="str">
        <f t="shared" ref="Q1131:Q1145" si="122">LEFT(N1131,5)</f>
        <v>games</v>
      </c>
      <c r="R1131" s="8" t="str">
        <f t="shared" si="121"/>
        <v>mobile games</v>
      </c>
      <c r="S1131" s="14">
        <f t="shared" si="119"/>
        <v>42496.264965277776</v>
      </c>
      <c r="T1131" s="14">
        <f t="shared" si="12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7"/>
        <v>2.2000000000000001E-3</v>
      </c>
      <c r="P1132" s="9">
        <f t="shared" si="118"/>
        <v>3.6666666666666665</v>
      </c>
      <c r="Q1132" s="8" t="str">
        <f t="shared" si="122"/>
        <v>games</v>
      </c>
      <c r="R1132" s="8" t="str">
        <f t="shared" si="121"/>
        <v>mobile games</v>
      </c>
      <c r="S1132" s="14">
        <f t="shared" si="119"/>
        <v>41908.996527777781</v>
      </c>
      <c r="T1132" s="14">
        <f t="shared" si="12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7"/>
        <v>0</v>
      </c>
      <c r="P1133" s="9">
        <f t="shared" si="118"/>
        <v>0</v>
      </c>
      <c r="Q1133" s="8" t="str">
        <f t="shared" si="122"/>
        <v>games</v>
      </c>
      <c r="R1133" s="8" t="str">
        <f t="shared" si="121"/>
        <v>mobile games</v>
      </c>
      <c r="S1133" s="14">
        <f t="shared" si="119"/>
        <v>42332.908194444448</v>
      </c>
      <c r="T1133" s="14">
        <f t="shared" si="12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7"/>
        <v>0.14380000000000001</v>
      </c>
      <c r="P1134" s="9">
        <f t="shared" si="118"/>
        <v>110.61538461538461</v>
      </c>
      <c r="Q1134" s="8" t="str">
        <f t="shared" si="122"/>
        <v>games</v>
      </c>
      <c r="R1134" s="8" t="str">
        <f t="shared" si="121"/>
        <v>mobile games</v>
      </c>
      <c r="S1134" s="14">
        <f t="shared" si="119"/>
        <v>42706.115405092598</v>
      </c>
      <c r="T1134" s="14">
        <f t="shared" si="12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7"/>
        <v>6.6666666666666671E-3</v>
      </c>
      <c r="P1135" s="9">
        <f t="shared" si="118"/>
        <v>20</v>
      </c>
      <c r="Q1135" s="8" t="str">
        <f t="shared" si="122"/>
        <v>games</v>
      </c>
      <c r="R1135" s="8" t="str">
        <f t="shared" si="121"/>
        <v>mobile games</v>
      </c>
      <c r="S1135" s="14">
        <f t="shared" si="119"/>
        <v>41821.407187500001</v>
      </c>
      <c r="T1135" s="14">
        <f t="shared" si="12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7"/>
        <v>4.0000000000000003E-5</v>
      </c>
      <c r="P1136" s="9">
        <f t="shared" si="118"/>
        <v>1</v>
      </c>
      <c r="Q1136" s="8" t="str">
        <f t="shared" si="122"/>
        <v>games</v>
      </c>
      <c r="R1136" s="8" t="str">
        <f t="shared" si="121"/>
        <v>mobile games</v>
      </c>
      <c r="S1136" s="14">
        <f t="shared" si="119"/>
        <v>41958.285046296296</v>
      </c>
      <c r="T1136" s="14">
        <f t="shared" si="12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7"/>
        <v>0.05</v>
      </c>
      <c r="P1137" s="9">
        <f t="shared" si="118"/>
        <v>50</v>
      </c>
      <c r="Q1137" s="8" t="str">
        <f t="shared" si="122"/>
        <v>games</v>
      </c>
      <c r="R1137" s="8" t="str">
        <f t="shared" si="121"/>
        <v>mobile games</v>
      </c>
      <c r="S1137" s="14">
        <f t="shared" si="119"/>
        <v>42558.989513888882</v>
      </c>
      <c r="T1137" s="14">
        <f t="shared" si="12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7"/>
        <v>6.4439140811455853E-2</v>
      </c>
      <c r="P1138" s="9">
        <f t="shared" si="118"/>
        <v>45</v>
      </c>
      <c r="Q1138" s="8" t="str">
        <f t="shared" si="122"/>
        <v>games</v>
      </c>
      <c r="R1138" s="8" t="str">
        <f t="shared" si="121"/>
        <v>mobile games</v>
      </c>
      <c r="S1138" s="14">
        <f t="shared" si="119"/>
        <v>42327.671631944439</v>
      </c>
      <c r="T1138" s="14">
        <f t="shared" si="12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7"/>
        <v>0.39500000000000002</v>
      </c>
      <c r="P1139" s="9">
        <f t="shared" si="118"/>
        <v>253.2051282051282</v>
      </c>
      <c r="Q1139" s="8" t="str">
        <f t="shared" si="122"/>
        <v>games</v>
      </c>
      <c r="R1139" s="8" t="str">
        <f t="shared" si="121"/>
        <v>mobile games</v>
      </c>
      <c r="S1139" s="14">
        <f t="shared" si="119"/>
        <v>42453.819687499999</v>
      </c>
      <c r="T1139" s="14">
        <f t="shared" si="12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7"/>
        <v>3.5714285714285713E-3</v>
      </c>
      <c r="P1140" s="9">
        <f t="shared" si="118"/>
        <v>31.25</v>
      </c>
      <c r="Q1140" s="8" t="str">
        <f t="shared" si="122"/>
        <v>games</v>
      </c>
      <c r="R1140" s="8" t="str">
        <f t="shared" si="121"/>
        <v>mobile games</v>
      </c>
      <c r="S1140" s="14">
        <f t="shared" si="119"/>
        <v>42736.9066087963</v>
      </c>
      <c r="T1140" s="14">
        <f t="shared" si="12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7"/>
        <v>6.2500000000000001E-4</v>
      </c>
      <c r="P1141" s="9">
        <f t="shared" si="118"/>
        <v>5</v>
      </c>
      <c r="Q1141" s="8" t="str">
        <f t="shared" si="122"/>
        <v>games</v>
      </c>
      <c r="R1141" s="8" t="str">
        <f t="shared" si="121"/>
        <v>mobile games</v>
      </c>
      <c r="S1141" s="14">
        <f t="shared" si="119"/>
        <v>41975.347523148142</v>
      </c>
      <c r="T1141" s="14">
        <f t="shared" si="12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7"/>
        <v>0</v>
      </c>
      <c r="P1142" s="9">
        <f t="shared" si="118"/>
        <v>0</v>
      </c>
      <c r="Q1142" s="8" t="str">
        <f t="shared" si="122"/>
        <v>games</v>
      </c>
      <c r="R1142" s="8" t="str">
        <f t="shared" si="121"/>
        <v>mobile games</v>
      </c>
      <c r="S1142" s="14">
        <f t="shared" si="119"/>
        <v>42192.462048611109</v>
      </c>
      <c r="T1142" s="14">
        <f t="shared" si="12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7"/>
        <v>0</v>
      </c>
      <c r="P1143" s="9">
        <f t="shared" si="118"/>
        <v>0</v>
      </c>
      <c r="Q1143" s="8" t="str">
        <f t="shared" si="122"/>
        <v>games</v>
      </c>
      <c r="R1143" s="8" t="str">
        <f t="shared" si="121"/>
        <v>mobile games</v>
      </c>
      <c r="S1143" s="14">
        <f t="shared" si="119"/>
        <v>42164.699652777781</v>
      </c>
      <c r="T1143" s="14">
        <f t="shared" si="12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7"/>
        <v>0</v>
      </c>
      <c r="P1144" s="9">
        <f t="shared" si="118"/>
        <v>0</v>
      </c>
      <c r="Q1144" s="8" t="str">
        <f t="shared" si="122"/>
        <v>games</v>
      </c>
      <c r="R1144" s="8" t="str">
        <f t="shared" si="121"/>
        <v>mobile games</v>
      </c>
      <c r="S1144" s="14">
        <f t="shared" si="119"/>
        <v>42022.006099537044</v>
      </c>
      <c r="T1144" s="14">
        <f t="shared" si="12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7"/>
        <v>4.1333333333333335E-3</v>
      </c>
      <c r="P1145" s="9">
        <f t="shared" si="118"/>
        <v>23.25</v>
      </c>
      <c r="Q1145" s="8" t="str">
        <f t="shared" si="122"/>
        <v>games</v>
      </c>
      <c r="R1145" s="8" t="str">
        <f t="shared" si="121"/>
        <v>mobile games</v>
      </c>
      <c r="S1145" s="14">
        <f t="shared" si="119"/>
        <v>42325.19358796296</v>
      </c>
      <c r="T1145" s="14">
        <f t="shared" si="12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7"/>
        <v>0</v>
      </c>
      <c r="P1146" s="9">
        <f t="shared" si="118"/>
        <v>0</v>
      </c>
      <c r="Q1146" s="8" t="str">
        <f>LEFT(N1146,4)</f>
        <v>food</v>
      </c>
      <c r="R1146" s="8" t="str">
        <f>RIGHT(N1146, 11)</f>
        <v>food trucks</v>
      </c>
      <c r="S1146" s="14">
        <f t="shared" si="119"/>
        <v>42093.181944444441</v>
      </c>
      <c r="T1146" s="14">
        <f t="shared" si="12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7"/>
        <v>1.25E-3</v>
      </c>
      <c r="P1147" s="9">
        <f t="shared" si="118"/>
        <v>100</v>
      </c>
      <c r="Q1147" s="8" t="str">
        <f t="shared" ref="Q1147:Q1185" si="123">LEFT(N1147,4)</f>
        <v>food</v>
      </c>
      <c r="R1147" s="8" t="str">
        <f t="shared" ref="R1147:R1185" si="124">RIGHT(N1147, 11)</f>
        <v>food trucks</v>
      </c>
      <c r="S1147" s="14">
        <f t="shared" si="119"/>
        <v>41854.747592592597</v>
      </c>
      <c r="T1147" s="14">
        <f t="shared" si="12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7"/>
        <v>8.8333333333333333E-2</v>
      </c>
      <c r="P1148" s="9">
        <f t="shared" si="118"/>
        <v>44.166666666666664</v>
      </c>
      <c r="Q1148" s="8" t="str">
        <f t="shared" si="123"/>
        <v>food</v>
      </c>
      <c r="R1148" s="8" t="str">
        <f t="shared" si="124"/>
        <v>food trucks</v>
      </c>
      <c r="S1148" s="14">
        <f t="shared" si="119"/>
        <v>41723.9533912037</v>
      </c>
      <c r="T1148" s="14">
        <f t="shared" si="12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7"/>
        <v>0</v>
      </c>
      <c r="P1149" s="9">
        <f t="shared" si="118"/>
        <v>0</v>
      </c>
      <c r="Q1149" s="8" t="str">
        <f t="shared" si="123"/>
        <v>food</v>
      </c>
      <c r="R1149" s="8" t="str">
        <f t="shared" si="124"/>
        <v>food trucks</v>
      </c>
      <c r="S1149" s="14">
        <f t="shared" si="119"/>
        <v>41871.972025462965</v>
      </c>
      <c r="T1149" s="14">
        <f t="shared" si="12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7"/>
        <v>4.8666666666666667E-3</v>
      </c>
      <c r="P1150" s="9">
        <f t="shared" si="118"/>
        <v>24.333333333333332</v>
      </c>
      <c r="Q1150" s="8" t="str">
        <f t="shared" si="123"/>
        <v>food</v>
      </c>
      <c r="R1150" s="8" t="str">
        <f t="shared" si="124"/>
        <v>food trucks</v>
      </c>
      <c r="S1150" s="14">
        <f t="shared" si="119"/>
        <v>42675.171076388884</v>
      </c>
      <c r="T1150" s="14">
        <f t="shared" si="12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7"/>
        <v>1.5E-3</v>
      </c>
      <c r="P1151" s="9">
        <f t="shared" si="118"/>
        <v>37.5</v>
      </c>
      <c r="Q1151" s="8" t="str">
        <f t="shared" si="123"/>
        <v>food</v>
      </c>
      <c r="R1151" s="8" t="str">
        <f t="shared" si="124"/>
        <v>food trucks</v>
      </c>
      <c r="S1151" s="14">
        <f t="shared" si="119"/>
        <v>42507.71025462963</v>
      </c>
      <c r="T1151" s="14">
        <f t="shared" si="12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7"/>
        <v>0.1008</v>
      </c>
      <c r="P1152" s="9">
        <f t="shared" si="118"/>
        <v>42</v>
      </c>
      <c r="Q1152" s="8" t="str">
        <f t="shared" si="123"/>
        <v>food</v>
      </c>
      <c r="R1152" s="8" t="str">
        <f t="shared" si="124"/>
        <v>food trucks</v>
      </c>
      <c r="S1152" s="14">
        <f t="shared" si="119"/>
        <v>42317.954571759255</v>
      </c>
      <c r="T1152" s="14">
        <f t="shared" si="12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7"/>
        <v>0</v>
      </c>
      <c r="P1153" s="9">
        <f t="shared" si="118"/>
        <v>0</v>
      </c>
      <c r="Q1153" s="8" t="str">
        <f t="shared" si="123"/>
        <v>food</v>
      </c>
      <c r="R1153" s="8" t="str">
        <f t="shared" si="124"/>
        <v>food trucks</v>
      </c>
      <c r="S1153" s="14">
        <f t="shared" si="119"/>
        <v>42224.102581018517</v>
      </c>
      <c r="T1153" s="14">
        <f t="shared" si="12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7"/>
        <v>5.6937500000000002E-2</v>
      </c>
      <c r="P1154" s="9">
        <f t="shared" si="118"/>
        <v>60.733333333333334</v>
      </c>
      <c r="Q1154" s="8" t="str">
        <f t="shared" si="123"/>
        <v>food</v>
      </c>
      <c r="R1154" s="8" t="str">
        <f t="shared" si="124"/>
        <v>food trucks</v>
      </c>
      <c r="S1154" s="14">
        <f t="shared" si="119"/>
        <v>42109.709629629629</v>
      </c>
      <c r="T1154" s="14">
        <f t="shared" si="12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5">E1155/D1155</f>
        <v>6.2500000000000003E-3</v>
      </c>
      <c r="P1155" s="9">
        <f t="shared" ref="P1155:P1218" si="126">IFERROR(E1155/L1155, 0)</f>
        <v>50</v>
      </c>
      <c r="Q1155" s="8" t="str">
        <f t="shared" si="123"/>
        <v>food</v>
      </c>
      <c r="R1155" s="8" t="str">
        <f t="shared" si="124"/>
        <v>food trucks</v>
      </c>
      <c r="S1155" s="14">
        <f t="shared" ref="S1155:S1218" si="127">(((J1155/60)/60)/24)+DATE(1970,1,1)</f>
        <v>42143.714178240742</v>
      </c>
      <c r="T1155" s="14">
        <f t="shared" ref="T1155:T1218" si="128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5"/>
        <v>6.5000000000000002E-2</v>
      </c>
      <c r="P1156" s="9">
        <f t="shared" si="126"/>
        <v>108.33333333333333</v>
      </c>
      <c r="Q1156" s="8" t="str">
        <f t="shared" si="123"/>
        <v>food</v>
      </c>
      <c r="R1156" s="8" t="str">
        <f t="shared" si="124"/>
        <v>food trucks</v>
      </c>
      <c r="S1156" s="14">
        <f t="shared" si="127"/>
        <v>42223.108865740738</v>
      </c>
      <c r="T1156" s="14">
        <f t="shared" si="128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5"/>
        <v>7.5199999999999998E-3</v>
      </c>
      <c r="P1157" s="9">
        <f t="shared" si="126"/>
        <v>23.5</v>
      </c>
      <c r="Q1157" s="8" t="str">
        <f t="shared" si="123"/>
        <v>food</v>
      </c>
      <c r="R1157" s="8" t="str">
        <f t="shared" si="124"/>
        <v>food trucks</v>
      </c>
      <c r="S1157" s="14">
        <f t="shared" si="127"/>
        <v>41835.763981481483</v>
      </c>
      <c r="T1157" s="14">
        <f t="shared" si="128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5"/>
        <v>0</v>
      </c>
      <c r="P1158" s="9">
        <f t="shared" si="126"/>
        <v>0</v>
      </c>
      <c r="Q1158" s="8" t="str">
        <f t="shared" si="123"/>
        <v>food</v>
      </c>
      <c r="R1158" s="8" t="str">
        <f t="shared" si="124"/>
        <v>food trucks</v>
      </c>
      <c r="S1158" s="14">
        <f t="shared" si="127"/>
        <v>42029.07131944444</v>
      </c>
      <c r="T1158" s="14">
        <f t="shared" si="128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5"/>
        <v>1.5100000000000001E-2</v>
      </c>
      <c r="P1159" s="9">
        <f t="shared" si="126"/>
        <v>50.333333333333336</v>
      </c>
      <c r="Q1159" s="8" t="str">
        <f t="shared" si="123"/>
        <v>food</v>
      </c>
      <c r="R1159" s="8" t="str">
        <f t="shared" si="124"/>
        <v>food trucks</v>
      </c>
      <c r="S1159" s="14">
        <f t="shared" si="127"/>
        <v>41918.628240740742</v>
      </c>
      <c r="T1159" s="14">
        <f t="shared" si="128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5"/>
        <v>4.6666666666666671E-3</v>
      </c>
      <c r="P1160" s="9">
        <f t="shared" si="126"/>
        <v>11.666666666666666</v>
      </c>
      <c r="Q1160" s="8" t="str">
        <f t="shared" si="123"/>
        <v>food</v>
      </c>
      <c r="R1160" s="8" t="str">
        <f t="shared" si="124"/>
        <v>food trucks</v>
      </c>
      <c r="S1160" s="14">
        <f t="shared" si="127"/>
        <v>41952.09175925926</v>
      </c>
      <c r="T1160" s="14">
        <f t="shared" si="128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5"/>
        <v>0</v>
      </c>
      <c r="P1161" s="9">
        <f t="shared" si="126"/>
        <v>0</v>
      </c>
      <c r="Q1161" s="8" t="str">
        <f t="shared" si="123"/>
        <v>food</v>
      </c>
      <c r="R1161" s="8" t="str">
        <f t="shared" si="124"/>
        <v>food trucks</v>
      </c>
      <c r="S1161" s="14">
        <f t="shared" si="127"/>
        <v>42154.726446759261</v>
      </c>
      <c r="T1161" s="14">
        <f t="shared" si="128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5"/>
        <v>3.85E-2</v>
      </c>
      <c r="P1162" s="9">
        <f t="shared" si="126"/>
        <v>60.789473684210527</v>
      </c>
      <c r="Q1162" s="8" t="str">
        <f t="shared" si="123"/>
        <v>food</v>
      </c>
      <c r="R1162" s="8" t="str">
        <f t="shared" si="124"/>
        <v>food trucks</v>
      </c>
      <c r="S1162" s="14">
        <f t="shared" si="127"/>
        <v>42061.154930555553</v>
      </c>
      <c r="T1162" s="14">
        <f t="shared" si="128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5"/>
        <v>0</v>
      </c>
      <c r="P1163" s="9">
        <f t="shared" si="126"/>
        <v>0</v>
      </c>
      <c r="Q1163" s="8" t="str">
        <f t="shared" si="123"/>
        <v>food</v>
      </c>
      <c r="R1163" s="8" t="str">
        <f t="shared" si="124"/>
        <v>food trucks</v>
      </c>
      <c r="S1163" s="14">
        <f t="shared" si="127"/>
        <v>42122.629502314812</v>
      </c>
      <c r="T1163" s="14">
        <f t="shared" si="128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5"/>
        <v>5.8333333333333338E-4</v>
      </c>
      <c r="P1164" s="9">
        <f t="shared" si="126"/>
        <v>17.5</v>
      </c>
      <c r="Q1164" s="8" t="str">
        <f t="shared" si="123"/>
        <v>food</v>
      </c>
      <c r="R1164" s="8" t="str">
        <f t="shared" si="124"/>
        <v>food trucks</v>
      </c>
      <c r="S1164" s="14">
        <f t="shared" si="127"/>
        <v>41876.683611111112</v>
      </c>
      <c r="T1164" s="14">
        <f t="shared" si="128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5"/>
        <v>0</v>
      </c>
      <c r="P1165" s="9">
        <f t="shared" si="126"/>
        <v>0</v>
      </c>
      <c r="Q1165" s="8" t="str">
        <f t="shared" si="123"/>
        <v>food</v>
      </c>
      <c r="R1165" s="8" t="str">
        <f t="shared" si="124"/>
        <v>food trucks</v>
      </c>
      <c r="S1165" s="14">
        <f t="shared" si="127"/>
        <v>41830.723611111112</v>
      </c>
      <c r="T1165" s="14">
        <f t="shared" si="128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5"/>
        <v>0</v>
      </c>
      <c r="P1166" s="9">
        <f t="shared" si="126"/>
        <v>0</v>
      </c>
      <c r="Q1166" s="8" t="str">
        <f t="shared" si="123"/>
        <v>food</v>
      </c>
      <c r="R1166" s="8" t="str">
        <f t="shared" si="124"/>
        <v>food trucks</v>
      </c>
      <c r="S1166" s="14">
        <f t="shared" si="127"/>
        <v>42509.724328703705</v>
      </c>
      <c r="T1166" s="14">
        <f t="shared" si="128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5"/>
        <v>0.20705000000000001</v>
      </c>
      <c r="P1167" s="9">
        <f t="shared" si="126"/>
        <v>82.82</v>
      </c>
      <c r="Q1167" s="8" t="str">
        <f t="shared" si="123"/>
        <v>food</v>
      </c>
      <c r="R1167" s="8" t="str">
        <f t="shared" si="124"/>
        <v>food trucks</v>
      </c>
      <c r="S1167" s="14">
        <f t="shared" si="127"/>
        <v>41792.214467592588</v>
      </c>
      <c r="T1167" s="14">
        <f t="shared" si="128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5"/>
        <v>0.19139999999999999</v>
      </c>
      <c r="P1168" s="9">
        <f t="shared" si="126"/>
        <v>358.875</v>
      </c>
      <c r="Q1168" s="8" t="str">
        <f t="shared" si="123"/>
        <v>food</v>
      </c>
      <c r="R1168" s="8" t="str">
        <f t="shared" si="124"/>
        <v>food trucks</v>
      </c>
      <c r="S1168" s="14">
        <f t="shared" si="127"/>
        <v>42150.485439814816</v>
      </c>
      <c r="T1168" s="14">
        <f t="shared" si="128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5"/>
        <v>1.6316666666666667E-2</v>
      </c>
      <c r="P1169" s="9">
        <f t="shared" si="126"/>
        <v>61.1875</v>
      </c>
      <c r="Q1169" s="8" t="str">
        <f t="shared" si="123"/>
        <v>food</v>
      </c>
      <c r="R1169" s="8" t="str">
        <f t="shared" si="124"/>
        <v>food trucks</v>
      </c>
      <c r="S1169" s="14">
        <f t="shared" si="127"/>
        <v>41863.734895833331</v>
      </c>
      <c r="T1169" s="14">
        <f t="shared" si="128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5"/>
        <v>5.6666666666666664E-2</v>
      </c>
      <c r="P1170" s="9">
        <f t="shared" si="126"/>
        <v>340</v>
      </c>
      <c r="Q1170" s="8" t="str">
        <f t="shared" si="123"/>
        <v>food</v>
      </c>
      <c r="R1170" s="8" t="str">
        <f t="shared" si="124"/>
        <v>food trucks</v>
      </c>
      <c r="S1170" s="14">
        <f t="shared" si="127"/>
        <v>42605.053993055553</v>
      </c>
      <c r="T1170" s="14">
        <f t="shared" si="128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5"/>
        <v>1.6999999999999999E-3</v>
      </c>
      <c r="P1171" s="9">
        <f t="shared" si="126"/>
        <v>5.666666666666667</v>
      </c>
      <c r="Q1171" s="8" t="str">
        <f t="shared" si="123"/>
        <v>food</v>
      </c>
      <c r="R1171" s="8" t="str">
        <f t="shared" si="124"/>
        <v>food trucks</v>
      </c>
      <c r="S1171" s="14">
        <f t="shared" si="127"/>
        <v>42027.353738425925</v>
      </c>
      <c r="T1171" s="14">
        <f t="shared" si="128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5"/>
        <v>4.0000000000000001E-3</v>
      </c>
      <c r="P1172" s="9">
        <f t="shared" si="126"/>
        <v>50</v>
      </c>
      <c r="Q1172" s="8" t="str">
        <f t="shared" si="123"/>
        <v>food</v>
      </c>
      <c r="R1172" s="8" t="str">
        <f t="shared" si="124"/>
        <v>food trucks</v>
      </c>
      <c r="S1172" s="14">
        <f t="shared" si="127"/>
        <v>42124.893182870372</v>
      </c>
      <c r="T1172" s="14">
        <f t="shared" si="128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5"/>
        <v>1E-3</v>
      </c>
      <c r="P1173" s="9">
        <f t="shared" si="126"/>
        <v>25</v>
      </c>
      <c r="Q1173" s="8" t="str">
        <f t="shared" si="123"/>
        <v>food</v>
      </c>
      <c r="R1173" s="8" t="str">
        <f t="shared" si="124"/>
        <v>food trucks</v>
      </c>
      <c r="S1173" s="14">
        <f t="shared" si="127"/>
        <v>41938.804710648146</v>
      </c>
      <c r="T1173" s="14">
        <f t="shared" si="128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5"/>
        <v>0</v>
      </c>
      <c r="P1174" s="9">
        <f t="shared" si="126"/>
        <v>0</v>
      </c>
      <c r="Q1174" s="8" t="str">
        <f t="shared" si="123"/>
        <v>food</v>
      </c>
      <c r="R1174" s="8" t="str">
        <f t="shared" si="124"/>
        <v>food trucks</v>
      </c>
      <c r="S1174" s="14">
        <f t="shared" si="127"/>
        <v>41841.682314814818</v>
      </c>
      <c r="T1174" s="14">
        <f t="shared" si="128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5"/>
        <v>2.4000000000000001E-4</v>
      </c>
      <c r="P1175" s="9">
        <f t="shared" si="126"/>
        <v>30</v>
      </c>
      <c r="Q1175" s="8" t="str">
        <f t="shared" si="123"/>
        <v>food</v>
      </c>
      <c r="R1175" s="8" t="str">
        <f t="shared" si="124"/>
        <v>food trucks</v>
      </c>
      <c r="S1175" s="14">
        <f t="shared" si="127"/>
        <v>42184.185844907406</v>
      </c>
      <c r="T1175" s="14">
        <f t="shared" si="128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5"/>
        <v>5.906666666666667E-2</v>
      </c>
      <c r="P1176" s="9">
        <f t="shared" si="126"/>
        <v>46.631578947368418</v>
      </c>
      <c r="Q1176" s="8" t="str">
        <f t="shared" si="123"/>
        <v>food</v>
      </c>
      <c r="R1176" s="8" t="str">
        <f t="shared" si="124"/>
        <v>food trucks</v>
      </c>
      <c r="S1176" s="14">
        <f t="shared" si="127"/>
        <v>42468.84174768519</v>
      </c>
      <c r="T1176" s="14">
        <f t="shared" si="128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5"/>
        <v>2.9250000000000002E-2</v>
      </c>
      <c r="P1177" s="9">
        <f t="shared" si="126"/>
        <v>65</v>
      </c>
      <c r="Q1177" s="8" t="str">
        <f t="shared" si="123"/>
        <v>food</v>
      </c>
      <c r="R1177" s="8" t="str">
        <f t="shared" si="124"/>
        <v>food trucks</v>
      </c>
      <c r="S1177" s="14">
        <f t="shared" si="127"/>
        <v>42170.728460648148</v>
      </c>
      <c r="T1177" s="14">
        <f t="shared" si="128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5"/>
        <v>5.7142857142857142E-5</v>
      </c>
      <c r="P1178" s="9">
        <f t="shared" si="126"/>
        <v>10</v>
      </c>
      <c r="Q1178" s="8" t="str">
        <f t="shared" si="123"/>
        <v>food</v>
      </c>
      <c r="R1178" s="8" t="str">
        <f t="shared" si="124"/>
        <v>food trucks</v>
      </c>
      <c r="S1178" s="14">
        <f t="shared" si="127"/>
        <v>42746.019652777773</v>
      </c>
      <c r="T1178" s="14">
        <f t="shared" si="128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5"/>
        <v>0</v>
      </c>
      <c r="P1179" s="9">
        <f t="shared" si="126"/>
        <v>0</v>
      </c>
      <c r="Q1179" s="8" t="str">
        <f t="shared" si="123"/>
        <v>food</v>
      </c>
      <c r="R1179" s="8" t="str">
        <f t="shared" si="124"/>
        <v>food trucks</v>
      </c>
      <c r="S1179" s="14">
        <f t="shared" si="127"/>
        <v>41897.660833333335</v>
      </c>
      <c r="T1179" s="14">
        <f t="shared" si="128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5"/>
        <v>6.666666666666667E-5</v>
      </c>
      <c r="P1180" s="9">
        <f t="shared" si="126"/>
        <v>5</v>
      </c>
      <c r="Q1180" s="8" t="str">
        <f t="shared" si="123"/>
        <v>food</v>
      </c>
      <c r="R1180" s="8" t="str">
        <f t="shared" si="124"/>
        <v>food trucks</v>
      </c>
      <c r="S1180" s="14">
        <f t="shared" si="127"/>
        <v>41837.905694444446</v>
      </c>
      <c r="T1180" s="14">
        <f t="shared" si="128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5"/>
        <v>5.3333333333333337E-2</v>
      </c>
      <c r="P1181" s="9">
        <f t="shared" si="126"/>
        <v>640</v>
      </c>
      <c r="Q1181" s="8" t="str">
        <f t="shared" si="123"/>
        <v>food</v>
      </c>
      <c r="R1181" s="8" t="str">
        <f t="shared" si="124"/>
        <v>food trucks</v>
      </c>
      <c r="S1181" s="14">
        <f t="shared" si="127"/>
        <v>42275.720219907409</v>
      </c>
      <c r="T1181" s="14">
        <f t="shared" si="128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5"/>
        <v>0.11749999999999999</v>
      </c>
      <c r="P1182" s="9">
        <f t="shared" si="126"/>
        <v>69.117647058823536</v>
      </c>
      <c r="Q1182" s="8" t="str">
        <f t="shared" si="123"/>
        <v>food</v>
      </c>
      <c r="R1182" s="8" t="str">
        <f t="shared" si="124"/>
        <v>food trucks</v>
      </c>
      <c r="S1182" s="14">
        <f t="shared" si="127"/>
        <v>41781.806875000002</v>
      </c>
      <c r="T1182" s="14">
        <f t="shared" si="128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5"/>
        <v>8.0000000000000007E-5</v>
      </c>
      <c r="P1183" s="9">
        <f t="shared" si="126"/>
        <v>1.3333333333333333</v>
      </c>
      <c r="Q1183" s="8" t="str">
        <f t="shared" si="123"/>
        <v>food</v>
      </c>
      <c r="R1183" s="8" t="str">
        <f t="shared" si="124"/>
        <v>food trucks</v>
      </c>
      <c r="S1183" s="14">
        <f t="shared" si="127"/>
        <v>42034.339363425926</v>
      </c>
      <c r="T1183" s="14">
        <f t="shared" si="128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5"/>
        <v>4.2000000000000003E-2</v>
      </c>
      <c r="P1184" s="9">
        <f t="shared" si="126"/>
        <v>10.5</v>
      </c>
      <c r="Q1184" s="8" t="str">
        <f t="shared" si="123"/>
        <v>food</v>
      </c>
      <c r="R1184" s="8" t="str">
        <f t="shared" si="124"/>
        <v>food trucks</v>
      </c>
      <c r="S1184" s="14">
        <f t="shared" si="127"/>
        <v>42728.827407407407</v>
      </c>
      <c r="T1184" s="14">
        <f t="shared" si="128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5"/>
        <v>0.04</v>
      </c>
      <c r="P1185" s="9">
        <f t="shared" si="126"/>
        <v>33.333333333333336</v>
      </c>
      <c r="Q1185" s="8" t="str">
        <f t="shared" si="123"/>
        <v>food</v>
      </c>
      <c r="R1185" s="8" t="str">
        <f t="shared" si="124"/>
        <v>food trucks</v>
      </c>
      <c r="S1185" s="14">
        <f t="shared" si="127"/>
        <v>42656.86137731481</v>
      </c>
      <c r="T1185" s="14">
        <f t="shared" si="128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5"/>
        <v>1.0493636363636363</v>
      </c>
      <c r="P1186" s="9">
        <f t="shared" si="126"/>
        <v>61.562666666666665</v>
      </c>
      <c r="Q1186" s="8" t="str">
        <f>LEFT(N1186,11)</f>
        <v>photography</v>
      </c>
      <c r="R1186" s="8" t="str">
        <f>RIGHT(N1186,10)</f>
        <v>photobooks</v>
      </c>
      <c r="S1186" s="14">
        <f t="shared" si="127"/>
        <v>42741.599664351852</v>
      </c>
      <c r="T1186" s="14">
        <f t="shared" si="128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5"/>
        <v>1.0544</v>
      </c>
      <c r="P1187" s="9">
        <f t="shared" si="126"/>
        <v>118.73873873873873</v>
      </c>
      <c r="Q1187" s="8" t="str">
        <f t="shared" ref="Q1187:Q1225" si="129">LEFT(N1187,11)</f>
        <v>photography</v>
      </c>
      <c r="R1187" s="8" t="str">
        <f t="shared" ref="R1187:R1225" si="130">RIGHT(N1187,10)</f>
        <v>photobooks</v>
      </c>
      <c r="S1187" s="14">
        <f t="shared" si="127"/>
        <v>42130.865150462967</v>
      </c>
      <c r="T1187" s="14">
        <f t="shared" si="128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5"/>
        <v>1.0673333333333332</v>
      </c>
      <c r="P1188" s="9">
        <f t="shared" si="126"/>
        <v>65.081300813008127</v>
      </c>
      <c r="Q1188" s="8" t="str">
        <f t="shared" si="129"/>
        <v>photography</v>
      </c>
      <c r="R1188" s="8" t="str">
        <f t="shared" si="130"/>
        <v>photobooks</v>
      </c>
      <c r="S1188" s="14">
        <f t="shared" si="127"/>
        <v>42123.86336805555</v>
      </c>
      <c r="T1188" s="14">
        <f t="shared" si="128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5"/>
        <v>1.0412571428571429</v>
      </c>
      <c r="P1189" s="9">
        <f t="shared" si="126"/>
        <v>130.15714285714284</v>
      </c>
      <c r="Q1189" s="8" t="str">
        <f t="shared" si="129"/>
        <v>photography</v>
      </c>
      <c r="R1189" s="8" t="str">
        <f t="shared" si="130"/>
        <v>photobooks</v>
      </c>
      <c r="S1189" s="14">
        <f t="shared" si="127"/>
        <v>42109.894942129627</v>
      </c>
      <c r="T1189" s="14">
        <f t="shared" si="128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5"/>
        <v>1.6054999999999999</v>
      </c>
      <c r="P1190" s="9">
        <f t="shared" si="126"/>
        <v>37.776470588235291</v>
      </c>
      <c r="Q1190" s="8" t="str">
        <f t="shared" si="129"/>
        <v>photography</v>
      </c>
      <c r="R1190" s="8" t="str">
        <f t="shared" si="130"/>
        <v>photobooks</v>
      </c>
      <c r="S1190" s="14">
        <f t="shared" si="127"/>
        <v>42711.700694444444</v>
      </c>
      <c r="T1190" s="14">
        <f t="shared" si="128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5"/>
        <v>1.0777777777777777</v>
      </c>
      <c r="P1191" s="9">
        <f t="shared" si="126"/>
        <v>112.79069767441861</v>
      </c>
      <c r="Q1191" s="8" t="str">
        <f t="shared" si="129"/>
        <v>photography</v>
      </c>
      <c r="R1191" s="8" t="str">
        <f t="shared" si="130"/>
        <v>photobooks</v>
      </c>
      <c r="S1191" s="14">
        <f t="shared" si="127"/>
        <v>42529.979108796295</v>
      </c>
      <c r="T1191" s="14">
        <f t="shared" si="128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5"/>
        <v>1.35</v>
      </c>
      <c r="P1192" s="9">
        <f t="shared" si="126"/>
        <v>51.92307692307692</v>
      </c>
      <c r="Q1192" s="8" t="str">
        <f t="shared" si="129"/>
        <v>photography</v>
      </c>
      <c r="R1192" s="8" t="str">
        <f t="shared" si="130"/>
        <v>photobooks</v>
      </c>
      <c r="S1192" s="14">
        <f t="shared" si="127"/>
        <v>41852.665798611109</v>
      </c>
      <c r="T1192" s="14">
        <f t="shared" si="128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5"/>
        <v>1.0907407407407408</v>
      </c>
      <c r="P1193" s="9">
        <f t="shared" si="126"/>
        <v>89.242424242424249</v>
      </c>
      <c r="Q1193" s="8" t="str">
        <f t="shared" si="129"/>
        <v>photography</v>
      </c>
      <c r="R1193" s="8" t="str">
        <f t="shared" si="130"/>
        <v>photobooks</v>
      </c>
      <c r="S1193" s="14">
        <f t="shared" si="127"/>
        <v>42419.603703703702</v>
      </c>
      <c r="T1193" s="14">
        <f t="shared" si="128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5"/>
        <v>2.9</v>
      </c>
      <c r="P1194" s="9">
        <f t="shared" si="126"/>
        <v>19.333333333333332</v>
      </c>
      <c r="Q1194" s="8" t="str">
        <f t="shared" si="129"/>
        <v>photography</v>
      </c>
      <c r="R1194" s="8" t="str">
        <f t="shared" si="130"/>
        <v>photobooks</v>
      </c>
      <c r="S1194" s="14">
        <f t="shared" si="127"/>
        <v>42747.506689814814</v>
      </c>
      <c r="T1194" s="14">
        <f t="shared" si="128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5"/>
        <v>1.0395714285714286</v>
      </c>
      <c r="P1195" s="9">
        <f t="shared" si="126"/>
        <v>79.967032967032964</v>
      </c>
      <c r="Q1195" s="8" t="str">
        <f t="shared" si="129"/>
        <v>photography</v>
      </c>
      <c r="R1195" s="8" t="str">
        <f t="shared" si="130"/>
        <v>photobooks</v>
      </c>
      <c r="S1195" s="14">
        <f t="shared" si="127"/>
        <v>42409.776076388895</v>
      </c>
      <c r="T1195" s="14">
        <f t="shared" si="128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5"/>
        <v>3.2223999999999999</v>
      </c>
      <c r="P1196" s="9">
        <f t="shared" si="126"/>
        <v>56.414565826330531</v>
      </c>
      <c r="Q1196" s="8" t="str">
        <f t="shared" si="129"/>
        <v>photography</v>
      </c>
      <c r="R1196" s="8" t="str">
        <f t="shared" si="130"/>
        <v>photobooks</v>
      </c>
      <c r="S1196" s="14">
        <f t="shared" si="127"/>
        <v>42072.488182870366</v>
      </c>
      <c r="T1196" s="14">
        <f t="shared" si="128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5"/>
        <v>1.35</v>
      </c>
      <c r="P1197" s="9">
        <f t="shared" si="126"/>
        <v>79.411764705882348</v>
      </c>
      <c r="Q1197" s="8" t="str">
        <f t="shared" si="129"/>
        <v>photography</v>
      </c>
      <c r="R1197" s="8" t="str">
        <f t="shared" si="130"/>
        <v>photobooks</v>
      </c>
      <c r="S1197" s="14">
        <f t="shared" si="127"/>
        <v>42298.34783564815</v>
      </c>
      <c r="T1197" s="14">
        <f t="shared" si="128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5"/>
        <v>2.6991034482758622</v>
      </c>
      <c r="P1198" s="9">
        <f t="shared" si="126"/>
        <v>76.439453125</v>
      </c>
      <c r="Q1198" s="8" t="str">
        <f t="shared" si="129"/>
        <v>photography</v>
      </c>
      <c r="R1198" s="8" t="str">
        <f t="shared" si="130"/>
        <v>photobooks</v>
      </c>
      <c r="S1198" s="14">
        <f t="shared" si="127"/>
        <v>42326.818738425922</v>
      </c>
      <c r="T1198" s="14">
        <f t="shared" si="128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5"/>
        <v>2.5329333333333333</v>
      </c>
      <c r="P1199" s="9">
        <f t="shared" si="126"/>
        <v>121</v>
      </c>
      <c r="Q1199" s="8" t="str">
        <f t="shared" si="129"/>
        <v>photography</v>
      </c>
      <c r="R1199" s="8" t="str">
        <f t="shared" si="130"/>
        <v>photobooks</v>
      </c>
      <c r="S1199" s="14">
        <f t="shared" si="127"/>
        <v>42503.66474537037</v>
      </c>
      <c r="T1199" s="14">
        <f t="shared" si="128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5"/>
        <v>2.6059999999999999</v>
      </c>
      <c r="P1200" s="9">
        <f t="shared" si="126"/>
        <v>54.616766467065865</v>
      </c>
      <c r="Q1200" s="8" t="str">
        <f t="shared" si="129"/>
        <v>photography</v>
      </c>
      <c r="R1200" s="8" t="str">
        <f t="shared" si="130"/>
        <v>photobooks</v>
      </c>
      <c r="S1200" s="14">
        <f t="shared" si="127"/>
        <v>42333.619050925925</v>
      </c>
      <c r="T1200" s="14">
        <f t="shared" si="128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5"/>
        <v>1.0131677953348381</v>
      </c>
      <c r="P1201" s="9">
        <f t="shared" si="126"/>
        <v>299.22222222222223</v>
      </c>
      <c r="Q1201" s="8" t="str">
        <f t="shared" si="129"/>
        <v>photography</v>
      </c>
      <c r="R1201" s="8" t="str">
        <f t="shared" si="130"/>
        <v>photobooks</v>
      </c>
      <c r="S1201" s="14">
        <f t="shared" si="127"/>
        <v>42161.770833333328</v>
      </c>
      <c r="T1201" s="14">
        <f t="shared" si="128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5"/>
        <v>1.2560416666666667</v>
      </c>
      <c r="P1202" s="9">
        <f t="shared" si="126"/>
        <v>58.533980582524272</v>
      </c>
      <c r="Q1202" s="8" t="str">
        <f t="shared" si="129"/>
        <v>photography</v>
      </c>
      <c r="R1202" s="8" t="str">
        <f t="shared" si="130"/>
        <v>photobooks</v>
      </c>
      <c r="S1202" s="14">
        <f t="shared" si="127"/>
        <v>42089.477500000001</v>
      </c>
      <c r="T1202" s="14">
        <f t="shared" si="128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5"/>
        <v>1.0243783333333334</v>
      </c>
      <c r="P1203" s="9">
        <f t="shared" si="126"/>
        <v>55.371801801801809</v>
      </c>
      <c r="Q1203" s="8" t="str">
        <f t="shared" si="129"/>
        <v>photography</v>
      </c>
      <c r="R1203" s="8" t="str">
        <f t="shared" si="130"/>
        <v>photobooks</v>
      </c>
      <c r="S1203" s="14">
        <f t="shared" si="127"/>
        <v>42536.60701388889</v>
      </c>
      <c r="T1203" s="14">
        <f t="shared" si="128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5"/>
        <v>1.99244</v>
      </c>
      <c r="P1204" s="9">
        <f t="shared" si="126"/>
        <v>183.80442804428046</v>
      </c>
      <c r="Q1204" s="8" t="str">
        <f t="shared" si="129"/>
        <v>photography</v>
      </c>
      <c r="R1204" s="8" t="str">
        <f t="shared" si="130"/>
        <v>photobooks</v>
      </c>
      <c r="S1204" s="14">
        <f t="shared" si="127"/>
        <v>42152.288819444439</v>
      </c>
      <c r="T1204" s="14">
        <f t="shared" si="128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5"/>
        <v>1.0245398773006136</v>
      </c>
      <c r="P1205" s="9">
        <f t="shared" si="126"/>
        <v>165.34653465346534</v>
      </c>
      <c r="Q1205" s="8" t="str">
        <f t="shared" si="129"/>
        <v>photography</v>
      </c>
      <c r="R1205" s="8" t="str">
        <f t="shared" si="130"/>
        <v>photobooks</v>
      </c>
      <c r="S1205" s="14">
        <f t="shared" si="127"/>
        <v>42125.614895833336</v>
      </c>
      <c r="T1205" s="14">
        <f t="shared" si="128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5"/>
        <v>1.0294615384615384</v>
      </c>
      <c r="P1206" s="9">
        <f t="shared" si="126"/>
        <v>234.78947368421052</v>
      </c>
      <c r="Q1206" s="8" t="str">
        <f t="shared" si="129"/>
        <v>photography</v>
      </c>
      <c r="R1206" s="8" t="str">
        <f t="shared" si="130"/>
        <v>photobooks</v>
      </c>
      <c r="S1206" s="14">
        <f t="shared" si="127"/>
        <v>42297.748067129629</v>
      </c>
      <c r="T1206" s="14">
        <f t="shared" si="128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5"/>
        <v>1.0086153846153847</v>
      </c>
      <c r="P1207" s="9">
        <f t="shared" si="126"/>
        <v>211.48387096774192</v>
      </c>
      <c r="Q1207" s="8" t="str">
        <f t="shared" si="129"/>
        <v>photography</v>
      </c>
      <c r="R1207" s="8" t="str">
        <f t="shared" si="130"/>
        <v>photobooks</v>
      </c>
      <c r="S1207" s="14">
        <f t="shared" si="127"/>
        <v>42138.506377314814</v>
      </c>
      <c r="T1207" s="14">
        <f t="shared" si="128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5"/>
        <v>1.1499999999999999</v>
      </c>
      <c r="P1208" s="9">
        <f t="shared" si="126"/>
        <v>32.34375</v>
      </c>
      <c r="Q1208" s="8" t="str">
        <f t="shared" si="129"/>
        <v>photography</v>
      </c>
      <c r="R1208" s="8" t="str">
        <f t="shared" si="130"/>
        <v>photobooks</v>
      </c>
      <c r="S1208" s="14">
        <f t="shared" si="127"/>
        <v>42772.776076388895</v>
      </c>
      <c r="T1208" s="14">
        <f t="shared" si="128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5"/>
        <v>1.0416766467065868</v>
      </c>
      <c r="P1209" s="9">
        <f t="shared" si="126"/>
        <v>123.37588652482269</v>
      </c>
      <c r="Q1209" s="8" t="str">
        <f t="shared" si="129"/>
        <v>photography</v>
      </c>
      <c r="R1209" s="8" t="str">
        <f t="shared" si="130"/>
        <v>photobooks</v>
      </c>
      <c r="S1209" s="14">
        <f t="shared" si="127"/>
        <v>42430.430243055554</v>
      </c>
      <c r="T1209" s="14">
        <f t="shared" si="128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5"/>
        <v>1.5529999999999999</v>
      </c>
      <c r="P1210" s="9">
        <f t="shared" si="126"/>
        <v>207.06666666666666</v>
      </c>
      <c r="Q1210" s="8" t="str">
        <f t="shared" si="129"/>
        <v>photography</v>
      </c>
      <c r="R1210" s="8" t="str">
        <f t="shared" si="130"/>
        <v>photobooks</v>
      </c>
      <c r="S1210" s="14">
        <f t="shared" si="127"/>
        <v>42423.709074074075</v>
      </c>
      <c r="T1210" s="14">
        <f t="shared" si="128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5"/>
        <v>1.06</v>
      </c>
      <c r="P1211" s="9">
        <f t="shared" si="126"/>
        <v>138.2608695652174</v>
      </c>
      <c r="Q1211" s="8" t="str">
        <f t="shared" si="129"/>
        <v>photography</v>
      </c>
      <c r="R1211" s="8" t="str">
        <f t="shared" si="130"/>
        <v>photobooks</v>
      </c>
      <c r="S1211" s="14">
        <f t="shared" si="127"/>
        <v>42761.846122685187</v>
      </c>
      <c r="T1211" s="14">
        <f t="shared" si="128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5"/>
        <v>2.5431499999999998</v>
      </c>
      <c r="P1212" s="9">
        <f t="shared" si="126"/>
        <v>493.81553398058253</v>
      </c>
      <c r="Q1212" s="8" t="str">
        <f t="shared" si="129"/>
        <v>photography</v>
      </c>
      <c r="R1212" s="8" t="str">
        <f t="shared" si="130"/>
        <v>photobooks</v>
      </c>
      <c r="S1212" s="14">
        <f t="shared" si="127"/>
        <v>42132.941805555558</v>
      </c>
      <c r="T1212" s="14">
        <f t="shared" si="128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5"/>
        <v>1.0109999999999999</v>
      </c>
      <c r="P1213" s="9">
        <f t="shared" si="126"/>
        <v>168.5</v>
      </c>
      <c r="Q1213" s="8" t="str">
        <f t="shared" si="129"/>
        <v>photography</v>
      </c>
      <c r="R1213" s="8" t="str">
        <f t="shared" si="130"/>
        <v>photobooks</v>
      </c>
      <c r="S1213" s="14">
        <f t="shared" si="127"/>
        <v>42515.866446759261</v>
      </c>
      <c r="T1213" s="14">
        <f t="shared" si="128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5"/>
        <v>1.2904</v>
      </c>
      <c r="P1214" s="9">
        <f t="shared" si="126"/>
        <v>38.867469879518069</v>
      </c>
      <c r="Q1214" s="8" t="str">
        <f t="shared" si="129"/>
        <v>photography</v>
      </c>
      <c r="R1214" s="8" t="str">
        <f t="shared" si="130"/>
        <v>photobooks</v>
      </c>
      <c r="S1214" s="14">
        <f t="shared" si="127"/>
        <v>42318.950173611112</v>
      </c>
      <c r="T1214" s="14">
        <f t="shared" si="128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5"/>
        <v>1.0223076923076924</v>
      </c>
      <c r="P1215" s="9">
        <f t="shared" si="126"/>
        <v>61.527777777777779</v>
      </c>
      <c r="Q1215" s="8" t="str">
        <f t="shared" si="129"/>
        <v>photography</v>
      </c>
      <c r="R1215" s="8" t="str">
        <f t="shared" si="130"/>
        <v>photobooks</v>
      </c>
      <c r="S1215" s="14">
        <f t="shared" si="127"/>
        <v>42731.755787037036</v>
      </c>
      <c r="T1215" s="14">
        <f t="shared" si="128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5"/>
        <v>1.3180000000000001</v>
      </c>
      <c r="P1216" s="9">
        <f t="shared" si="126"/>
        <v>105.44</v>
      </c>
      <c r="Q1216" s="8" t="str">
        <f t="shared" si="129"/>
        <v>photography</v>
      </c>
      <c r="R1216" s="8" t="str">
        <f t="shared" si="130"/>
        <v>photobooks</v>
      </c>
      <c r="S1216" s="14">
        <f t="shared" si="127"/>
        <v>42104.840335648143</v>
      </c>
      <c r="T1216" s="14">
        <f t="shared" si="128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5"/>
        <v>7.8608020000000005</v>
      </c>
      <c r="P1217" s="9">
        <f t="shared" si="126"/>
        <v>71.592003642987251</v>
      </c>
      <c r="Q1217" s="8" t="str">
        <f t="shared" si="129"/>
        <v>photography</v>
      </c>
      <c r="R1217" s="8" t="str">
        <f t="shared" si="130"/>
        <v>photobooks</v>
      </c>
      <c r="S1217" s="14">
        <f t="shared" si="127"/>
        <v>41759.923101851848</v>
      </c>
      <c r="T1217" s="14">
        <f t="shared" si="128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5"/>
        <v>1.4570000000000001</v>
      </c>
      <c r="P1218" s="9">
        <f t="shared" si="126"/>
        <v>91.882882882882882</v>
      </c>
      <c r="Q1218" s="8" t="str">
        <f t="shared" si="129"/>
        <v>photography</v>
      </c>
      <c r="R1218" s="8" t="str">
        <f t="shared" si="130"/>
        <v>photobooks</v>
      </c>
      <c r="S1218" s="14">
        <f t="shared" si="127"/>
        <v>42247.616400462968</v>
      </c>
      <c r="T1218" s="14">
        <f t="shared" si="128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1">E1219/D1219</f>
        <v>1.026</v>
      </c>
      <c r="P1219" s="9">
        <f t="shared" ref="P1219:P1282" si="132">IFERROR(E1219/L1219, 0)</f>
        <v>148.57377049180329</v>
      </c>
      <c r="Q1219" s="8" t="str">
        <f t="shared" si="129"/>
        <v>photography</v>
      </c>
      <c r="R1219" s="8" t="str">
        <f t="shared" si="130"/>
        <v>photobooks</v>
      </c>
      <c r="S1219" s="14">
        <f t="shared" ref="S1219:S1282" si="133">(((J1219/60)/60)/24)+DATE(1970,1,1)</f>
        <v>42535.809490740736</v>
      </c>
      <c r="T1219" s="14">
        <f t="shared" ref="T1219:T1282" si="134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1"/>
        <v>1.7227777777777777</v>
      </c>
      <c r="P1220" s="9">
        <f t="shared" si="132"/>
        <v>174.2134831460674</v>
      </c>
      <c r="Q1220" s="8" t="str">
        <f t="shared" si="129"/>
        <v>photography</v>
      </c>
      <c r="R1220" s="8" t="str">
        <f t="shared" si="130"/>
        <v>photobooks</v>
      </c>
      <c r="S1220" s="14">
        <f t="shared" si="133"/>
        <v>42278.662037037036</v>
      </c>
      <c r="T1220" s="14">
        <f t="shared" si="134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1"/>
        <v>1.5916819571865444</v>
      </c>
      <c r="P1221" s="9">
        <f t="shared" si="132"/>
        <v>102.86166007905139</v>
      </c>
      <c r="Q1221" s="8" t="str">
        <f t="shared" si="129"/>
        <v>photography</v>
      </c>
      <c r="R1221" s="8" t="str">
        <f t="shared" si="130"/>
        <v>photobooks</v>
      </c>
      <c r="S1221" s="14">
        <f t="shared" si="133"/>
        <v>42633.461956018517</v>
      </c>
      <c r="T1221" s="14">
        <f t="shared" si="134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1"/>
        <v>1.0376666666666667</v>
      </c>
      <c r="P1222" s="9">
        <f t="shared" si="132"/>
        <v>111.17857142857143</v>
      </c>
      <c r="Q1222" s="8" t="str">
        <f t="shared" si="129"/>
        <v>photography</v>
      </c>
      <c r="R1222" s="8" t="str">
        <f t="shared" si="130"/>
        <v>photobooks</v>
      </c>
      <c r="S1222" s="14">
        <f t="shared" si="133"/>
        <v>42211.628611111111</v>
      </c>
      <c r="T1222" s="14">
        <f t="shared" si="134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1"/>
        <v>1.1140954545454547</v>
      </c>
      <c r="P1223" s="9">
        <f t="shared" si="132"/>
        <v>23.796213592233013</v>
      </c>
      <c r="Q1223" s="8" t="str">
        <f t="shared" si="129"/>
        <v>photography</v>
      </c>
      <c r="R1223" s="8" t="str">
        <f t="shared" si="130"/>
        <v>photobooks</v>
      </c>
      <c r="S1223" s="14">
        <f t="shared" si="133"/>
        <v>42680.47555555556</v>
      </c>
      <c r="T1223" s="14">
        <f t="shared" si="134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1"/>
        <v>2.80375</v>
      </c>
      <c r="P1224" s="9">
        <f t="shared" si="132"/>
        <v>81.268115942028984</v>
      </c>
      <c r="Q1224" s="8" t="str">
        <f t="shared" si="129"/>
        <v>photography</v>
      </c>
      <c r="R1224" s="8" t="str">
        <f t="shared" si="130"/>
        <v>photobooks</v>
      </c>
      <c r="S1224" s="14">
        <f t="shared" si="133"/>
        <v>42430.720451388886</v>
      </c>
      <c r="T1224" s="14">
        <f t="shared" si="134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1"/>
        <v>1.1210606060606061</v>
      </c>
      <c r="P1225" s="9">
        <f t="shared" si="132"/>
        <v>116.21465968586388</v>
      </c>
      <c r="Q1225" s="8" t="str">
        <f t="shared" si="129"/>
        <v>photography</v>
      </c>
      <c r="R1225" s="8" t="str">
        <f t="shared" si="130"/>
        <v>photobooks</v>
      </c>
      <c r="S1225" s="14">
        <f t="shared" si="133"/>
        <v>42654.177187499998</v>
      </c>
      <c r="T1225" s="14">
        <f t="shared" si="134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1"/>
        <v>7.0666666666666669E-2</v>
      </c>
      <c r="P1226" s="9">
        <f t="shared" si="132"/>
        <v>58.888888888888886</v>
      </c>
      <c r="Q1226" s="8" t="str">
        <f>LEFT(N1226,5)</f>
        <v>music</v>
      </c>
      <c r="R1226" s="8" t="str">
        <f>RIGHT(N1226, 11)</f>
        <v>world music</v>
      </c>
      <c r="S1226" s="14">
        <f t="shared" si="133"/>
        <v>41736.549791666665</v>
      </c>
      <c r="T1226" s="14">
        <f t="shared" si="134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1"/>
        <v>4.3999999999999997E-2</v>
      </c>
      <c r="P1227" s="9">
        <f t="shared" si="132"/>
        <v>44</v>
      </c>
      <c r="Q1227" s="8" t="str">
        <f t="shared" ref="Q1227:Q1285" si="135">LEFT(N1227,5)</f>
        <v>music</v>
      </c>
      <c r="R1227" s="8" t="str">
        <f t="shared" ref="R1227:R1245" si="136">RIGHT(N1227, 11)</f>
        <v>world music</v>
      </c>
      <c r="S1227" s="14">
        <f t="shared" si="133"/>
        <v>41509.905995370369</v>
      </c>
      <c r="T1227" s="14">
        <f t="shared" si="134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1"/>
        <v>3.8739999999999997E-2</v>
      </c>
      <c r="P1228" s="9">
        <f t="shared" si="132"/>
        <v>48.424999999999997</v>
      </c>
      <c r="Q1228" s="8" t="str">
        <f t="shared" si="135"/>
        <v>music</v>
      </c>
      <c r="R1228" s="8" t="str">
        <f t="shared" si="136"/>
        <v>world music</v>
      </c>
      <c r="S1228" s="14">
        <f t="shared" si="133"/>
        <v>41715.874780092592</v>
      </c>
      <c r="T1228" s="14">
        <f t="shared" si="134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1"/>
        <v>0</v>
      </c>
      <c r="P1229" s="9">
        <f t="shared" si="132"/>
        <v>0</v>
      </c>
      <c r="Q1229" s="8" t="str">
        <f t="shared" si="135"/>
        <v>music</v>
      </c>
      <c r="R1229" s="8" t="str">
        <f t="shared" si="136"/>
        <v>world music</v>
      </c>
      <c r="S1229" s="14">
        <f t="shared" si="133"/>
        <v>41827.919166666667</v>
      </c>
      <c r="T1229" s="14">
        <f t="shared" si="134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1"/>
        <v>0.29299999999999998</v>
      </c>
      <c r="P1230" s="9">
        <f t="shared" si="132"/>
        <v>61.041666666666664</v>
      </c>
      <c r="Q1230" s="8" t="str">
        <f t="shared" si="135"/>
        <v>music</v>
      </c>
      <c r="R1230" s="8" t="str">
        <f t="shared" si="136"/>
        <v>world music</v>
      </c>
      <c r="S1230" s="14">
        <f t="shared" si="133"/>
        <v>40754.729259259257</v>
      </c>
      <c r="T1230" s="14">
        <f t="shared" si="134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1"/>
        <v>9.0909090909090905E-3</v>
      </c>
      <c r="P1231" s="9">
        <f t="shared" si="132"/>
        <v>25</v>
      </c>
      <c r="Q1231" s="8" t="str">
        <f t="shared" si="135"/>
        <v>music</v>
      </c>
      <c r="R1231" s="8" t="str">
        <f t="shared" si="136"/>
        <v>world music</v>
      </c>
      <c r="S1231" s="14">
        <f t="shared" si="133"/>
        <v>40985.459803240738</v>
      </c>
      <c r="T1231" s="14">
        <f t="shared" si="134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1"/>
        <v>0</v>
      </c>
      <c r="P1232" s="9">
        <f t="shared" si="132"/>
        <v>0</v>
      </c>
      <c r="Q1232" s="8" t="str">
        <f t="shared" si="135"/>
        <v>music</v>
      </c>
      <c r="R1232" s="8" t="str">
        <f t="shared" si="136"/>
        <v>world music</v>
      </c>
      <c r="S1232" s="14">
        <f t="shared" si="133"/>
        <v>40568.972569444442</v>
      </c>
      <c r="T1232" s="14">
        <f t="shared" si="134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1"/>
        <v>0</v>
      </c>
      <c r="P1233" s="9">
        <f t="shared" si="132"/>
        <v>0</v>
      </c>
      <c r="Q1233" s="8" t="str">
        <f t="shared" si="135"/>
        <v>music</v>
      </c>
      <c r="R1233" s="8" t="str">
        <f t="shared" si="136"/>
        <v>world music</v>
      </c>
      <c r="S1233" s="14">
        <f t="shared" si="133"/>
        <v>42193.941759259258</v>
      </c>
      <c r="T1233" s="14">
        <f t="shared" si="134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1"/>
        <v>8.0000000000000002E-3</v>
      </c>
      <c r="P1234" s="9">
        <f t="shared" si="132"/>
        <v>40</v>
      </c>
      <c r="Q1234" s="8" t="str">
        <f t="shared" si="135"/>
        <v>music</v>
      </c>
      <c r="R1234" s="8" t="str">
        <f t="shared" si="136"/>
        <v>world music</v>
      </c>
      <c r="S1234" s="14">
        <f t="shared" si="133"/>
        <v>41506.848032407412</v>
      </c>
      <c r="T1234" s="14">
        <f t="shared" si="134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1"/>
        <v>0.11600000000000001</v>
      </c>
      <c r="P1235" s="9">
        <f t="shared" si="132"/>
        <v>19.333333333333332</v>
      </c>
      <c r="Q1235" s="8" t="str">
        <f t="shared" si="135"/>
        <v>music</v>
      </c>
      <c r="R1235" s="8" t="str">
        <f t="shared" si="136"/>
        <v>world music</v>
      </c>
      <c r="S1235" s="14">
        <f t="shared" si="133"/>
        <v>40939.948773148149</v>
      </c>
      <c r="T1235" s="14">
        <f t="shared" si="134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1"/>
        <v>0</v>
      </c>
      <c r="P1236" s="9">
        <f t="shared" si="132"/>
        <v>0</v>
      </c>
      <c r="Q1236" s="8" t="str">
        <f t="shared" si="135"/>
        <v>music</v>
      </c>
      <c r="R1236" s="8" t="str">
        <f t="shared" si="136"/>
        <v>world music</v>
      </c>
      <c r="S1236" s="14">
        <f t="shared" si="133"/>
        <v>42007.788680555561</v>
      </c>
      <c r="T1236" s="14">
        <f t="shared" si="134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1"/>
        <v>2.787363950092912E-2</v>
      </c>
      <c r="P1237" s="9">
        <f t="shared" si="132"/>
        <v>35</v>
      </c>
      <c r="Q1237" s="8" t="str">
        <f t="shared" si="135"/>
        <v>music</v>
      </c>
      <c r="R1237" s="8" t="str">
        <f t="shared" si="136"/>
        <v>world music</v>
      </c>
      <c r="S1237" s="14">
        <f t="shared" si="133"/>
        <v>41583.135405092595</v>
      </c>
      <c r="T1237" s="14">
        <f t="shared" si="134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1"/>
        <v>0</v>
      </c>
      <c r="P1238" s="9">
        <f t="shared" si="132"/>
        <v>0</v>
      </c>
      <c r="Q1238" s="8" t="str">
        <f t="shared" si="135"/>
        <v>music</v>
      </c>
      <c r="R1238" s="8" t="str">
        <f t="shared" si="136"/>
        <v>world music</v>
      </c>
      <c r="S1238" s="14">
        <f t="shared" si="133"/>
        <v>41110.680138888885</v>
      </c>
      <c r="T1238" s="14">
        <f t="shared" si="134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1"/>
        <v>0</v>
      </c>
      <c r="P1239" s="9">
        <f t="shared" si="132"/>
        <v>0</v>
      </c>
      <c r="Q1239" s="8" t="str">
        <f t="shared" si="135"/>
        <v>music</v>
      </c>
      <c r="R1239" s="8" t="str">
        <f t="shared" si="136"/>
        <v>world music</v>
      </c>
      <c r="S1239" s="14">
        <f t="shared" si="133"/>
        <v>41125.283159722225</v>
      </c>
      <c r="T1239" s="14">
        <f t="shared" si="134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1"/>
        <v>0.17799999999999999</v>
      </c>
      <c r="P1240" s="9">
        <f t="shared" si="132"/>
        <v>59.333333333333336</v>
      </c>
      <c r="Q1240" s="8" t="str">
        <f t="shared" si="135"/>
        <v>music</v>
      </c>
      <c r="R1240" s="8" t="str">
        <f t="shared" si="136"/>
        <v>world music</v>
      </c>
      <c r="S1240" s="14">
        <f t="shared" si="133"/>
        <v>40731.61037037037</v>
      </c>
      <c r="T1240" s="14">
        <f t="shared" si="134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1"/>
        <v>0</v>
      </c>
      <c r="P1241" s="9">
        <f t="shared" si="132"/>
        <v>0</v>
      </c>
      <c r="Q1241" s="8" t="str">
        <f t="shared" si="135"/>
        <v>music</v>
      </c>
      <c r="R1241" s="8" t="str">
        <f t="shared" si="136"/>
        <v>world music</v>
      </c>
      <c r="S1241" s="14">
        <f t="shared" si="133"/>
        <v>40883.962581018517</v>
      </c>
      <c r="T1241" s="14">
        <f t="shared" si="134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1"/>
        <v>3.0124999999999999E-2</v>
      </c>
      <c r="P1242" s="9">
        <f t="shared" si="132"/>
        <v>30.125</v>
      </c>
      <c r="Q1242" s="8" t="str">
        <f t="shared" si="135"/>
        <v>music</v>
      </c>
      <c r="R1242" s="8" t="str">
        <f t="shared" si="136"/>
        <v>world music</v>
      </c>
      <c r="S1242" s="14">
        <f t="shared" si="133"/>
        <v>41409.040011574078</v>
      </c>
      <c r="T1242" s="14">
        <f t="shared" si="134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1"/>
        <v>0.50739999999999996</v>
      </c>
      <c r="P1243" s="9">
        <f t="shared" si="132"/>
        <v>74.617647058823536</v>
      </c>
      <c r="Q1243" s="8" t="str">
        <f t="shared" si="135"/>
        <v>music</v>
      </c>
      <c r="R1243" s="8" t="str">
        <f t="shared" si="136"/>
        <v>world music</v>
      </c>
      <c r="S1243" s="14">
        <f t="shared" si="133"/>
        <v>41923.837731481479</v>
      </c>
      <c r="T1243" s="14">
        <f t="shared" si="134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1"/>
        <v>5.4884742041712408E-3</v>
      </c>
      <c r="P1244" s="9">
        <f t="shared" si="132"/>
        <v>5</v>
      </c>
      <c r="Q1244" s="8" t="str">
        <f t="shared" si="135"/>
        <v>music</v>
      </c>
      <c r="R1244" s="8" t="str">
        <f t="shared" si="136"/>
        <v>world music</v>
      </c>
      <c r="S1244" s="14">
        <f t="shared" si="133"/>
        <v>40782.165532407409</v>
      </c>
      <c r="T1244" s="14">
        <f t="shared" si="134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1"/>
        <v>0.14091666666666666</v>
      </c>
      <c r="P1245" s="9">
        <f t="shared" si="132"/>
        <v>44.5</v>
      </c>
      <c r="Q1245" s="8" t="str">
        <f t="shared" si="135"/>
        <v>music</v>
      </c>
      <c r="R1245" s="8" t="str">
        <f t="shared" si="136"/>
        <v>world music</v>
      </c>
      <c r="S1245" s="14">
        <f t="shared" si="133"/>
        <v>40671.879293981481</v>
      </c>
      <c r="T1245" s="14">
        <f t="shared" si="134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1"/>
        <v>1.038</v>
      </c>
      <c r="P1246" s="9">
        <f t="shared" si="132"/>
        <v>46.133333333333333</v>
      </c>
      <c r="Q1246" s="8" t="str">
        <f t="shared" si="135"/>
        <v>music</v>
      </c>
      <c r="R1246" s="8" t="str">
        <f>RIGHT(N1246,4)</f>
        <v>rock</v>
      </c>
      <c r="S1246" s="14">
        <f t="shared" si="133"/>
        <v>41355.825497685182</v>
      </c>
      <c r="T1246" s="14">
        <f t="shared" si="134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1"/>
        <v>1.2024999999999999</v>
      </c>
      <c r="P1247" s="9">
        <f t="shared" si="132"/>
        <v>141.47058823529412</v>
      </c>
      <c r="Q1247" s="8" t="str">
        <f t="shared" si="135"/>
        <v>music</v>
      </c>
      <c r="R1247" s="8" t="str">
        <f t="shared" ref="R1247:R1285" si="137">RIGHT(N1247,4)</f>
        <v>rock</v>
      </c>
      <c r="S1247" s="14">
        <f t="shared" si="133"/>
        <v>41774.599930555552</v>
      </c>
      <c r="T1247" s="14">
        <f t="shared" si="134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1"/>
        <v>1.17</v>
      </c>
      <c r="P1248" s="9">
        <f t="shared" si="132"/>
        <v>75.483870967741936</v>
      </c>
      <c r="Q1248" s="8" t="str">
        <f t="shared" si="135"/>
        <v>music</v>
      </c>
      <c r="R1248" s="8" t="str">
        <f t="shared" si="137"/>
        <v>rock</v>
      </c>
      <c r="S1248" s="14">
        <f t="shared" si="133"/>
        <v>40838.043391203704</v>
      </c>
      <c r="T1248" s="14">
        <f t="shared" si="134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1"/>
        <v>1.2214285714285715</v>
      </c>
      <c r="P1249" s="9">
        <f t="shared" si="132"/>
        <v>85.5</v>
      </c>
      <c r="Q1249" s="8" t="str">
        <f t="shared" si="135"/>
        <v>music</v>
      </c>
      <c r="R1249" s="8" t="str">
        <f t="shared" si="137"/>
        <v>rock</v>
      </c>
      <c r="S1249" s="14">
        <f t="shared" si="133"/>
        <v>41370.292303240742</v>
      </c>
      <c r="T1249" s="14">
        <f t="shared" si="134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1"/>
        <v>1.5164</v>
      </c>
      <c r="P1250" s="9">
        <f t="shared" si="132"/>
        <v>64.254237288135599</v>
      </c>
      <c r="Q1250" s="8" t="str">
        <f t="shared" si="135"/>
        <v>music</v>
      </c>
      <c r="R1250" s="8" t="str">
        <f t="shared" si="137"/>
        <v>rock</v>
      </c>
      <c r="S1250" s="14">
        <f t="shared" si="133"/>
        <v>41767.656863425924</v>
      </c>
      <c r="T1250" s="14">
        <f t="shared" si="134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1"/>
        <v>1.0444</v>
      </c>
      <c r="P1251" s="9">
        <f t="shared" si="132"/>
        <v>64.46913580246914</v>
      </c>
      <c r="Q1251" s="8" t="str">
        <f t="shared" si="135"/>
        <v>music</v>
      </c>
      <c r="R1251" s="8" t="str">
        <f t="shared" si="137"/>
        <v>rock</v>
      </c>
      <c r="S1251" s="14">
        <f t="shared" si="133"/>
        <v>41067.74086805556</v>
      </c>
      <c r="T1251" s="14">
        <f t="shared" si="134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1"/>
        <v>2.0015333333333332</v>
      </c>
      <c r="P1252" s="9">
        <f t="shared" si="132"/>
        <v>118.2007874015748</v>
      </c>
      <c r="Q1252" s="8" t="str">
        <f t="shared" si="135"/>
        <v>music</v>
      </c>
      <c r="R1252" s="8" t="str">
        <f t="shared" si="137"/>
        <v>rock</v>
      </c>
      <c r="S1252" s="14">
        <f t="shared" si="133"/>
        <v>41843.64271990741</v>
      </c>
      <c r="T1252" s="14">
        <f t="shared" si="134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1"/>
        <v>1.018</v>
      </c>
      <c r="P1253" s="9">
        <f t="shared" si="132"/>
        <v>82.540540540540547</v>
      </c>
      <c r="Q1253" s="8" t="str">
        <f t="shared" si="135"/>
        <v>music</v>
      </c>
      <c r="R1253" s="8" t="str">
        <f t="shared" si="137"/>
        <v>rock</v>
      </c>
      <c r="S1253" s="14">
        <f t="shared" si="133"/>
        <v>40751.814432870371</v>
      </c>
      <c r="T1253" s="14">
        <f t="shared" si="134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1"/>
        <v>1.3765714285714286</v>
      </c>
      <c r="P1254" s="9">
        <f t="shared" si="132"/>
        <v>34.170212765957444</v>
      </c>
      <c r="Q1254" s="8" t="str">
        <f t="shared" si="135"/>
        <v>music</v>
      </c>
      <c r="R1254" s="8" t="str">
        <f t="shared" si="137"/>
        <v>rock</v>
      </c>
      <c r="S1254" s="14">
        <f t="shared" si="133"/>
        <v>41543.988067129627</v>
      </c>
      <c r="T1254" s="14">
        <f t="shared" si="134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1"/>
        <v>3038.3319999999999</v>
      </c>
      <c r="P1255" s="9">
        <f t="shared" si="132"/>
        <v>42.73322081575246</v>
      </c>
      <c r="Q1255" s="8" t="str">
        <f t="shared" si="135"/>
        <v>music</v>
      </c>
      <c r="R1255" s="8" t="str">
        <f t="shared" si="137"/>
        <v>rock</v>
      </c>
      <c r="S1255" s="14">
        <f t="shared" si="133"/>
        <v>41855.783645833333</v>
      </c>
      <c r="T1255" s="14">
        <f t="shared" si="134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1"/>
        <v>1.9885074626865671</v>
      </c>
      <c r="P1256" s="9">
        <f t="shared" si="132"/>
        <v>94.489361702127653</v>
      </c>
      <c r="Q1256" s="8" t="str">
        <f t="shared" si="135"/>
        <v>music</v>
      </c>
      <c r="R1256" s="8" t="str">
        <f t="shared" si="137"/>
        <v>rock</v>
      </c>
      <c r="S1256" s="14">
        <f t="shared" si="133"/>
        <v>40487.621365740742</v>
      </c>
      <c r="T1256" s="14">
        <f t="shared" si="134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1"/>
        <v>2.0236666666666667</v>
      </c>
      <c r="P1257" s="9">
        <f t="shared" si="132"/>
        <v>55.697247706422019</v>
      </c>
      <c r="Q1257" s="8" t="str">
        <f t="shared" si="135"/>
        <v>music</v>
      </c>
      <c r="R1257" s="8" t="str">
        <f t="shared" si="137"/>
        <v>rock</v>
      </c>
      <c r="S1257" s="14">
        <f t="shared" si="133"/>
        <v>41579.845509259263</v>
      </c>
      <c r="T1257" s="14">
        <f t="shared" si="134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1"/>
        <v>1.1796376666666666</v>
      </c>
      <c r="P1258" s="9">
        <f t="shared" si="132"/>
        <v>98.030831024930734</v>
      </c>
      <c r="Q1258" s="8" t="str">
        <f t="shared" si="135"/>
        <v>music</v>
      </c>
      <c r="R1258" s="8" t="str">
        <f t="shared" si="137"/>
        <v>rock</v>
      </c>
      <c r="S1258" s="14">
        <f t="shared" si="133"/>
        <v>40921.919340277782</v>
      </c>
      <c r="T1258" s="14">
        <f t="shared" si="134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1"/>
        <v>2.9472727272727273</v>
      </c>
      <c r="P1259" s="9">
        <f t="shared" si="132"/>
        <v>92.102272727272734</v>
      </c>
      <c r="Q1259" s="8" t="str">
        <f t="shared" si="135"/>
        <v>music</v>
      </c>
      <c r="R1259" s="8" t="str">
        <f t="shared" si="137"/>
        <v>rock</v>
      </c>
      <c r="S1259" s="14">
        <f t="shared" si="133"/>
        <v>40587.085532407407</v>
      </c>
      <c r="T1259" s="14">
        <f t="shared" si="134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1"/>
        <v>2.1314633333333335</v>
      </c>
      <c r="P1260" s="9">
        <f t="shared" si="132"/>
        <v>38.175462686567165</v>
      </c>
      <c r="Q1260" s="8" t="str">
        <f t="shared" si="135"/>
        <v>music</v>
      </c>
      <c r="R1260" s="8" t="str">
        <f t="shared" si="137"/>
        <v>rock</v>
      </c>
      <c r="S1260" s="14">
        <f t="shared" si="133"/>
        <v>41487.611250000002</v>
      </c>
      <c r="T1260" s="14">
        <f t="shared" si="134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1"/>
        <v>1.0424</v>
      </c>
      <c r="P1261" s="9">
        <f t="shared" si="132"/>
        <v>27.145833333333332</v>
      </c>
      <c r="Q1261" s="8" t="str">
        <f t="shared" si="135"/>
        <v>music</v>
      </c>
      <c r="R1261" s="8" t="str">
        <f t="shared" si="137"/>
        <v>rock</v>
      </c>
      <c r="S1261" s="14">
        <f t="shared" si="133"/>
        <v>41766.970648148148</v>
      </c>
      <c r="T1261" s="14">
        <f t="shared" si="134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1"/>
        <v>1.1366666666666667</v>
      </c>
      <c r="P1262" s="9">
        <f t="shared" si="132"/>
        <v>50.689189189189186</v>
      </c>
      <c r="Q1262" s="8" t="str">
        <f t="shared" si="135"/>
        <v>music</v>
      </c>
      <c r="R1262" s="8" t="str">
        <f t="shared" si="137"/>
        <v>rock</v>
      </c>
      <c r="S1262" s="14">
        <f t="shared" si="133"/>
        <v>41666.842824074076</v>
      </c>
      <c r="T1262" s="14">
        <f t="shared" si="134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1"/>
        <v>1.0125</v>
      </c>
      <c r="P1263" s="9">
        <f t="shared" si="132"/>
        <v>38.942307692307693</v>
      </c>
      <c r="Q1263" s="8" t="str">
        <f t="shared" si="135"/>
        <v>music</v>
      </c>
      <c r="R1263" s="8" t="str">
        <f t="shared" si="137"/>
        <v>rock</v>
      </c>
      <c r="S1263" s="14">
        <f t="shared" si="133"/>
        <v>41638.342905092592</v>
      </c>
      <c r="T1263" s="14">
        <f t="shared" si="134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1"/>
        <v>1.2541538461538462</v>
      </c>
      <c r="P1264" s="9">
        <f t="shared" si="132"/>
        <v>77.638095238095232</v>
      </c>
      <c r="Q1264" s="8" t="str">
        <f t="shared" si="135"/>
        <v>music</v>
      </c>
      <c r="R1264" s="8" t="str">
        <f t="shared" si="137"/>
        <v>rock</v>
      </c>
      <c r="S1264" s="14">
        <f t="shared" si="133"/>
        <v>41656.762638888889</v>
      </c>
      <c r="T1264" s="14">
        <f t="shared" si="134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1"/>
        <v>1.19</v>
      </c>
      <c r="P1265" s="9">
        <f t="shared" si="132"/>
        <v>43.536585365853661</v>
      </c>
      <c r="Q1265" s="8" t="str">
        <f t="shared" si="135"/>
        <v>music</v>
      </c>
      <c r="R1265" s="8" t="str">
        <f t="shared" si="137"/>
        <v>rock</v>
      </c>
      <c r="S1265" s="14">
        <f t="shared" si="133"/>
        <v>41692.084143518521</v>
      </c>
      <c r="T1265" s="14">
        <f t="shared" si="134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1"/>
        <v>1.6646153846153846</v>
      </c>
      <c r="P1266" s="9">
        <f t="shared" si="132"/>
        <v>31.823529411764707</v>
      </c>
      <c r="Q1266" s="8" t="str">
        <f t="shared" si="135"/>
        <v>music</v>
      </c>
      <c r="R1266" s="8" t="str">
        <f t="shared" si="137"/>
        <v>rock</v>
      </c>
      <c r="S1266" s="14">
        <f t="shared" si="133"/>
        <v>41547.662997685184</v>
      </c>
      <c r="T1266" s="14">
        <f t="shared" si="134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1"/>
        <v>1.1914771428571429</v>
      </c>
      <c r="P1267" s="9">
        <f t="shared" si="132"/>
        <v>63.184393939393942</v>
      </c>
      <c r="Q1267" s="8" t="str">
        <f t="shared" si="135"/>
        <v>music</v>
      </c>
      <c r="R1267" s="8" t="str">
        <f t="shared" si="137"/>
        <v>rock</v>
      </c>
      <c r="S1267" s="14">
        <f t="shared" si="133"/>
        <v>40465.655266203699</v>
      </c>
      <c r="T1267" s="14">
        <f t="shared" si="134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1"/>
        <v>1.0047368421052632</v>
      </c>
      <c r="P1268" s="9">
        <f t="shared" si="132"/>
        <v>190.9</v>
      </c>
      <c r="Q1268" s="8" t="str">
        <f t="shared" si="135"/>
        <v>music</v>
      </c>
      <c r="R1268" s="8" t="str">
        <f t="shared" si="137"/>
        <v>rock</v>
      </c>
      <c r="S1268" s="14">
        <f t="shared" si="133"/>
        <v>41620.87667824074</v>
      </c>
      <c r="T1268" s="14">
        <f t="shared" si="134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1"/>
        <v>1.018</v>
      </c>
      <c r="P1269" s="9">
        <f t="shared" si="132"/>
        <v>140.85534591194968</v>
      </c>
      <c r="Q1269" s="8" t="str">
        <f t="shared" si="135"/>
        <v>music</v>
      </c>
      <c r="R1269" s="8" t="str">
        <f t="shared" si="137"/>
        <v>rock</v>
      </c>
      <c r="S1269" s="14">
        <f t="shared" si="133"/>
        <v>41449.585162037038</v>
      </c>
      <c r="T1269" s="14">
        <f t="shared" si="134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1"/>
        <v>1.1666666666666667</v>
      </c>
      <c r="P1270" s="9">
        <f t="shared" si="132"/>
        <v>76.92307692307692</v>
      </c>
      <c r="Q1270" s="8" t="str">
        <f t="shared" si="135"/>
        <v>music</v>
      </c>
      <c r="R1270" s="8" t="str">
        <f t="shared" si="137"/>
        <v>rock</v>
      </c>
      <c r="S1270" s="14">
        <f t="shared" si="133"/>
        <v>41507.845451388886</v>
      </c>
      <c r="T1270" s="14">
        <f t="shared" si="134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1"/>
        <v>1.0864893617021276</v>
      </c>
      <c r="P1271" s="9">
        <f t="shared" si="132"/>
        <v>99.15533980582525</v>
      </c>
      <c r="Q1271" s="8" t="str">
        <f t="shared" si="135"/>
        <v>music</v>
      </c>
      <c r="R1271" s="8" t="str">
        <f t="shared" si="137"/>
        <v>rock</v>
      </c>
      <c r="S1271" s="14">
        <f t="shared" si="133"/>
        <v>42445.823055555549</v>
      </c>
      <c r="T1271" s="14">
        <f t="shared" si="134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1"/>
        <v>1.1472</v>
      </c>
      <c r="P1272" s="9">
        <f t="shared" si="132"/>
        <v>67.881656804733723</v>
      </c>
      <c r="Q1272" s="8" t="str">
        <f t="shared" si="135"/>
        <v>music</v>
      </c>
      <c r="R1272" s="8" t="str">
        <f t="shared" si="137"/>
        <v>rock</v>
      </c>
      <c r="S1272" s="14">
        <f t="shared" si="133"/>
        <v>40933.856967592597</v>
      </c>
      <c r="T1272" s="14">
        <f t="shared" si="134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1"/>
        <v>1.018</v>
      </c>
      <c r="P1273" s="9">
        <f t="shared" si="132"/>
        <v>246.29032258064515</v>
      </c>
      <c r="Q1273" s="8" t="str">
        <f t="shared" si="135"/>
        <v>music</v>
      </c>
      <c r="R1273" s="8" t="str">
        <f t="shared" si="137"/>
        <v>rock</v>
      </c>
      <c r="S1273" s="14">
        <f t="shared" si="133"/>
        <v>41561.683553240742</v>
      </c>
      <c r="T1273" s="14">
        <f t="shared" si="134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1"/>
        <v>1.06</v>
      </c>
      <c r="P1274" s="9">
        <f t="shared" si="132"/>
        <v>189.28571428571428</v>
      </c>
      <c r="Q1274" s="8" t="str">
        <f t="shared" si="135"/>
        <v>music</v>
      </c>
      <c r="R1274" s="8" t="str">
        <f t="shared" si="137"/>
        <v>rock</v>
      </c>
      <c r="S1274" s="14">
        <f t="shared" si="133"/>
        <v>40274.745127314818</v>
      </c>
      <c r="T1274" s="14">
        <f t="shared" si="134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1"/>
        <v>1.0349999999999999</v>
      </c>
      <c r="P1275" s="9">
        <f t="shared" si="132"/>
        <v>76.666666666666671</v>
      </c>
      <c r="Q1275" s="8" t="str">
        <f t="shared" si="135"/>
        <v>music</v>
      </c>
      <c r="R1275" s="8" t="str">
        <f t="shared" si="137"/>
        <v>rock</v>
      </c>
      <c r="S1275" s="14">
        <f t="shared" si="133"/>
        <v>41852.730219907404</v>
      </c>
      <c r="T1275" s="14">
        <f t="shared" si="134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1"/>
        <v>1.5497535999999998</v>
      </c>
      <c r="P1276" s="9">
        <f t="shared" si="132"/>
        <v>82.963254817987149</v>
      </c>
      <c r="Q1276" s="8" t="str">
        <f t="shared" si="135"/>
        <v>music</v>
      </c>
      <c r="R1276" s="8" t="str">
        <f t="shared" si="137"/>
        <v>rock</v>
      </c>
      <c r="S1276" s="14">
        <f t="shared" si="133"/>
        <v>41116.690104166664</v>
      </c>
      <c r="T1276" s="14">
        <f t="shared" si="134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1"/>
        <v>1.6214066666666667</v>
      </c>
      <c r="P1277" s="9">
        <f t="shared" si="132"/>
        <v>62.522107969151669</v>
      </c>
      <c r="Q1277" s="8" t="str">
        <f t="shared" si="135"/>
        <v>music</v>
      </c>
      <c r="R1277" s="8" t="str">
        <f t="shared" si="137"/>
        <v>rock</v>
      </c>
      <c r="S1277" s="14">
        <f t="shared" si="133"/>
        <v>41458.867905092593</v>
      </c>
      <c r="T1277" s="14">
        <f t="shared" si="134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1"/>
        <v>1.0442100000000001</v>
      </c>
      <c r="P1278" s="9">
        <f t="shared" si="132"/>
        <v>46.06808823529412</v>
      </c>
      <c r="Q1278" s="8" t="str">
        <f t="shared" si="135"/>
        <v>music</v>
      </c>
      <c r="R1278" s="8" t="str">
        <f t="shared" si="137"/>
        <v>rock</v>
      </c>
      <c r="S1278" s="14">
        <f t="shared" si="133"/>
        <v>40007.704247685186</v>
      </c>
      <c r="T1278" s="14">
        <f t="shared" si="134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1"/>
        <v>1.0612433333333333</v>
      </c>
      <c r="P1279" s="9">
        <f t="shared" si="132"/>
        <v>38.543946731234868</v>
      </c>
      <c r="Q1279" s="8" t="str">
        <f t="shared" si="135"/>
        <v>music</v>
      </c>
      <c r="R1279" s="8" t="str">
        <f t="shared" si="137"/>
        <v>rock</v>
      </c>
      <c r="S1279" s="14">
        <f t="shared" si="133"/>
        <v>41121.561886574076</v>
      </c>
      <c r="T1279" s="14">
        <f t="shared" si="134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1"/>
        <v>1.5493846153846154</v>
      </c>
      <c r="P1280" s="9">
        <f t="shared" si="132"/>
        <v>53.005263157894738</v>
      </c>
      <c r="Q1280" s="8" t="str">
        <f t="shared" si="135"/>
        <v>music</v>
      </c>
      <c r="R1280" s="8" t="str">
        <f t="shared" si="137"/>
        <v>rock</v>
      </c>
      <c r="S1280" s="14">
        <f t="shared" si="133"/>
        <v>41786.555162037039</v>
      </c>
      <c r="T1280" s="14">
        <f t="shared" si="134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1"/>
        <v>1.1077157238734421</v>
      </c>
      <c r="P1281" s="9">
        <f t="shared" si="132"/>
        <v>73.355396825396824</v>
      </c>
      <c r="Q1281" s="8" t="str">
        <f t="shared" si="135"/>
        <v>music</v>
      </c>
      <c r="R1281" s="8" t="str">
        <f t="shared" si="137"/>
        <v>rock</v>
      </c>
      <c r="S1281" s="14">
        <f t="shared" si="133"/>
        <v>41682.099189814813</v>
      </c>
      <c r="T1281" s="14">
        <f t="shared" si="134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1"/>
        <v>1.1091186666666666</v>
      </c>
      <c r="P1282" s="9">
        <f t="shared" si="132"/>
        <v>127.97523076923076</v>
      </c>
      <c r="Q1282" s="8" t="str">
        <f t="shared" si="135"/>
        <v>music</v>
      </c>
      <c r="R1282" s="8" t="str">
        <f t="shared" si="137"/>
        <v>rock</v>
      </c>
      <c r="S1282" s="14">
        <f t="shared" si="133"/>
        <v>40513.757569444446</v>
      </c>
      <c r="T1282" s="14">
        <f t="shared" si="134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38">E1283/D1283</f>
        <v>1.1071428571428572</v>
      </c>
      <c r="P1283" s="9">
        <f t="shared" ref="P1283:P1346" si="139">IFERROR(E1283/L1283, 0)</f>
        <v>104.72972972972973</v>
      </c>
      <c r="Q1283" s="8" t="str">
        <f t="shared" si="135"/>
        <v>music</v>
      </c>
      <c r="R1283" s="8" t="str">
        <f t="shared" si="137"/>
        <v>rock</v>
      </c>
      <c r="S1283" s="14">
        <f t="shared" ref="S1283:S1346" si="140">(((J1283/60)/60)/24)+DATE(1970,1,1)</f>
        <v>41463.743472222224</v>
      </c>
      <c r="T1283" s="14">
        <f t="shared" ref="T1283:T1346" si="141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38"/>
        <v>1.2361333333333333</v>
      </c>
      <c r="P1284" s="9">
        <f t="shared" si="139"/>
        <v>67.671532846715323</v>
      </c>
      <c r="Q1284" s="8" t="str">
        <f t="shared" si="135"/>
        <v>music</v>
      </c>
      <c r="R1284" s="8" t="str">
        <f t="shared" si="137"/>
        <v>rock</v>
      </c>
      <c r="S1284" s="14">
        <f t="shared" si="140"/>
        <v>41586.475173611114</v>
      </c>
      <c r="T1284" s="14">
        <f t="shared" si="14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38"/>
        <v>2.1105</v>
      </c>
      <c r="P1285" s="9">
        <f t="shared" si="139"/>
        <v>95.931818181818187</v>
      </c>
      <c r="Q1285" s="8" t="str">
        <f t="shared" si="135"/>
        <v>music</v>
      </c>
      <c r="R1285" s="8" t="str">
        <f t="shared" si="137"/>
        <v>rock</v>
      </c>
      <c r="S1285" s="14">
        <f t="shared" si="140"/>
        <v>41320.717465277776</v>
      </c>
      <c r="T1285" s="14">
        <f t="shared" si="14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38"/>
        <v>1.01</v>
      </c>
      <c r="P1286" s="9">
        <f t="shared" si="139"/>
        <v>65.161290322580641</v>
      </c>
      <c r="Q1286" s="8" t="str">
        <f>LEFT(N1286,7)</f>
        <v>theater</v>
      </c>
      <c r="R1286" s="8" t="str">
        <f>RIGHT(N1286, 5)</f>
        <v>plays</v>
      </c>
      <c r="S1286" s="14">
        <f t="shared" si="140"/>
        <v>42712.23474537037</v>
      </c>
      <c r="T1286" s="14">
        <f t="shared" si="14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38"/>
        <v>1.0165</v>
      </c>
      <c r="P1287" s="9">
        <f t="shared" si="139"/>
        <v>32.269841269841272</v>
      </c>
      <c r="Q1287" s="8" t="str">
        <f t="shared" ref="Q1287:Q1305" si="142">LEFT(N1287,7)</f>
        <v>theater</v>
      </c>
      <c r="R1287" s="8" t="str">
        <f t="shared" ref="R1287:R1305" si="143">RIGHT(N1287, 5)</f>
        <v>plays</v>
      </c>
      <c r="S1287" s="14">
        <f t="shared" si="140"/>
        <v>42160.583043981482</v>
      </c>
      <c r="T1287" s="14">
        <f t="shared" si="14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38"/>
        <v>1.0833333333333333</v>
      </c>
      <c r="P1288" s="9">
        <f t="shared" si="139"/>
        <v>81.25</v>
      </c>
      <c r="Q1288" s="8" t="str">
        <f t="shared" si="142"/>
        <v>theater</v>
      </c>
      <c r="R1288" s="8" t="str">
        <f t="shared" si="143"/>
        <v>plays</v>
      </c>
      <c r="S1288" s="14">
        <f t="shared" si="140"/>
        <v>42039.384571759263</v>
      </c>
      <c r="T1288" s="14">
        <f t="shared" si="14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38"/>
        <v>2.42</v>
      </c>
      <c r="P1289" s="9">
        <f t="shared" si="139"/>
        <v>24.2</v>
      </c>
      <c r="Q1289" s="8" t="str">
        <f t="shared" si="142"/>
        <v>theater</v>
      </c>
      <c r="R1289" s="8" t="str">
        <f t="shared" si="143"/>
        <v>plays</v>
      </c>
      <c r="S1289" s="14">
        <f t="shared" si="140"/>
        <v>42107.621018518519</v>
      </c>
      <c r="T1289" s="14">
        <f t="shared" si="14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38"/>
        <v>1.0044999999999999</v>
      </c>
      <c r="P1290" s="9">
        <f t="shared" si="139"/>
        <v>65.868852459016395</v>
      </c>
      <c r="Q1290" s="8" t="str">
        <f t="shared" si="142"/>
        <v>theater</v>
      </c>
      <c r="R1290" s="8" t="str">
        <f t="shared" si="143"/>
        <v>plays</v>
      </c>
      <c r="S1290" s="14">
        <f t="shared" si="140"/>
        <v>42561.154664351852</v>
      </c>
      <c r="T1290" s="14">
        <f t="shared" si="14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38"/>
        <v>1.2506666666666666</v>
      </c>
      <c r="P1291" s="9">
        <f t="shared" si="139"/>
        <v>36.07692307692308</v>
      </c>
      <c r="Q1291" s="8" t="str">
        <f t="shared" si="142"/>
        <v>theater</v>
      </c>
      <c r="R1291" s="8" t="str">
        <f t="shared" si="143"/>
        <v>plays</v>
      </c>
      <c r="S1291" s="14">
        <f t="shared" si="140"/>
        <v>42709.134780092587</v>
      </c>
      <c r="T1291" s="14">
        <f t="shared" si="14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38"/>
        <v>1.0857142857142856</v>
      </c>
      <c r="P1292" s="9">
        <f t="shared" si="139"/>
        <v>44.186046511627907</v>
      </c>
      <c r="Q1292" s="8" t="str">
        <f t="shared" si="142"/>
        <v>theater</v>
      </c>
      <c r="R1292" s="8" t="str">
        <f t="shared" si="143"/>
        <v>plays</v>
      </c>
      <c r="S1292" s="14">
        <f t="shared" si="140"/>
        <v>42086.614942129629</v>
      </c>
      <c r="T1292" s="14">
        <f t="shared" si="14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38"/>
        <v>1.4570000000000001</v>
      </c>
      <c r="P1293" s="9">
        <f t="shared" si="139"/>
        <v>104.07142857142857</v>
      </c>
      <c r="Q1293" s="8" t="str">
        <f t="shared" si="142"/>
        <v>theater</v>
      </c>
      <c r="R1293" s="8" t="str">
        <f t="shared" si="143"/>
        <v>plays</v>
      </c>
      <c r="S1293" s="14">
        <f t="shared" si="140"/>
        <v>42064.652673611112</v>
      </c>
      <c r="T1293" s="14">
        <f t="shared" si="14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38"/>
        <v>1.1000000000000001</v>
      </c>
      <c r="P1294" s="9">
        <f t="shared" si="139"/>
        <v>35.96153846153846</v>
      </c>
      <c r="Q1294" s="8" t="str">
        <f t="shared" si="142"/>
        <v>theater</v>
      </c>
      <c r="R1294" s="8" t="str">
        <f t="shared" si="143"/>
        <v>plays</v>
      </c>
      <c r="S1294" s="14">
        <f t="shared" si="140"/>
        <v>42256.764212962968</v>
      </c>
      <c r="T1294" s="14">
        <f t="shared" si="14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38"/>
        <v>1.0223333333333333</v>
      </c>
      <c r="P1295" s="9">
        <f t="shared" si="139"/>
        <v>127.79166666666667</v>
      </c>
      <c r="Q1295" s="8" t="str">
        <f t="shared" si="142"/>
        <v>theater</v>
      </c>
      <c r="R1295" s="8" t="str">
        <f t="shared" si="143"/>
        <v>plays</v>
      </c>
      <c r="S1295" s="14">
        <f t="shared" si="140"/>
        <v>42292.701053240744</v>
      </c>
      <c r="T1295" s="14">
        <f t="shared" si="141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38"/>
        <v>1.22</v>
      </c>
      <c r="P1296" s="9">
        <f t="shared" si="139"/>
        <v>27.727272727272727</v>
      </c>
      <c r="Q1296" s="8" t="str">
        <f t="shared" si="142"/>
        <v>theater</v>
      </c>
      <c r="R1296" s="8" t="str">
        <f t="shared" si="143"/>
        <v>plays</v>
      </c>
      <c r="S1296" s="14">
        <f t="shared" si="140"/>
        <v>42278.453668981485</v>
      </c>
      <c r="T1296" s="14">
        <f t="shared" si="14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38"/>
        <v>1.0196000000000001</v>
      </c>
      <c r="P1297" s="9">
        <f t="shared" si="139"/>
        <v>39.828125</v>
      </c>
      <c r="Q1297" s="8" t="str">
        <f t="shared" si="142"/>
        <v>theater</v>
      </c>
      <c r="R1297" s="8" t="str">
        <f t="shared" si="143"/>
        <v>plays</v>
      </c>
      <c r="S1297" s="14">
        <f t="shared" si="140"/>
        <v>42184.572881944448</v>
      </c>
      <c r="T1297" s="14">
        <f t="shared" si="14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38"/>
        <v>1.411764705882353</v>
      </c>
      <c r="P1298" s="9">
        <f t="shared" si="139"/>
        <v>52.173913043478258</v>
      </c>
      <c r="Q1298" s="8" t="str">
        <f t="shared" si="142"/>
        <v>theater</v>
      </c>
      <c r="R1298" s="8" t="str">
        <f t="shared" si="143"/>
        <v>plays</v>
      </c>
      <c r="S1298" s="14">
        <f t="shared" si="140"/>
        <v>42423.050613425927</v>
      </c>
      <c r="T1298" s="14">
        <f t="shared" si="14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38"/>
        <v>1.0952500000000001</v>
      </c>
      <c r="P1299" s="9">
        <f t="shared" si="139"/>
        <v>92.037815126050418</v>
      </c>
      <c r="Q1299" s="8" t="str">
        <f t="shared" si="142"/>
        <v>theater</v>
      </c>
      <c r="R1299" s="8" t="str">
        <f t="shared" si="143"/>
        <v>plays</v>
      </c>
      <c r="S1299" s="14">
        <f t="shared" si="140"/>
        <v>42461.747199074074</v>
      </c>
      <c r="T1299" s="14">
        <f t="shared" si="14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38"/>
        <v>1.0465</v>
      </c>
      <c r="P1300" s="9">
        <f t="shared" si="139"/>
        <v>63.424242424242422</v>
      </c>
      <c r="Q1300" s="8" t="str">
        <f t="shared" si="142"/>
        <v>theater</v>
      </c>
      <c r="R1300" s="8" t="str">
        <f t="shared" si="143"/>
        <v>plays</v>
      </c>
      <c r="S1300" s="14">
        <f t="shared" si="140"/>
        <v>42458.680925925932</v>
      </c>
      <c r="T1300" s="14">
        <f t="shared" si="14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38"/>
        <v>1.24</v>
      </c>
      <c r="P1301" s="9">
        <f t="shared" si="139"/>
        <v>135.625</v>
      </c>
      <c r="Q1301" s="8" t="str">
        <f t="shared" si="142"/>
        <v>theater</v>
      </c>
      <c r="R1301" s="8" t="str">
        <f t="shared" si="143"/>
        <v>plays</v>
      </c>
      <c r="S1301" s="14">
        <f t="shared" si="140"/>
        <v>42169.814340277779</v>
      </c>
      <c r="T1301" s="14">
        <f t="shared" si="14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38"/>
        <v>1.35</v>
      </c>
      <c r="P1302" s="9">
        <f t="shared" si="139"/>
        <v>168.75</v>
      </c>
      <c r="Q1302" s="8" t="str">
        <f t="shared" si="142"/>
        <v>theater</v>
      </c>
      <c r="R1302" s="8" t="str">
        <f t="shared" si="143"/>
        <v>plays</v>
      </c>
      <c r="S1302" s="14">
        <f t="shared" si="140"/>
        <v>42483.675208333334</v>
      </c>
      <c r="T1302" s="14">
        <f t="shared" si="14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38"/>
        <v>1.0275000000000001</v>
      </c>
      <c r="P1303" s="9">
        <f t="shared" si="139"/>
        <v>70.862068965517238</v>
      </c>
      <c r="Q1303" s="8" t="str">
        <f t="shared" si="142"/>
        <v>theater</v>
      </c>
      <c r="R1303" s="8" t="str">
        <f t="shared" si="143"/>
        <v>plays</v>
      </c>
      <c r="S1303" s="14">
        <f t="shared" si="140"/>
        <v>42195.749745370369</v>
      </c>
      <c r="T1303" s="14">
        <f t="shared" si="14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38"/>
        <v>1</v>
      </c>
      <c r="P1304" s="9">
        <f t="shared" si="139"/>
        <v>50</v>
      </c>
      <c r="Q1304" s="8" t="str">
        <f t="shared" si="142"/>
        <v>theater</v>
      </c>
      <c r="R1304" s="8" t="str">
        <f t="shared" si="143"/>
        <v>plays</v>
      </c>
      <c r="S1304" s="14">
        <f t="shared" si="140"/>
        <v>42675.057997685188</v>
      </c>
      <c r="T1304" s="14">
        <f t="shared" si="14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38"/>
        <v>1.3026085714285716</v>
      </c>
      <c r="P1305" s="9">
        <f t="shared" si="139"/>
        <v>42.214166666666671</v>
      </c>
      <c r="Q1305" s="8" t="str">
        <f t="shared" si="142"/>
        <v>theater</v>
      </c>
      <c r="R1305" s="8" t="str">
        <f t="shared" si="143"/>
        <v>plays</v>
      </c>
      <c r="S1305" s="14">
        <f t="shared" si="140"/>
        <v>42566.441203703704</v>
      </c>
      <c r="T1305" s="14">
        <f t="shared" si="14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38"/>
        <v>0.39627499999999999</v>
      </c>
      <c r="P1306" s="9">
        <f t="shared" si="139"/>
        <v>152.41346153846155</v>
      </c>
      <c r="Q1306" s="8" t="str">
        <f>LEFT(N1306,10)</f>
        <v>technology</v>
      </c>
      <c r="R1306" s="8" t="str">
        <f>RIGHT(N1306,9)</f>
        <v>wearables</v>
      </c>
      <c r="S1306" s="14">
        <f t="shared" si="140"/>
        <v>42747.194502314815</v>
      </c>
      <c r="T1306" s="14">
        <f t="shared" si="14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38"/>
        <v>0.25976666666666665</v>
      </c>
      <c r="P1307" s="9">
        <f t="shared" si="139"/>
        <v>90.616279069767444</v>
      </c>
      <c r="Q1307" s="8" t="str">
        <f t="shared" ref="Q1307:Q1345" si="144">LEFT(N1307,10)</f>
        <v>technology</v>
      </c>
      <c r="R1307" s="8" t="str">
        <f t="shared" ref="R1307:R1345" si="145">RIGHT(N1307,9)</f>
        <v>wearables</v>
      </c>
      <c r="S1307" s="14">
        <f t="shared" si="140"/>
        <v>42543.665601851855</v>
      </c>
      <c r="T1307" s="14">
        <f t="shared" si="14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38"/>
        <v>0.65246363636363636</v>
      </c>
      <c r="P1308" s="9">
        <f t="shared" si="139"/>
        <v>201.60393258426967</v>
      </c>
      <c r="Q1308" s="8" t="str">
        <f t="shared" si="144"/>
        <v>technology</v>
      </c>
      <c r="R1308" s="8" t="str">
        <f t="shared" si="145"/>
        <v>wearables</v>
      </c>
      <c r="S1308" s="14">
        <f t="shared" si="140"/>
        <v>41947.457569444443</v>
      </c>
      <c r="T1308" s="14">
        <f t="shared" si="14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38"/>
        <v>0.11514000000000001</v>
      </c>
      <c r="P1309" s="9">
        <f t="shared" si="139"/>
        <v>127.93333333333334</v>
      </c>
      <c r="Q1309" s="8" t="str">
        <f t="shared" si="144"/>
        <v>technology</v>
      </c>
      <c r="R1309" s="8" t="str">
        <f t="shared" si="145"/>
        <v>wearables</v>
      </c>
      <c r="S1309" s="14">
        <f t="shared" si="140"/>
        <v>42387.503229166665</v>
      </c>
      <c r="T1309" s="14">
        <f t="shared" si="14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38"/>
        <v>0.11360000000000001</v>
      </c>
      <c r="P1310" s="9">
        <f t="shared" si="139"/>
        <v>29.894736842105264</v>
      </c>
      <c r="Q1310" s="8" t="str">
        <f t="shared" si="144"/>
        <v>technology</v>
      </c>
      <c r="R1310" s="8" t="str">
        <f t="shared" si="145"/>
        <v>wearables</v>
      </c>
      <c r="S1310" s="14">
        <f t="shared" si="140"/>
        <v>42611.613564814819</v>
      </c>
      <c r="T1310" s="14">
        <f t="shared" si="14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38"/>
        <v>1.1199130434782609</v>
      </c>
      <c r="P1311" s="9">
        <f t="shared" si="139"/>
        <v>367.97142857142859</v>
      </c>
      <c r="Q1311" s="8" t="str">
        <f t="shared" si="144"/>
        <v>technology</v>
      </c>
      <c r="R1311" s="8" t="str">
        <f t="shared" si="145"/>
        <v>wearables</v>
      </c>
      <c r="S1311" s="14">
        <f t="shared" si="140"/>
        <v>42257.882731481484</v>
      </c>
      <c r="T1311" s="14">
        <f t="shared" si="14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38"/>
        <v>0.155</v>
      </c>
      <c r="P1312" s="9">
        <f t="shared" si="139"/>
        <v>129.16666666666666</v>
      </c>
      <c r="Q1312" s="8" t="str">
        <f t="shared" si="144"/>
        <v>technology</v>
      </c>
      <c r="R1312" s="8" t="str">
        <f t="shared" si="145"/>
        <v>wearables</v>
      </c>
      <c r="S1312" s="14">
        <f t="shared" si="140"/>
        <v>42556.667245370365</v>
      </c>
      <c r="T1312" s="14">
        <f t="shared" si="14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38"/>
        <v>0.32028000000000001</v>
      </c>
      <c r="P1313" s="9">
        <f t="shared" si="139"/>
        <v>800.7</v>
      </c>
      <c r="Q1313" s="8" t="str">
        <f t="shared" si="144"/>
        <v>technology</v>
      </c>
      <c r="R1313" s="8" t="str">
        <f t="shared" si="145"/>
        <v>wearables</v>
      </c>
      <c r="S1313" s="14">
        <f t="shared" si="140"/>
        <v>42669.802303240736</v>
      </c>
      <c r="T1313" s="14">
        <f t="shared" si="14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38"/>
        <v>6.0869565217391303E-3</v>
      </c>
      <c r="P1314" s="9">
        <f t="shared" si="139"/>
        <v>28</v>
      </c>
      <c r="Q1314" s="8" t="str">
        <f t="shared" si="144"/>
        <v>technology</v>
      </c>
      <c r="R1314" s="8" t="str">
        <f t="shared" si="145"/>
        <v>wearables</v>
      </c>
      <c r="S1314" s="14">
        <f t="shared" si="140"/>
        <v>42082.702800925923</v>
      </c>
      <c r="T1314" s="14">
        <f t="shared" si="14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38"/>
        <v>0.31114999999999998</v>
      </c>
      <c r="P1315" s="9">
        <f t="shared" si="139"/>
        <v>102.01639344262296</v>
      </c>
      <c r="Q1315" s="8" t="str">
        <f t="shared" si="144"/>
        <v>technology</v>
      </c>
      <c r="R1315" s="8" t="str">
        <f t="shared" si="145"/>
        <v>wearables</v>
      </c>
      <c r="S1315" s="14">
        <f t="shared" si="140"/>
        <v>42402.709652777776</v>
      </c>
      <c r="T1315" s="14">
        <f t="shared" si="14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8"/>
        <v>1.1266666666666666E-2</v>
      </c>
      <c r="P1316" s="9">
        <f t="shared" si="139"/>
        <v>184.36363636363637</v>
      </c>
      <c r="Q1316" s="8" t="str">
        <f t="shared" si="144"/>
        <v>technology</v>
      </c>
      <c r="R1316" s="8" t="str">
        <f t="shared" si="145"/>
        <v>wearables</v>
      </c>
      <c r="S1316" s="14">
        <f t="shared" si="140"/>
        <v>42604.669675925921</v>
      </c>
      <c r="T1316" s="14">
        <f t="shared" si="14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8"/>
        <v>0.40404000000000001</v>
      </c>
      <c r="P1317" s="9">
        <f t="shared" si="139"/>
        <v>162.91935483870967</v>
      </c>
      <c r="Q1317" s="8" t="str">
        <f t="shared" si="144"/>
        <v>technology</v>
      </c>
      <c r="R1317" s="8" t="str">
        <f t="shared" si="145"/>
        <v>wearables</v>
      </c>
      <c r="S1317" s="14">
        <f t="shared" si="140"/>
        <v>42278.498240740737</v>
      </c>
      <c r="T1317" s="14">
        <f t="shared" si="14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8"/>
        <v>1.3333333333333333E-5</v>
      </c>
      <c r="P1318" s="9">
        <f t="shared" si="139"/>
        <v>1</v>
      </c>
      <c r="Q1318" s="8" t="str">
        <f t="shared" si="144"/>
        <v>technology</v>
      </c>
      <c r="R1318" s="8" t="str">
        <f t="shared" si="145"/>
        <v>wearables</v>
      </c>
      <c r="S1318" s="14">
        <f t="shared" si="140"/>
        <v>42393.961909722217</v>
      </c>
      <c r="T1318" s="14">
        <f t="shared" si="14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8"/>
        <v>5.7334999999999997E-2</v>
      </c>
      <c r="P1319" s="9">
        <f t="shared" si="139"/>
        <v>603.52631578947364</v>
      </c>
      <c r="Q1319" s="8" t="str">
        <f t="shared" si="144"/>
        <v>technology</v>
      </c>
      <c r="R1319" s="8" t="str">
        <f t="shared" si="145"/>
        <v>wearables</v>
      </c>
      <c r="S1319" s="14">
        <f t="shared" si="140"/>
        <v>42520.235486111109</v>
      </c>
      <c r="T1319" s="14">
        <f t="shared" si="14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8"/>
        <v>0.15325</v>
      </c>
      <c r="P1320" s="9">
        <f t="shared" si="139"/>
        <v>45.407407407407405</v>
      </c>
      <c r="Q1320" s="8" t="str">
        <f t="shared" si="144"/>
        <v>technology</v>
      </c>
      <c r="R1320" s="8" t="str">
        <f t="shared" si="145"/>
        <v>wearables</v>
      </c>
      <c r="S1320" s="14">
        <f t="shared" si="140"/>
        <v>41985.043657407412</v>
      </c>
      <c r="T1320" s="14">
        <f t="shared" si="14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8"/>
        <v>0.15103448275862069</v>
      </c>
      <c r="P1321" s="9">
        <f t="shared" si="139"/>
        <v>97.333333333333329</v>
      </c>
      <c r="Q1321" s="8" t="str">
        <f t="shared" si="144"/>
        <v>technology</v>
      </c>
      <c r="R1321" s="8" t="str">
        <f t="shared" si="145"/>
        <v>wearables</v>
      </c>
      <c r="S1321" s="14">
        <f t="shared" si="140"/>
        <v>41816.812094907407</v>
      </c>
      <c r="T1321" s="14">
        <f t="shared" si="14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8"/>
        <v>5.0299999999999997E-3</v>
      </c>
      <c r="P1322" s="9">
        <f t="shared" si="139"/>
        <v>167.66666666666666</v>
      </c>
      <c r="Q1322" s="8" t="str">
        <f t="shared" si="144"/>
        <v>technology</v>
      </c>
      <c r="R1322" s="8" t="str">
        <f t="shared" si="145"/>
        <v>wearables</v>
      </c>
      <c r="S1322" s="14">
        <f t="shared" si="140"/>
        <v>42705.690347222218</v>
      </c>
      <c r="T1322" s="14">
        <f t="shared" si="14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8"/>
        <v>1.3028138528138528E-2</v>
      </c>
      <c r="P1323" s="9">
        <f t="shared" si="139"/>
        <v>859.85714285714289</v>
      </c>
      <c r="Q1323" s="8" t="str">
        <f t="shared" si="144"/>
        <v>technology</v>
      </c>
      <c r="R1323" s="8" t="str">
        <f t="shared" si="145"/>
        <v>wearables</v>
      </c>
      <c r="S1323" s="14">
        <f t="shared" si="140"/>
        <v>42697.74927083333</v>
      </c>
      <c r="T1323" s="14">
        <f t="shared" si="14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8"/>
        <v>3.0285714285714286E-3</v>
      </c>
      <c r="P1324" s="9">
        <f t="shared" si="139"/>
        <v>26.5</v>
      </c>
      <c r="Q1324" s="8" t="str">
        <f t="shared" si="144"/>
        <v>technology</v>
      </c>
      <c r="R1324" s="8" t="str">
        <f t="shared" si="145"/>
        <v>wearables</v>
      </c>
      <c r="S1324" s="14">
        <f t="shared" si="140"/>
        <v>42115.656539351854</v>
      </c>
      <c r="T1324" s="14">
        <f t="shared" si="14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8"/>
        <v>8.8800000000000004E-2</v>
      </c>
      <c r="P1325" s="9">
        <f t="shared" si="139"/>
        <v>30.272727272727273</v>
      </c>
      <c r="Q1325" s="8" t="str">
        <f t="shared" si="144"/>
        <v>technology</v>
      </c>
      <c r="R1325" s="8" t="str">
        <f t="shared" si="145"/>
        <v>wearables</v>
      </c>
      <c r="S1325" s="14">
        <f t="shared" si="140"/>
        <v>42451.698449074072</v>
      </c>
      <c r="T1325" s="14">
        <f t="shared" si="14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8"/>
        <v>9.8400000000000001E-2</v>
      </c>
      <c r="P1326" s="9">
        <f t="shared" si="139"/>
        <v>54.666666666666664</v>
      </c>
      <c r="Q1326" s="8" t="str">
        <f t="shared" si="144"/>
        <v>technology</v>
      </c>
      <c r="R1326" s="8" t="str">
        <f t="shared" si="145"/>
        <v>wearables</v>
      </c>
      <c r="S1326" s="14">
        <f t="shared" si="140"/>
        <v>42626.633703703701</v>
      </c>
      <c r="T1326" s="14">
        <f t="shared" si="14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8"/>
        <v>2.4299999999999999E-2</v>
      </c>
      <c r="P1327" s="9">
        <f t="shared" si="139"/>
        <v>60.75</v>
      </c>
      <c r="Q1327" s="8" t="str">
        <f t="shared" si="144"/>
        <v>technology</v>
      </c>
      <c r="R1327" s="8" t="str">
        <f t="shared" si="145"/>
        <v>wearables</v>
      </c>
      <c r="S1327" s="14">
        <f t="shared" si="140"/>
        <v>42704.086053240739</v>
      </c>
      <c r="T1327" s="14">
        <f t="shared" si="14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8"/>
        <v>1.1299999999999999E-2</v>
      </c>
      <c r="P1328" s="9">
        <f t="shared" si="139"/>
        <v>102.72727272727273</v>
      </c>
      <c r="Q1328" s="8" t="str">
        <f t="shared" si="144"/>
        <v>technology</v>
      </c>
      <c r="R1328" s="8" t="str">
        <f t="shared" si="145"/>
        <v>wearables</v>
      </c>
      <c r="S1328" s="14">
        <f t="shared" si="140"/>
        <v>41974.791990740734</v>
      </c>
      <c r="T1328" s="14">
        <f t="shared" si="14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8"/>
        <v>3.5520833333333335E-2</v>
      </c>
      <c r="P1329" s="9">
        <f t="shared" si="139"/>
        <v>41.585365853658537</v>
      </c>
      <c r="Q1329" s="8" t="str">
        <f t="shared" si="144"/>
        <v>technology</v>
      </c>
      <c r="R1329" s="8" t="str">
        <f t="shared" si="145"/>
        <v>wearables</v>
      </c>
      <c r="S1329" s="14">
        <f t="shared" si="140"/>
        <v>42123.678645833337</v>
      </c>
      <c r="T1329" s="14">
        <f t="shared" si="14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8"/>
        <v>2.3306666666666667E-2</v>
      </c>
      <c r="P1330" s="9">
        <f t="shared" si="139"/>
        <v>116.53333333333333</v>
      </c>
      <c r="Q1330" s="8" t="str">
        <f t="shared" si="144"/>
        <v>technology</v>
      </c>
      <c r="R1330" s="8" t="str">
        <f t="shared" si="145"/>
        <v>wearables</v>
      </c>
      <c r="S1330" s="14">
        <f t="shared" si="140"/>
        <v>42612.642754629633</v>
      </c>
      <c r="T1330" s="14">
        <f t="shared" si="14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8"/>
        <v>8.1600000000000006E-3</v>
      </c>
      <c r="P1331" s="9">
        <f t="shared" si="139"/>
        <v>45.333333333333336</v>
      </c>
      <c r="Q1331" s="8" t="str">
        <f t="shared" si="144"/>
        <v>technology</v>
      </c>
      <c r="R1331" s="8" t="str">
        <f t="shared" si="145"/>
        <v>wearables</v>
      </c>
      <c r="S1331" s="14">
        <f t="shared" si="140"/>
        <v>41935.221585648149</v>
      </c>
      <c r="T1331" s="14">
        <f t="shared" si="14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8"/>
        <v>0.22494285714285714</v>
      </c>
      <c r="P1332" s="9">
        <f t="shared" si="139"/>
        <v>157.46</v>
      </c>
      <c r="Q1332" s="8" t="str">
        <f t="shared" si="144"/>
        <v>technology</v>
      </c>
      <c r="R1332" s="8" t="str">
        <f t="shared" si="145"/>
        <v>wearables</v>
      </c>
      <c r="S1332" s="14">
        <f t="shared" si="140"/>
        <v>42522.276724537034</v>
      </c>
      <c r="T1332" s="14">
        <f t="shared" si="14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8"/>
        <v>1.3668E-2</v>
      </c>
      <c r="P1333" s="9">
        <f t="shared" si="139"/>
        <v>100.5</v>
      </c>
      <c r="Q1333" s="8" t="str">
        <f t="shared" si="144"/>
        <v>technology</v>
      </c>
      <c r="R1333" s="8" t="str">
        <f t="shared" si="145"/>
        <v>wearables</v>
      </c>
      <c r="S1333" s="14">
        <f t="shared" si="140"/>
        <v>42569.50409722222</v>
      </c>
      <c r="T1333" s="14">
        <f t="shared" si="14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8"/>
        <v>0</v>
      </c>
      <c r="P1334" s="9">
        <f t="shared" si="139"/>
        <v>0</v>
      </c>
      <c r="Q1334" s="8" t="str">
        <f t="shared" si="144"/>
        <v>technology</v>
      </c>
      <c r="R1334" s="8" t="str">
        <f t="shared" si="145"/>
        <v>wearables</v>
      </c>
      <c r="S1334" s="14">
        <f t="shared" si="140"/>
        <v>42732.060277777782</v>
      </c>
      <c r="T1334" s="14">
        <f t="shared" si="14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8"/>
        <v>0</v>
      </c>
      <c r="P1335" s="9">
        <f t="shared" si="139"/>
        <v>0</v>
      </c>
      <c r="Q1335" s="8" t="str">
        <f t="shared" si="144"/>
        <v>technology</v>
      </c>
      <c r="R1335" s="8" t="str">
        <f t="shared" si="145"/>
        <v>wearables</v>
      </c>
      <c r="S1335" s="14">
        <f t="shared" si="140"/>
        <v>41806.106770833336</v>
      </c>
      <c r="T1335" s="14">
        <f t="shared" si="14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8"/>
        <v>0.10754135338345865</v>
      </c>
      <c r="P1336" s="9">
        <f t="shared" si="139"/>
        <v>51.822463768115945</v>
      </c>
      <c r="Q1336" s="8" t="str">
        <f t="shared" si="144"/>
        <v>technology</v>
      </c>
      <c r="R1336" s="8" t="str">
        <f t="shared" si="145"/>
        <v>wearables</v>
      </c>
      <c r="S1336" s="14">
        <f t="shared" si="140"/>
        <v>42410.774155092593</v>
      </c>
      <c r="T1336" s="14">
        <f t="shared" si="14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8"/>
        <v>0.1976</v>
      </c>
      <c r="P1337" s="9">
        <f t="shared" si="139"/>
        <v>308.75</v>
      </c>
      <c r="Q1337" s="8" t="str">
        <f t="shared" si="144"/>
        <v>technology</v>
      </c>
      <c r="R1337" s="8" t="str">
        <f t="shared" si="145"/>
        <v>wearables</v>
      </c>
      <c r="S1337" s="14">
        <f t="shared" si="140"/>
        <v>42313.936365740738</v>
      </c>
      <c r="T1337" s="14">
        <f t="shared" si="14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8"/>
        <v>0.84946999999999995</v>
      </c>
      <c r="P1338" s="9">
        <f t="shared" si="139"/>
        <v>379.22767857142856</v>
      </c>
      <c r="Q1338" s="8" t="str">
        <f t="shared" si="144"/>
        <v>technology</v>
      </c>
      <c r="R1338" s="8" t="str">
        <f t="shared" si="145"/>
        <v>wearables</v>
      </c>
      <c r="S1338" s="14">
        <f t="shared" si="140"/>
        <v>41955.863750000004</v>
      </c>
      <c r="T1338" s="14">
        <f t="shared" si="14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8"/>
        <v>0.49381999999999998</v>
      </c>
      <c r="P1339" s="9">
        <f t="shared" si="139"/>
        <v>176.36428571428573</v>
      </c>
      <c r="Q1339" s="8" t="str">
        <f t="shared" si="144"/>
        <v>technology</v>
      </c>
      <c r="R1339" s="8" t="str">
        <f t="shared" si="145"/>
        <v>wearables</v>
      </c>
      <c r="S1339" s="14">
        <f t="shared" si="140"/>
        <v>42767.577303240745</v>
      </c>
      <c r="T1339" s="14">
        <f t="shared" si="14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8"/>
        <v>3.3033333333333331E-2</v>
      </c>
      <c r="P1340" s="9">
        <f t="shared" si="139"/>
        <v>66.066666666666663</v>
      </c>
      <c r="Q1340" s="8" t="str">
        <f t="shared" si="144"/>
        <v>technology</v>
      </c>
      <c r="R1340" s="8" t="str">
        <f t="shared" si="145"/>
        <v>wearables</v>
      </c>
      <c r="S1340" s="14">
        <f t="shared" si="140"/>
        <v>42188.803622685184</v>
      </c>
      <c r="T1340" s="14">
        <f t="shared" si="14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8"/>
        <v>6.6339999999999996E-2</v>
      </c>
      <c r="P1341" s="9">
        <f t="shared" si="139"/>
        <v>89.648648648648646</v>
      </c>
      <c r="Q1341" s="8" t="str">
        <f t="shared" si="144"/>
        <v>technology</v>
      </c>
      <c r="R1341" s="8" t="str">
        <f t="shared" si="145"/>
        <v>wearables</v>
      </c>
      <c r="S1341" s="14">
        <f t="shared" si="140"/>
        <v>41936.647164351853</v>
      </c>
      <c r="T1341" s="14">
        <f t="shared" si="14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8"/>
        <v>0</v>
      </c>
      <c r="P1342" s="9">
        <f t="shared" si="139"/>
        <v>0</v>
      </c>
      <c r="Q1342" s="8" t="str">
        <f t="shared" si="144"/>
        <v>technology</v>
      </c>
      <c r="R1342" s="8" t="str">
        <f t="shared" si="145"/>
        <v>wearables</v>
      </c>
      <c r="S1342" s="14">
        <f t="shared" si="140"/>
        <v>41836.595520833333</v>
      </c>
      <c r="T1342" s="14">
        <f t="shared" si="14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8"/>
        <v>0.7036</v>
      </c>
      <c r="P1343" s="9">
        <f t="shared" si="139"/>
        <v>382.39130434782606</v>
      </c>
      <c r="Q1343" s="8" t="str">
        <f t="shared" si="144"/>
        <v>technology</v>
      </c>
      <c r="R1343" s="8" t="str">
        <f t="shared" si="145"/>
        <v>wearables</v>
      </c>
      <c r="S1343" s="14">
        <f t="shared" si="140"/>
        <v>42612.624039351853</v>
      </c>
      <c r="T1343" s="14">
        <f t="shared" si="14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8"/>
        <v>2E-3</v>
      </c>
      <c r="P1344" s="9">
        <f t="shared" si="139"/>
        <v>100</v>
      </c>
      <c r="Q1344" s="8" t="str">
        <f t="shared" si="144"/>
        <v>technology</v>
      </c>
      <c r="R1344" s="8" t="str">
        <f t="shared" si="145"/>
        <v>wearables</v>
      </c>
      <c r="S1344" s="14">
        <f t="shared" si="140"/>
        <v>42172.816423611104</v>
      </c>
      <c r="T1344" s="14">
        <f t="shared" si="14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8"/>
        <v>1.02298</v>
      </c>
      <c r="P1345" s="9">
        <f t="shared" si="139"/>
        <v>158.35603715170279</v>
      </c>
      <c r="Q1345" s="8" t="str">
        <f t="shared" si="144"/>
        <v>technology</v>
      </c>
      <c r="R1345" s="8" t="str">
        <f t="shared" si="145"/>
        <v>wearables</v>
      </c>
      <c r="S1345" s="14">
        <f t="shared" si="140"/>
        <v>42542.526423611111</v>
      </c>
      <c r="T1345" s="14">
        <f t="shared" si="14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38"/>
        <v>3.7773333333333334</v>
      </c>
      <c r="P1346" s="9">
        <f t="shared" si="139"/>
        <v>40.762589928057551</v>
      </c>
      <c r="Q1346" s="8" t="str">
        <f>LEFT(N1346,10)</f>
        <v>publishing</v>
      </c>
      <c r="R1346" s="8" t="str">
        <f>RIGHT(N1346, 10)</f>
        <v>nonfiction</v>
      </c>
      <c r="S1346" s="14">
        <f t="shared" si="140"/>
        <v>42522.789803240739</v>
      </c>
      <c r="T1346" s="14">
        <f t="shared" si="141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6">E1347/D1347</f>
        <v>1.25</v>
      </c>
      <c r="P1347" s="9">
        <f t="shared" ref="P1347:P1410" si="147">IFERROR(E1347/L1347, 0)</f>
        <v>53.571428571428569</v>
      </c>
      <c r="Q1347" s="8" t="str">
        <f t="shared" ref="Q1347:Q1365" si="148">LEFT(N1347,10)</f>
        <v>publishing</v>
      </c>
      <c r="R1347" s="8" t="str">
        <f t="shared" ref="R1347:R1365" si="149">RIGHT(N1347, 10)</f>
        <v>nonfiction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6"/>
        <v>1.473265306122449</v>
      </c>
      <c r="P1348" s="9">
        <f t="shared" si="147"/>
        <v>48.449664429530202</v>
      </c>
      <c r="Q1348" s="8" t="str">
        <f t="shared" si="148"/>
        <v>publishing</v>
      </c>
      <c r="R1348" s="8" t="str">
        <f t="shared" si="149"/>
        <v>nonfiction</v>
      </c>
      <c r="S1348" s="14">
        <f t="shared" si="150"/>
        <v>41422.075821759259</v>
      </c>
      <c r="T1348" s="14">
        <f t="shared" si="15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6"/>
        <v>1.022</v>
      </c>
      <c r="P1349" s="9">
        <f t="shared" si="147"/>
        <v>82.41935483870968</v>
      </c>
      <c r="Q1349" s="8" t="str">
        <f t="shared" si="148"/>
        <v>publishing</v>
      </c>
      <c r="R1349" s="8" t="str">
        <f t="shared" si="149"/>
        <v>nonfiction</v>
      </c>
      <c r="S1349" s="14">
        <f t="shared" si="150"/>
        <v>42040.638020833328</v>
      </c>
      <c r="T1349" s="14">
        <f t="shared" si="15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6"/>
        <v>1.018723404255319</v>
      </c>
      <c r="P1350" s="9">
        <f t="shared" si="147"/>
        <v>230.19230769230768</v>
      </c>
      <c r="Q1350" s="8" t="str">
        <f t="shared" si="148"/>
        <v>publishing</v>
      </c>
      <c r="R1350" s="8" t="str">
        <f t="shared" si="149"/>
        <v>nonfiction</v>
      </c>
      <c r="S1350" s="14">
        <f t="shared" si="150"/>
        <v>41963.506168981476</v>
      </c>
      <c r="T1350" s="14">
        <f t="shared" si="15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6"/>
        <v>2.0419999999999998</v>
      </c>
      <c r="P1351" s="9">
        <f t="shared" si="147"/>
        <v>59.360465116279073</v>
      </c>
      <c r="Q1351" s="8" t="str">
        <f t="shared" si="148"/>
        <v>publishing</v>
      </c>
      <c r="R1351" s="8" t="str">
        <f t="shared" si="149"/>
        <v>nonfiction</v>
      </c>
      <c r="S1351" s="14">
        <f t="shared" si="150"/>
        <v>42317.33258101852</v>
      </c>
      <c r="T1351" s="14">
        <f t="shared" si="15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6"/>
        <v>1.0405</v>
      </c>
      <c r="P1352" s="9">
        <f t="shared" si="147"/>
        <v>66.698717948717942</v>
      </c>
      <c r="Q1352" s="8" t="str">
        <f t="shared" si="148"/>
        <v>publishing</v>
      </c>
      <c r="R1352" s="8" t="str">
        <f t="shared" si="149"/>
        <v>nonfiction</v>
      </c>
      <c r="S1352" s="14">
        <f t="shared" si="150"/>
        <v>42334.013124999998</v>
      </c>
      <c r="T1352" s="14">
        <f t="shared" si="15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6"/>
        <v>1.0126500000000001</v>
      </c>
      <c r="P1353" s="9">
        <f t="shared" si="147"/>
        <v>168.77500000000001</v>
      </c>
      <c r="Q1353" s="8" t="str">
        <f t="shared" si="148"/>
        <v>publishing</v>
      </c>
      <c r="R1353" s="8" t="str">
        <f t="shared" si="149"/>
        <v>nonfiction</v>
      </c>
      <c r="S1353" s="14">
        <f t="shared" si="150"/>
        <v>42382.74009259259</v>
      </c>
      <c r="T1353" s="14">
        <f t="shared" si="15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6"/>
        <v>1.3613999999999999</v>
      </c>
      <c r="P1354" s="9">
        <f t="shared" si="147"/>
        <v>59.973568281938327</v>
      </c>
      <c r="Q1354" s="8" t="str">
        <f t="shared" si="148"/>
        <v>publishing</v>
      </c>
      <c r="R1354" s="8" t="str">
        <f t="shared" si="149"/>
        <v>nonfiction</v>
      </c>
      <c r="S1354" s="14">
        <f t="shared" si="150"/>
        <v>42200.578310185185</v>
      </c>
      <c r="T1354" s="14">
        <f t="shared" si="15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6"/>
        <v>1.3360000000000001</v>
      </c>
      <c r="P1355" s="9">
        <f t="shared" si="147"/>
        <v>31.80952380952381</v>
      </c>
      <c r="Q1355" s="8" t="str">
        <f t="shared" si="148"/>
        <v>publishing</v>
      </c>
      <c r="R1355" s="8" t="str">
        <f t="shared" si="149"/>
        <v>nonfiction</v>
      </c>
      <c r="S1355" s="14">
        <f t="shared" si="150"/>
        <v>41309.11791666667</v>
      </c>
      <c r="T1355" s="14">
        <f t="shared" si="15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6"/>
        <v>1.3025</v>
      </c>
      <c r="P1356" s="9">
        <f t="shared" si="147"/>
        <v>24.421875</v>
      </c>
      <c r="Q1356" s="8" t="str">
        <f t="shared" si="148"/>
        <v>publishing</v>
      </c>
      <c r="R1356" s="8" t="str">
        <f t="shared" si="149"/>
        <v>nonfiction</v>
      </c>
      <c r="S1356" s="14">
        <f t="shared" si="150"/>
        <v>42502.807627314818</v>
      </c>
      <c r="T1356" s="14">
        <f t="shared" si="15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6"/>
        <v>1.2267999999999999</v>
      </c>
      <c r="P1357" s="9">
        <f t="shared" si="147"/>
        <v>25.347107438016529</v>
      </c>
      <c r="Q1357" s="8" t="str">
        <f t="shared" si="148"/>
        <v>publishing</v>
      </c>
      <c r="R1357" s="8" t="str">
        <f t="shared" si="149"/>
        <v>nonfiction</v>
      </c>
      <c r="S1357" s="14">
        <f t="shared" si="150"/>
        <v>41213.254687499997</v>
      </c>
      <c r="T1357" s="14">
        <f t="shared" si="15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6"/>
        <v>1.8281058823529412</v>
      </c>
      <c r="P1358" s="9">
        <f t="shared" si="147"/>
        <v>71.443218390804603</v>
      </c>
      <c r="Q1358" s="8" t="str">
        <f t="shared" si="148"/>
        <v>publishing</v>
      </c>
      <c r="R1358" s="8" t="str">
        <f t="shared" si="149"/>
        <v>nonfiction</v>
      </c>
      <c r="S1358" s="14">
        <f t="shared" si="150"/>
        <v>41430.038888888892</v>
      </c>
      <c r="T1358" s="14">
        <f t="shared" si="15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6"/>
        <v>1.2529999999999999</v>
      </c>
      <c r="P1359" s="9">
        <f t="shared" si="147"/>
        <v>38.553846153846152</v>
      </c>
      <c r="Q1359" s="8" t="str">
        <f t="shared" si="148"/>
        <v>publishing</v>
      </c>
      <c r="R1359" s="8" t="str">
        <f t="shared" si="149"/>
        <v>nonfiction</v>
      </c>
      <c r="S1359" s="14">
        <f t="shared" si="150"/>
        <v>41304.962233796294</v>
      </c>
      <c r="T1359" s="14">
        <f t="shared" si="15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6"/>
        <v>1.1166666666666667</v>
      </c>
      <c r="P1360" s="9">
        <f t="shared" si="147"/>
        <v>68.367346938775512</v>
      </c>
      <c r="Q1360" s="8" t="str">
        <f t="shared" si="148"/>
        <v>publishing</v>
      </c>
      <c r="R1360" s="8" t="str">
        <f t="shared" si="149"/>
        <v>nonfiction</v>
      </c>
      <c r="S1360" s="14">
        <f t="shared" si="150"/>
        <v>40689.570868055554</v>
      </c>
      <c r="T1360" s="14">
        <f t="shared" si="15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6"/>
        <v>1.1575757575757575</v>
      </c>
      <c r="P1361" s="9">
        <f t="shared" si="147"/>
        <v>40.210526315789473</v>
      </c>
      <c r="Q1361" s="8" t="str">
        <f t="shared" si="148"/>
        <v>publishing</v>
      </c>
      <c r="R1361" s="8" t="str">
        <f t="shared" si="149"/>
        <v>nonfiction</v>
      </c>
      <c r="S1361" s="14">
        <f t="shared" si="150"/>
        <v>40668.814699074072</v>
      </c>
      <c r="T1361" s="14">
        <f t="shared" si="15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6"/>
        <v>1.732</v>
      </c>
      <c r="P1362" s="9">
        <f t="shared" si="147"/>
        <v>32.074074074074076</v>
      </c>
      <c r="Q1362" s="8" t="str">
        <f t="shared" si="148"/>
        <v>publishing</v>
      </c>
      <c r="R1362" s="8" t="str">
        <f t="shared" si="149"/>
        <v>nonfiction</v>
      </c>
      <c r="S1362" s="14">
        <f t="shared" si="150"/>
        <v>41095.900694444441</v>
      </c>
      <c r="T1362" s="14">
        <f t="shared" si="15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6"/>
        <v>1.2598333333333334</v>
      </c>
      <c r="P1363" s="9">
        <f t="shared" si="147"/>
        <v>28.632575757575758</v>
      </c>
      <c r="Q1363" s="8" t="str">
        <f t="shared" si="148"/>
        <v>publishing</v>
      </c>
      <c r="R1363" s="8" t="str">
        <f t="shared" si="149"/>
        <v>nonfiction</v>
      </c>
      <c r="S1363" s="14">
        <f t="shared" si="150"/>
        <v>41781.717268518521</v>
      </c>
      <c r="T1363" s="14">
        <f t="shared" si="15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6"/>
        <v>1.091</v>
      </c>
      <c r="P1364" s="9">
        <f t="shared" si="147"/>
        <v>43.64</v>
      </c>
      <c r="Q1364" s="8" t="str">
        <f t="shared" si="148"/>
        <v>publishing</v>
      </c>
      <c r="R1364" s="8" t="str">
        <f t="shared" si="149"/>
        <v>nonfiction</v>
      </c>
      <c r="S1364" s="14">
        <f t="shared" si="150"/>
        <v>41464.934386574074</v>
      </c>
      <c r="T1364" s="14">
        <f t="shared" si="15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6"/>
        <v>1</v>
      </c>
      <c r="P1365" s="9">
        <f t="shared" si="147"/>
        <v>40</v>
      </c>
      <c r="Q1365" s="8" t="str">
        <f t="shared" si="148"/>
        <v>publishing</v>
      </c>
      <c r="R1365" s="8" t="str">
        <f t="shared" si="149"/>
        <v>nonfiction</v>
      </c>
      <c r="S1365" s="14">
        <f t="shared" si="150"/>
        <v>42396.8440625</v>
      </c>
      <c r="T1365" s="14">
        <f t="shared" si="15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6"/>
        <v>1.1864285714285714</v>
      </c>
      <c r="P1366" s="9">
        <f t="shared" si="147"/>
        <v>346.04166666666669</v>
      </c>
      <c r="Q1366" s="8" t="str">
        <f>LEFT(N1366,5)</f>
        <v>music</v>
      </c>
      <c r="R1366" s="8" t="str">
        <f>RIGHT(N1366,4)</f>
        <v>rock</v>
      </c>
      <c r="S1366" s="14">
        <f t="shared" si="150"/>
        <v>41951.695671296293</v>
      </c>
      <c r="T1366" s="14">
        <f t="shared" si="15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6"/>
        <v>1.0026666666666666</v>
      </c>
      <c r="P1367" s="9">
        <f t="shared" si="147"/>
        <v>81.739130434782609</v>
      </c>
      <c r="Q1367" s="8" t="str">
        <f t="shared" ref="Q1367:Q1405" si="152">LEFT(N1367,5)</f>
        <v>music</v>
      </c>
      <c r="R1367" s="8" t="str">
        <f t="shared" ref="R1367:R1405" si="153">RIGHT(N1367,4)</f>
        <v>rock</v>
      </c>
      <c r="S1367" s="14">
        <f t="shared" si="150"/>
        <v>42049.733240740738</v>
      </c>
      <c r="T1367" s="14">
        <f t="shared" si="15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6"/>
        <v>1.2648920000000001</v>
      </c>
      <c r="P1368" s="9">
        <f t="shared" si="147"/>
        <v>64.535306122448986</v>
      </c>
      <c r="Q1368" s="8" t="str">
        <f t="shared" si="152"/>
        <v>music</v>
      </c>
      <c r="R1368" s="8" t="str">
        <f t="shared" si="153"/>
        <v>rock</v>
      </c>
      <c r="S1368" s="14">
        <f t="shared" si="150"/>
        <v>41924.996099537035</v>
      </c>
      <c r="T1368" s="14">
        <f t="shared" si="15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6"/>
        <v>1.1426000000000001</v>
      </c>
      <c r="P1369" s="9">
        <f t="shared" si="147"/>
        <v>63.477777777777774</v>
      </c>
      <c r="Q1369" s="8" t="str">
        <f t="shared" si="152"/>
        <v>music</v>
      </c>
      <c r="R1369" s="8" t="str">
        <f t="shared" si="153"/>
        <v>rock</v>
      </c>
      <c r="S1369" s="14">
        <f t="shared" si="150"/>
        <v>42292.002893518518</v>
      </c>
      <c r="T1369" s="14">
        <f t="shared" si="15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6"/>
        <v>1.107</v>
      </c>
      <c r="P1370" s="9">
        <f t="shared" si="147"/>
        <v>63.620689655172413</v>
      </c>
      <c r="Q1370" s="8" t="str">
        <f t="shared" si="152"/>
        <v>music</v>
      </c>
      <c r="R1370" s="8" t="str">
        <f t="shared" si="153"/>
        <v>rock</v>
      </c>
      <c r="S1370" s="14">
        <f t="shared" si="150"/>
        <v>42146.190902777773</v>
      </c>
      <c r="T1370" s="14">
        <f t="shared" si="15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6"/>
        <v>1.0534805315203954</v>
      </c>
      <c r="P1371" s="9">
        <f t="shared" si="147"/>
        <v>83.967068965517228</v>
      </c>
      <c r="Q1371" s="8" t="str">
        <f t="shared" si="152"/>
        <v>music</v>
      </c>
      <c r="R1371" s="8" t="str">
        <f t="shared" si="153"/>
        <v>rock</v>
      </c>
      <c r="S1371" s="14">
        <f t="shared" si="150"/>
        <v>41710.594282407408</v>
      </c>
      <c r="T1371" s="14">
        <f t="shared" si="15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6"/>
        <v>1.0366666666666666</v>
      </c>
      <c r="P1372" s="9">
        <f t="shared" si="147"/>
        <v>77.75</v>
      </c>
      <c r="Q1372" s="8" t="str">
        <f t="shared" si="152"/>
        <v>music</v>
      </c>
      <c r="R1372" s="8" t="str">
        <f t="shared" si="153"/>
        <v>rock</v>
      </c>
      <c r="S1372" s="14">
        <f t="shared" si="150"/>
        <v>41548.00335648148</v>
      </c>
      <c r="T1372" s="14">
        <f t="shared" si="15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6"/>
        <v>1.0708672667523933</v>
      </c>
      <c r="P1373" s="9">
        <f t="shared" si="147"/>
        <v>107.07142857142857</v>
      </c>
      <c r="Q1373" s="8" t="str">
        <f t="shared" si="152"/>
        <v>music</v>
      </c>
      <c r="R1373" s="8" t="str">
        <f t="shared" si="153"/>
        <v>rock</v>
      </c>
      <c r="S1373" s="14">
        <f t="shared" si="150"/>
        <v>42101.758587962962</v>
      </c>
      <c r="T1373" s="14">
        <f t="shared" si="15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6"/>
        <v>1.24</v>
      </c>
      <c r="P1374" s="9">
        <f t="shared" si="147"/>
        <v>38.75</v>
      </c>
      <c r="Q1374" s="8" t="str">
        <f t="shared" si="152"/>
        <v>music</v>
      </c>
      <c r="R1374" s="8" t="str">
        <f t="shared" si="153"/>
        <v>rock</v>
      </c>
      <c r="S1374" s="14">
        <f t="shared" si="150"/>
        <v>41072.739953703705</v>
      </c>
      <c r="T1374" s="14">
        <f t="shared" si="15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6"/>
        <v>1.0501</v>
      </c>
      <c r="P1375" s="9">
        <f t="shared" si="147"/>
        <v>201.94230769230768</v>
      </c>
      <c r="Q1375" s="8" t="str">
        <f t="shared" si="152"/>
        <v>music</v>
      </c>
      <c r="R1375" s="8" t="str">
        <f t="shared" si="153"/>
        <v>rock</v>
      </c>
      <c r="S1375" s="14">
        <f t="shared" si="150"/>
        <v>42704.95177083333</v>
      </c>
      <c r="T1375" s="14">
        <f t="shared" si="15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6"/>
        <v>1.8946666666666667</v>
      </c>
      <c r="P1376" s="9">
        <f t="shared" si="147"/>
        <v>43.060606060606062</v>
      </c>
      <c r="Q1376" s="8" t="str">
        <f t="shared" si="152"/>
        <v>music</v>
      </c>
      <c r="R1376" s="8" t="str">
        <f t="shared" si="153"/>
        <v>rock</v>
      </c>
      <c r="S1376" s="14">
        <f t="shared" si="150"/>
        <v>42424.161898148144</v>
      </c>
      <c r="T1376" s="14">
        <f t="shared" si="15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6"/>
        <v>1.7132499999999999</v>
      </c>
      <c r="P1377" s="9">
        <f t="shared" si="147"/>
        <v>62.871559633027523</v>
      </c>
      <c r="Q1377" s="8" t="str">
        <f t="shared" si="152"/>
        <v>music</v>
      </c>
      <c r="R1377" s="8" t="str">
        <f t="shared" si="153"/>
        <v>rock</v>
      </c>
      <c r="S1377" s="14">
        <f t="shared" si="150"/>
        <v>42720.066192129627</v>
      </c>
      <c r="T1377" s="14">
        <f t="shared" si="15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6"/>
        <v>2.5248648648648651</v>
      </c>
      <c r="P1378" s="9">
        <f t="shared" si="147"/>
        <v>55.607142857142854</v>
      </c>
      <c r="Q1378" s="8" t="str">
        <f t="shared" si="152"/>
        <v>music</v>
      </c>
      <c r="R1378" s="8" t="str">
        <f t="shared" si="153"/>
        <v>rock</v>
      </c>
      <c r="S1378" s="14">
        <f t="shared" si="150"/>
        <v>42677.669050925921</v>
      </c>
      <c r="T1378" s="14">
        <f t="shared" si="15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6"/>
        <v>1.1615384615384616</v>
      </c>
      <c r="P1379" s="9">
        <f t="shared" si="147"/>
        <v>48.70967741935484</v>
      </c>
      <c r="Q1379" s="8" t="str">
        <f t="shared" si="152"/>
        <v>music</v>
      </c>
      <c r="R1379" s="8" t="str">
        <f t="shared" si="153"/>
        <v>rock</v>
      </c>
      <c r="S1379" s="14">
        <f t="shared" si="150"/>
        <v>42747.219560185185</v>
      </c>
      <c r="T1379" s="14">
        <f t="shared" si="15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6"/>
        <v>2.0335000000000001</v>
      </c>
      <c r="P1380" s="9">
        <f t="shared" si="147"/>
        <v>30.578947368421051</v>
      </c>
      <c r="Q1380" s="8" t="str">
        <f t="shared" si="152"/>
        <v>music</v>
      </c>
      <c r="R1380" s="8" t="str">
        <f t="shared" si="153"/>
        <v>rock</v>
      </c>
      <c r="S1380" s="14">
        <f t="shared" si="150"/>
        <v>42568.759374999994</v>
      </c>
      <c r="T1380" s="14">
        <f t="shared" si="15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6"/>
        <v>1.1160000000000001</v>
      </c>
      <c r="P1381" s="9">
        <f t="shared" si="147"/>
        <v>73.907284768211923</v>
      </c>
      <c r="Q1381" s="8" t="str">
        <f t="shared" si="152"/>
        <v>music</v>
      </c>
      <c r="R1381" s="8" t="str">
        <f t="shared" si="153"/>
        <v>rock</v>
      </c>
      <c r="S1381" s="14">
        <f t="shared" si="150"/>
        <v>42130.491620370376</v>
      </c>
      <c r="T1381" s="14">
        <f t="shared" si="15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6"/>
        <v>4.24</v>
      </c>
      <c r="P1382" s="9">
        <f t="shared" si="147"/>
        <v>21.2</v>
      </c>
      <c r="Q1382" s="8" t="str">
        <f t="shared" si="152"/>
        <v>music</v>
      </c>
      <c r="R1382" s="8" t="str">
        <f t="shared" si="153"/>
        <v>rock</v>
      </c>
      <c r="S1382" s="14">
        <f t="shared" si="150"/>
        <v>42141.762800925921</v>
      </c>
      <c r="T1382" s="14">
        <f t="shared" si="15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6"/>
        <v>1.071</v>
      </c>
      <c r="P1383" s="9">
        <f t="shared" si="147"/>
        <v>73.356164383561648</v>
      </c>
      <c r="Q1383" s="8" t="str">
        <f t="shared" si="152"/>
        <v>music</v>
      </c>
      <c r="R1383" s="8" t="str">
        <f t="shared" si="153"/>
        <v>rock</v>
      </c>
      <c r="S1383" s="14">
        <f t="shared" si="150"/>
        <v>42703.214409722219</v>
      </c>
      <c r="T1383" s="14">
        <f t="shared" si="15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6"/>
        <v>1.043625</v>
      </c>
      <c r="P1384" s="9">
        <f t="shared" si="147"/>
        <v>56.412162162162161</v>
      </c>
      <c r="Q1384" s="8" t="str">
        <f t="shared" si="152"/>
        <v>music</v>
      </c>
      <c r="R1384" s="8" t="str">
        <f t="shared" si="153"/>
        <v>rock</v>
      </c>
      <c r="S1384" s="14">
        <f t="shared" si="150"/>
        <v>41370.800185185188</v>
      </c>
      <c r="T1384" s="14">
        <f t="shared" si="15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6"/>
        <v>2.124090909090909</v>
      </c>
      <c r="P1385" s="9">
        <f t="shared" si="147"/>
        <v>50.247311827956992</v>
      </c>
      <c r="Q1385" s="8" t="str">
        <f t="shared" si="152"/>
        <v>music</v>
      </c>
      <c r="R1385" s="8" t="str">
        <f t="shared" si="153"/>
        <v>rock</v>
      </c>
      <c r="S1385" s="14">
        <f t="shared" si="150"/>
        <v>42707.074976851851</v>
      </c>
      <c r="T1385" s="14">
        <f t="shared" si="15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6"/>
        <v>1.2408571428571429</v>
      </c>
      <c r="P1386" s="9">
        <f t="shared" si="147"/>
        <v>68.936507936507937</v>
      </c>
      <c r="Q1386" s="8" t="str">
        <f t="shared" si="152"/>
        <v>music</v>
      </c>
      <c r="R1386" s="8" t="str">
        <f t="shared" si="153"/>
        <v>rock</v>
      </c>
      <c r="S1386" s="14">
        <f t="shared" si="150"/>
        <v>42160.735208333332</v>
      </c>
      <c r="T1386" s="14">
        <f t="shared" si="15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6"/>
        <v>1.10406125</v>
      </c>
      <c r="P1387" s="9">
        <f t="shared" si="147"/>
        <v>65.914104477611943</v>
      </c>
      <c r="Q1387" s="8" t="str">
        <f t="shared" si="152"/>
        <v>music</v>
      </c>
      <c r="R1387" s="8" t="str">
        <f t="shared" si="153"/>
        <v>rock</v>
      </c>
      <c r="S1387" s="14">
        <f t="shared" si="150"/>
        <v>42433.688900462963</v>
      </c>
      <c r="T1387" s="14">
        <f t="shared" si="15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6"/>
        <v>2.1875</v>
      </c>
      <c r="P1388" s="9">
        <f t="shared" si="147"/>
        <v>62.5</v>
      </c>
      <c r="Q1388" s="8" t="str">
        <f t="shared" si="152"/>
        <v>music</v>
      </c>
      <c r="R1388" s="8" t="str">
        <f t="shared" si="153"/>
        <v>rock</v>
      </c>
      <c r="S1388" s="14">
        <f t="shared" si="150"/>
        <v>42184.646863425922</v>
      </c>
      <c r="T1388" s="14">
        <f t="shared" si="15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6"/>
        <v>1.36625</v>
      </c>
      <c r="P1389" s="9">
        <f t="shared" si="147"/>
        <v>70.064102564102569</v>
      </c>
      <c r="Q1389" s="8" t="str">
        <f t="shared" si="152"/>
        <v>music</v>
      </c>
      <c r="R1389" s="8" t="str">
        <f t="shared" si="153"/>
        <v>rock</v>
      </c>
      <c r="S1389" s="14">
        <f t="shared" si="150"/>
        <v>42126.92123842593</v>
      </c>
      <c r="T1389" s="14">
        <f t="shared" si="15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6"/>
        <v>1.348074</v>
      </c>
      <c r="P1390" s="9">
        <f t="shared" si="147"/>
        <v>60.181874999999998</v>
      </c>
      <c r="Q1390" s="8" t="str">
        <f t="shared" si="152"/>
        <v>music</v>
      </c>
      <c r="R1390" s="8" t="str">
        <f t="shared" si="153"/>
        <v>rock</v>
      </c>
      <c r="S1390" s="14">
        <f t="shared" si="150"/>
        <v>42634.614780092597</v>
      </c>
      <c r="T1390" s="14">
        <f t="shared" si="15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6"/>
        <v>1.454</v>
      </c>
      <c r="P1391" s="9">
        <f t="shared" si="147"/>
        <v>21.382352941176471</v>
      </c>
      <c r="Q1391" s="8" t="str">
        <f t="shared" si="152"/>
        <v>music</v>
      </c>
      <c r="R1391" s="8" t="str">
        <f t="shared" si="153"/>
        <v>rock</v>
      </c>
      <c r="S1391" s="14">
        <f t="shared" si="150"/>
        <v>42565.480983796297</v>
      </c>
      <c r="T1391" s="14">
        <f t="shared" si="15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6"/>
        <v>1.0910714285714285</v>
      </c>
      <c r="P1392" s="9">
        <f t="shared" si="147"/>
        <v>160.78947368421052</v>
      </c>
      <c r="Q1392" s="8" t="str">
        <f t="shared" si="152"/>
        <v>music</v>
      </c>
      <c r="R1392" s="8" t="str">
        <f t="shared" si="153"/>
        <v>rock</v>
      </c>
      <c r="S1392" s="14">
        <f t="shared" si="150"/>
        <v>42087.803310185183</v>
      </c>
      <c r="T1392" s="14">
        <f t="shared" si="15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6"/>
        <v>1.1020000000000001</v>
      </c>
      <c r="P1393" s="9">
        <f t="shared" si="147"/>
        <v>42.384615384615387</v>
      </c>
      <c r="Q1393" s="8" t="str">
        <f t="shared" si="152"/>
        <v>music</v>
      </c>
      <c r="R1393" s="8" t="str">
        <f t="shared" si="153"/>
        <v>rock</v>
      </c>
      <c r="S1393" s="14">
        <f t="shared" si="150"/>
        <v>42193.650671296295</v>
      </c>
      <c r="T1393" s="14">
        <f t="shared" si="15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6"/>
        <v>1.1364000000000001</v>
      </c>
      <c r="P1394" s="9">
        <f t="shared" si="147"/>
        <v>27.317307692307693</v>
      </c>
      <c r="Q1394" s="8" t="str">
        <f t="shared" si="152"/>
        <v>music</v>
      </c>
      <c r="R1394" s="8" t="str">
        <f t="shared" si="153"/>
        <v>rock</v>
      </c>
      <c r="S1394" s="14">
        <f t="shared" si="150"/>
        <v>42401.154930555553</v>
      </c>
      <c r="T1394" s="14">
        <f t="shared" si="15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6"/>
        <v>1.0235000000000001</v>
      </c>
      <c r="P1395" s="9">
        <f t="shared" si="147"/>
        <v>196.82692307692307</v>
      </c>
      <c r="Q1395" s="8" t="str">
        <f t="shared" si="152"/>
        <v>music</v>
      </c>
      <c r="R1395" s="8" t="str">
        <f t="shared" si="153"/>
        <v>rock</v>
      </c>
      <c r="S1395" s="14">
        <f t="shared" si="150"/>
        <v>42553.681979166664</v>
      </c>
      <c r="T1395" s="14">
        <f t="shared" si="15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6"/>
        <v>1.2213333333333334</v>
      </c>
      <c r="P1396" s="9">
        <f t="shared" si="147"/>
        <v>53.882352941176471</v>
      </c>
      <c r="Q1396" s="8" t="str">
        <f t="shared" si="152"/>
        <v>music</v>
      </c>
      <c r="R1396" s="8" t="str">
        <f t="shared" si="153"/>
        <v>rock</v>
      </c>
      <c r="S1396" s="14">
        <f t="shared" si="150"/>
        <v>42752.144976851851</v>
      </c>
      <c r="T1396" s="14">
        <f t="shared" si="15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6"/>
        <v>1.1188571428571428</v>
      </c>
      <c r="P1397" s="9">
        <f t="shared" si="147"/>
        <v>47.756097560975611</v>
      </c>
      <c r="Q1397" s="8" t="str">
        <f t="shared" si="152"/>
        <v>music</v>
      </c>
      <c r="R1397" s="8" t="str">
        <f t="shared" si="153"/>
        <v>rock</v>
      </c>
      <c r="S1397" s="14">
        <f t="shared" si="150"/>
        <v>42719.90834490741</v>
      </c>
      <c r="T1397" s="14">
        <f t="shared" si="15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6"/>
        <v>1.073</v>
      </c>
      <c r="P1398" s="9">
        <f t="shared" si="147"/>
        <v>88.191780821917803</v>
      </c>
      <c r="Q1398" s="8" t="str">
        <f t="shared" si="152"/>
        <v>music</v>
      </c>
      <c r="R1398" s="8" t="str">
        <f t="shared" si="153"/>
        <v>rock</v>
      </c>
      <c r="S1398" s="14">
        <f t="shared" si="150"/>
        <v>42018.99863425926</v>
      </c>
      <c r="T1398" s="14">
        <f t="shared" si="15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6"/>
        <v>1.1385000000000001</v>
      </c>
      <c r="P1399" s="9">
        <f t="shared" si="147"/>
        <v>72.056962025316452</v>
      </c>
      <c r="Q1399" s="8" t="str">
        <f t="shared" si="152"/>
        <v>music</v>
      </c>
      <c r="R1399" s="8" t="str">
        <f t="shared" si="153"/>
        <v>rock</v>
      </c>
      <c r="S1399" s="14">
        <f t="shared" si="150"/>
        <v>42640.917939814812</v>
      </c>
      <c r="T1399" s="14">
        <f t="shared" si="15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6"/>
        <v>1.0968181818181819</v>
      </c>
      <c r="P1400" s="9">
        <f t="shared" si="147"/>
        <v>74.246153846153845</v>
      </c>
      <c r="Q1400" s="8" t="str">
        <f t="shared" si="152"/>
        <v>music</v>
      </c>
      <c r="R1400" s="8" t="str">
        <f t="shared" si="153"/>
        <v>rock</v>
      </c>
      <c r="S1400" s="14">
        <f t="shared" si="150"/>
        <v>42526.874236111107</v>
      </c>
      <c r="T1400" s="14">
        <f t="shared" si="15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6"/>
        <v>1.2614444444444444</v>
      </c>
      <c r="P1401" s="9">
        <f t="shared" si="147"/>
        <v>61.701086956521742</v>
      </c>
      <c r="Q1401" s="8" t="str">
        <f t="shared" si="152"/>
        <v>music</v>
      </c>
      <c r="R1401" s="8" t="str">
        <f t="shared" si="153"/>
        <v>rock</v>
      </c>
      <c r="S1401" s="14">
        <f t="shared" si="150"/>
        <v>41889.004317129627</v>
      </c>
      <c r="T1401" s="14">
        <f t="shared" si="15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6"/>
        <v>1.6742857142857144</v>
      </c>
      <c r="P1402" s="9">
        <f t="shared" si="147"/>
        <v>17.235294117647058</v>
      </c>
      <c r="Q1402" s="8" t="str">
        <f t="shared" si="152"/>
        <v>music</v>
      </c>
      <c r="R1402" s="8" t="str">
        <f t="shared" si="153"/>
        <v>rock</v>
      </c>
      <c r="S1402" s="14">
        <f t="shared" si="150"/>
        <v>42498.341122685189</v>
      </c>
      <c r="T1402" s="14">
        <f t="shared" si="15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6"/>
        <v>4.9652000000000003</v>
      </c>
      <c r="P1403" s="9">
        <f t="shared" si="147"/>
        <v>51.720833333333331</v>
      </c>
      <c r="Q1403" s="8" t="str">
        <f t="shared" si="152"/>
        <v>music</v>
      </c>
      <c r="R1403" s="8" t="str">
        <f t="shared" si="153"/>
        <v>rock</v>
      </c>
      <c r="S1403" s="14">
        <f t="shared" si="150"/>
        <v>41399.99622685185</v>
      </c>
      <c r="T1403" s="14">
        <f t="shared" si="15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6"/>
        <v>1.0915999999999999</v>
      </c>
      <c r="P1404" s="9">
        <f t="shared" si="147"/>
        <v>24.150442477876105</v>
      </c>
      <c r="Q1404" s="8" t="str">
        <f t="shared" si="152"/>
        <v>music</v>
      </c>
      <c r="R1404" s="8" t="str">
        <f t="shared" si="153"/>
        <v>rock</v>
      </c>
      <c r="S1404" s="14">
        <f t="shared" si="150"/>
        <v>42065.053368055553</v>
      </c>
      <c r="T1404" s="14">
        <f t="shared" si="15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6"/>
        <v>1.0257499999999999</v>
      </c>
      <c r="P1405" s="9">
        <f t="shared" si="147"/>
        <v>62.166666666666664</v>
      </c>
      <c r="Q1405" s="8" t="str">
        <f t="shared" si="152"/>
        <v>music</v>
      </c>
      <c r="R1405" s="8" t="str">
        <f t="shared" si="153"/>
        <v>rock</v>
      </c>
      <c r="S1405" s="14">
        <f t="shared" si="150"/>
        <v>41451.062905092593</v>
      </c>
      <c r="T1405" s="14">
        <f t="shared" si="15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6"/>
        <v>1.6620689655172414E-2</v>
      </c>
      <c r="P1406" s="9">
        <f t="shared" si="147"/>
        <v>48.2</v>
      </c>
      <c r="Q1406" s="8" t="str">
        <f>LEFT(N1406,10)</f>
        <v>publishing</v>
      </c>
      <c r="R1406" s="8" t="str">
        <f>RIGHT(N1406,12)</f>
        <v>translations</v>
      </c>
      <c r="S1406" s="14">
        <f t="shared" si="150"/>
        <v>42032.510243055556</v>
      </c>
      <c r="T1406" s="14">
        <f t="shared" si="15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6"/>
        <v>4.1999999999999997E-3</v>
      </c>
      <c r="P1407" s="9">
        <f t="shared" si="147"/>
        <v>6.1764705882352944</v>
      </c>
      <c r="Q1407" s="8" t="str">
        <f t="shared" ref="Q1407:Q1470" si="154">LEFT(N1407,10)</f>
        <v>publishing</v>
      </c>
      <c r="R1407" s="8" t="str">
        <f t="shared" ref="R1407:R1462" si="155">RIGHT(N1407,12)</f>
        <v>translations</v>
      </c>
      <c r="S1407" s="14">
        <f t="shared" si="150"/>
        <v>41941.680567129632</v>
      </c>
      <c r="T1407" s="14">
        <f t="shared" si="15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6"/>
        <v>1.25E-3</v>
      </c>
      <c r="P1408" s="9">
        <f t="shared" si="147"/>
        <v>5</v>
      </c>
      <c r="Q1408" s="8" t="str">
        <f t="shared" si="154"/>
        <v>publishing</v>
      </c>
      <c r="R1408" s="8" t="str">
        <f t="shared" si="155"/>
        <v>translations</v>
      </c>
      <c r="S1408" s="14">
        <f t="shared" si="150"/>
        <v>42297.432951388888</v>
      </c>
      <c r="T1408" s="14">
        <f t="shared" si="15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6"/>
        <v>5.0000000000000001E-3</v>
      </c>
      <c r="P1409" s="9">
        <f t="shared" si="147"/>
        <v>7.5</v>
      </c>
      <c r="Q1409" s="8" t="str">
        <f t="shared" si="154"/>
        <v>publishing</v>
      </c>
      <c r="R1409" s="8" t="str">
        <f t="shared" si="155"/>
        <v>translations</v>
      </c>
      <c r="S1409" s="14">
        <f t="shared" si="150"/>
        <v>41838.536782407406</v>
      </c>
      <c r="T1409" s="14">
        <f t="shared" si="15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6"/>
        <v>7.1999999999999995E-2</v>
      </c>
      <c r="P1410" s="9">
        <f t="shared" si="147"/>
        <v>12</v>
      </c>
      <c r="Q1410" s="8" t="str">
        <f t="shared" si="154"/>
        <v>publishing</v>
      </c>
      <c r="R1410" s="8" t="str">
        <f t="shared" si="155"/>
        <v>translations</v>
      </c>
      <c r="S1410" s="14">
        <f t="shared" si="150"/>
        <v>42291.872175925921</v>
      </c>
      <c r="T1410" s="14">
        <f t="shared" si="15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6">E1411/D1411</f>
        <v>0</v>
      </c>
      <c r="P1411" s="9">
        <f t="shared" ref="P1411:P1474" si="157">IFERROR(E1411/L1411, 0)</f>
        <v>0</v>
      </c>
      <c r="Q1411" s="8" t="str">
        <f t="shared" si="154"/>
        <v>publishing</v>
      </c>
      <c r="R1411" s="8" t="str">
        <f t="shared" si="155"/>
        <v>translations</v>
      </c>
      <c r="S1411" s="14">
        <f t="shared" ref="S1411:S1474" si="158">(((J1411/60)/60)/24)+DATE(1970,1,1)</f>
        <v>41945.133506944447</v>
      </c>
      <c r="T1411" s="14">
        <f t="shared" ref="T1411:T1474" si="159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6"/>
        <v>1.6666666666666666E-4</v>
      </c>
      <c r="P1412" s="9">
        <f t="shared" si="157"/>
        <v>1</v>
      </c>
      <c r="Q1412" s="8" t="str">
        <f t="shared" si="154"/>
        <v>publishing</v>
      </c>
      <c r="R1412" s="8" t="str">
        <f t="shared" si="155"/>
        <v>translations</v>
      </c>
      <c r="S1412" s="14">
        <f t="shared" si="158"/>
        <v>42479.318518518514</v>
      </c>
      <c r="T1412" s="14">
        <f t="shared" si="15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6"/>
        <v>2.3333333333333335E-3</v>
      </c>
      <c r="P1413" s="9">
        <f t="shared" si="157"/>
        <v>2.3333333333333335</v>
      </c>
      <c r="Q1413" s="8" t="str">
        <f t="shared" si="154"/>
        <v>publishing</v>
      </c>
      <c r="R1413" s="8" t="str">
        <f t="shared" si="155"/>
        <v>translations</v>
      </c>
      <c r="S1413" s="14">
        <f t="shared" si="158"/>
        <v>42013.059027777781</v>
      </c>
      <c r="T1413" s="14">
        <f t="shared" si="15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6"/>
        <v>4.5714285714285714E-2</v>
      </c>
      <c r="P1414" s="9">
        <f t="shared" si="157"/>
        <v>24.615384615384617</v>
      </c>
      <c r="Q1414" s="8" t="str">
        <f t="shared" si="154"/>
        <v>publishing</v>
      </c>
      <c r="R1414" s="8" t="str">
        <f t="shared" si="155"/>
        <v>translations</v>
      </c>
      <c r="S1414" s="14">
        <f t="shared" si="158"/>
        <v>41947.063645833332</v>
      </c>
      <c r="T1414" s="14">
        <f t="shared" si="15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6"/>
        <v>0.05</v>
      </c>
      <c r="P1415" s="9">
        <f t="shared" si="157"/>
        <v>100</v>
      </c>
      <c r="Q1415" s="8" t="str">
        <f t="shared" si="154"/>
        <v>publishing</v>
      </c>
      <c r="R1415" s="8" t="str">
        <f t="shared" si="155"/>
        <v>translations</v>
      </c>
      <c r="S1415" s="14">
        <f t="shared" si="158"/>
        <v>42360.437152777777</v>
      </c>
      <c r="T1415" s="14">
        <f t="shared" si="15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6"/>
        <v>2E-3</v>
      </c>
      <c r="P1416" s="9">
        <f t="shared" si="157"/>
        <v>1</v>
      </c>
      <c r="Q1416" s="8" t="str">
        <f t="shared" si="154"/>
        <v>publishing</v>
      </c>
      <c r="R1416" s="8" t="str">
        <f t="shared" si="155"/>
        <v>translations</v>
      </c>
      <c r="S1416" s="14">
        <f t="shared" si="158"/>
        <v>42708.25309027778</v>
      </c>
      <c r="T1416" s="14">
        <f t="shared" si="15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6"/>
        <v>0.18181818181818182</v>
      </c>
      <c r="P1417" s="9">
        <f t="shared" si="157"/>
        <v>88.888888888888886</v>
      </c>
      <c r="Q1417" s="8" t="str">
        <f t="shared" si="154"/>
        <v>publishing</v>
      </c>
      <c r="R1417" s="8" t="str">
        <f t="shared" si="155"/>
        <v>translations</v>
      </c>
      <c r="S1417" s="14">
        <f t="shared" si="158"/>
        <v>42192.675821759258</v>
      </c>
      <c r="T1417" s="14">
        <f t="shared" si="15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6"/>
        <v>0</v>
      </c>
      <c r="P1418" s="9">
        <f t="shared" si="157"/>
        <v>0</v>
      </c>
      <c r="Q1418" s="8" t="str">
        <f t="shared" si="154"/>
        <v>publishing</v>
      </c>
      <c r="R1418" s="8" t="str">
        <f t="shared" si="155"/>
        <v>translations</v>
      </c>
      <c r="S1418" s="14">
        <f t="shared" si="158"/>
        <v>42299.926145833335</v>
      </c>
      <c r="T1418" s="14">
        <f t="shared" si="15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6"/>
        <v>1.2222222222222223E-2</v>
      </c>
      <c r="P1419" s="9">
        <f t="shared" si="157"/>
        <v>27.5</v>
      </c>
      <c r="Q1419" s="8" t="str">
        <f t="shared" si="154"/>
        <v>publishing</v>
      </c>
      <c r="R1419" s="8" t="str">
        <f t="shared" si="155"/>
        <v>translations</v>
      </c>
      <c r="S1419" s="14">
        <f t="shared" si="158"/>
        <v>42232.15016203704</v>
      </c>
      <c r="T1419" s="14">
        <f t="shared" si="159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6"/>
        <v>2E-3</v>
      </c>
      <c r="P1420" s="9">
        <f t="shared" si="157"/>
        <v>6</v>
      </c>
      <c r="Q1420" s="8" t="str">
        <f t="shared" si="154"/>
        <v>publishing</v>
      </c>
      <c r="R1420" s="8" t="str">
        <f t="shared" si="155"/>
        <v>translations</v>
      </c>
      <c r="S1420" s="14">
        <f t="shared" si="158"/>
        <v>42395.456412037034</v>
      </c>
      <c r="T1420" s="14">
        <f t="shared" si="159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6"/>
        <v>7.0634920634920634E-2</v>
      </c>
      <c r="P1421" s="9">
        <f t="shared" si="157"/>
        <v>44.5</v>
      </c>
      <c r="Q1421" s="8" t="str">
        <f t="shared" si="154"/>
        <v>publishing</v>
      </c>
      <c r="R1421" s="8" t="str">
        <f t="shared" si="155"/>
        <v>translations</v>
      </c>
      <c r="S1421" s="14">
        <f t="shared" si="158"/>
        <v>42622.456238425926</v>
      </c>
      <c r="T1421" s="14">
        <f t="shared" si="159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6"/>
        <v>2.7272727272727271E-2</v>
      </c>
      <c r="P1422" s="9">
        <f t="shared" si="157"/>
        <v>1</v>
      </c>
      <c r="Q1422" s="8" t="str">
        <f t="shared" si="154"/>
        <v>publishing</v>
      </c>
      <c r="R1422" s="8" t="str">
        <f t="shared" si="155"/>
        <v>translations</v>
      </c>
      <c r="S1422" s="14">
        <f t="shared" si="158"/>
        <v>42524.667662037042</v>
      </c>
      <c r="T1422" s="14">
        <f t="shared" si="159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6"/>
        <v>1E-3</v>
      </c>
      <c r="P1423" s="9">
        <f t="shared" si="157"/>
        <v>100</v>
      </c>
      <c r="Q1423" s="8" t="str">
        <f t="shared" si="154"/>
        <v>publishing</v>
      </c>
      <c r="R1423" s="8" t="str">
        <f t="shared" si="155"/>
        <v>translations</v>
      </c>
      <c r="S1423" s="14">
        <f t="shared" si="158"/>
        <v>42013.915613425925</v>
      </c>
      <c r="T1423" s="14">
        <f t="shared" si="159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6"/>
        <v>1.0399999999999999E-3</v>
      </c>
      <c r="P1424" s="9">
        <f t="shared" si="157"/>
        <v>13</v>
      </c>
      <c r="Q1424" s="8" t="str">
        <f t="shared" si="154"/>
        <v>publishing</v>
      </c>
      <c r="R1424" s="8" t="str">
        <f t="shared" si="155"/>
        <v>translations</v>
      </c>
      <c r="S1424" s="14">
        <f t="shared" si="158"/>
        <v>42604.239629629628</v>
      </c>
      <c r="T1424" s="14">
        <f t="shared" si="159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6"/>
        <v>3.3333333333333335E-3</v>
      </c>
      <c r="P1425" s="9">
        <f t="shared" si="157"/>
        <v>100</v>
      </c>
      <c r="Q1425" s="8" t="str">
        <f t="shared" si="154"/>
        <v>publishing</v>
      </c>
      <c r="R1425" s="8" t="str">
        <f t="shared" si="155"/>
        <v>translations</v>
      </c>
      <c r="S1425" s="14">
        <f t="shared" si="158"/>
        <v>42340.360312500001</v>
      </c>
      <c r="T1425" s="14">
        <f t="shared" si="159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6"/>
        <v>0.2036</v>
      </c>
      <c r="P1426" s="9">
        <f t="shared" si="157"/>
        <v>109.07142857142857</v>
      </c>
      <c r="Q1426" s="8" t="str">
        <f t="shared" si="154"/>
        <v>publishing</v>
      </c>
      <c r="R1426" s="8" t="str">
        <f t="shared" si="155"/>
        <v>translations</v>
      </c>
      <c r="S1426" s="14">
        <f t="shared" si="158"/>
        <v>42676.717615740738</v>
      </c>
      <c r="T1426" s="14">
        <f t="shared" si="159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6"/>
        <v>0</v>
      </c>
      <c r="P1427" s="9">
        <f t="shared" si="157"/>
        <v>0</v>
      </c>
      <c r="Q1427" s="8" t="str">
        <f t="shared" si="154"/>
        <v>publishing</v>
      </c>
      <c r="R1427" s="8" t="str">
        <f t="shared" si="155"/>
        <v>translations</v>
      </c>
      <c r="S1427" s="14">
        <f t="shared" si="158"/>
        <v>42093.131469907406</v>
      </c>
      <c r="T1427" s="14">
        <f t="shared" si="159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6"/>
        <v>0</v>
      </c>
      <c r="P1428" s="9">
        <f t="shared" si="157"/>
        <v>0</v>
      </c>
      <c r="Q1428" s="8" t="str">
        <f t="shared" si="154"/>
        <v>publishing</v>
      </c>
      <c r="R1428" s="8" t="str">
        <f t="shared" si="155"/>
        <v>translations</v>
      </c>
      <c r="S1428" s="14">
        <f t="shared" si="158"/>
        <v>42180.390277777777</v>
      </c>
      <c r="T1428" s="14">
        <f t="shared" si="159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6"/>
        <v>8.3799999999999999E-2</v>
      </c>
      <c r="P1429" s="9">
        <f t="shared" si="157"/>
        <v>104.75</v>
      </c>
      <c r="Q1429" s="8" t="str">
        <f t="shared" si="154"/>
        <v>publishing</v>
      </c>
      <c r="R1429" s="8" t="str">
        <f t="shared" si="155"/>
        <v>translations</v>
      </c>
      <c r="S1429" s="14">
        <f t="shared" si="158"/>
        <v>42601.851678240739</v>
      </c>
      <c r="T1429" s="14">
        <f t="shared" si="159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6"/>
        <v>4.4999999999999998E-2</v>
      </c>
      <c r="P1430" s="9">
        <f t="shared" si="157"/>
        <v>15</v>
      </c>
      <c r="Q1430" s="8" t="str">
        <f t="shared" si="154"/>
        <v>publishing</v>
      </c>
      <c r="R1430" s="8" t="str">
        <f t="shared" si="155"/>
        <v>translations</v>
      </c>
      <c r="S1430" s="14">
        <f t="shared" si="158"/>
        <v>42432.379826388889</v>
      </c>
      <c r="T1430" s="14">
        <f t="shared" si="159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6"/>
        <v>0</v>
      </c>
      <c r="P1431" s="9">
        <f t="shared" si="157"/>
        <v>0</v>
      </c>
      <c r="Q1431" s="8" t="str">
        <f t="shared" si="154"/>
        <v>publishing</v>
      </c>
      <c r="R1431" s="8" t="str">
        <f t="shared" si="155"/>
        <v>translations</v>
      </c>
      <c r="S1431" s="14">
        <f t="shared" si="158"/>
        <v>42074.060671296291</v>
      </c>
      <c r="T1431" s="14">
        <f t="shared" si="159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6"/>
        <v>8.0600000000000005E-2</v>
      </c>
      <c r="P1432" s="9">
        <f t="shared" si="157"/>
        <v>80.599999999999994</v>
      </c>
      <c r="Q1432" s="8" t="str">
        <f t="shared" si="154"/>
        <v>publishing</v>
      </c>
      <c r="R1432" s="8" t="str">
        <f t="shared" si="155"/>
        <v>translations</v>
      </c>
      <c r="S1432" s="14">
        <f t="shared" si="158"/>
        <v>41961.813518518517</v>
      </c>
      <c r="T1432" s="14">
        <f t="shared" si="159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6"/>
        <v>0.31947058823529412</v>
      </c>
      <c r="P1433" s="9">
        <f t="shared" si="157"/>
        <v>115.55319148936171</v>
      </c>
      <c r="Q1433" s="8" t="str">
        <f t="shared" si="154"/>
        <v>publishing</v>
      </c>
      <c r="R1433" s="8" t="str">
        <f t="shared" si="155"/>
        <v>translations</v>
      </c>
      <c r="S1433" s="14">
        <f t="shared" si="158"/>
        <v>42304.210833333331</v>
      </c>
      <c r="T1433" s="14">
        <f t="shared" si="159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6"/>
        <v>0</v>
      </c>
      <c r="P1434" s="9">
        <f t="shared" si="157"/>
        <v>0</v>
      </c>
      <c r="Q1434" s="8" t="str">
        <f t="shared" si="154"/>
        <v>publishing</v>
      </c>
      <c r="R1434" s="8" t="str">
        <f t="shared" si="155"/>
        <v>translations</v>
      </c>
      <c r="S1434" s="14">
        <f t="shared" si="158"/>
        <v>42175.780416666668</v>
      </c>
      <c r="T1434" s="14">
        <f t="shared" si="159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6"/>
        <v>6.7083333333333328E-2</v>
      </c>
      <c r="P1435" s="9">
        <f t="shared" si="157"/>
        <v>80.5</v>
      </c>
      <c r="Q1435" s="8" t="str">
        <f t="shared" si="154"/>
        <v>publishing</v>
      </c>
      <c r="R1435" s="8" t="str">
        <f t="shared" si="155"/>
        <v>translations</v>
      </c>
      <c r="S1435" s="14">
        <f t="shared" si="158"/>
        <v>42673.625868055555</v>
      </c>
      <c r="T1435" s="14">
        <f t="shared" si="159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6"/>
        <v>9.987804878048781E-2</v>
      </c>
      <c r="P1436" s="9">
        <f t="shared" si="157"/>
        <v>744.5454545454545</v>
      </c>
      <c r="Q1436" s="8" t="str">
        <f t="shared" si="154"/>
        <v>publishing</v>
      </c>
      <c r="R1436" s="8" t="str">
        <f t="shared" si="155"/>
        <v>translations</v>
      </c>
      <c r="S1436" s="14">
        <f t="shared" si="158"/>
        <v>42142.767106481479</v>
      </c>
      <c r="T1436" s="14">
        <f t="shared" si="159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6"/>
        <v>1E-3</v>
      </c>
      <c r="P1437" s="9">
        <f t="shared" si="157"/>
        <v>7.5</v>
      </c>
      <c r="Q1437" s="8" t="str">
        <f t="shared" si="154"/>
        <v>publishing</v>
      </c>
      <c r="R1437" s="8" t="str">
        <f t="shared" si="155"/>
        <v>translations</v>
      </c>
      <c r="S1437" s="14">
        <f t="shared" si="158"/>
        <v>42258.780324074076</v>
      </c>
      <c r="T1437" s="14">
        <f t="shared" si="159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6"/>
        <v>7.7000000000000002E-3</v>
      </c>
      <c r="P1438" s="9">
        <f t="shared" si="157"/>
        <v>38.5</v>
      </c>
      <c r="Q1438" s="8" t="str">
        <f t="shared" si="154"/>
        <v>publishing</v>
      </c>
      <c r="R1438" s="8" t="str">
        <f t="shared" si="155"/>
        <v>translations</v>
      </c>
      <c r="S1438" s="14">
        <f t="shared" si="158"/>
        <v>42391.35019675926</v>
      </c>
      <c r="T1438" s="14">
        <f t="shared" si="159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6"/>
        <v>0.26900000000000002</v>
      </c>
      <c r="P1439" s="9">
        <f t="shared" si="157"/>
        <v>36.68181818181818</v>
      </c>
      <c r="Q1439" s="8" t="str">
        <f t="shared" si="154"/>
        <v>publishing</v>
      </c>
      <c r="R1439" s="8" t="str">
        <f t="shared" si="155"/>
        <v>translations</v>
      </c>
      <c r="S1439" s="14">
        <f t="shared" si="158"/>
        <v>41796.531701388885</v>
      </c>
      <c r="T1439" s="14">
        <f t="shared" si="159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6"/>
        <v>0.03</v>
      </c>
      <c r="P1440" s="9">
        <f t="shared" si="157"/>
        <v>75</v>
      </c>
      <c r="Q1440" s="8" t="str">
        <f t="shared" si="154"/>
        <v>publishing</v>
      </c>
      <c r="R1440" s="8" t="str">
        <f t="shared" si="155"/>
        <v>translations</v>
      </c>
      <c r="S1440" s="14">
        <f t="shared" si="158"/>
        <v>42457.871516203704</v>
      </c>
      <c r="T1440" s="14">
        <f t="shared" si="159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6"/>
        <v>6.6055045871559637E-2</v>
      </c>
      <c r="P1441" s="9">
        <f t="shared" si="157"/>
        <v>30</v>
      </c>
      <c r="Q1441" s="8" t="str">
        <f t="shared" si="154"/>
        <v>publishing</v>
      </c>
      <c r="R1441" s="8" t="str">
        <f t="shared" si="155"/>
        <v>translations</v>
      </c>
      <c r="S1441" s="14">
        <f t="shared" si="158"/>
        <v>42040.829872685179</v>
      </c>
      <c r="T1441" s="14">
        <f t="shared" si="159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6"/>
        <v>7.6923076923076926E-5</v>
      </c>
      <c r="P1442" s="9">
        <f t="shared" si="157"/>
        <v>1</v>
      </c>
      <c r="Q1442" s="8" t="str">
        <f t="shared" si="154"/>
        <v>publishing</v>
      </c>
      <c r="R1442" s="8" t="str">
        <f t="shared" si="155"/>
        <v>translations</v>
      </c>
      <c r="S1442" s="14">
        <f t="shared" si="158"/>
        <v>42486.748414351852</v>
      </c>
      <c r="T1442" s="14">
        <f t="shared" si="159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6"/>
        <v>1.1222222222222222E-2</v>
      </c>
      <c r="P1443" s="9">
        <f t="shared" si="157"/>
        <v>673.33333333333337</v>
      </c>
      <c r="Q1443" s="8" t="str">
        <f t="shared" si="154"/>
        <v>publishing</v>
      </c>
      <c r="R1443" s="8" t="str">
        <f t="shared" si="155"/>
        <v>translations</v>
      </c>
      <c r="S1443" s="14">
        <f t="shared" si="158"/>
        <v>42198.765844907408</v>
      </c>
      <c r="T1443" s="14">
        <f t="shared" si="159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6"/>
        <v>0</v>
      </c>
      <c r="P1444" s="9">
        <f t="shared" si="157"/>
        <v>0</v>
      </c>
      <c r="Q1444" s="8" t="str">
        <f t="shared" si="154"/>
        <v>publishing</v>
      </c>
      <c r="R1444" s="8" t="str">
        <f t="shared" si="155"/>
        <v>translations</v>
      </c>
      <c r="S1444" s="14">
        <f t="shared" si="158"/>
        <v>42485.64534722222</v>
      </c>
      <c r="T1444" s="14">
        <f t="shared" si="159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6"/>
        <v>0</v>
      </c>
      <c r="P1445" s="9">
        <f t="shared" si="157"/>
        <v>0</v>
      </c>
      <c r="Q1445" s="8" t="str">
        <f t="shared" si="154"/>
        <v>publishing</v>
      </c>
      <c r="R1445" s="8" t="str">
        <f t="shared" si="155"/>
        <v>translations</v>
      </c>
      <c r="S1445" s="14">
        <f t="shared" si="158"/>
        <v>42707.926030092596</v>
      </c>
      <c r="T1445" s="14">
        <f t="shared" si="159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6"/>
        <v>0</v>
      </c>
      <c r="P1446" s="9">
        <f t="shared" si="157"/>
        <v>0</v>
      </c>
      <c r="Q1446" s="8" t="str">
        <f t="shared" si="154"/>
        <v>publishing</v>
      </c>
      <c r="R1446" s="8" t="str">
        <f t="shared" si="155"/>
        <v>translations</v>
      </c>
      <c r="S1446" s="14">
        <f t="shared" si="158"/>
        <v>42199.873402777783</v>
      </c>
      <c r="T1446" s="14">
        <f t="shared" si="159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6"/>
        <v>0</v>
      </c>
      <c r="P1447" s="9">
        <f t="shared" si="157"/>
        <v>0</v>
      </c>
      <c r="Q1447" s="8" t="str">
        <f t="shared" si="154"/>
        <v>publishing</v>
      </c>
      <c r="R1447" s="8" t="str">
        <f t="shared" si="155"/>
        <v>translations</v>
      </c>
      <c r="S1447" s="14">
        <f t="shared" si="158"/>
        <v>42139.542303240742</v>
      </c>
      <c r="T1447" s="14">
        <f t="shared" si="159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6"/>
        <v>0</v>
      </c>
      <c r="P1448" s="9">
        <f t="shared" si="157"/>
        <v>0</v>
      </c>
      <c r="Q1448" s="8" t="str">
        <f t="shared" si="154"/>
        <v>publishing</v>
      </c>
      <c r="R1448" s="8" t="str">
        <f t="shared" si="155"/>
        <v>translations</v>
      </c>
      <c r="S1448" s="14">
        <f t="shared" si="158"/>
        <v>42461.447662037041</v>
      </c>
      <c r="T1448" s="14">
        <f t="shared" si="159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6"/>
        <v>1.4999999999999999E-4</v>
      </c>
      <c r="P1449" s="9">
        <f t="shared" si="157"/>
        <v>25</v>
      </c>
      <c r="Q1449" s="8" t="str">
        <f t="shared" si="154"/>
        <v>publishing</v>
      </c>
      <c r="R1449" s="8" t="str">
        <f t="shared" si="155"/>
        <v>translations</v>
      </c>
      <c r="S1449" s="14">
        <f t="shared" si="158"/>
        <v>42529.730717592596</v>
      </c>
      <c r="T1449" s="14">
        <f t="shared" si="159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6"/>
        <v>0</v>
      </c>
      <c r="P1450" s="9">
        <f t="shared" si="157"/>
        <v>0</v>
      </c>
      <c r="Q1450" s="8" t="str">
        <f t="shared" si="154"/>
        <v>publishing</v>
      </c>
      <c r="R1450" s="8" t="str">
        <f t="shared" si="155"/>
        <v>translations</v>
      </c>
      <c r="S1450" s="14">
        <f t="shared" si="158"/>
        <v>42115.936550925922</v>
      </c>
      <c r="T1450" s="14">
        <f t="shared" si="159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6"/>
        <v>0</v>
      </c>
      <c r="P1451" s="9">
        <f t="shared" si="157"/>
        <v>0</v>
      </c>
      <c r="Q1451" s="8" t="str">
        <f t="shared" si="154"/>
        <v>publishing</v>
      </c>
      <c r="R1451" s="8" t="str">
        <f t="shared" si="155"/>
        <v>translations</v>
      </c>
      <c r="S1451" s="14">
        <f t="shared" si="158"/>
        <v>42086.811400462961</v>
      </c>
      <c r="T1451" s="14">
        <f t="shared" si="159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6"/>
        <v>1.0000000000000001E-5</v>
      </c>
      <c r="P1452" s="9">
        <f t="shared" si="157"/>
        <v>1</v>
      </c>
      <c r="Q1452" s="8" t="str">
        <f t="shared" si="154"/>
        <v>publishing</v>
      </c>
      <c r="R1452" s="8" t="str">
        <f t="shared" si="155"/>
        <v>translations</v>
      </c>
      <c r="S1452" s="14">
        <f t="shared" si="158"/>
        <v>42390.171261574069</v>
      </c>
      <c r="T1452" s="14">
        <f t="shared" si="159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6"/>
        <v>1.0554089709762533E-4</v>
      </c>
      <c r="P1453" s="9">
        <f t="shared" si="157"/>
        <v>1</v>
      </c>
      <c r="Q1453" s="8" t="str">
        <f t="shared" si="154"/>
        <v>publishing</v>
      </c>
      <c r="R1453" s="8" t="str">
        <f t="shared" si="155"/>
        <v>translations</v>
      </c>
      <c r="S1453" s="14">
        <f t="shared" si="158"/>
        <v>41931.959016203706</v>
      </c>
      <c r="T1453" s="14">
        <f t="shared" si="159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6"/>
        <v>0</v>
      </c>
      <c r="P1454" s="9">
        <f t="shared" si="157"/>
        <v>0</v>
      </c>
      <c r="Q1454" s="8" t="str">
        <f t="shared" si="154"/>
        <v>publishing</v>
      </c>
      <c r="R1454" s="8" t="str">
        <f t="shared" si="155"/>
        <v>translations</v>
      </c>
      <c r="S1454" s="14">
        <f t="shared" si="158"/>
        <v>41818.703275462962</v>
      </c>
      <c r="T1454" s="14">
        <f t="shared" si="159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6"/>
        <v>0</v>
      </c>
      <c r="P1455" s="9">
        <f t="shared" si="157"/>
        <v>0</v>
      </c>
      <c r="Q1455" s="8" t="str">
        <f t="shared" si="154"/>
        <v>publishing</v>
      </c>
      <c r="R1455" s="8" t="str">
        <f t="shared" si="155"/>
        <v>translations</v>
      </c>
      <c r="S1455" s="14">
        <f t="shared" si="158"/>
        <v>42795.696145833332</v>
      </c>
      <c r="T1455" s="14">
        <f t="shared" si="159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6"/>
        <v>8.5714285714285719E-3</v>
      </c>
      <c r="P1456" s="9">
        <f t="shared" si="157"/>
        <v>15</v>
      </c>
      <c r="Q1456" s="8" t="str">
        <f t="shared" si="154"/>
        <v>publishing</v>
      </c>
      <c r="R1456" s="8" t="str">
        <f t="shared" si="155"/>
        <v>translations</v>
      </c>
      <c r="S1456" s="14">
        <f t="shared" si="158"/>
        <v>42463.866666666669</v>
      </c>
      <c r="T1456" s="14">
        <f t="shared" si="159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6"/>
        <v>0.105</v>
      </c>
      <c r="P1457" s="9">
        <f t="shared" si="157"/>
        <v>225</v>
      </c>
      <c r="Q1457" s="8" t="str">
        <f t="shared" si="154"/>
        <v>publishing</v>
      </c>
      <c r="R1457" s="8" t="str">
        <f t="shared" si="155"/>
        <v>translations</v>
      </c>
      <c r="S1457" s="14">
        <f t="shared" si="158"/>
        <v>41832.672685185185</v>
      </c>
      <c r="T1457" s="14">
        <f t="shared" si="159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6"/>
        <v>2.9000000000000001E-2</v>
      </c>
      <c r="P1458" s="9">
        <f t="shared" si="157"/>
        <v>48.333333333333336</v>
      </c>
      <c r="Q1458" s="8" t="str">
        <f t="shared" si="154"/>
        <v>publishing</v>
      </c>
      <c r="R1458" s="8" t="str">
        <f t="shared" si="155"/>
        <v>translations</v>
      </c>
      <c r="S1458" s="14">
        <f t="shared" si="158"/>
        <v>42708.668576388889</v>
      </c>
      <c r="T1458" s="14">
        <f t="shared" si="159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6"/>
        <v>0</v>
      </c>
      <c r="P1459" s="9">
        <f t="shared" si="157"/>
        <v>0</v>
      </c>
      <c r="Q1459" s="8" t="str">
        <f t="shared" si="154"/>
        <v>publishing</v>
      </c>
      <c r="R1459" s="8" t="str">
        <f t="shared" si="155"/>
        <v>translations</v>
      </c>
      <c r="S1459" s="14">
        <f t="shared" si="158"/>
        <v>42289.89634259259</v>
      </c>
      <c r="T1459" s="14">
        <f t="shared" si="159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6"/>
        <v>0</v>
      </c>
      <c r="P1460" s="9">
        <f t="shared" si="157"/>
        <v>0</v>
      </c>
      <c r="Q1460" s="8" t="str">
        <f t="shared" si="154"/>
        <v>publishing</v>
      </c>
      <c r="R1460" s="8" t="str">
        <f t="shared" si="155"/>
        <v>translations</v>
      </c>
      <c r="S1460" s="14">
        <f t="shared" si="158"/>
        <v>41831.705555555556</v>
      </c>
      <c r="T1460" s="14">
        <f t="shared" si="159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6"/>
        <v>0</v>
      </c>
      <c r="P1461" s="9">
        <f t="shared" si="157"/>
        <v>0</v>
      </c>
      <c r="Q1461" s="8" t="str">
        <f t="shared" si="154"/>
        <v>publishing</v>
      </c>
      <c r="R1461" s="8" t="str">
        <f t="shared" si="155"/>
        <v>translations</v>
      </c>
      <c r="S1461" s="14">
        <f t="shared" si="158"/>
        <v>42312.204814814817</v>
      </c>
      <c r="T1461" s="14">
        <f t="shared" si="159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6"/>
        <v>0</v>
      </c>
      <c r="P1462" s="9">
        <f t="shared" si="157"/>
        <v>0</v>
      </c>
      <c r="Q1462" s="8" t="str">
        <f t="shared" si="154"/>
        <v>publishing</v>
      </c>
      <c r="R1462" s="8" t="str">
        <f t="shared" si="155"/>
        <v>translations</v>
      </c>
      <c r="S1462" s="14">
        <f t="shared" si="158"/>
        <v>41915.896967592591</v>
      </c>
      <c r="T1462" s="14">
        <f t="shared" si="159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6"/>
        <v>1.012446</v>
      </c>
      <c r="P1463" s="9">
        <f t="shared" si="157"/>
        <v>44.66673529411765</v>
      </c>
      <c r="Q1463" s="8" t="str">
        <f t="shared" si="154"/>
        <v>publishing</v>
      </c>
      <c r="R1463" s="8" t="str">
        <f>RIGHT(N1463,16)</f>
        <v>radio &amp; podcasts</v>
      </c>
      <c r="S1463" s="14">
        <f t="shared" si="158"/>
        <v>41899.645300925928</v>
      </c>
      <c r="T1463" s="14">
        <f t="shared" si="159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6"/>
        <v>1.085175</v>
      </c>
      <c r="P1464" s="9">
        <f t="shared" si="157"/>
        <v>28.937999999999999</v>
      </c>
      <c r="Q1464" s="8" t="str">
        <f t="shared" si="154"/>
        <v>publishing</v>
      </c>
      <c r="R1464" s="8" t="str">
        <f t="shared" ref="R1464:R1482" si="160">RIGHT(N1464,16)</f>
        <v>radio &amp; podcasts</v>
      </c>
      <c r="S1464" s="14">
        <f t="shared" si="158"/>
        <v>41344.662858796299</v>
      </c>
      <c r="T1464" s="14">
        <f t="shared" si="159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6"/>
        <v>1.4766666666666666</v>
      </c>
      <c r="P1465" s="9">
        <f t="shared" si="157"/>
        <v>35.44</v>
      </c>
      <c r="Q1465" s="8" t="str">
        <f t="shared" si="154"/>
        <v>publishing</v>
      </c>
      <c r="R1465" s="8" t="str">
        <f t="shared" si="160"/>
        <v>radio &amp; podcasts</v>
      </c>
      <c r="S1465" s="14">
        <f t="shared" si="158"/>
        <v>41326.911319444444</v>
      </c>
      <c r="T1465" s="14">
        <f t="shared" si="159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6"/>
        <v>1.6319999999999999</v>
      </c>
      <c r="P1466" s="9">
        <f t="shared" si="157"/>
        <v>34.871794871794869</v>
      </c>
      <c r="Q1466" s="8" t="str">
        <f t="shared" si="154"/>
        <v>publishing</v>
      </c>
      <c r="R1466" s="8" t="str">
        <f t="shared" si="160"/>
        <v>radio &amp; podcasts</v>
      </c>
      <c r="S1466" s="14">
        <f t="shared" si="158"/>
        <v>41291.661550925928</v>
      </c>
      <c r="T1466" s="14">
        <f t="shared" si="159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6"/>
        <v>4.5641449999999999</v>
      </c>
      <c r="P1467" s="9">
        <f t="shared" si="157"/>
        <v>52.622732513451197</v>
      </c>
      <c r="Q1467" s="8" t="str">
        <f t="shared" si="154"/>
        <v>publishing</v>
      </c>
      <c r="R1467" s="8" t="str">
        <f t="shared" si="160"/>
        <v>radio &amp; podcasts</v>
      </c>
      <c r="S1467" s="14">
        <f t="shared" si="158"/>
        <v>40959.734398148146</v>
      </c>
      <c r="T1467" s="14">
        <f t="shared" si="159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6"/>
        <v>1.0787731249999999</v>
      </c>
      <c r="P1468" s="9">
        <f t="shared" si="157"/>
        <v>69.598266129032254</v>
      </c>
      <c r="Q1468" s="8" t="str">
        <f t="shared" si="154"/>
        <v>publishing</v>
      </c>
      <c r="R1468" s="8" t="str">
        <f t="shared" si="160"/>
        <v>radio &amp; podcasts</v>
      </c>
      <c r="S1468" s="14">
        <f t="shared" si="158"/>
        <v>42340.172060185185</v>
      </c>
      <c r="T1468" s="14">
        <f t="shared" si="159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6"/>
        <v>1.1508</v>
      </c>
      <c r="P1469" s="9">
        <f t="shared" si="157"/>
        <v>76.72</v>
      </c>
      <c r="Q1469" s="8" t="str">
        <f t="shared" si="154"/>
        <v>publishing</v>
      </c>
      <c r="R1469" s="8" t="str">
        <f t="shared" si="160"/>
        <v>radio &amp; podcasts</v>
      </c>
      <c r="S1469" s="14">
        <f t="shared" si="158"/>
        <v>40933.80190972222</v>
      </c>
      <c r="T1469" s="14">
        <f t="shared" si="159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6"/>
        <v>1.0236842105263158</v>
      </c>
      <c r="P1470" s="9">
        <f t="shared" si="157"/>
        <v>33.191126279863482</v>
      </c>
      <c r="Q1470" s="8" t="str">
        <f t="shared" si="154"/>
        <v>publishing</v>
      </c>
      <c r="R1470" s="8" t="str">
        <f t="shared" si="160"/>
        <v>radio &amp; podcasts</v>
      </c>
      <c r="S1470" s="14">
        <f t="shared" si="158"/>
        <v>40646.014456018522</v>
      </c>
      <c r="T1470" s="14">
        <f t="shared" si="159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6"/>
        <v>1.0842485875706214</v>
      </c>
      <c r="P1471" s="9">
        <f t="shared" si="157"/>
        <v>149.46417445482865</v>
      </c>
      <c r="Q1471" s="8" t="str">
        <f t="shared" ref="Q1471:Q1502" si="161">LEFT(N1471,10)</f>
        <v>publishing</v>
      </c>
      <c r="R1471" s="8" t="str">
        <f t="shared" si="160"/>
        <v>radio &amp; podcasts</v>
      </c>
      <c r="S1471" s="14">
        <f t="shared" si="158"/>
        <v>41290.598483796297</v>
      </c>
      <c r="T1471" s="14">
        <f t="shared" si="159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6"/>
        <v>1.2513333333333334</v>
      </c>
      <c r="P1472" s="9">
        <f t="shared" si="157"/>
        <v>23.172839506172838</v>
      </c>
      <c r="Q1472" s="8" t="str">
        <f t="shared" si="161"/>
        <v>publishing</v>
      </c>
      <c r="R1472" s="8" t="str">
        <f t="shared" si="160"/>
        <v>radio &amp; podcasts</v>
      </c>
      <c r="S1472" s="14">
        <f t="shared" si="158"/>
        <v>41250.827118055553</v>
      </c>
      <c r="T1472" s="14">
        <f t="shared" si="159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6"/>
        <v>1.03840625</v>
      </c>
      <c r="P1473" s="9">
        <f t="shared" si="157"/>
        <v>96.877551020408163</v>
      </c>
      <c r="Q1473" s="8" t="str">
        <f t="shared" si="161"/>
        <v>publishing</v>
      </c>
      <c r="R1473" s="8" t="str">
        <f t="shared" si="160"/>
        <v>radio &amp; podcasts</v>
      </c>
      <c r="S1473" s="14">
        <f t="shared" si="158"/>
        <v>42073.957569444443</v>
      </c>
      <c r="T1473" s="14">
        <f t="shared" si="159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6"/>
        <v>1.3870400000000001</v>
      </c>
      <c r="P1474" s="9">
        <f t="shared" si="157"/>
        <v>103.20238095238095</v>
      </c>
      <c r="Q1474" s="8" t="str">
        <f t="shared" si="161"/>
        <v>publishing</v>
      </c>
      <c r="R1474" s="8" t="str">
        <f t="shared" si="160"/>
        <v>radio &amp; podcasts</v>
      </c>
      <c r="S1474" s="14">
        <f t="shared" si="158"/>
        <v>41533.542858796296</v>
      </c>
      <c r="T1474" s="14">
        <f t="shared" si="159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2">E1475/D1475</f>
        <v>1.20516</v>
      </c>
      <c r="P1475" s="9">
        <f t="shared" ref="P1475:P1538" si="163">IFERROR(E1475/L1475, 0)</f>
        <v>38.462553191489363</v>
      </c>
      <c r="Q1475" s="8" t="str">
        <f t="shared" si="161"/>
        <v>publishing</v>
      </c>
      <c r="R1475" s="8" t="str">
        <f t="shared" si="160"/>
        <v>radio &amp; podcasts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2"/>
        <v>1.1226666666666667</v>
      </c>
      <c r="P1476" s="9">
        <f t="shared" si="163"/>
        <v>44.315789473684212</v>
      </c>
      <c r="Q1476" s="8" t="str">
        <f t="shared" si="161"/>
        <v>publishing</v>
      </c>
      <c r="R1476" s="8" t="str">
        <f t="shared" si="160"/>
        <v>radio &amp; podcasts</v>
      </c>
      <c r="S1476" s="14">
        <f t="shared" si="164"/>
        <v>41500.727916666663</v>
      </c>
      <c r="T1476" s="14">
        <f t="shared" si="16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2"/>
        <v>1.8866966666666667</v>
      </c>
      <c r="P1477" s="9">
        <f t="shared" si="163"/>
        <v>64.173356009070289</v>
      </c>
      <c r="Q1477" s="8" t="str">
        <f t="shared" si="161"/>
        <v>publishing</v>
      </c>
      <c r="R1477" s="8" t="str">
        <f t="shared" si="160"/>
        <v>radio &amp; podcasts</v>
      </c>
      <c r="S1477" s="14">
        <f t="shared" si="164"/>
        <v>41960.722951388889</v>
      </c>
      <c r="T1477" s="14">
        <f t="shared" si="16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2"/>
        <v>6.6155466666666669</v>
      </c>
      <c r="P1478" s="9">
        <f t="shared" si="163"/>
        <v>43.333275109170302</v>
      </c>
      <c r="Q1478" s="8" t="str">
        <f t="shared" si="161"/>
        <v>publishing</v>
      </c>
      <c r="R1478" s="8" t="str">
        <f t="shared" si="160"/>
        <v>radio &amp; podcasts</v>
      </c>
      <c r="S1478" s="14">
        <f t="shared" si="164"/>
        <v>40766.041921296295</v>
      </c>
      <c r="T1478" s="14">
        <f t="shared" si="16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2"/>
        <v>1.1131</v>
      </c>
      <c r="P1479" s="9">
        <f t="shared" si="163"/>
        <v>90.495934959349597</v>
      </c>
      <c r="Q1479" s="8" t="str">
        <f t="shared" si="161"/>
        <v>publishing</v>
      </c>
      <c r="R1479" s="8" t="str">
        <f t="shared" si="160"/>
        <v>radio &amp; podcasts</v>
      </c>
      <c r="S1479" s="14">
        <f t="shared" si="164"/>
        <v>40840.615787037037</v>
      </c>
      <c r="T1479" s="14">
        <f t="shared" si="16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2"/>
        <v>11.8161422</v>
      </c>
      <c r="P1480" s="9">
        <f t="shared" si="163"/>
        <v>29.187190495010373</v>
      </c>
      <c r="Q1480" s="8" t="str">
        <f t="shared" si="161"/>
        <v>publishing</v>
      </c>
      <c r="R1480" s="8" t="str">
        <f t="shared" si="160"/>
        <v>radio &amp; podcasts</v>
      </c>
      <c r="S1480" s="14">
        <f t="shared" si="164"/>
        <v>41394.871678240743</v>
      </c>
      <c r="T1480" s="14">
        <f t="shared" si="16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2"/>
        <v>1.37375</v>
      </c>
      <c r="P1481" s="9">
        <f t="shared" si="163"/>
        <v>30.95774647887324</v>
      </c>
      <c r="Q1481" s="8" t="str">
        <f t="shared" si="161"/>
        <v>publishing</v>
      </c>
      <c r="R1481" s="8" t="str">
        <f t="shared" si="160"/>
        <v>radio &amp; podcasts</v>
      </c>
      <c r="S1481" s="14">
        <f t="shared" si="164"/>
        <v>41754.745243055557</v>
      </c>
      <c r="T1481" s="14">
        <f t="shared" si="16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2"/>
        <v>1.170404</v>
      </c>
      <c r="P1482" s="9">
        <f t="shared" si="163"/>
        <v>92.157795275590544</v>
      </c>
      <c r="Q1482" s="8" t="str">
        <f t="shared" si="161"/>
        <v>publishing</v>
      </c>
      <c r="R1482" s="8" t="str">
        <f t="shared" si="160"/>
        <v>radio &amp; podcasts</v>
      </c>
      <c r="S1482" s="14">
        <f t="shared" si="164"/>
        <v>41464.934016203704</v>
      </c>
      <c r="T1482" s="14">
        <f t="shared" si="16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2"/>
        <v>2.1000000000000001E-2</v>
      </c>
      <c r="P1483" s="9">
        <f t="shared" si="163"/>
        <v>17.5</v>
      </c>
      <c r="Q1483" s="8" t="str">
        <f t="shared" si="161"/>
        <v>publishing</v>
      </c>
      <c r="R1483" s="8" t="str">
        <f>RIGHT(N1483,7)</f>
        <v>fiction</v>
      </c>
      <c r="S1483" s="14">
        <f t="shared" si="164"/>
        <v>41550.922974537039</v>
      </c>
      <c r="T1483" s="14">
        <f t="shared" si="16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2"/>
        <v>1E-3</v>
      </c>
      <c r="P1484" s="9">
        <f t="shared" si="163"/>
        <v>5</v>
      </c>
      <c r="Q1484" s="8" t="str">
        <f t="shared" si="161"/>
        <v>publishing</v>
      </c>
      <c r="R1484" s="8" t="str">
        <f t="shared" ref="R1484:R1502" si="166">RIGHT(N1484,7)</f>
        <v>fiction</v>
      </c>
      <c r="S1484" s="14">
        <f t="shared" si="164"/>
        <v>41136.85805555556</v>
      </c>
      <c r="T1484" s="14">
        <f t="shared" si="16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2"/>
        <v>7.1428571428571426E-3</v>
      </c>
      <c r="P1485" s="9">
        <f t="shared" si="163"/>
        <v>25</v>
      </c>
      <c r="Q1485" s="8" t="str">
        <f t="shared" si="161"/>
        <v>publishing</v>
      </c>
      <c r="R1485" s="8" t="str">
        <f t="shared" si="166"/>
        <v>fiction</v>
      </c>
      <c r="S1485" s="14">
        <f t="shared" si="164"/>
        <v>42548.192997685182</v>
      </c>
      <c r="T1485" s="14">
        <f t="shared" si="16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2"/>
        <v>0</v>
      </c>
      <c r="P1486" s="9">
        <f t="shared" si="163"/>
        <v>0</v>
      </c>
      <c r="Q1486" s="8" t="str">
        <f t="shared" si="161"/>
        <v>publishing</v>
      </c>
      <c r="R1486" s="8" t="str">
        <f t="shared" si="166"/>
        <v>fiction</v>
      </c>
      <c r="S1486" s="14">
        <f t="shared" si="164"/>
        <v>41053.200960648144</v>
      </c>
      <c r="T1486" s="14">
        <f t="shared" si="16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2"/>
        <v>2.2388059701492536E-2</v>
      </c>
      <c r="P1487" s="9">
        <f t="shared" si="163"/>
        <v>50</v>
      </c>
      <c r="Q1487" s="8" t="str">
        <f t="shared" si="161"/>
        <v>publishing</v>
      </c>
      <c r="R1487" s="8" t="str">
        <f t="shared" si="166"/>
        <v>fiction</v>
      </c>
      <c r="S1487" s="14">
        <f t="shared" si="164"/>
        <v>42130.795983796299</v>
      </c>
      <c r="T1487" s="14">
        <f t="shared" si="16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2"/>
        <v>2.3999999999999998E-3</v>
      </c>
      <c r="P1488" s="9">
        <f t="shared" si="163"/>
        <v>16</v>
      </c>
      <c r="Q1488" s="8" t="str">
        <f t="shared" si="161"/>
        <v>publishing</v>
      </c>
      <c r="R1488" s="8" t="str">
        <f t="shared" si="166"/>
        <v>fiction</v>
      </c>
      <c r="S1488" s="14">
        <f t="shared" si="164"/>
        <v>42032.168530092589</v>
      </c>
      <c r="T1488" s="14">
        <f t="shared" si="16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2"/>
        <v>0</v>
      </c>
      <c r="P1489" s="9">
        <f t="shared" si="163"/>
        <v>0</v>
      </c>
      <c r="Q1489" s="8" t="str">
        <f t="shared" si="161"/>
        <v>publishing</v>
      </c>
      <c r="R1489" s="8" t="str">
        <f t="shared" si="166"/>
        <v>fiction</v>
      </c>
      <c r="S1489" s="14">
        <f t="shared" si="164"/>
        <v>42554.917488425926</v>
      </c>
      <c r="T1489" s="14">
        <f t="shared" si="16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2"/>
        <v>2.4E-2</v>
      </c>
      <c r="P1490" s="9">
        <f t="shared" si="163"/>
        <v>60</v>
      </c>
      <c r="Q1490" s="8" t="str">
        <f t="shared" si="161"/>
        <v>publishing</v>
      </c>
      <c r="R1490" s="8" t="str">
        <f t="shared" si="166"/>
        <v>fiction</v>
      </c>
      <c r="S1490" s="14">
        <f t="shared" si="164"/>
        <v>41614.563194444447</v>
      </c>
      <c r="T1490" s="14">
        <f t="shared" si="16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2"/>
        <v>0</v>
      </c>
      <c r="P1491" s="9">
        <f t="shared" si="163"/>
        <v>0</v>
      </c>
      <c r="Q1491" s="8" t="str">
        <f t="shared" si="161"/>
        <v>publishing</v>
      </c>
      <c r="R1491" s="8" t="str">
        <f t="shared" si="166"/>
        <v>fiction</v>
      </c>
      <c r="S1491" s="14">
        <f t="shared" si="164"/>
        <v>41198.611712962964</v>
      </c>
      <c r="T1491" s="14">
        <f t="shared" si="16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2"/>
        <v>0.30862068965517242</v>
      </c>
      <c r="P1492" s="9">
        <f t="shared" si="163"/>
        <v>47.10526315789474</v>
      </c>
      <c r="Q1492" s="8" t="str">
        <f t="shared" si="161"/>
        <v>publishing</v>
      </c>
      <c r="R1492" s="8" t="str">
        <f t="shared" si="166"/>
        <v>fiction</v>
      </c>
      <c r="S1492" s="14">
        <f t="shared" si="164"/>
        <v>41520.561041666668</v>
      </c>
      <c r="T1492" s="14">
        <f t="shared" si="16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2"/>
        <v>8.3333333333333329E-2</v>
      </c>
      <c r="P1493" s="9">
        <f t="shared" si="163"/>
        <v>100</v>
      </c>
      <c r="Q1493" s="8" t="str">
        <f t="shared" si="161"/>
        <v>publishing</v>
      </c>
      <c r="R1493" s="8" t="str">
        <f t="shared" si="166"/>
        <v>fiction</v>
      </c>
      <c r="S1493" s="14">
        <f t="shared" si="164"/>
        <v>41991.713460648149</v>
      </c>
      <c r="T1493" s="14">
        <f t="shared" si="16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2"/>
        <v>7.4999999999999997E-3</v>
      </c>
      <c r="P1494" s="9">
        <f t="shared" si="163"/>
        <v>15</v>
      </c>
      <c r="Q1494" s="8" t="str">
        <f t="shared" si="161"/>
        <v>publishing</v>
      </c>
      <c r="R1494" s="8" t="str">
        <f t="shared" si="166"/>
        <v>fiction</v>
      </c>
      <c r="S1494" s="14">
        <f t="shared" si="164"/>
        <v>40682.884791666671</v>
      </c>
      <c r="T1494" s="14">
        <f t="shared" si="16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2"/>
        <v>0</v>
      </c>
      <c r="P1495" s="9">
        <f t="shared" si="163"/>
        <v>0</v>
      </c>
      <c r="Q1495" s="8" t="str">
        <f t="shared" si="161"/>
        <v>publishing</v>
      </c>
      <c r="R1495" s="8" t="str">
        <f t="shared" si="166"/>
        <v>fiction</v>
      </c>
      <c r="S1495" s="14">
        <f t="shared" si="164"/>
        <v>41411.866608796299</v>
      </c>
      <c r="T1495" s="14">
        <f t="shared" si="16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2"/>
        <v>8.8999999999999996E-2</v>
      </c>
      <c r="P1496" s="9">
        <f t="shared" si="163"/>
        <v>40.454545454545453</v>
      </c>
      <c r="Q1496" s="8" t="str">
        <f t="shared" si="161"/>
        <v>publishing</v>
      </c>
      <c r="R1496" s="8" t="str">
        <f t="shared" si="166"/>
        <v>fiction</v>
      </c>
      <c r="S1496" s="14">
        <f t="shared" si="164"/>
        <v>42067.722372685181</v>
      </c>
      <c r="T1496" s="14">
        <f t="shared" si="16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2"/>
        <v>0</v>
      </c>
      <c r="P1497" s="9">
        <f t="shared" si="163"/>
        <v>0</v>
      </c>
      <c r="Q1497" s="8" t="str">
        <f t="shared" si="161"/>
        <v>publishing</v>
      </c>
      <c r="R1497" s="8" t="str">
        <f t="shared" si="166"/>
        <v>fiction</v>
      </c>
      <c r="S1497" s="14">
        <f t="shared" si="164"/>
        <v>40752.789710648147</v>
      </c>
      <c r="T1497" s="14">
        <f t="shared" si="16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2"/>
        <v>0</v>
      </c>
      <c r="P1498" s="9">
        <f t="shared" si="163"/>
        <v>0</v>
      </c>
      <c r="Q1498" s="8" t="str">
        <f t="shared" si="161"/>
        <v>publishing</v>
      </c>
      <c r="R1498" s="8" t="str">
        <f t="shared" si="166"/>
        <v>fiction</v>
      </c>
      <c r="S1498" s="14">
        <f t="shared" si="164"/>
        <v>41838.475219907406</v>
      </c>
      <c r="T1498" s="14">
        <f t="shared" si="16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2"/>
        <v>6.666666666666667E-5</v>
      </c>
      <c r="P1499" s="9">
        <f t="shared" si="163"/>
        <v>1</v>
      </c>
      <c r="Q1499" s="8" t="str">
        <f t="shared" si="161"/>
        <v>publishing</v>
      </c>
      <c r="R1499" s="8" t="str">
        <f t="shared" si="166"/>
        <v>fiction</v>
      </c>
      <c r="S1499" s="14">
        <f t="shared" si="164"/>
        <v>41444.64261574074</v>
      </c>
      <c r="T1499" s="14">
        <f t="shared" si="16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2"/>
        <v>1.9E-2</v>
      </c>
      <c r="P1500" s="9">
        <f t="shared" si="163"/>
        <v>19</v>
      </c>
      <c r="Q1500" s="8" t="str">
        <f t="shared" si="161"/>
        <v>publishing</v>
      </c>
      <c r="R1500" s="8" t="str">
        <f t="shared" si="166"/>
        <v>fiction</v>
      </c>
      <c r="S1500" s="14">
        <f t="shared" si="164"/>
        <v>41840.983541666668</v>
      </c>
      <c r="T1500" s="14">
        <f t="shared" si="16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2"/>
        <v>2.5000000000000001E-3</v>
      </c>
      <c r="P1501" s="9">
        <f t="shared" si="163"/>
        <v>5</v>
      </c>
      <c r="Q1501" s="8" t="str">
        <f t="shared" si="161"/>
        <v>publishing</v>
      </c>
      <c r="R1501" s="8" t="str">
        <f t="shared" si="166"/>
        <v>fiction</v>
      </c>
      <c r="S1501" s="14">
        <f t="shared" si="164"/>
        <v>42527.007326388892</v>
      </c>
      <c r="T1501" s="14">
        <f t="shared" si="16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2"/>
        <v>0.25035714285714283</v>
      </c>
      <c r="P1502" s="9">
        <f t="shared" si="163"/>
        <v>46.733333333333334</v>
      </c>
      <c r="Q1502" s="8" t="str">
        <f t="shared" si="161"/>
        <v>publishing</v>
      </c>
      <c r="R1502" s="8" t="str">
        <f t="shared" si="166"/>
        <v>fiction</v>
      </c>
      <c r="S1502" s="14">
        <f t="shared" si="164"/>
        <v>41365.904594907406</v>
      </c>
      <c r="T1502" s="14">
        <f t="shared" si="16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2"/>
        <v>1.6633076923076924</v>
      </c>
      <c r="P1503" s="9">
        <f t="shared" si="163"/>
        <v>97.731073446327684</v>
      </c>
      <c r="Q1503" s="8" t="str">
        <f>LEFT(N1503,11)</f>
        <v>photography</v>
      </c>
      <c r="R1503" s="8" t="str">
        <f>RIGHT(N1503,10)</f>
        <v>photobooks</v>
      </c>
      <c r="S1503" s="14">
        <f t="shared" si="164"/>
        <v>42163.583599537036</v>
      </c>
      <c r="T1503" s="14">
        <f t="shared" si="16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2"/>
        <v>1.0144545454545455</v>
      </c>
      <c r="P1504" s="9">
        <f t="shared" si="163"/>
        <v>67.835866261398181</v>
      </c>
      <c r="Q1504" s="8" t="str">
        <f t="shared" ref="Q1504:Q1562" si="167">LEFT(N1504,11)</f>
        <v>photography</v>
      </c>
      <c r="R1504" s="8" t="str">
        <f t="shared" ref="R1504:R1542" si="168">RIGHT(N1504,10)</f>
        <v>photobooks</v>
      </c>
      <c r="S1504" s="14">
        <f t="shared" si="164"/>
        <v>42426.542592592596</v>
      </c>
      <c r="T1504" s="14">
        <f t="shared" si="16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2"/>
        <v>1.0789146666666667</v>
      </c>
      <c r="P1505" s="9">
        <f t="shared" si="163"/>
        <v>56.98492957746479</v>
      </c>
      <c r="Q1505" s="8" t="str">
        <f t="shared" si="167"/>
        <v>photography</v>
      </c>
      <c r="R1505" s="8" t="str">
        <f t="shared" si="168"/>
        <v>photobooks</v>
      </c>
      <c r="S1505" s="14">
        <f t="shared" si="164"/>
        <v>42606.347233796296</v>
      </c>
      <c r="T1505" s="14">
        <f t="shared" si="16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2"/>
        <v>2.7793846153846156</v>
      </c>
      <c r="P1506" s="9">
        <f t="shared" si="163"/>
        <v>67.159851301115239</v>
      </c>
      <c r="Q1506" s="8" t="str">
        <f t="shared" si="167"/>
        <v>photography</v>
      </c>
      <c r="R1506" s="8" t="str">
        <f t="shared" si="168"/>
        <v>photobooks</v>
      </c>
      <c r="S1506" s="14">
        <f t="shared" si="164"/>
        <v>41772.657685185186</v>
      </c>
      <c r="T1506" s="14">
        <f t="shared" si="16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2"/>
        <v>1.0358125</v>
      </c>
      <c r="P1507" s="9">
        <f t="shared" si="163"/>
        <v>48.037681159420288</v>
      </c>
      <c r="Q1507" s="8" t="str">
        <f t="shared" si="167"/>
        <v>photography</v>
      </c>
      <c r="R1507" s="8" t="str">
        <f t="shared" si="168"/>
        <v>photobooks</v>
      </c>
      <c r="S1507" s="14">
        <f t="shared" si="164"/>
        <v>42414.44332175926</v>
      </c>
      <c r="T1507" s="14">
        <f t="shared" si="16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2"/>
        <v>1.1140000000000001</v>
      </c>
      <c r="P1508" s="9">
        <f t="shared" si="163"/>
        <v>38.860465116279073</v>
      </c>
      <c r="Q1508" s="8" t="str">
        <f t="shared" si="167"/>
        <v>photography</v>
      </c>
      <c r="R1508" s="8" t="str">
        <f t="shared" si="168"/>
        <v>photobooks</v>
      </c>
      <c r="S1508" s="14">
        <f t="shared" si="164"/>
        <v>41814.785925925928</v>
      </c>
      <c r="T1508" s="14">
        <f t="shared" si="16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2"/>
        <v>2.15</v>
      </c>
      <c r="P1509" s="9">
        <f t="shared" si="163"/>
        <v>78.181818181818187</v>
      </c>
      <c r="Q1509" s="8" t="str">
        <f t="shared" si="167"/>
        <v>photography</v>
      </c>
      <c r="R1509" s="8" t="str">
        <f t="shared" si="168"/>
        <v>photobooks</v>
      </c>
      <c r="S1509" s="14">
        <f t="shared" si="164"/>
        <v>40254.450335648151</v>
      </c>
      <c r="T1509" s="14">
        <f t="shared" si="16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2"/>
        <v>1.1076216216216217</v>
      </c>
      <c r="P1510" s="9">
        <f t="shared" si="163"/>
        <v>97.113744075829388</v>
      </c>
      <c r="Q1510" s="8" t="str">
        <f t="shared" si="167"/>
        <v>photography</v>
      </c>
      <c r="R1510" s="8" t="str">
        <f t="shared" si="168"/>
        <v>photobooks</v>
      </c>
      <c r="S1510" s="14">
        <f t="shared" si="164"/>
        <v>41786.614363425928</v>
      </c>
      <c r="T1510" s="14">
        <f t="shared" si="16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2"/>
        <v>1.2364125714285714</v>
      </c>
      <c r="P1511" s="9">
        <f t="shared" si="163"/>
        <v>110.39397959183674</v>
      </c>
      <c r="Q1511" s="8" t="str">
        <f t="shared" si="167"/>
        <v>photography</v>
      </c>
      <c r="R1511" s="8" t="str">
        <f t="shared" si="168"/>
        <v>photobooks</v>
      </c>
      <c r="S1511" s="14">
        <f t="shared" si="164"/>
        <v>42751.533391203702</v>
      </c>
      <c r="T1511" s="14">
        <f t="shared" si="16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2"/>
        <v>1.0103500000000001</v>
      </c>
      <c r="P1512" s="9">
        <f t="shared" si="163"/>
        <v>39.91506172839506</v>
      </c>
      <c r="Q1512" s="8" t="str">
        <f t="shared" si="167"/>
        <v>photography</v>
      </c>
      <c r="R1512" s="8" t="str">
        <f t="shared" si="168"/>
        <v>photobooks</v>
      </c>
      <c r="S1512" s="14">
        <f t="shared" si="164"/>
        <v>41809.385162037033</v>
      </c>
      <c r="T1512" s="14">
        <f t="shared" si="16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2"/>
        <v>1.1179285714285714</v>
      </c>
      <c r="P1513" s="9">
        <f t="shared" si="163"/>
        <v>75.975728155339809</v>
      </c>
      <c r="Q1513" s="8" t="str">
        <f t="shared" si="167"/>
        <v>photography</v>
      </c>
      <c r="R1513" s="8" t="str">
        <f t="shared" si="168"/>
        <v>photobooks</v>
      </c>
      <c r="S1513" s="14">
        <f t="shared" si="164"/>
        <v>42296.583379629628</v>
      </c>
      <c r="T1513" s="14">
        <f t="shared" si="16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2"/>
        <v>5.5877142857142861</v>
      </c>
      <c r="P1514" s="9">
        <f t="shared" si="163"/>
        <v>58.379104477611939</v>
      </c>
      <c r="Q1514" s="8" t="str">
        <f t="shared" si="167"/>
        <v>photography</v>
      </c>
      <c r="R1514" s="8" t="str">
        <f t="shared" si="168"/>
        <v>photobooks</v>
      </c>
      <c r="S1514" s="14">
        <f t="shared" si="164"/>
        <v>42741.684479166666</v>
      </c>
      <c r="T1514" s="14">
        <f t="shared" si="16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2"/>
        <v>1.5001875</v>
      </c>
      <c r="P1515" s="9">
        <f t="shared" si="163"/>
        <v>55.82093023255814</v>
      </c>
      <c r="Q1515" s="8" t="str">
        <f t="shared" si="167"/>
        <v>photography</v>
      </c>
      <c r="R1515" s="8" t="str">
        <f t="shared" si="168"/>
        <v>photobooks</v>
      </c>
      <c r="S1515" s="14">
        <f t="shared" si="164"/>
        <v>41806.637337962966</v>
      </c>
      <c r="T1515" s="14">
        <f t="shared" si="16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2"/>
        <v>1.0647599999999999</v>
      </c>
      <c r="P1516" s="9">
        <f t="shared" si="163"/>
        <v>151.24431818181819</v>
      </c>
      <c r="Q1516" s="8" t="str">
        <f t="shared" si="167"/>
        <v>photography</v>
      </c>
      <c r="R1516" s="8" t="str">
        <f t="shared" si="168"/>
        <v>photobooks</v>
      </c>
      <c r="S1516" s="14">
        <f t="shared" si="164"/>
        <v>42234.597685185188</v>
      </c>
      <c r="T1516" s="14">
        <f t="shared" si="16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2"/>
        <v>1.57189</v>
      </c>
      <c r="P1517" s="9">
        <f t="shared" si="163"/>
        <v>849.67027027027029</v>
      </c>
      <c r="Q1517" s="8" t="str">
        <f t="shared" si="167"/>
        <v>photography</v>
      </c>
      <c r="R1517" s="8" t="str">
        <f t="shared" si="168"/>
        <v>photobooks</v>
      </c>
      <c r="S1517" s="14">
        <f t="shared" si="164"/>
        <v>42415.253437499996</v>
      </c>
      <c r="T1517" s="14">
        <f t="shared" si="16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2"/>
        <v>1.0865882352941176</v>
      </c>
      <c r="P1518" s="9">
        <f t="shared" si="163"/>
        <v>159.24137931034483</v>
      </c>
      <c r="Q1518" s="8" t="str">
        <f t="shared" si="167"/>
        <v>photography</v>
      </c>
      <c r="R1518" s="8" t="str">
        <f t="shared" si="168"/>
        <v>photobooks</v>
      </c>
      <c r="S1518" s="14">
        <f t="shared" si="164"/>
        <v>42619.466342592597</v>
      </c>
      <c r="T1518" s="14">
        <f t="shared" si="16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2"/>
        <v>1.6197999999999999</v>
      </c>
      <c r="P1519" s="9">
        <f t="shared" si="163"/>
        <v>39.507317073170732</v>
      </c>
      <c r="Q1519" s="8" t="str">
        <f t="shared" si="167"/>
        <v>photography</v>
      </c>
      <c r="R1519" s="8" t="str">
        <f t="shared" si="168"/>
        <v>photobooks</v>
      </c>
      <c r="S1519" s="14">
        <f t="shared" si="164"/>
        <v>41948.56658564815</v>
      </c>
      <c r="T1519" s="14">
        <f t="shared" si="16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2"/>
        <v>2.0536666666666665</v>
      </c>
      <c r="P1520" s="9">
        <f t="shared" si="163"/>
        <v>130.52966101694915</v>
      </c>
      <c r="Q1520" s="8" t="str">
        <f t="shared" si="167"/>
        <v>photography</v>
      </c>
      <c r="R1520" s="8" t="str">
        <f t="shared" si="168"/>
        <v>photobooks</v>
      </c>
      <c r="S1520" s="14">
        <f t="shared" si="164"/>
        <v>41760.8200462963</v>
      </c>
      <c r="T1520" s="14">
        <f t="shared" si="16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2"/>
        <v>1.033638888888889</v>
      </c>
      <c r="P1521" s="9">
        <f t="shared" si="163"/>
        <v>64.156896551724131</v>
      </c>
      <c r="Q1521" s="8" t="str">
        <f t="shared" si="167"/>
        <v>photography</v>
      </c>
      <c r="R1521" s="8" t="str">
        <f t="shared" si="168"/>
        <v>photobooks</v>
      </c>
      <c r="S1521" s="14">
        <f t="shared" si="164"/>
        <v>41782.741701388892</v>
      </c>
      <c r="T1521" s="14">
        <f t="shared" si="16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2"/>
        <v>1.0347222222222223</v>
      </c>
      <c r="P1522" s="9">
        <f t="shared" si="163"/>
        <v>111.52694610778443</v>
      </c>
      <c r="Q1522" s="8" t="str">
        <f t="shared" si="167"/>
        <v>photography</v>
      </c>
      <c r="R1522" s="8" t="str">
        <f t="shared" si="168"/>
        <v>photobooks</v>
      </c>
      <c r="S1522" s="14">
        <f t="shared" si="164"/>
        <v>41955.857789351852</v>
      </c>
      <c r="T1522" s="14">
        <f t="shared" si="16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2"/>
        <v>1.0681333333333334</v>
      </c>
      <c r="P1523" s="9">
        <f t="shared" si="163"/>
        <v>170.44680851063831</v>
      </c>
      <c r="Q1523" s="8" t="str">
        <f t="shared" si="167"/>
        <v>photography</v>
      </c>
      <c r="R1523" s="8" t="str">
        <f t="shared" si="168"/>
        <v>photobooks</v>
      </c>
      <c r="S1523" s="14">
        <f t="shared" si="164"/>
        <v>42493.167719907404</v>
      </c>
      <c r="T1523" s="14">
        <f t="shared" si="16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2"/>
        <v>1.3896574712643677</v>
      </c>
      <c r="P1524" s="9">
        <f t="shared" si="163"/>
        <v>133.7391592920354</v>
      </c>
      <c r="Q1524" s="8" t="str">
        <f t="shared" si="167"/>
        <v>photography</v>
      </c>
      <c r="R1524" s="8" t="str">
        <f t="shared" si="168"/>
        <v>photobooks</v>
      </c>
      <c r="S1524" s="14">
        <f t="shared" si="164"/>
        <v>41899.830312500002</v>
      </c>
      <c r="T1524" s="14">
        <f t="shared" si="16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2"/>
        <v>1.2484324324324325</v>
      </c>
      <c r="P1525" s="9">
        <f t="shared" si="163"/>
        <v>95.834024896265561</v>
      </c>
      <c r="Q1525" s="8" t="str">
        <f t="shared" si="167"/>
        <v>photography</v>
      </c>
      <c r="R1525" s="8" t="str">
        <f t="shared" si="168"/>
        <v>photobooks</v>
      </c>
      <c r="S1525" s="14">
        <f t="shared" si="164"/>
        <v>41964.751342592594</v>
      </c>
      <c r="T1525" s="14">
        <f t="shared" si="16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2"/>
        <v>2.0699999999999998</v>
      </c>
      <c r="P1526" s="9">
        <f t="shared" si="163"/>
        <v>221.78571428571428</v>
      </c>
      <c r="Q1526" s="8" t="str">
        <f t="shared" si="167"/>
        <v>photography</v>
      </c>
      <c r="R1526" s="8" t="str">
        <f t="shared" si="168"/>
        <v>photobooks</v>
      </c>
      <c r="S1526" s="14">
        <f t="shared" si="164"/>
        <v>42756.501041666663</v>
      </c>
      <c r="T1526" s="14">
        <f t="shared" si="16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2"/>
        <v>1.7400576923076922</v>
      </c>
      <c r="P1527" s="9">
        <f t="shared" si="163"/>
        <v>32.315357142857138</v>
      </c>
      <c r="Q1527" s="8" t="str">
        <f t="shared" si="167"/>
        <v>photography</v>
      </c>
      <c r="R1527" s="8" t="str">
        <f t="shared" si="168"/>
        <v>photobooks</v>
      </c>
      <c r="S1527" s="14">
        <f t="shared" si="164"/>
        <v>42570.702986111108</v>
      </c>
      <c r="T1527" s="14">
        <f t="shared" si="16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2"/>
        <v>1.2032608695652174</v>
      </c>
      <c r="P1528" s="9">
        <f t="shared" si="163"/>
        <v>98.839285714285708</v>
      </c>
      <c r="Q1528" s="8" t="str">
        <f t="shared" si="167"/>
        <v>photography</v>
      </c>
      <c r="R1528" s="8" t="str">
        <f t="shared" si="168"/>
        <v>photobooks</v>
      </c>
      <c r="S1528" s="14">
        <f t="shared" si="164"/>
        <v>42339.276006944448</v>
      </c>
      <c r="T1528" s="14">
        <f t="shared" si="16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2"/>
        <v>1.1044428571428573</v>
      </c>
      <c r="P1529" s="9">
        <f t="shared" si="163"/>
        <v>55.222142857142863</v>
      </c>
      <c r="Q1529" s="8" t="str">
        <f t="shared" si="167"/>
        <v>photography</v>
      </c>
      <c r="R1529" s="8" t="str">
        <f t="shared" si="168"/>
        <v>photobooks</v>
      </c>
      <c r="S1529" s="14">
        <f t="shared" si="164"/>
        <v>42780.600532407407</v>
      </c>
      <c r="T1529" s="14">
        <f t="shared" si="16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2"/>
        <v>2.8156666666666665</v>
      </c>
      <c r="P1530" s="9">
        <f t="shared" si="163"/>
        <v>52.793750000000003</v>
      </c>
      <c r="Q1530" s="8" t="str">
        <f t="shared" si="167"/>
        <v>photography</v>
      </c>
      <c r="R1530" s="8" t="str">
        <f t="shared" si="168"/>
        <v>photobooks</v>
      </c>
      <c r="S1530" s="14">
        <f t="shared" si="164"/>
        <v>42736.732893518521</v>
      </c>
      <c r="T1530" s="14">
        <f t="shared" si="16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2"/>
        <v>1.0067894736842105</v>
      </c>
      <c r="P1531" s="9">
        <f t="shared" si="163"/>
        <v>135.66666666666666</v>
      </c>
      <c r="Q1531" s="8" t="str">
        <f t="shared" si="167"/>
        <v>photography</v>
      </c>
      <c r="R1531" s="8" t="str">
        <f t="shared" si="168"/>
        <v>photobooks</v>
      </c>
      <c r="S1531" s="14">
        <f t="shared" si="164"/>
        <v>42052.628703703704</v>
      </c>
      <c r="T1531" s="14">
        <f t="shared" si="16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2"/>
        <v>1.3482571428571428</v>
      </c>
      <c r="P1532" s="9">
        <f t="shared" si="163"/>
        <v>53.991990846681922</v>
      </c>
      <c r="Q1532" s="8" t="str">
        <f t="shared" si="167"/>
        <v>photography</v>
      </c>
      <c r="R1532" s="8" t="str">
        <f t="shared" si="168"/>
        <v>photobooks</v>
      </c>
      <c r="S1532" s="14">
        <f t="shared" si="164"/>
        <v>42275.767303240747</v>
      </c>
      <c r="T1532" s="14">
        <f t="shared" si="16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2"/>
        <v>1.7595744680851064</v>
      </c>
      <c r="P1533" s="9">
        <f t="shared" si="163"/>
        <v>56.643835616438359</v>
      </c>
      <c r="Q1533" s="8" t="str">
        <f t="shared" si="167"/>
        <v>photography</v>
      </c>
      <c r="R1533" s="8" t="str">
        <f t="shared" si="168"/>
        <v>photobooks</v>
      </c>
      <c r="S1533" s="14">
        <f t="shared" si="164"/>
        <v>41941.802384259259</v>
      </c>
      <c r="T1533" s="14">
        <f t="shared" si="16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2"/>
        <v>4.8402000000000003</v>
      </c>
      <c r="P1534" s="9">
        <f t="shared" si="163"/>
        <v>82.316326530612244</v>
      </c>
      <c r="Q1534" s="8" t="str">
        <f t="shared" si="167"/>
        <v>photography</v>
      </c>
      <c r="R1534" s="8" t="str">
        <f t="shared" si="168"/>
        <v>photobooks</v>
      </c>
      <c r="S1534" s="14">
        <f t="shared" si="164"/>
        <v>42391.475289351853</v>
      </c>
      <c r="T1534" s="14">
        <f t="shared" si="16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2"/>
        <v>1.4514</v>
      </c>
      <c r="P1535" s="9">
        <f t="shared" si="163"/>
        <v>88.26081081081081</v>
      </c>
      <c r="Q1535" s="8" t="str">
        <f t="shared" si="167"/>
        <v>photography</v>
      </c>
      <c r="R1535" s="8" t="str">
        <f t="shared" si="168"/>
        <v>photobooks</v>
      </c>
      <c r="S1535" s="14">
        <f t="shared" si="164"/>
        <v>42443.00204861111</v>
      </c>
      <c r="T1535" s="14">
        <f t="shared" si="16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2"/>
        <v>4.1773333333333333</v>
      </c>
      <c r="P1536" s="9">
        <f t="shared" si="163"/>
        <v>84.905149051490511</v>
      </c>
      <c r="Q1536" s="8" t="str">
        <f t="shared" si="167"/>
        <v>photography</v>
      </c>
      <c r="R1536" s="8" t="str">
        <f t="shared" si="168"/>
        <v>photobooks</v>
      </c>
      <c r="S1536" s="14">
        <f t="shared" si="164"/>
        <v>42221.67432870371</v>
      </c>
      <c r="T1536" s="14">
        <f t="shared" si="16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2"/>
        <v>1.3242499999999999</v>
      </c>
      <c r="P1537" s="9">
        <f t="shared" si="163"/>
        <v>48.154545454545456</v>
      </c>
      <c r="Q1537" s="8" t="str">
        <f t="shared" si="167"/>
        <v>photography</v>
      </c>
      <c r="R1537" s="8" t="str">
        <f t="shared" si="168"/>
        <v>photobooks</v>
      </c>
      <c r="S1537" s="14">
        <f t="shared" si="164"/>
        <v>42484.829062500001</v>
      </c>
      <c r="T1537" s="14">
        <f t="shared" si="16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2"/>
        <v>2.5030841666666666</v>
      </c>
      <c r="P1538" s="9">
        <f t="shared" si="163"/>
        <v>66.015406593406595</v>
      </c>
      <c r="Q1538" s="8" t="str">
        <f t="shared" si="167"/>
        <v>photography</v>
      </c>
      <c r="R1538" s="8" t="str">
        <f t="shared" si="168"/>
        <v>photobooks</v>
      </c>
      <c r="S1538" s="14">
        <f t="shared" si="164"/>
        <v>42213.802199074074</v>
      </c>
      <c r="T1538" s="14">
        <f t="shared" si="16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9">E1539/D1539</f>
        <v>1.7989999999999999</v>
      </c>
      <c r="P1539" s="9">
        <f t="shared" ref="P1539:P1602" si="170">IFERROR(E1539/L1539, 0)</f>
        <v>96.375</v>
      </c>
      <c r="Q1539" s="8" t="str">
        <f t="shared" si="167"/>
        <v>photography</v>
      </c>
      <c r="R1539" s="8" t="str">
        <f t="shared" si="168"/>
        <v>photobooks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9"/>
        <v>1.0262857142857142</v>
      </c>
      <c r="P1540" s="9">
        <f t="shared" si="170"/>
        <v>156.17391304347825</v>
      </c>
      <c r="Q1540" s="8" t="str">
        <f t="shared" si="167"/>
        <v>photography</v>
      </c>
      <c r="R1540" s="8" t="str">
        <f t="shared" si="168"/>
        <v>photobooks</v>
      </c>
      <c r="S1540" s="14">
        <f t="shared" si="171"/>
        <v>41981.782060185185</v>
      </c>
      <c r="T1540" s="14">
        <f t="shared" si="172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9"/>
        <v>1.359861</v>
      </c>
      <c r="P1541" s="9">
        <f t="shared" si="170"/>
        <v>95.764859154929582</v>
      </c>
      <c r="Q1541" s="8" t="str">
        <f t="shared" si="167"/>
        <v>photography</v>
      </c>
      <c r="R1541" s="8" t="str">
        <f t="shared" si="168"/>
        <v>photobooks</v>
      </c>
      <c r="S1541" s="14">
        <f t="shared" si="171"/>
        <v>42705.919201388882</v>
      </c>
      <c r="T1541" s="14">
        <f t="shared" si="172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9"/>
        <v>1.1786666666666668</v>
      </c>
      <c r="P1542" s="9">
        <f t="shared" si="170"/>
        <v>180.40816326530611</v>
      </c>
      <c r="Q1542" s="8" t="str">
        <f t="shared" si="167"/>
        <v>photography</v>
      </c>
      <c r="R1542" s="8" t="str">
        <f t="shared" si="168"/>
        <v>photobooks</v>
      </c>
      <c r="S1542" s="14">
        <f t="shared" si="171"/>
        <v>41939.00712962963</v>
      </c>
      <c r="T1542" s="14">
        <f t="shared" si="172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9"/>
        <v>3.3333333333333332E-4</v>
      </c>
      <c r="P1543" s="9">
        <f t="shared" si="170"/>
        <v>3</v>
      </c>
      <c r="Q1543" s="8" t="str">
        <f t="shared" si="167"/>
        <v>photography</v>
      </c>
      <c r="R1543" s="8" t="str">
        <f>RIGHT(N1543,6)</f>
        <v>nature</v>
      </c>
      <c r="S1543" s="14">
        <f t="shared" si="171"/>
        <v>41974.712245370371</v>
      </c>
      <c r="T1543" s="14">
        <f t="shared" si="172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9"/>
        <v>0.04</v>
      </c>
      <c r="P1544" s="9">
        <f t="shared" si="170"/>
        <v>20</v>
      </c>
      <c r="Q1544" s="8" t="str">
        <f t="shared" si="167"/>
        <v>photography</v>
      </c>
      <c r="R1544" s="8" t="str">
        <f t="shared" ref="R1544:R1562" si="173">RIGHT(N1544,6)</f>
        <v>nature</v>
      </c>
      <c r="S1544" s="14">
        <f t="shared" si="171"/>
        <v>42170.996527777781</v>
      </c>
      <c r="T1544" s="14">
        <f t="shared" si="172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9"/>
        <v>4.4444444444444444E-3</v>
      </c>
      <c r="P1545" s="9">
        <f t="shared" si="170"/>
        <v>10</v>
      </c>
      <c r="Q1545" s="8" t="str">
        <f t="shared" si="167"/>
        <v>photography</v>
      </c>
      <c r="R1545" s="8" t="str">
        <f t="shared" si="173"/>
        <v>nature</v>
      </c>
      <c r="S1545" s="14">
        <f t="shared" si="171"/>
        <v>41935.509652777779</v>
      </c>
      <c r="T1545" s="14">
        <f t="shared" si="172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9"/>
        <v>0</v>
      </c>
      <c r="P1546" s="9">
        <f t="shared" si="170"/>
        <v>0</v>
      </c>
      <c r="Q1546" s="8" t="str">
        <f t="shared" si="167"/>
        <v>photography</v>
      </c>
      <c r="R1546" s="8" t="str">
        <f t="shared" si="173"/>
        <v>nature</v>
      </c>
      <c r="S1546" s="14">
        <f t="shared" si="171"/>
        <v>42053.051203703704</v>
      </c>
      <c r="T1546" s="14">
        <f t="shared" si="172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9"/>
        <v>3.3333333333333332E-4</v>
      </c>
      <c r="P1547" s="9">
        <f t="shared" si="170"/>
        <v>1</v>
      </c>
      <c r="Q1547" s="8" t="str">
        <f t="shared" si="167"/>
        <v>photography</v>
      </c>
      <c r="R1547" s="8" t="str">
        <f t="shared" si="173"/>
        <v>nature</v>
      </c>
      <c r="S1547" s="14">
        <f t="shared" si="171"/>
        <v>42031.884652777779</v>
      </c>
      <c r="T1547" s="14">
        <f t="shared" si="172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9"/>
        <v>0.28899999999999998</v>
      </c>
      <c r="P1548" s="9">
        <f t="shared" si="170"/>
        <v>26.272727272727273</v>
      </c>
      <c r="Q1548" s="8" t="str">
        <f t="shared" si="167"/>
        <v>photography</v>
      </c>
      <c r="R1548" s="8" t="str">
        <f t="shared" si="173"/>
        <v>nature</v>
      </c>
      <c r="S1548" s="14">
        <f t="shared" si="171"/>
        <v>41839.212951388887</v>
      </c>
      <c r="T1548" s="14">
        <f t="shared" si="172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9"/>
        <v>0</v>
      </c>
      <c r="P1549" s="9">
        <f t="shared" si="170"/>
        <v>0</v>
      </c>
      <c r="Q1549" s="8" t="str">
        <f t="shared" si="167"/>
        <v>photography</v>
      </c>
      <c r="R1549" s="8" t="str">
        <f t="shared" si="173"/>
        <v>nature</v>
      </c>
      <c r="S1549" s="14">
        <f t="shared" si="171"/>
        <v>42782.426875000005</v>
      </c>
      <c r="T1549" s="14">
        <f t="shared" si="172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9"/>
        <v>8.5714285714285715E-2</v>
      </c>
      <c r="P1550" s="9">
        <f t="shared" si="170"/>
        <v>60</v>
      </c>
      <c r="Q1550" s="8" t="str">
        <f t="shared" si="167"/>
        <v>photography</v>
      </c>
      <c r="R1550" s="8" t="str">
        <f t="shared" si="173"/>
        <v>nature</v>
      </c>
      <c r="S1550" s="14">
        <f t="shared" si="171"/>
        <v>42286.88217592593</v>
      </c>
      <c r="T1550" s="14">
        <f t="shared" si="172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9"/>
        <v>0.34</v>
      </c>
      <c r="P1551" s="9">
        <f t="shared" si="170"/>
        <v>28.333333333333332</v>
      </c>
      <c r="Q1551" s="8" t="str">
        <f t="shared" si="167"/>
        <v>photography</v>
      </c>
      <c r="R1551" s="8" t="str">
        <f t="shared" si="173"/>
        <v>nature</v>
      </c>
      <c r="S1551" s="14">
        <f t="shared" si="171"/>
        <v>42281.136099537034</v>
      </c>
      <c r="T1551" s="14">
        <f t="shared" si="172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9"/>
        <v>0.13466666666666666</v>
      </c>
      <c r="P1552" s="9">
        <f t="shared" si="170"/>
        <v>14.428571428571429</v>
      </c>
      <c r="Q1552" s="8" t="str">
        <f t="shared" si="167"/>
        <v>photography</v>
      </c>
      <c r="R1552" s="8" t="str">
        <f t="shared" si="173"/>
        <v>nature</v>
      </c>
      <c r="S1552" s="14">
        <f t="shared" si="171"/>
        <v>42472.449467592596</v>
      </c>
      <c r="T1552" s="14">
        <f t="shared" si="172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9"/>
        <v>0</v>
      </c>
      <c r="P1553" s="9">
        <f t="shared" si="170"/>
        <v>0</v>
      </c>
      <c r="Q1553" s="8" t="str">
        <f t="shared" si="167"/>
        <v>photography</v>
      </c>
      <c r="R1553" s="8" t="str">
        <f t="shared" si="173"/>
        <v>nature</v>
      </c>
      <c r="S1553" s="14">
        <f t="shared" si="171"/>
        <v>42121.824525462958</v>
      </c>
      <c r="T1553" s="14">
        <f t="shared" si="172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9"/>
        <v>0.49186046511627907</v>
      </c>
      <c r="P1554" s="9">
        <f t="shared" si="170"/>
        <v>132.1875</v>
      </c>
      <c r="Q1554" s="8" t="str">
        <f t="shared" si="167"/>
        <v>photography</v>
      </c>
      <c r="R1554" s="8" t="str">
        <f t="shared" si="173"/>
        <v>nature</v>
      </c>
      <c r="S1554" s="14">
        <f t="shared" si="171"/>
        <v>41892.688750000001</v>
      </c>
      <c r="T1554" s="14">
        <f t="shared" si="172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9"/>
        <v>0</v>
      </c>
      <c r="P1555" s="9">
        <f t="shared" si="170"/>
        <v>0</v>
      </c>
      <c r="Q1555" s="8" t="str">
        <f t="shared" si="167"/>
        <v>photography</v>
      </c>
      <c r="R1555" s="8" t="str">
        <f t="shared" si="173"/>
        <v>nature</v>
      </c>
      <c r="S1555" s="14">
        <f t="shared" si="171"/>
        <v>42219.282951388886</v>
      </c>
      <c r="T1555" s="14">
        <f t="shared" si="172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9"/>
        <v>0</v>
      </c>
      <c r="P1556" s="9">
        <f t="shared" si="170"/>
        <v>0</v>
      </c>
      <c r="Q1556" s="8" t="str">
        <f t="shared" si="167"/>
        <v>photography</v>
      </c>
      <c r="R1556" s="8" t="str">
        <f t="shared" si="173"/>
        <v>nature</v>
      </c>
      <c r="S1556" s="14">
        <f t="shared" si="171"/>
        <v>42188.252199074079</v>
      </c>
      <c r="T1556" s="14">
        <f t="shared" si="172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9"/>
        <v>0</v>
      </c>
      <c r="P1557" s="9">
        <f t="shared" si="170"/>
        <v>0</v>
      </c>
      <c r="Q1557" s="8" t="str">
        <f t="shared" si="167"/>
        <v>photography</v>
      </c>
      <c r="R1557" s="8" t="str">
        <f t="shared" si="173"/>
        <v>nature</v>
      </c>
      <c r="S1557" s="14">
        <f t="shared" si="171"/>
        <v>42241.613796296297</v>
      </c>
      <c r="T1557" s="14">
        <f t="shared" si="172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9"/>
        <v>0.45133333333333331</v>
      </c>
      <c r="P1558" s="9">
        <f t="shared" si="170"/>
        <v>56.416666666666664</v>
      </c>
      <c r="Q1558" s="8" t="str">
        <f t="shared" si="167"/>
        <v>photography</v>
      </c>
      <c r="R1558" s="8" t="str">
        <f t="shared" si="173"/>
        <v>nature</v>
      </c>
      <c r="S1558" s="14">
        <f t="shared" si="171"/>
        <v>42525.153055555551</v>
      </c>
      <c r="T1558" s="14">
        <f t="shared" si="172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9"/>
        <v>0.04</v>
      </c>
      <c r="P1559" s="9">
        <f t="shared" si="170"/>
        <v>100</v>
      </c>
      <c r="Q1559" s="8" t="str">
        <f t="shared" si="167"/>
        <v>photography</v>
      </c>
      <c r="R1559" s="8" t="str">
        <f t="shared" si="173"/>
        <v>nature</v>
      </c>
      <c r="S1559" s="14">
        <f t="shared" si="171"/>
        <v>41871.65315972222</v>
      </c>
      <c r="T1559" s="14">
        <f t="shared" si="172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9"/>
        <v>4.6666666666666669E-2</v>
      </c>
      <c r="P1560" s="9">
        <f t="shared" si="170"/>
        <v>11.666666666666666</v>
      </c>
      <c r="Q1560" s="8" t="str">
        <f t="shared" si="167"/>
        <v>photography</v>
      </c>
      <c r="R1560" s="8" t="str">
        <f t="shared" si="173"/>
        <v>nature</v>
      </c>
      <c r="S1560" s="14">
        <f t="shared" si="171"/>
        <v>42185.397673611107</v>
      </c>
      <c r="T1560" s="14">
        <f t="shared" si="172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9"/>
        <v>3.3333333333333335E-3</v>
      </c>
      <c r="P1561" s="9">
        <f t="shared" si="170"/>
        <v>50</v>
      </c>
      <c r="Q1561" s="8" t="str">
        <f t="shared" si="167"/>
        <v>photography</v>
      </c>
      <c r="R1561" s="8" t="str">
        <f t="shared" si="173"/>
        <v>nature</v>
      </c>
      <c r="S1561" s="14">
        <f t="shared" si="171"/>
        <v>42108.05322916666</v>
      </c>
      <c r="T1561" s="14">
        <f t="shared" si="172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9"/>
        <v>3.7600000000000001E-2</v>
      </c>
      <c r="P1562" s="9">
        <f t="shared" si="170"/>
        <v>23.5</v>
      </c>
      <c r="Q1562" s="8" t="str">
        <f t="shared" si="167"/>
        <v>photography</v>
      </c>
      <c r="R1562" s="8" t="str">
        <f t="shared" si="173"/>
        <v>nature</v>
      </c>
      <c r="S1562" s="14">
        <f t="shared" si="171"/>
        <v>41936.020752314813</v>
      </c>
      <c r="T1562" s="14">
        <f t="shared" si="172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9"/>
        <v>6.7000000000000002E-3</v>
      </c>
      <c r="P1563" s="9">
        <f t="shared" si="170"/>
        <v>67</v>
      </c>
      <c r="Q1563" s="8" t="str">
        <f>LEFT(N1563,10)</f>
        <v>publishing</v>
      </c>
      <c r="R1563" s="8" t="str">
        <f>RIGHT(N1563,9)</f>
        <v>art books</v>
      </c>
      <c r="S1563" s="14">
        <f t="shared" si="171"/>
        <v>41555.041701388887</v>
      </c>
      <c r="T1563" s="14">
        <f t="shared" si="172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9"/>
        <v>0</v>
      </c>
      <c r="P1564" s="9">
        <f t="shared" si="170"/>
        <v>0</v>
      </c>
      <c r="Q1564" s="8" t="str">
        <f t="shared" ref="Q1564:Q1582" si="174">LEFT(N1564,10)</f>
        <v>publishing</v>
      </c>
      <c r="R1564" s="8" t="str">
        <f t="shared" ref="R1564:R1582" si="175">RIGHT(N1564,9)</f>
        <v>art books</v>
      </c>
      <c r="S1564" s="14">
        <f t="shared" si="171"/>
        <v>40079.566157407404</v>
      </c>
      <c r="T1564" s="14">
        <f t="shared" si="172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9"/>
        <v>1.4166666666666666E-2</v>
      </c>
      <c r="P1565" s="9">
        <f t="shared" si="170"/>
        <v>42.5</v>
      </c>
      <c r="Q1565" s="8" t="str">
        <f t="shared" si="174"/>
        <v>publishing</v>
      </c>
      <c r="R1565" s="8" t="str">
        <f t="shared" si="175"/>
        <v>art books</v>
      </c>
      <c r="S1565" s="14">
        <f t="shared" si="171"/>
        <v>41652.742488425924</v>
      </c>
      <c r="T1565" s="14">
        <f t="shared" si="172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9"/>
        <v>1E-3</v>
      </c>
      <c r="P1566" s="9">
        <f t="shared" si="170"/>
        <v>10</v>
      </c>
      <c r="Q1566" s="8" t="str">
        <f t="shared" si="174"/>
        <v>publishing</v>
      </c>
      <c r="R1566" s="8" t="str">
        <f t="shared" si="175"/>
        <v>art books</v>
      </c>
      <c r="S1566" s="14">
        <f t="shared" si="171"/>
        <v>42121.367002314815</v>
      </c>
      <c r="T1566" s="14">
        <f t="shared" si="172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9"/>
        <v>2.5000000000000001E-2</v>
      </c>
      <c r="P1567" s="9">
        <f t="shared" si="170"/>
        <v>100</v>
      </c>
      <c r="Q1567" s="8" t="str">
        <f t="shared" si="174"/>
        <v>publishing</v>
      </c>
      <c r="R1567" s="8" t="str">
        <f t="shared" si="175"/>
        <v>art books</v>
      </c>
      <c r="S1567" s="14">
        <f t="shared" si="171"/>
        <v>40672.729872685188</v>
      </c>
      <c r="T1567" s="14">
        <f t="shared" si="172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9"/>
        <v>0.21249999999999999</v>
      </c>
      <c r="P1568" s="9">
        <f t="shared" si="170"/>
        <v>108.05084745762711</v>
      </c>
      <c r="Q1568" s="8" t="str">
        <f t="shared" si="174"/>
        <v>publishing</v>
      </c>
      <c r="R1568" s="8" t="str">
        <f t="shared" si="175"/>
        <v>art books</v>
      </c>
      <c r="S1568" s="14">
        <f t="shared" si="171"/>
        <v>42549.916712962964</v>
      </c>
      <c r="T1568" s="14">
        <f t="shared" si="172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9"/>
        <v>4.1176470588235294E-2</v>
      </c>
      <c r="P1569" s="9">
        <f t="shared" si="170"/>
        <v>26.923076923076923</v>
      </c>
      <c r="Q1569" s="8" t="str">
        <f t="shared" si="174"/>
        <v>publishing</v>
      </c>
      <c r="R1569" s="8" t="str">
        <f t="shared" si="175"/>
        <v>art books</v>
      </c>
      <c r="S1569" s="14">
        <f t="shared" si="171"/>
        <v>41671.936863425923</v>
      </c>
      <c r="T1569" s="14">
        <f t="shared" si="172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9"/>
        <v>0.13639999999999999</v>
      </c>
      <c r="P1570" s="9">
        <f t="shared" si="170"/>
        <v>155</v>
      </c>
      <c r="Q1570" s="8" t="str">
        <f t="shared" si="174"/>
        <v>publishing</v>
      </c>
      <c r="R1570" s="8" t="str">
        <f t="shared" si="175"/>
        <v>art books</v>
      </c>
      <c r="S1570" s="14">
        <f t="shared" si="171"/>
        <v>41962.062326388885</v>
      </c>
      <c r="T1570" s="14">
        <f t="shared" si="172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9"/>
        <v>0</v>
      </c>
      <c r="P1571" s="9">
        <f t="shared" si="170"/>
        <v>0</v>
      </c>
      <c r="Q1571" s="8" t="str">
        <f t="shared" si="174"/>
        <v>publishing</v>
      </c>
      <c r="R1571" s="8" t="str">
        <f t="shared" si="175"/>
        <v>art books</v>
      </c>
      <c r="S1571" s="14">
        <f t="shared" si="171"/>
        <v>41389.679560185185</v>
      </c>
      <c r="T1571" s="14">
        <f t="shared" si="172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9"/>
        <v>0.41399999999999998</v>
      </c>
      <c r="P1572" s="9">
        <f t="shared" si="170"/>
        <v>47.769230769230766</v>
      </c>
      <c r="Q1572" s="8" t="str">
        <f t="shared" si="174"/>
        <v>publishing</v>
      </c>
      <c r="R1572" s="8" t="str">
        <f t="shared" si="175"/>
        <v>art books</v>
      </c>
      <c r="S1572" s="14">
        <f t="shared" si="171"/>
        <v>42438.813449074078</v>
      </c>
      <c r="T1572" s="14">
        <f t="shared" si="172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9"/>
        <v>6.6115702479338841E-3</v>
      </c>
      <c r="P1573" s="9">
        <f t="shared" si="170"/>
        <v>20</v>
      </c>
      <c r="Q1573" s="8" t="str">
        <f t="shared" si="174"/>
        <v>publishing</v>
      </c>
      <c r="R1573" s="8" t="str">
        <f t="shared" si="175"/>
        <v>art books</v>
      </c>
      <c r="S1573" s="14">
        <f t="shared" si="171"/>
        <v>42144.769479166673</v>
      </c>
      <c r="T1573" s="14">
        <f t="shared" si="172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9"/>
        <v>0.05</v>
      </c>
      <c r="P1574" s="9">
        <f t="shared" si="170"/>
        <v>41.666666666666664</v>
      </c>
      <c r="Q1574" s="8" t="str">
        <f t="shared" si="174"/>
        <v>publishing</v>
      </c>
      <c r="R1574" s="8" t="str">
        <f t="shared" si="175"/>
        <v>art books</v>
      </c>
      <c r="S1574" s="14">
        <f t="shared" si="171"/>
        <v>42404.033090277779</v>
      </c>
      <c r="T1574" s="14">
        <f t="shared" si="172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9"/>
        <v>2.4777777777777777E-2</v>
      </c>
      <c r="P1575" s="9">
        <f t="shared" si="170"/>
        <v>74.333333333333329</v>
      </c>
      <c r="Q1575" s="8" t="str">
        <f t="shared" si="174"/>
        <v>publishing</v>
      </c>
      <c r="R1575" s="8" t="str">
        <f t="shared" si="175"/>
        <v>art books</v>
      </c>
      <c r="S1575" s="14">
        <f t="shared" si="171"/>
        <v>42786.000023148154</v>
      </c>
      <c r="T1575" s="14">
        <f t="shared" si="172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9"/>
        <v>5.0599999999999999E-2</v>
      </c>
      <c r="P1576" s="9">
        <f t="shared" si="170"/>
        <v>84.333333333333329</v>
      </c>
      <c r="Q1576" s="8" t="str">
        <f t="shared" si="174"/>
        <v>publishing</v>
      </c>
      <c r="R1576" s="8" t="str">
        <f t="shared" si="175"/>
        <v>art books</v>
      </c>
      <c r="S1576" s="14">
        <f t="shared" si="171"/>
        <v>42017.927418981482</v>
      </c>
      <c r="T1576" s="14">
        <f t="shared" si="172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9"/>
        <v>0.2291</v>
      </c>
      <c r="P1577" s="9">
        <f t="shared" si="170"/>
        <v>65.457142857142856</v>
      </c>
      <c r="Q1577" s="8" t="str">
        <f t="shared" si="174"/>
        <v>publishing</v>
      </c>
      <c r="R1577" s="8" t="str">
        <f t="shared" si="175"/>
        <v>art books</v>
      </c>
      <c r="S1577" s="14">
        <f t="shared" si="171"/>
        <v>41799.524259259262</v>
      </c>
      <c r="T1577" s="14">
        <f t="shared" si="172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9"/>
        <v>0.13</v>
      </c>
      <c r="P1578" s="9">
        <f t="shared" si="170"/>
        <v>65</v>
      </c>
      <c r="Q1578" s="8" t="str">
        <f t="shared" si="174"/>
        <v>publishing</v>
      </c>
      <c r="R1578" s="8" t="str">
        <f t="shared" si="175"/>
        <v>art books</v>
      </c>
      <c r="S1578" s="14">
        <f t="shared" si="171"/>
        <v>42140.879259259258</v>
      </c>
      <c r="T1578" s="14">
        <f t="shared" si="172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9"/>
        <v>5.4999999999999997E-3</v>
      </c>
      <c r="P1579" s="9">
        <f t="shared" si="170"/>
        <v>27.5</v>
      </c>
      <c r="Q1579" s="8" t="str">
        <f t="shared" si="174"/>
        <v>publishing</v>
      </c>
      <c r="R1579" s="8" t="str">
        <f t="shared" si="175"/>
        <v>art books</v>
      </c>
      <c r="S1579" s="14">
        <f t="shared" si="171"/>
        <v>41054.847777777781</v>
      </c>
      <c r="T1579" s="14">
        <f t="shared" si="172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9"/>
        <v>0.10806536636794939</v>
      </c>
      <c r="P1580" s="9">
        <f t="shared" si="170"/>
        <v>51.25</v>
      </c>
      <c r="Q1580" s="8" t="str">
        <f t="shared" si="174"/>
        <v>publishing</v>
      </c>
      <c r="R1580" s="8" t="str">
        <f t="shared" si="175"/>
        <v>art books</v>
      </c>
      <c r="S1580" s="14">
        <f t="shared" si="171"/>
        <v>40399.065868055557</v>
      </c>
      <c r="T1580" s="14">
        <f t="shared" si="172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9"/>
        <v>8.4008400840084006E-3</v>
      </c>
      <c r="P1581" s="9">
        <f t="shared" si="170"/>
        <v>14</v>
      </c>
      <c r="Q1581" s="8" t="str">
        <f t="shared" si="174"/>
        <v>publishing</v>
      </c>
      <c r="R1581" s="8" t="str">
        <f t="shared" si="175"/>
        <v>art books</v>
      </c>
      <c r="S1581" s="14">
        <f t="shared" si="171"/>
        <v>41481.996423611112</v>
      </c>
      <c r="T1581" s="14">
        <f t="shared" si="172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9"/>
        <v>0</v>
      </c>
      <c r="P1582" s="9">
        <f t="shared" si="170"/>
        <v>0</v>
      </c>
      <c r="Q1582" s="8" t="str">
        <f t="shared" si="174"/>
        <v>publishing</v>
      </c>
      <c r="R1582" s="8" t="str">
        <f t="shared" si="175"/>
        <v>art books</v>
      </c>
      <c r="S1582" s="14">
        <f t="shared" si="171"/>
        <v>40990.050069444449</v>
      </c>
      <c r="T1582" s="14">
        <f t="shared" si="172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9"/>
        <v>5.0000000000000001E-3</v>
      </c>
      <c r="P1583" s="9">
        <f t="shared" si="170"/>
        <v>5</v>
      </c>
      <c r="Q1583" s="8" t="str">
        <f>LEFT(N1583,11)</f>
        <v>photography</v>
      </c>
      <c r="R1583" s="8" t="str">
        <f>RIGHT(N1583,6)</f>
        <v>places</v>
      </c>
      <c r="S1583" s="14">
        <f t="shared" si="171"/>
        <v>42325.448958333334</v>
      </c>
      <c r="T1583" s="14">
        <f t="shared" si="172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9"/>
        <v>9.2999999999999999E-2</v>
      </c>
      <c r="P1584" s="9">
        <f t="shared" si="170"/>
        <v>31</v>
      </c>
      <c r="Q1584" s="8" t="str">
        <f t="shared" ref="Q1584:Q1602" si="176">LEFT(N1584,11)</f>
        <v>photography</v>
      </c>
      <c r="R1584" s="8" t="str">
        <f t="shared" ref="R1584:R1602" si="177">RIGHT(N1584,6)</f>
        <v>places</v>
      </c>
      <c r="S1584" s="14">
        <f t="shared" si="171"/>
        <v>42246.789965277778</v>
      </c>
      <c r="T1584" s="14">
        <f t="shared" si="172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9"/>
        <v>7.5000000000000002E-4</v>
      </c>
      <c r="P1585" s="9">
        <f t="shared" si="170"/>
        <v>15</v>
      </c>
      <c r="Q1585" s="8" t="str">
        <f t="shared" si="176"/>
        <v>photography</v>
      </c>
      <c r="R1585" s="8" t="str">
        <f t="shared" si="177"/>
        <v>places</v>
      </c>
      <c r="S1585" s="14">
        <f t="shared" si="171"/>
        <v>41877.904988425929</v>
      </c>
      <c r="T1585" s="14">
        <f t="shared" si="172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9"/>
        <v>0</v>
      </c>
      <c r="P1586" s="9">
        <f t="shared" si="170"/>
        <v>0</v>
      </c>
      <c r="Q1586" s="8" t="str">
        <f t="shared" si="176"/>
        <v>photography</v>
      </c>
      <c r="R1586" s="8" t="str">
        <f t="shared" si="177"/>
        <v>places</v>
      </c>
      <c r="S1586" s="14">
        <f t="shared" si="171"/>
        <v>41779.649317129632</v>
      </c>
      <c r="T1586" s="14">
        <f t="shared" si="172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9"/>
        <v>0.79</v>
      </c>
      <c r="P1587" s="9">
        <f t="shared" si="170"/>
        <v>131.66666666666666</v>
      </c>
      <c r="Q1587" s="8" t="str">
        <f t="shared" si="176"/>
        <v>photography</v>
      </c>
      <c r="R1587" s="8" t="str">
        <f t="shared" si="177"/>
        <v>places</v>
      </c>
      <c r="S1587" s="14">
        <f t="shared" si="171"/>
        <v>42707.895462962959</v>
      </c>
      <c r="T1587" s="14">
        <f t="shared" si="172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9"/>
        <v>0</v>
      </c>
      <c r="P1588" s="9">
        <f t="shared" si="170"/>
        <v>0</v>
      </c>
      <c r="Q1588" s="8" t="str">
        <f t="shared" si="176"/>
        <v>photography</v>
      </c>
      <c r="R1588" s="8" t="str">
        <f t="shared" si="177"/>
        <v>places</v>
      </c>
      <c r="S1588" s="14">
        <f t="shared" si="171"/>
        <v>42069.104421296302</v>
      </c>
      <c r="T1588" s="14">
        <f t="shared" si="172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9"/>
        <v>1.3333333333333334E-4</v>
      </c>
      <c r="P1589" s="9">
        <f t="shared" si="170"/>
        <v>1</v>
      </c>
      <c r="Q1589" s="8" t="str">
        <f t="shared" si="176"/>
        <v>photography</v>
      </c>
      <c r="R1589" s="8" t="str">
        <f t="shared" si="177"/>
        <v>places</v>
      </c>
      <c r="S1589" s="14">
        <f t="shared" si="171"/>
        <v>41956.950983796298</v>
      </c>
      <c r="T1589" s="14">
        <f t="shared" si="172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9"/>
        <v>0</v>
      </c>
      <c r="P1590" s="9">
        <f t="shared" si="170"/>
        <v>0</v>
      </c>
      <c r="Q1590" s="8" t="str">
        <f t="shared" si="176"/>
        <v>photography</v>
      </c>
      <c r="R1590" s="8" t="str">
        <f t="shared" si="177"/>
        <v>places</v>
      </c>
      <c r="S1590" s="14">
        <f t="shared" si="171"/>
        <v>42005.24998842593</v>
      </c>
      <c r="T1590" s="14">
        <f t="shared" si="172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9"/>
        <v>0</v>
      </c>
      <c r="P1591" s="9">
        <f t="shared" si="170"/>
        <v>0</v>
      </c>
      <c r="Q1591" s="8" t="str">
        <f t="shared" si="176"/>
        <v>photography</v>
      </c>
      <c r="R1591" s="8" t="str">
        <f t="shared" si="177"/>
        <v>places</v>
      </c>
      <c r="S1591" s="14">
        <f t="shared" si="171"/>
        <v>42256.984791666662</v>
      </c>
      <c r="T1591" s="14">
        <f t="shared" si="172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9"/>
        <v>1.7000000000000001E-2</v>
      </c>
      <c r="P1592" s="9">
        <f t="shared" si="170"/>
        <v>510</v>
      </c>
      <c r="Q1592" s="8" t="str">
        <f t="shared" si="176"/>
        <v>photography</v>
      </c>
      <c r="R1592" s="8" t="str">
        <f t="shared" si="177"/>
        <v>places</v>
      </c>
      <c r="S1592" s="14">
        <f t="shared" si="171"/>
        <v>42240.857222222221</v>
      </c>
      <c r="T1592" s="14">
        <f t="shared" si="172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9"/>
        <v>0.29228571428571426</v>
      </c>
      <c r="P1593" s="9">
        <f t="shared" si="170"/>
        <v>44.478260869565219</v>
      </c>
      <c r="Q1593" s="8" t="str">
        <f t="shared" si="176"/>
        <v>photography</v>
      </c>
      <c r="R1593" s="8" t="str">
        <f t="shared" si="177"/>
        <v>places</v>
      </c>
      <c r="S1593" s="14">
        <f t="shared" si="171"/>
        <v>42433.726168981477</v>
      </c>
      <c r="T1593" s="14">
        <f t="shared" si="172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9"/>
        <v>0</v>
      </c>
      <c r="P1594" s="9">
        <f t="shared" si="170"/>
        <v>0</v>
      </c>
      <c r="Q1594" s="8" t="str">
        <f t="shared" si="176"/>
        <v>photography</v>
      </c>
      <c r="R1594" s="8" t="str">
        <f t="shared" si="177"/>
        <v>places</v>
      </c>
      <c r="S1594" s="14">
        <f t="shared" si="171"/>
        <v>42046.072743055556</v>
      </c>
      <c r="T1594" s="14">
        <f t="shared" si="172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9"/>
        <v>1.3636363636363637E-4</v>
      </c>
      <c r="P1595" s="9">
        <f t="shared" si="170"/>
        <v>1</v>
      </c>
      <c r="Q1595" s="8" t="str">
        <f t="shared" si="176"/>
        <v>photography</v>
      </c>
      <c r="R1595" s="8" t="str">
        <f t="shared" si="177"/>
        <v>places</v>
      </c>
      <c r="S1595" s="14">
        <f t="shared" si="171"/>
        <v>42033.845543981486</v>
      </c>
      <c r="T1595" s="14">
        <f t="shared" si="172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9"/>
        <v>0.20499999999999999</v>
      </c>
      <c r="P1596" s="9">
        <f t="shared" si="170"/>
        <v>20.5</v>
      </c>
      <c r="Q1596" s="8" t="str">
        <f t="shared" si="176"/>
        <v>photography</v>
      </c>
      <c r="R1596" s="8" t="str">
        <f t="shared" si="177"/>
        <v>places</v>
      </c>
      <c r="S1596" s="14">
        <f t="shared" si="171"/>
        <v>42445.712754629625</v>
      </c>
      <c r="T1596" s="14">
        <f t="shared" si="172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9"/>
        <v>2.8E-3</v>
      </c>
      <c r="P1597" s="9">
        <f t="shared" si="170"/>
        <v>40</v>
      </c>
      <c r="Q1597" s="8" t="str">
        <f t="shared" si="176"/>
        <v>photography</v>
      </c>
      <c r="R1597" s="8" t="str">
        <f t="shared" si="177"/>
        <v>places</v>
      </c>
      <c r="S1597" s="14">
        <f t="shared" si="171"/>
        <v>41780.050092592595</v>
      </c>
      <c r="T1597" s="14">
        <f t="shared" si="172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9"/>
        <v>2.3076923076923078E-2</v>
      </c>
      <c r="P1598" s="9">
        <f t="shared" si="170"/>
        <v>25</v>
      </c>
      <c r="Q1598" s="8" t="str">
        <f t="shared" si="176"/>
        <v>photography</v>
      </c>
      <c r="R1598" s="8" t="str">
        <f t="shared" si="177"/>
        <v>places</v>
      </c>
      <c r="S1598" s="14">
        <f t="shared" si="171"/>
        <v>41941.430196759262</v>
      </c>
      <c r="T1598" s="14">
        <f t="shared" si="172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9"/>
        <v>0</v>
      </c>
      <c r="P1599" s="9">
        <f t="shared" si="170"/>
        <v>0</v>
      </c>
      <c r="Q1599" s="8" t="str">
        <f t="shared" si="176"/>
        <v>photography</v>
      </c>
      <c r="R1599" s="8" t="str">
        <f t="shared" si="177"/>
        <v>places</v>
      </c>
      <c r="S1599" s="14">
        <f t="shared" si="171"/>
        <v>42603.354131944448</v>
      </c>
      <c r="T1599" s="14">
        <f t="shared" si="172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9"/>
        <v>1.25E-3</v>
      </c>
      <c r="P1600" s="9">
        <f t="shared" si="170"/>
        <v>1</v>
      </c>
      <c r="Q1600" s="8" t="str">
        <f t="shared" si="176"/>
        <v>photography</v>
      </c>
      <c r="R1600" s="8" t="str">
        <f t="shared" si="177"/>
        <v>places</v>
      </c>
      <c r="S1600" s="14">
        <f t="shared" si="171"/>
        <v>42151.667337962965</v>
      </c>
      <c r="T1600" s="14">
        <f t="shared" si="172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9"/>
        <v>0</v>
      </c>
      <c r="P1601" s="9">
        <f t="shared" si="170"/>
        <v>0</v>
      </c>
      <c r="Q1601" s="8" t="str">
        <f t="shared" si="176"/>
        <v>photography</v>
      </c>
      <c r="R1601" s="8" t="str">
        <f t="shared" si="177"/>
        <v>places</v>
      </c>
      <c r="S1601" s="14">
        <f t="shared" si="171"/>
        <v>42438.53907407407</v>
      </c>
      <c r="T1601" s="14">
        <f t="shared" si="172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9"/>
        <v>7.3400000000000007E-2</v>
      </c>
      <c r="P1602" s="9">
        <f t="shared" si="170"/>
        <v>40.777777777777779</v>
      </c>
      <c r="Q1602" s="8" t="str">
        <f t="shared" si="176"/>
        <v>photography</v>
      </c>
      <c r="R1602" s="8" t="str">
        <f t="shared" si="177"/>
        <v>places</v>
      </c>
      <c r="S1602" s="14">
        <f t="shared" si="171"/>
        <v>41791.057314814818</v>
      </c>
      <c r="T1602" s="14">
        <f t="shared" si="172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8">E1603/D1603</f>
        <v>1.082492</v>
      </c>
      <c r="P1603" s="9">
        <f t="shared" ref="P1603:P1666" si="179">IFERROR(E1603/L1603, 0)</f>
        <v>48.325535714285714</v>
      </c>
      <c r="Q1603" s="8" t="str">
        <f>LEFT(N1603,5)</f>
        <v>music</v>
      </c>
      <c r="R1603" s="8" t="str">
        <f>RIGHT(N1603,4)</f>
        <v>rock</v>
      </c>
      <c r="S1603" s="14">
        <f t="shared" ref="S1603:S1666" si="180">(((J1603/60)/60)/24)+DATE(1970,1,1)</f>
        <v>40638.092974537038</v>
      </c>
      <c r="T1603" s="14">
        <f t="shared" ref="T1603:T1666" si="181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8"/>
        <v>1.0016666666666667</v>
      </c>
      <c r="P1604" s="9">
        <f t="shared" si="179"/>
        <v>46.953125</v>
      </c>
      <c r="Q1604" s="8" t="str">
        <f t="shared" ref="Q1604:Q1667" si="182">LEFT(N1604,5)</f>
        <v>music</v>
      </c>
      <c r="R1604" s="8" t="str">
        <f t="shared" ref="R1604:R1642" si="183">RIGHT(N1604,4)</f>
        <v>rock</v>
      </c>
      <c r="S1604" s="14">
        <f t="shared" si="180"/>
        <v>40788.297650462962</v>
      </c>
      <c r="T1604" s="14">
        <f t="shared" si="18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8"/>
        <v>1.0003299999999999</v>
      </c>
      <c r="P1605" s="9">
        <f t="shared" si="179"/>
        <v>66.688666666666663</v>
      </c>
      <c r="Q1605" s="8" t="str">
        <f t="shared" si="182"/>
        <v>music</v>
      </c>
      <c r="R1605" s="8" t="str">
        <f t="shared" si="183"/>
        <v>rock</v>
      </c>
      <c r="S1605" s="14">
        <f t="shared" si="180"/>
        <v>40876.169664351852</v>
      </c>
      <c r="T1605" s="14">
        <f t="shared" si="18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8"/>
        <v>1.2210714285714286</v>
      </c>
      <c r="P1606" s="9">
        <f t="shared" si="179"/>
        <v>48.842857142857142</v>
      </c>
      <c r="Q1606" s="8" t="str">
        <f t="shared" si="182"/>
        <v>music</v>
      </c>
      <c r="R1606" s="8" t="str">
        <f t="shared" si="183"/>
        <v>rock</v>
      </c>
      <c r="S1606" s="14">
        <f t="shared" si="180"/>
        <v>40945.845312500001</v>
      </c>
      <c r="T1606" s="14">
        <f t="shared" si="18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8"/>
        <v>1.0069333333333335</v>
      </c>
      <c r="P1607" s="9">
        <f t="shared" si="179"/>
        <v>137.30909090909091</v>
      </c>
      <c r="Q1607" s="8" t="str">
        <f t="shared" si="182"/>
        <v>music</v>
      </c>
      <c r="R1607" s="8" t="str">
        <f t="shared" si="183"/>
        <v>rock</v>
      </c>
      <c r="S1607" s="14">
        <f t="shared" si="180"/>
        <v>40747.012881944444</v>
      </c>
      <c r="T1607" s="14">
        <f t="shared" si="18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8"/>
        <v>1.01004125</v>
      </c>
      <c r="P1608" s="9">
        <f t="shared" si="179"/>
        <v>87.829673913043479</v>
      </c>
      <c r="Q1608" s="8" t="str">
        <f t="shared" si="182"/>
        <v>music</v>
      </c>
      <c r="R1608" s="8" t="str">
        <f t="shared" si="183"/>
        <v>rock</v>
      </c>
      <c r="S1608" s="14">
        <f t="shared" si="180"/>
        <v>40536.111550925925</v>
      </c>
      <c r="T1608" s="14">
        <f t="shared" si="18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8"/>
        <v>1.4511000000000001</v>
      </c>
      <c r="P1609" s="9">
        <f t="shared" si="179"/>
        <v>70.785365853658533</v>
      </c>
      <c r="Q1609" s="8" t="str">
        <f t="shared" si="182"/>
        <v>music</v>
      </c>
      <c r="R1609" s="8" t="str">
        <f t="shared" si="183"/>
        <v>rock</v>
      </c>
      <c r="S1609" s="14">
        <f t="shared" si="180"/>
        <v>41053.80846064815</v>
      </c>
      <c r="T1609" s="14">
        <f t="shared" si="18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8"/>
        <v>1.0125</v>
      </c>
      <c r="P1610" s="9">
        <f t="shared" si="179"/>
        <v>52.826086956521742</v>
      </c>
      <c r="Q1610" s="8" t="str">
        <f t="shared" si="182"/>
        <v>music</v>
      </c>
      <c r="R1610" s="8" t="str">
        <f t="shared" si="183"/>
        <v>rock</v>
      </c>
      <c r="S1610" s="14">
        <f t="shared" si="180"/>
        <v>41607.83085648148</v>
      </c>
      <c r="T1610" s="14">
        <f t="shared" si="18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8"/>
        <v>1.1833333333333333</v>
      </c>
      <c r="P1611" s="9">
        <f t="shared" si="179"/>
        <v>443.75</v>
      </c>
      <c r="Q1611" s="8" t="str">
        <f t="shared" si="182"/>
        <v>music</v>
      </c>
      <c r="R1611" s="8" t="str">
        <f t="shared" si="183"/>
        <v>rock</v>
      </c>
      <c r="S1611" s="14">
        <f t="shared" si="180"/>
        <v>40796.001261574071</v>
      </c>
      <c r="T1611" s="14">
        <f t="shared" si="18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8"/>
        <v>2.7185000000000001</v>
      </c>
      <c r="P1612" s="9">
        <f t="shared" si="179"/>
        <v>48.544642857142854</v>
      </c>
      <c r="Q1612" s="8" t="str">
        <f t="shared" si="182"/>
        <v>music</v>
      </c>
      <c r="R1612" s="8" t="str">
        <f t="shared" si="183"/>
        <v>rock</v>
      </c>
      <c r="S1612" s="14">
        <f t="shared" si="180"/>
        <v>41228.924884259257</v>
      </c>
      <c r="T1612" s="14">
        <f t="shared" si="18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8"/>
        <v>1.25125</v>
      </c>
      <c r="P1613" s="9">
        <f t="shared" si="179"/>
        <v>37.074074074074076</v>
      </c>
      <c r="Q1613" s="8" t="str">
        <f t="shared" si="182"/>
        <v>music</v>
      </c>
      <c r="R1613" s="8" t="str">
        <f t="shared" si="183"/>
        <v>rock</v>
      </c>
      <c r="S1613" s="14">
        <f t="shared" si="180"/>
        <v>41409.00037037037</v>
      </c>
      <c r="T1613" s="14">
        <f t="shared" si="18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8"/>
        <v>1.1000000000000001</v>
      </c>
      <c r="P1614" s="9">
        <f t="shared" si="179"/>
        <v>50</v>
      </c>
      <c r="Q1614" s="8" t="str">
        <f t="shared" si="182"/>
        <v>music</v>
      </c>
      <c r="R1614" s="8" t="str">
        <f t="shared" si="183"/>
        <v>rock</v>
      </c>
      <c r="S1614" s="14">
        <f t="shared" si="180"/>
        <v>41246.874814814815</v>
      </c>
      <c r="T1614" s="14">
        <f t="shared" si="18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8"/>
        <v>1.0149999999999999</v>
      </c>
      <c r="P1615" s="9">
        <f t="shared" si="179"/>
        <v>39.03846153846154</v>
      </c>
      <c r="Q1615" s="8" t="str">
        <f t="shared" si="182"/>
        <v>music</v>
      </c>
      <c r="R1615" s="8" t="str">
        <f t="shared" si="183"/>
        <v>rock</v>
      </c>
      <c r="S1615" s="14">
        <f t="shared" si="180"/>
        <v>41082.069467592592</v>
      </c>
      <c r="T1615" s="14">
        <f t="shared" si="18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8"/>
        <v>1.0269999999999999</v>
      </c>
      <c r="P1616" s="9">
        <f t="shared" si="179"/>
        <v>66.688311688311686</v>
      </c>
      <c r="Q1616" s="8" t="str">
        <f t="shared" si="182"/>
        <v>music</v>
      </c>
      <c r="R1616" s="8" t="str">
        <f t="shared" si="183"/>
        <v>rock</v>
      </c>
      <c r="S1616" s="14">
        <f t="shared" si="180"/>
        <v>41794.981122685182</v>
      </c>
      <c r="T1616" s="14">
        <f t="shared" si="18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8"/>
        <v>1.1412500000000001</v>
      </c>
      <c r="P1617" s="9">
        <f t="shared" si="179"/>
        <v>67.132352941176464</v>
      </c>
      <c r="Q1617" s="8" t="str">
        <f t="shared" si="182"/>
        <v>music</v>
      </c>
      <c r="R1617" s="8" t="str">
        <f t="shared" si="183"/>
        <v>rock</v>
      </c>
      <c r="S1617" s="14">
        <f t="shared" si="180"/>
        <v>40845.050879629627</v>
      </c>
      <c r="T1617" s="14">
        <f t="shared" si="18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8"/>
        <v>1.042</v>
      </c>
      <c r="P1618" s="9">
        <f t="shared" si="179"/>
        <v>66.369426751592357</v>
      </c>
      <c r="Q1618" s="8" t="str">
        <f t="shared" si="182"/>
        <v>music</v>
      </c>
      <c r="R1618" s="8" t="str">
        <f t="shared" si="183"/>
        <v>rock</v>
      </c>
      <c r="S1618" s="14">
        <f t="shared" si="180"/>
        <v>41194.715520833335</v>
      </c>
      <c r="T1618" s="14">
        <f t="shared" si="18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8"/>
        <v>1.4585714285714286</v>
      </c>
      <c r="P1619" s="9">
        <f t="shared" si="179"/>
        <v>64.620253164556956</v>
      </c>
      <c r="Q1619" s="8" t="str">
        <f t="shared" si="182"/>
        <v>music</v>
      </c>
      <c r="R1619" s="8" t="str">
        <f t="shared" si="183"/>
        <v>rock</v>
      </c>
      <c r="S1619" s="14">
        <f t="shared" si="180"/>
        <v>41546.664212962962</v>
      </c>
      <c r="T1619" s="14">
        <f t="shared" si="18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8"/>
        <v>1.0506666666666666</v>
      </c>
      <c r="P1620" s="9">
        <f t="shared" si="179"/>
        <v>58.370370370370374</v>
      </c>
      <c r="Q1620" s="8" t="str">
        <f t="shared" si="182"/>
        <v>music</v>
      </c>
      <c r="R1620" s="8" t="str">
        <f t="shared" si="183"/>
        <v>rock</v>
      </c>
      <c r="S1620" s="14">
        <f t="shared" si="180"/>
        <v>41301.654340277775</v>
      </c>
      <c r="T1620" s="14">
        <f t="shared" si="18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8"/>
        <v>1.3333333333333333</v>
      </c>
      <c r="P1621" s="9">
        <f t="shared" si="179"/>
        <v>86.956521739130437</v>
      </c>
      <c r="Q1621" s="8" t="str">
        <f t="shared" si="182"/>
        <v>music</v>
      </c>
      <c r="R1621" s="8" t="str">
        <f t="shared" si="183"/>
        <v>rock</v>
      </c>
      <c r="S1621" s="14">
        <f t="shared" si="180"/>
        <v>41876.18618055556</v>
      </c>
      <c r="T1621" s="14">
        <f t="shared" si="18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8"/>
        <v>1.1299999999999999</v>
      </c>
      <c r="P1622" s="9">
        <f t="shared" si="179"/>
        <v>66.470588235294116</v>
      </c>
      <c r="Q1622" s="8" t="str">
        <f t="shared" si="182"/>
        <v>music</v>
      </c>
      <c r="R1622" s="8" t="str">
        <f t="shared" si="183"/>
        <v>rock</v>
      </c>
      <c r="S1622" s="14">
        <f t="shared" si="180"/>
        <v>41321.339583333334</v>
      </c>
      <c r="T1622" s="14">
        <f t="shared" si="18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8"/>
        <v>1.212</v>
      </c>
      <c r="P1623" s="9">
        <f t="shared" si="179"/>
        <v>163.78378378378378</v>
      </c>
      <c r="Q1623" s="8" t="str">
        <f t="shared" si="182"/>
        <v>music</v>
      </c>
      <c r="R1623" s="8" t="str">
        <f t="shared" si="183"/>
        <v>rock</v>
      </c>
      <c r="S1623" s="14">
        <f t="shared" si="180"/>
        <v>41003.60665509259</v>
      </c>
      <c r="T1623" s="14">
        <f t="shared" si="18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8"/>
        <v>1.0172463768115942</v>
      </c>
      <c r="P1624" s="9">
        <f t="shared" si="179"/>
        <v>107.98461538461538</v>
      </c>
      <c r="Q1624" s="8" t="str">
        <f t="shared" si="182"/>
        <v>music</v>
      </c>
      <c r="R1624" s="8" t="str">
        <f t="shared" si="183"/>
        <v>rock</v>
      </c>
      <c r="S1624" s="14">
        <f t="shared" si="180"/>
        <v>41950.29483796296</v>
      </c>
      <c r="T1624" s="14">
        <f t="shared" si="18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8"/>
        <v>1.0106666666666666</v>
      </c>
      <c r="P1625" s="9">
        <f t="shared" si="179"/>
        <v>42.111111111111114</v>
      </c>
      <c r="Q1625" s="8" t="str">
        <f t="shared" si="182"/>
        <v>music</v>
      </c>
      <c r="R1625" s="8" t="str">
        <f t="shared" si="183"/>
        <v>rock</v>
      </c>
      <c r="S1625" s="14">
        <f t="shared" si="180"/>
        <v>41453.688530092593</v>
      </c>
      <c r="T1625" s="14">
        <f t="shared" si="18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8"/>
        <v>1.18</v>
      </c>
      <c r="P1626" s="9">
        <f t="shared" si="179"/>
        <v>47.2</v>
      </c>
      <c r="Q1626" s="8" t="str">
        <f t="shared" si="182"/>
        <v>music</v>
      </c>
      <c r="R1626" s="8" t="str">
        <f t="shared" si="183"/>
        <v>rock</v>
      </c>
      <c r="S1626" s="14">
        <f t="shared" si="180"/>
        <v>41243.367303240739</v>
      </c>
      <c r="T1626" s="14">
        <f t="shared" si="18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8"/>
        <v>1.5533333333333332</v>
      </c>
      <c r="P1627" s="9">
        <f t="shared" si="179"/>
        <v>112.01923076923077</v>
      </c>
      <c r="Q1627" s="8" t="str">
        <f t="shared" si="182"/>
        <v>music</v>
      </c>
      <c r="R1627" s="8" t="str">
        <f t="shared" si="183"/>
        <v>rock</v>
      </c>
      <c r="S1627" s="14">
        <f t="shared" si="180"/>
        <v>41135.699687500004</v>
      </c>
      <c r="T1627" s="14">
        <f t="shared" si="18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8"/>
        <v>1.0118750000000001</v>
      </c>
      <c r="P1628" s="9">
        <f t="shared" si="179"/>
        <v>74.953703703703709</v>
      </c>
      <c r="Q1628" s="8" t="str">
        <f t="shared" si="182"/>
        <v>music</v>
      </c>
      <c r="R1628" s="8" t="str">
        <f t="shared" si="183"/>
        <v>rock</v>
      </c>
      <c r="S1628" s="14">
        <f t="shared" si="180"/>
        <v>41579.847997685189</v>
      </c>
      <c r="T1628" s="14">
        <f t="shared" si="18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8"/>
        <v>1.17</v>
      </c>
      <c r="P1629" s="9">
        <f t="shared" si="179"/>
        <v>61.578947368421055</v>
      </c>
      <c r="Q1629" s="8" t="str">
        <f t="shared" si="182"/>
        <v>music</v>
      </c>
      <c r="R1629" s="8" t="str">
        <f t="shared" si="183"/>
        <v>rock</v>
      </c>
      <c r="S1629" s="14">
        <f t="shared" si="180"/>
        <v>41205.707048611112</v>
      </c>
      <c r="T1629" s="14">
        <f t="shared" si="18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8"/>
        <v>1.00925</v>
      </c>
      <c r="P1630" s="9">
        <f t="shared" si="179"/>
        <v>45.875</v>
      </c>
      <c r="Q1630" s="8" t="str">
        <f t="shared" si="182"/>
        <v>music</v>
      </c>
      <c r="R1630" s="8" t="str">
        <f t="shared" si="183"/>
        <v>rock</v>
      </c>
      <c r="S1630" s="14">
        <f t="shared" si="180"/>
        <v>41774.737060185187</v>
      </c>
      <c r="T1630" s="14">
        <f t="shared" si="18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8"/>
        <v>1.0366666666666666</v>
      </c>
      <c r="P1631" s="9">
        <f t="shared" si="179"/>
        <v>75.853658536585371</v>
      </c>
      <c r="Q1631" s="8" t="str">
        <f t="shared" si="182"/>
        <v>music</v>
      </c>
      <c r="R1631" s="8" t="str">
        <f t="shared" si="183"/>
        <v>rock</v>
      </c>
      <c r="S1631" s="14">
        <f t="shared" si="180"/>
        <v>41645.867280092592</v>
      </c>
      <c r="T1631" s="14">
        <f t="shared" si="18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8"/>
        <v>2.6524999999999999</v>
      </c>
      <c r="P1632" s="9">
        <f t="shared" si="179"/>
        <v>84.206349206349202</v>
      </c>
      <c r="Q1632" s="8" t="str">
        <f t="shared" si="182"/>
        <v>music</v>
      </c>
      <c r="R1632" s="8" t="str">
        <f t="shared" si="183"/>
        <v>rock</v>
      </c>
      <c r="S1632" s="14">
        <f t="shared" si="180"/>
        <v>40939.837673611109</v>
      </c>
      <c r="T1632" s="14">
        <f t="shared" si="18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8"/>
        <v>1.5590999999999999</v>
      </c>
      <c r="P1633" s="9">
        <f t="shared" si="179"/>
        <v>117.22556390977444</v>
      </c>
      <c r="Q1633" s="8" t="str">
        <f t="shared" si="182"/>
        <v>music</v>
      </c>
      <c r="R1633" s="8" t="str">
        <f t="shared" si="183"/>
        <v>rock</v>
      </c>
      <c r="S1633" s="14">
        <f t="shared" si="180"/>
        <v>41164.859502314815</v>
      </c>
      <c r="T1633" s="14">
        <f t="shared" si="18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8"/>
        <v>1.0162500000000001</v>
      </c>
      <c r="P1634" s="9">
        <f t="shared" si="179"/>
        <v>86.489361702127653</v>
      </c>
      <c r="Q1634" s="8" t="str">
        <f t="shared" si="182"/>
        <v>music</v>
      </c>
      <c r="R1634" s="8" t="str">
        <f t="shared" si="183"/>
        <v>rock</v>
      </c>
      <c r="S1634" s="14">
        <f t="shared" si="180"/>
        <v>40750.340902777774</v>
      </c>
      <c r="T1634" s="14">
        <f t="shared" si="181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8"/>
        <v>1</v>
      </c>
      <c r="P1635" s="9">
        <f t="shared" si="179"/>
        <v>172.41379310344828</v>
      </c>
      <c r="Q1635" s="8" t="str">
        <f t="shared" si="182"/>
        <v>music</v>
      </c>
      <c r="R1635" s="8" t="str">
        <f t="shared" si="183"/>
        <v>rock</v>
      </c>
      <c r="S1635" s="14">
        <f t="shared" si="180"/>
        <v>40896.883750000001</v>
      </c>
      <c r="T1635" s="14">
        <f t="shared" si="18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8"/>
        <v>1.0049999999999999</v>
      </c>
      <c r="P1636" s="9">
        <f t="shared" si="179"/>
        <v>62.8125</v>
      </c>
      <c r="Q1636" s="8" t="str">
        <f t="shared" si="182"/>
        <v>music</v>
      </c>
      <c r="R1636" s="8" t="str">
        <f t="shared" si="183"/>
        <v>rock</v>
      </c>
      <c r="S1636" s="14">
        <f t="shared" si="180"/>
        <v>40658.189826388887</v>
      </c>
      <c r="T1636" s="14">
        <f t="shared" si="18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8"/>
        <v>1.2529999999999999</v>
      </c>
      <c r="P1637" s="9">
        <f t="shared" si="179"/>
        <v>67.729729729729726</v>
      </c>
      <c r="Q1637" s="8" t="str">
        <f t="shared" si="182"/>
        <v>music</v>
      </c>
      <c r="R1637" s="8" t="str">
        <f t="shared" si="183"/>
        <v>rock</v>
      </c>
      <c r="S1637" s="14">
        <f t="shared" si="180"/>
        <v>42502.868761574078</v>
      </c>
      <c r="T1637" s="14">
        <f t="shared" si="18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8"/>
        <v>1.0355555555555556</v>
      </c>
      <c r="P1638" s="9">
        <f t="shared" si="179"/>
        <v>53.5632183908046</v>
      </c>
      <c r="Q1638" s="8" t="str">
        <f t="shared" si="182"/>
        <v>music</v>
      </c>
      <c r="R1638" s="8" t="str">
        <f t="shared" si="183"/>
        <v>rock</v>
      </c>
      <c r="S1638" s="14">
        <f t="shared" si="180"/>
        <v>40663.08666666667</v>
      </c>
      <c r="T1638" s="14">
        <f t="shared" si="18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8"/>
        <v>1.038</v>
      </c>
      <c r="P1639" s="9">
        <f t="shared" si="179"/>
        <v>34.6</v>
      </c>
      <c r="Q1639" s="8" t="str">
        <f t="shared" si="182"/>
        <v>music</v>
      </c>
      <c r="R1639" s="8" t="str">
        <f t="shared" si="183"/>
        <v>rock</v>
      </c>
      <c r="S1639" s="14">
        <f t="shared" si="180"/>
        <v>40122.751620370371</v>
      </c>
      <c r="T1639" s="14">
        <f t="shared" si="18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8"/>
        <v>1.05</v>
      </c>
      <c r="P1640" s="9">
        <f t="shared" si="179"/>
        <v>38.888888888888886</v>
      </c>
      <c r="Q1640" s="8" t="str">
        <f t="shared" si="182"/>
        <v>music</v>
      </c>
      <c r="R1640" s="8" t="str">
        <f t="shared" si="183"/>
        <v>rock</v>
      </c>
      <c r="S1640" s="14">
        <f t="shared" si="180"/>
        <v>41288.68712962963</v>
      </c>
      <c r="T1640" s="14">
        <f t="shared" si="18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8"/>
        <v>1</v>
      </c>
      <c r="P1641" s="9">
        <f t="shared" si="179"/>
        <v>94.736842105263165</v>
      </c>
      <c r="Q1641" s="8" t="str">
        <f t="shared" si="182"/>
        <v>music</v>
      </c>
      <c r="R1641" s="8" t="str">
        <f t="shared" si="183"/>
        <v>rock</v>
      </c>
      <c r="S1641" s="14">
        <f t="shared" si="180"/>
        <v>40941.652372685188</v>
      </c>
      <c r="T1641" s="14">
        <f t="shared" si="18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8"/>
        <v>1.6986000000000001</v>
      </c>
      <c r="P1642" s="9">
        <f t="shared" si="179"/>
        <v>39.967058823529413</v>
      </c>
      <c r="Q1642" s="8" t="str">
        <f t="shared" si="182"/>
        <v>music</v>
      </c>
      <c r="R1642" s="8" t="str">
        <f t="shared" si="183"/>
        <v>rock</v>
      </c>
      <c r="S1642" s="14">
        <f t="shared" si="180"/>
        <v>40379.23096064815</v>
      </c>
      <c r="T1642" s="14">
        <f t="shared" si="18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8"/>
        <v>1.014</v>
      </c>
      <c r="P1643" s="9">
        <f t="shared" si="179"/>
        <v>97.5</v>
      </c>
      <c r="Q1643" s="8" t="str">
        <f t="shared" si="182"/>
        <v>music</v>
      </c>
      <c r="R1643" s="8" t="str">
        <f>RIGHT(N1643,3)</f>
        <v>pop</v>
      </c>
      <c r="S1643" s="14">
        <f t="shared" si="180"/>
        <v>41962.596574074079</v>
      </c>
      <c r="T1643" s="14">
        <f t="shared" si="18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8"/>
        <v>1</v>
      </c>
      <c r="P1644" s="9">
        <f t="shared" si="179"/>
        <v>42.857142857142854</v>
      </c>
      <c r="Q1644" s="8" t="str">
        <f t="shared" si="182"/>
        <v>music</v>
      </c>
      <c r="R1644" s="8" t="str">
        <f t="shared" ref="R1644:R1682" si="184">RIGHT(N1644,3)</f>
        <v>pop</v>
      </c>
      <c r="S1644" s="14">
        <f t="shared" si="180"/>
        <v>40688.024618055555</v>
      </c>
      <c r="T1644" s="14">
        <f t="shared" si="18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8"/>
        <v>1.2470000000000001</v>
      </c>
      <c r="P1645" s="9">
        <f t="shared" si="179"/>
        <v>168.51351351351352</v>
      </c>
      <c r="Q1645" s="8" t="str">
        <f t="shared" si="182"/>
        <v>music</v>
      </c>
      <c r="R1645" s="8" t="str">
        <f t="shared" si="184"/>
        <v>pop</v>
      </c>
      <c r="S1645" s="14">
        <f t="shared" si="180"/>
        <v>41146.824212962965</v>
      </c>
      <c r="T1645" s="14">
        <f t="shared" si="18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8"/>
        <v>1.095</v>
      </c>
      <c r="P1646" s="9">
        <f t="shared" si="179"/>
        <v>85.546875</v>
      </c>
      <c r="Q1646" s="8" t="str">
        <f t="shared" si="182"/>
        <v>music</v>
      </c>
      <c r="R1646" s="8" t="str">
        <f t="shared" si="184"/>
        <v>pop</v>
      </c>
      <c r="S1646" s="14">
        <f t="shared" si="180"/>
        <v>41175.05972222222</v>
      </c>
      <c r="T1646" s="14">
        <f t="shared" si="18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8"/>
        <v>1.1080000000000001</v>
      </c>
      <c r="P1647" s="9">
        <f t="shared" si="179"/>
        <v>554</v>
      </c>
      <c r="Q1647" s="8" t="str">
        <f t="shared" si="182"/>
        <v>music</v>
      </c>
      <c r="R1647" s="8" t="str">
        <f t="shared" si="184"/>
        <v>pop</v>
      </c>
      <c r="S1647" s="14">
        <f t="shared" si="180"/>
        <v>41521.617361111108</v>
      </c>
      <c r="T1647" s="14">
        <f t="shared" si="18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8"/>
        <v>1.1020000000000001</v>
      </c>
      <c r="P1648" s="9">
        <f t="shared" si="179"/>
        <v>26.554216867469879</v>
      </c>
      <c r="Q1648" s="8" t="str">
        <f t="shared" si="182"/>
        <v>music</v>
      </c>
      <c r="R1648" s="8" t="str">
        <f t="shared" si="184"/>
        <v>pop</v>
      </c>
      <c r="S1648" s="14">
        <f t="shared" si="180"/>
        <v>41833.450266203705</v>
      </c>
      <c r="T1648" s="14">
        <f t="shared" si="18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8"/>
        <v>1.0471999999999999</v>
      </c>
      <c r="P1649" s="9">
        <f t="shared" si="179"/>
        <v>113.82608695652173</v>
      </c>
      <c r="Q1649" s="8" t="str">
        <f t="shared" si="182"/>
        <v>music</v>
      </c>
      <c r="R1649" s="8" t="str">
        <f t="shared" si="184"/>
        <v>pop</v>
      </c>
      <c r="S1649" s="14">
        <f t="shared" si="180"/>
        <v>41039.409456018519</v>
      </c>
      <c r="T1649" s="14">
        <f t="shared" si="18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8"/>
        <v>1.2526086956521738</v>
      </c>
      <c r="P1650" s="9">
        <f t="shared" si="179"/>
        <v>32.011111111111113</v>
      </c>
      <c r="Q1650" s="8" t="str">
        <f t="shared" si="182"/>
        <v>music</v>
      </c>
      <c r="R1650" s="8" t="str">
        <f t="shared" si="184"/>
        <v>pop</v>
      </c>
      <c r="S1650" s="14">
        <f t="shared" si="180"/>
        <v>40592.704652777778</v>
      </c>
      <c r="T1650" s="14">
        <f t="shared" si="18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8"/>
        <v>1.0058763157894737</v>
      </c>
      <c r="P1651" s="9">
        <f t="shared" si="179"/>
        <v>47.189259259259259</v>
      </c>
      <c r="Q1651" s="8" t="str">
        <f t="shared" si="182"/>
        <v>music</v>
      </c>
      <c r="R1651" s="8" t="str">
        <f t="shared" si="184"/>
        <v>pop</v>
      </c>
      <c r="S1651" s="14">
        <f t="shared" si="180"/>
        <v>41737.684664351851</v>
      </c>
      <c r="T1651" s="14">
        <f t="shared" si="18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8"/>
        <v>1.4155</v>
      </c>
      <c r="P1652" s="9">
        <f t="shared" si="179"/>
        <v>88.46875</v>
      </c>
      <c r="Q1652" s="8" t="str">
        <f t="shared" si="182"/>
        <v>music</v>
      </c>
      <c r="R1652" s="8" t="str">
        <f t="shared" si="184"/>
        <v>pop</v>
      </c>
      <c r="S1652" s="14">
        <f t="shared" si="180"/>
        <v>41526.435613425929</v>
      </c>
      <c r="T1652" s="14">
        <f t="shared" si="18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8"/>
        <v>1.0075000000000001</v>
      </c>
      <c r="P1653" s="9">
        <f t="shared" si="179"/>
        <v>100.75</v>
      </c>
      <c r="Q1653" s="8" t="str">
        <f t="shared" si="182"/>
        <v>music</v>
      </c>
      <c r="R1653" s="8" t="str">
        <f t="shared" si="184"/>
        <v>pop</v>
      </c>
      <c r="S1653" s="14">
        <f t="shared" si="180"/>
        <v>40625.900694444441</v>
      </c>
      <c r="T1653" s="14">
        <f t="shared" si="18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8"/>
        <v>1.0066666666666666</v>
      </c>
      <c r="P1654" s="9">
        <f t="shared" si="179"/>
        <v>64.714285714285708</v>
      </c>
      <c r="Q1654" s="8" t="str">
        <f t="shared" si="182"/>
        <v>music</v>
      </c>
      <c r="R1654" s="8" t="str">
        <f t="shared" si="184"/>
        <v>pop</v>
      </c>
      <c r="S1654" s="14">
        <f t="shared" si="180"/>
        <v>41572.492974537039</v>
      </c>
      <c r="T1654" s="14">
        <f t="shared" si="18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8"/>
        <v>1.7423040000000001</v>
      </c>
      <c r="P1655" s="9">
        <f t="shared" si="179"/>
        <v>51.854285714285716</v>
      </c>
      <c r="Q1655" s="8" t="str">
        <f t="shared" si="182"/>
        <v>music</v>
      </c>
      <c r="R1655" s="8" t="str">
        <f t="shared" si="184"/>
        <v>pop</v>
      </c>
      <c r="S1655" s="14">
        <f t="shared" si="180"/>
        <v>40626.834444444445</v>
      </c>
      <c r="T1655" s="14">
        <f t="shared" si="18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8"/>
        <v>1.199090909090909</v>
      </c>
      <c r="P1656" s="9">
        <f t="shared" si="179"/>
        <v>38.794117647058826</v>
      </c>
      <c r="Q1656" s="8" t="str">
        <f t="shared" si="182"/>
        <v>music</v>
      </c>
      <c r="R1656" s="8" t="str">
        <f t="shared" si="184"/>
        <v>pop</v>
      </c>
      <c r="S1656" s="14">
        <f t="shared" si="180"/>
        <v>40987.890740740739</v>
      </c>
      <c r="T1656" s="14">
        <f t="shared" si="18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8"/>
        <v>1.4286666666666668</v>
      </c>
      <c r="P1657" s="9">
        <f t="shared" si="179"/>
        <v>44.645833333333336</v>
      </c>
      <c r="Q1657" s="8" t="str">
        <f t="shared" si="182"/>
        <v>music</v>
      </c>
      <c r="R1657" s="8" t="str">
        <f t="shared" si="184"/>
        <v>pop</v>
      </c>
      <c r="S1657" s="14">
        <f t="shared" si="180"/>
        <v>40974.791898148149</v>
      </c>
      <c r="T1657" s="14">
        <f t="shared" si="18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8"/>
        <v>1.0033493333333334</v>
      </c>
      <c r="P1658" s="9">
        <f t="shared" si="179"/>
        <v>156.77333333333334</v>
      </c>
      <c r="Q1658" s="8" t="str">
        <f t="shared" si="182"/>
        <v>music</v>
      </c>
      <c r="R1658" s="8" t="str">
        <f t="shared" si="184"/>
        <v>pop</v>
      </c>
      <c r="S1658" s="14">
        <f t="shared" si="180"/>
        <v>41226.928842592592</v>
      </c>
      <c r="T1658" s="14">
        <f t="shared" si="18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8"/>
        <v>1.0493380000000001</v>
      </c>
      <c r="P1659" s="9">
        <f t="shared" si="179"/>
        <v>118.70339366515837</v>
      </c>
      <c r="Q1659" s="8" t="str">
        <f t="shared" si="182"/>
        <v>music</v>
      </c>
      <c r="R1659" s="8" t="str">
        <f t="shared" si="184"/>
        <v>pop</v>
      </c>
      <c r="S1659" s="14">
        <f t="shared" si="180"/>
        <v>41023.782037037039</v>
      </c>
      <c r="T1659" s="14">
        <f t="shared" si="18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8"/>
        <v>1.3223333333333334</v>
      </c>
      <c r="P1660" s="9">
        <f t="shared" si="179"/>
        <v>74.149532710280369</v>
      </c>
      <c r="Q1660" s="8" t="str">
        <f t="shared" si="182"/>
        <v>music</v>
      </c>
      <c r="R1660" s="8" t="str">
        <f t="shared" si="184"/>
        <v>pop</v>
      </c>
      <c r="S1660" s="14">
        <f t="shared" si="180"/>
        <v>41223.22184027778</v>
      </c>
      <c r="T1660" s="14">
        <f t="shared" si="18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8"/>
        <v>1.1279999999999999</v>
      </c>
      <c r="P1661" s="9">
        <f t="shared" si="179"/>
        <v>12.533333333333333</v>
      </c>
      <c r="Q1661" s="8" t="str">
        <f t="shared" si="182"/>
        <v>music</v>
      </c>
      <c r="R1661" s="8" t="str">
        <f t="shared" si="184"/>
        <v>pop</v>
      </c>
      <c r="S1661" s="14">
        <f t="shared" si="180"/>
        <v>41596.913437499999</v>
      </c>
      <c r="T1661" s="14">
        <f t="shared" si="18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8"/>
        <v>12.5375</v>
      </c>
      <c r="P1662" s="9">
        <f t="shared" si="179"/>
        <v>27.861111111111111</v>
      </c>
      <c r="Q1662" s="8" t="str">
        <f t="shared" si="182"/>
        <v>music</v>
      </c>
      <c r="R1662" s="8" t="str">
        <f t="shared" si="184"/>
        <v>pop</v>
      </c>
      <c r="S1662" s="14">
        <f t="shared" si="180"/>
        <v>42459.693865740745</v>
      </c>
      <c r="T1662" s="14">
        <f t="shared" si="18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8"/>
        <v>1.0250632911392406</v>
      </c>
      <c r="P1663" s="9">
        <f t="shared" si="179"/>
        <v>80.178217821782184</v>
      </c>
      <c r="Q1663" s="8" t="str">
        <f t="shared" si="182"/>
        <v>music</v>
      </c>
      <c r="R1663" s="8" t="str">
        <f t="shared" si="184"/>
        <v>pop</v>
      </c>
      <c r="S1663" s="14">
        <f t="shared" si="180"/>
        <v>42343.998043981483</v>
      </c>
      <c r="T1663" s="14">
        <f t="shared" si="18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8"/>
        <v>1.026375</v>
      </c>
      <c r="P1664" s="9">
        <f t="shared" si="179"/>
        <v>132.43548387096774</v>
      </c>
      <c r="Q1664" s="8" t="str">
        <f t="shared" si="182"/>
        <v>music</v>
      </c>
      <c r="R1664" s="8" t="str">
        <f t="shared" si="184"/>
        <v>pop</v>
      </c>
      <c r="S1664" s="14">
        <f t="shared" si="180"/>
        <v>40848.198333333334</v>
      </c>
      <c r="T1664" s="14">
        <f t="shared" si="18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8"/>
        <v>1.08</v>
      </c>
      <c r="P1665" s="9">
        <f t="shared" si="179"/>
        <v>33.75</v>
      </c>
      <c r="Q1665" s="8" t="str">
        <f t="shared" si="182"/>
        <v>music</v>
      </c>
      <c r="R1665" s="8" t="str">
        <f t="shared" si="184"/>
        <v>pop</v>
      </c>
      <c r="S1665" s="14">
        <f t="shared" si="180"/>
        <v>42006.02207175926</v>
      </c>
      <c r="T1665" s="14">
        <f t="shared" si="18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8"/>
        <v>1.2240879999999998</v>
      </c>
      <c r="P1666" s="9">
        <f t="shared" si="179"/>
        <v>34.384494382022467</v>
      </c>
      <c r="Q1666" s="8" t="str">
        <f t="shared" si="182"/>
        <v>music</v>
      </c>
      <c r="R1666" s="8" t="str">
        <f t="shared" si="184"/>
        <v>pop</v>
      </c>
      <c r="S1666" s="14">
        <f t="shared" si="180"/>
        <v>40939.761782407404</v>
      </c>
      <c r="T1666" s="14">
        <f t="shared" si="181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5">E1667/D1667</f>
        <v>1.1945714285714286</v>
      </c>
      <c r="P1667" s="9">
        <f t="shared" ref="P1667:P1730" si="186">IFERROR(E1667/L1667, 0)</f>
        <v>44.956989247311824</v>
      </c>
      <c r="Q1667" s="8" t="str">
        <f t="shared" si="182"/>
        <v>music</v>
      </c>
      <c r="R1667" s="8" t="str">
        <f t="shared" si="184"/>
        <v>pop</v>
      </c>
      <c r="S1667" s="14">
        <f t="shared" ref="S1667:S1730" si="187">(((J1667/60)/60)/24)+DATE(1970,1,1)</f>
        <v>40564.649456018517</v>
      </c>
      <c r="T1667" s="14">
        <f t="shared" ref="T1667:T1730" si="188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5"/>
        <v>1.6088</v>
      </c>
      <c r="P1668" s="9">
        <f t="shared" si="186"/>
        <v>41.04081632653061</v>
      </c>
      <c r="Q1668" s="8" t="str">
        <f t="shared" ref="Q1668:Q1731" si="189">LEFT(N1668,5)</f>
        <v>music</v>
      </c>
      <c r="R1668" s="8" t="str">
        <f t="shared" si="184"/>
        <v>pop</v>
      </c>
      <c r="S1668" s="14">
        <f t="shared" si="187"/>
        <v>41331.253159722226</v>
      </c>
      <c r="T1668" s="14">
        <f t="shared" si="18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5"/>
        <v>1.2685294117647059</v>
      </c>
      <c r="P1669" s="9">
        <f t="shared" si="186"/>
        <v>52.597560975609753</v>
      </c>
      <c r="Q1669" s="8" t="str">
        <f t="shared" si="189"/>
        <v>music</v>
      </c>
      <c r="R1669" s="8" t="str">
        <f t="shared" si="184"/>
        <v>pop</v>
      </c>
      <c r="S1669" s="14">
        <f t="shared" si="187"/>
        <v>41682.0705787037</v>
      </c>
      <c r="T1669" s="14">
        <f t="shared" si="188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5"/>
        <v>1.026375</v>
      </c>
      <c r="P1670" s="9">
        <f t="shared" si="186"/>
        <v>70.784482758620683</v>
      </c>
      <c r="Q1670" s="8" t="str">
        <f t="shared" si="189"/>
        <v>music</v>
      </c>
      <c r="R1670" s="8" t="str">
        <f t="shared" si="184"/>
        <v>pop</v>
      </c>
      <c r="S1670" s="14">
        <f t="shared" si="187"/>
        <v>40845.14975694444</v>
      </c>
      <c r="T1670" s="14">
        <f t="shared" si="188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5"/>
        <v>1.3975</v>
      </c>
      <c r="P1671" s="9">
        <f t="shared" si="186"/>
        <v>53.75</v>
      </c>
      <c r="Q1671" s="8" t="str">
        <f t="shared" si="189"/>
        <v>music</v>
      </c>
      <c r="R1671" s="8" t="str">
        <f t="shared" si="184"/>
        <v>pop</v>
      </c>
      <c r="S1671" s="14">
        <f t="shared" si="187"/>
        <v>42461.885138888887</v>
      </c>
      <c r="T1671" s="14">
        <f t="shared" si="18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5"/>
        <v>1.026</v>
      </c>
      <c r="P1672" s="9">
        <f t="shared" si="186"/>
        <v>44.608695652173914</v>
      </c>
      <c r="Q1672" s="8" t="str">
        <f t="shared" si="189"/>
        <v>music</v>
      </c>
      <c r="R1672" s="8" t="str">
        <f t="shared" si="184"/>
        <v>pop</v>
      </c>
      <c r="S1672" s="14">
        <f t="shared" si="187"/>
        <v>40313.930543981485</v>
      </c>
      <c r="T1672" s="14">
        <f t="shared" si="18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5"/>
        <v>1.0067349999999999</v>
      </c>
      <c r="P1673" s="9">
        <f t="shared" si="186"/>
        <v>26.148961038961041</v>
      </c>
      <c r="Q1673" s="8" t="str">
        <f t="shared" si="189"/>
        <v>music</v>
      </c>
      <c r="R1673" s="8" t="str">
        <f t="shared" si="184"/>
        <v>pop</v>
      </c>
      <c r="S1673" s="14">
        <f t="shared" si="187"/>
        <v>42553.54414351852</v>
      </c>
      <c r="T1673" s="14">
        <f t="shared" si="188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5"/>
        <v>1.1294117647058823</v>
      </c>
      <c r="P1674" s="9">
        <f t="shared" si="186"/>
        <v>39.183673469387756</v>
      </c>
      <c r="Q1674" s="8" t="str">
        <f t="shared" si="189"/>
        <v>music</v>
      </c>
      <c r="R1674" s="8" t="str">
        <f t="shared" si="184"/>
        <v>pop</v>
      </c>
      <c r="S1674" s="14">
        <f t="shared" si="187"/>
        <v>41034.656597222223</v>
      </c>
      <c r="T1674" s="14">
        <f t="shared" si="18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5"/>
        <v>1.2809523809523808</v>
      </c>
      <c r="P1675" s="9">
        <f t="shared" si="186"/>
        <v>45.593220338983052</v>
      </c>
      <c r="Q1675" s="8" t="str">
        <f t="shared" si="189"/>
        <v>music</v>
      </c>
      <c r="R1675" s="8" t="str">
        <f t="shared" si="184"/>
        <v>pop</v>
      </c>
      <c r="S1675" s="14">
        <f t="shared" si="187"/>
        <v>42039.878379629634</v>
      </c>
      <c r="T1675" s="14">
        <f t="shared" si="188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5"/>
        <v>2.0169999999999999</v>
      </c>
      <c r="P1676" s="9">
        <f t="shared" si="186"/>
        <v>89.247787610619469</v>
      </c>
      <c r="Q1676" s="8" t="str">
        <f t="shared" si="189"/>
        <v>music</v>
      </c>
      <c r="R1676" s="8" t="str">
        <f t="shared" si="184"/>
        <v>pop</v>
      </c>
      <c r="S1676" s="14">
        <f t="shared" si="187"/>
        <v>42569.605393518519</v>
      </c>
      <c r="T1676" s="14">
        <f t="shared" si="18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5"/>
        <v>1.37416</v>
      </c>
      <c r="P1677" s="9">
        <f t="shared" si="186"/>
        <v>40.416470588235299</v>
      </c>
      <c r="Q1677" s="8" t="str">
        <f t="shared" si="189"/>
        <v>music</v>
      </c>
      <c r="R1677" s="8" t="str">
        <f t="shared" si="184"/>
        <v>pop</v>
      </c>
      <c r="S1677" s="14">
        <f t="shared" si="187"/>
        <v>40802.733101851853</v>
      </c>
      <c r="T1677" s="14">
        <f t="shared" si="188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5"/>
        <v>1.1533333333333333</v>
      </c>
      <c r="P1678" s="9">
        <f t="shared" si="186"/>
        <v>82.38095238095238</v>
      </c>
      <c r="Q1678" s="8" t="str">
        <f t="shared" si="189"/>
        <v>music</v>
      </c>
      <c r="R1678" s="8" t="str">
        <f t="shared" si="184"/>
        <v>pop</v>
      </c>
      <c r="S1678" s="14">
        <f t="shared" si="187"/>
        <v>40973.72623842593</v>
      </c>
      <c r="T1678" s="14">
        <f t="shared" si="18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5"/>
        <v>1.1166666666666667</v>
      </c>
      <c r="P1679" s="9">
        <f t="shared" si="186"/>
        <v>159.52380952380952</v>
      </c>
      <c r="Q1679" s="8" t="str">
        <f t="shared" si="189"/>
        <v>music</v>
      </c>
      <c r="R1679" s="8" t="str">
        <f t="shared" si="184"/>
        <v>pop</v>
      </c>
      <c r="S1679" s="14">
        <f t="shared" si="187"/>
        <v>42416.407129629632</v>
      </c>
      <c r="T1679" s="14">
        <f t="shared" si="188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5"/>
        <v>1.1839999999999999</v>
      </c>
      <c r="P1680" s="9">
        <f t="shared" si="186"/>
        <v>36.244897959183675</v>
      </c>
      <c r="Q1680" s="8" t="str">
        <f t="shared" si="189"/>
        <v>music</v>
      </c>
      <c r="R1680" s="8" t="str">
        <f t="shared" si="184"/>
        <v>pop</v>
      </c>
      <c r="S1680" s="14">
        <f t="shared" si="187"/>
        <v>41662.854988425926</v>
      </c>
      <c r="T1680" s="14">
        <f t="shared" si="18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5"/>
        <v>1.75</v>
      </c>
      <c r="P1681" s="9">
        <f t="shared" si="186"/>
        <v>62.5</v>
      </c>
      <c r="Q1681" s="8" t="str">
        <f t="shared" si="189"/>
        <v>music</v>
      </c>
      <c r="R1681" s="8" t="str">
        <f t="shared" si="184"/>
        <v>pop</v>
      </c>
      <c r="S1681" s="14">
        <f t="shared" si="187"/>
        <v>40723.068807870368</v>
      </c>
      <c r="T1681" s="14">
        <f t="shared" si="18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5"/>
        <v>1.175</v>
      </c>
      <c r="P1682" s="9">
        <f t="shared" si="186"/>
        <v>47</v>
      </c>
      <c r="Q1682" s="8" t="str">
        <f t="shared" si="189"/>
        <v>music</v>
      </c>
      <c r="R1682" s="8" t="str">
        <f t="shared" si="184"/>
        <v>pop</v>
      </c>
      <c r="S1682" s="14">
        <f t="shared" si="187"/>
        <v>41802.757719907408</v>
      </c>
      <c r="T1682" s="14">
        <f t="shared" si="188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5"/>
        <v>1.0142212307692309</v>
      </c>
      <c r="P1683" s="9">
        <f t="shared" si="186"/>
        <v>74.575090497737563</v>
      </c>
      <c r="Q1683" s="8" t="str">
        <f t="shared" si="189"/>
        <v>music</v>
      </c>
      <c r="R1683" s="8" t="str">
        <f>RIGHT(N1683,5)</f>
        <v>faith</v>
      </c>
      <c r="S1683" s="14">
        <f t="shared" si="187"/>
        <v>42774.121342592596</v>
      </c>
      <c r="T1683" s="14">
        <f t="shared" si="188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5"/>
        <v>0</v>
      </c>
      <c r="P1684" s="9">
        <f t="shared" si="186"/>
        <v>0</v>
      </c>
      <c r="Q1684" s="8" t="str">
        <f t="shared" si="189"/>
        <v>music</v>
      </c>
      <c r="R1684" s="8" t="str">
        <f t="shared" ref="R1684:R1742" si="190">RIGHT(N1684,5)</f>
        <v>faith</v>
      </c>
      <c r="S1684" s="14">
        <f t="shared" si="187"/>
        <v>42779.21365740741</v>
      </c>
      <c r="T1684" s="14">
        <f t="shared" si="18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5"/>
        <v>0.21714285714285714</v>
      </c>
      <c r="P1685" s="9">
        <f t="shared" si="186"/>
        <v>76</v>
      </c>
      <c r="Q1685" s="8" t="str">
        <f t="shared" si="189"/>
        <v>music</v>
      </c>
      <c r="R1685" s="8" t="str">
        <f t="shared" si="190"/>
        <v>faith</v>
      </c>
      <c r="S1685" s="14">
        <f t="shared" si="187"/>
        <v>42808.781689814816</v>
      </c>
      <c r="T1685" s="14">
        <f t="shared" si="18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5"/>
        <v>1.0912500000000001</v>
      </c>
      <c r="P1686" s="9">
        <f t="shared" si="186"/>
        <v>86.43564356435644</v>
      </c>
      <c r="Q1686" s="8" t="str">
        <f t="shared" si="189"/>
        <v>music</v>
      </c>
      <c r="R1686" s="8" t="str">
        <f t="shared" si="190"/>
        <v>faith</v>
      </c>
      <c r="S1686" s="14">
        <f t="shared" si="187"/>
        <v>42783.815289351856</v>
      </c>
      <c r="T1686" s="14">
        <f t="shared" si="188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5"/>
        <v>1.0285714285714285</v>
      </c>
      <c r="P1687" s="9">
        <f t="shared" si="186"/>
        <v>24</v>
      </c>
      <c r="Q1687" s="8" t="str">
        <f t="shared" si="189"/>
        <v>music</v>
      </c>
      <c r="R1687" s="8" t="str">
        <f t="shared" si="190"/>
        <v>faith</v>
      </c>
      <c r="S1687" s="14">
        <f t="shared" si="187"/>
        <v>42788.2502662037</v>
      </c>
      <c r="T1687" s="14">
        <f t="shared" si="188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5"/>
        <v>3.5999999999999999E-3</v>
      </c>
      <c r="P1688" s="9">
        <f t="shared" si="186"/>
        <v>18</v>
      </c>
      <c r="Q1688" s="8" t="str">
        <f t="shared" si="189"/>
        <v>music</v>
      </c>
      <c r="R1688" s="8" t="str">
        <f t="shared" si="190"/>
        <v>faith</v>
      </c>
      <c r="S1688" s="14">
        <f t="shared" si="187"/>
        <v>42792.843969907408</v>
      </c>
      <c r="T1688" s="14">
        <f t="shared" si="188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5"/>
        <v>0.3125</v>
      </c>
      <c r="P1689" s="9">
        <f t="shared" si="186"/>
        <v>80.128205128205124</v>
      </c>
      <c r="Q1689" s="8" t="str">
        <f t="shared" si="189"/>
        <v>music</v>
      </c>
      <c r="R1689" s="8" t="str">
        <f t="shared" si="190"/>
        <v>faith</v>
      </c>
      <c r="S1689" s="14">
        <f t="shared" si="187"/>
        <v>42802.046817129631</v>
      </c>
      <c r="T1689" s="14">
        <f t="shared" si="188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5"/>
        <v>0.443</v>
      </c>
      <c r="P1690" s="9">
        <f t="shared" si="186"/>
        <v>253.14285714285714</v>
      </c>
      <c r="Q1690" s="8" t="str">
        <f t="shared" si="189"/>
        <v>music</v>
      </c>
      <c r="R1690" s="8" t="str">
        <f t="shared" si="190"/>
        <v>faith</v>
      </c>
      <c r="S1690" s="14">
        <f t="shared" si="187"/>
        <v>42804.534652777773</v>
      </c>
      <c r="T1690" s="14">
        <f t="shared" si="188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5"/>
        <v>1</v>
      </c>
      <c r="P1691" s="9">
        <f t="shared" si="186"/>
        <v>171.42857142857142</v>
      </c>
      <c r="Q1691" s="8" t="str">
        <f t="shared" si="189"/>
        <v>music</v>
      </c>
      <c r="R1691" s="8" t="str">
        <f t="shared" si="190"/>
        <v>faith</v>
      </c>
      <c r="S1691" s="14">
        <f t="shared" si="187"/>
        <v>42780.942476851851</v>
      </c>
      <c r="T1691" s="14">
        <f t="shared" si="18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5"/>
        <v>0.254</v>
      </c>
      <c r="P1692" s="9">
        <f t="shared" si="186"/>
        <v>57.727272727272727</v>
      </c>
      <c r="Q1692" s="8" t="str">
        <f t="shared" si="189"/>
        <v>music</v>
      </c>
      <c r="R1692" s="8" t="str">
        <f t="shared" si="190"/>
        <v>faith</v>
      </c>
      <c r="S1692" s="14">
        <f t="shared" si="187"/>
        <v>42801.43104166667</v>
      </c>
      <c r="T1692" s="14">
        <f t="shared" si="188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5"/>
        <v>0.33473333333333333</v>
      </c>
      <c r="P1693" s="9">
        <f t="shared" si="186"/>
        <v>264.26315789473682</v>
      </c>
      <c r="Q1693" s="8" t="str">
        <f t="shared" si="189"/>
        <v>music</v>
      </c>
      <c r="R1693" s="8" t="str">
        <f t="shared" si="190"/>
        <v>faith</v>
      </c>
      <c r="S1693" s="14">
        <f t="shared" si="187"/>
        <v>42795.701481481476</v>
      </c>
      <c r="T1693" s="14">
        <f t="shared" si="18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5"/>
        <v>0.47799999999999998</v>
      </c>
      <c r="P1694" s="9">
        <f t="shared" si="186"/>
        <v>159.33333333333334</v>
      </c>
      <c r="Q1694" s="8" t="str">
        <f t="shared" si="189"/>
        <v>music</v>
      </c>
      <c r="R1694" s="8" t="str">
        <f t="shared" si="190"/>
        <v>faith</v>
      </c>
      <c r="S1694" s="14">
        <f t="shared" si="187"/>
        <v>42788.151238425926</v>
      </c>
      <c r="T1694" s="14">
        <f t="shared" si="188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5"/>
        <v>9.3333333333333338E-2</v>
      </c>
      <c r="P1695" s="9">
        <f t="shared" si="186"/>
        <v>35</v>
      </c>
      <c r="Q1695" s="8" t="str">
        <f t="shared" si="189"/>
        <v>music</v>
      </c>
      <c r="R1695" s="8" t="str">
        <f t="shared" si="190"/>
        <v>faith</v>
      </c>
      <c r="S1695" s="14">
        <f t="shared" si="187"/>
        <v>42803.920277777783</v>
      </c>
      <c r="T1695" s="14">
        <f t="shared" si="188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5"/>
        <v>5.0000000000000001E-4</v>
      </c>
      <c r="P1696" s="9">
        <f t="shared" si="186"/>
        <v>5</v>
      </c>
      <c r="Q1696" s="8" t="str">
        <f t="shared" si="189"/>
        <v>music</v>
      </c>
      <c r="R1696" s="8" t="str">
        <f t="shared" si="190"/>
        <v>faith</v>
      </c>
      <c r="S1696" s="14">
        <f t="shared" si="187"/>
        <v>42791.669837962967</v>
      </c>
      <c r="T1696" s="14">
        <f t="shared" si="188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5"/>
        <v>0.11708333333333333</v>
      </c>
      <c r="P1697" s="9">
        <f t="shared" si="186"/>
        <v>61.086956521739133</v>
      </c>
      <c r="Q1697" s="8" t="str">
        <f t="shared" si="189"/>
        <v>music</v>
      </c>
      <c r="R1697" s="8" t="str">
        <f t="shared" si="190"/>
        <v>faith</v>
      </c>
      <c r="S1697" s="14">
        <f t="shared" si="187"/>
        <v>42801.031412037039</v>
      </c>
      <c r="T1697" s="14">
        <f t="shared" si="188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5"/>
        <v>0</v>
      </c>
      <c r="P1698" s="9">
        <f t="shared" si="186"/>
        <v>0</v>
      </c>
      <c r="Q1698" s="8" t="str">
        <f t="shared" si="189"/>
        <v>music</v>
      </c>
      <c r="R1698" s="8" t="str">
        <f t="shared" si="190"/>
        <v>faith</v>
      </c>
      <c r="S1698" s="14">
        <f t="shared" si="187"/>
        <v>42796.069571759261</v>
      </c>
      <c r="T1698" s="14">
        <f t="shared" si="18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5"/>
        <v>0.20208000000000001</v>
      </c>
      <c r="P1699" s="9">
        <f t="shared" si="186"/>
        <v>114.81818181818181</v>
      </c>
      <c r="Q1699" s="8" t="str">
        <f t="shared" si="189"/>
        <v>music</v>
      </c>
      <c r="R1699" s="8" t="str">
        <f t="shared" si="190"/>
        <v>faith</v>
      </c>
      <c r="S1699" s="14">
        <f t="shared" si="187"/>
        <v>42805.032962962956</v>
      </c>
      <c r="T1699" s="14">
        <f t="shared" si="18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5"/>
        <v>0</v>
      </c>
      <c r="P1700" s="9">
        <f t="shared" si="186"/>
        <v>0</v>
      </c>
      <c r="Q1700" s="8" t="str">
        <f t="shared" si="189"/>
        <v>music</v>
      </c>
      <c r="R1700" s="8" t="str">
        <f t="shared" si="190"/>
        <v>faith</v>
      </c>
      <c r="S1700" s="14">
        <f t="shared" si="187"/>
        <v>42796.207870370374</v>
      </c>
      <c r="T1700" s="14">
        <f t="shared" si="188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5"/>
        <v>4.2311459353574929E-2</v>
      </c>
      <c r="P1701" s="9">
        <f t="shared" si="186"/>
        <v>54</v>
      </c>
      <c r="Q1701" s="8" t="str">
        <f t="shared" si="189"/>
        <v>music</v>
      </c>
      <c r="R1701" s="8" t="str">
        <f t="shared" si="190"/>
        <v>faith</v>
      </c>
      <c r="S1701" s="14">
        <f t="shared" si="187"/>
        <v>42806.863946759258</v>
      </c>
      <c r="T1701" s="14">
        <f t="shared" si="188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5"/>
        <v>0.2606</v>
      </c>
      <c r="P1702" s="9">
        <f t="shared" si="186"/>
        <v>65.974683544303801</v>
      </c>
      <c r="Q1702" s="8" t="str">
        <f t="shared" si="189"/>
        <v>music</v>
      </c>
      <c r="R1702" s="8" t="str">
        <f t="shared" si="190"/>
        <v>faith</v>
      </c>
      <c r="S1702" s="14">
        <f t="shared" si="187"/>
        <v>42796.071643518517</v>
      </c>
      <c r="T1702" s="14">
        <f t="shared" si="18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5"/>
        <v>1.9801980198019802E-3</v>
      </c>
      <c r="P1703" s="9">
        <f t="shared" si="186"/>
        <v>5</v>
      </c>
      <c r="Q1703" s="8" t="str">
        <f t="shared" si="189"/>
        <v>music</v>
      </c>
      <c r="R1703" s="8" t="str">
        <f t="shared" si="190"/>
        <v>faith</v>
      </c>
      <c r="S1703" s="14">
        <f t="shared" si="187"/>
        <v>41989.664409722223</v>
      </c>
      <c r="T1703" s="14">
        <f t="shared" si="18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5"/>
        <v>6.0606060606060605E-5</v>
      </c>
      <c r="P1704" s="9">
        <f t="shared" si="186"/>
        <v>1</v>
      </c>
      <c r="Q1704" s="8" t="str">
        <f t="shared" si="189"/>
        <v>music</v>
      </c>
      <c r="R1704" s="8" t="str">
        <f t="shared" si="190"/>
        <v>faith</v>
      </c>
      <c r="S1704" s="14">
        <f t="shared" si="187"/>
        <v>42063.869791666672</v>
      </c>
      <c r="T1704" s="14">
        <f t="shared" si="18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5"/>
        <v>1.0200000000000001E-2</v>
      </c>
      <c r="P1705" s="9">
        <f t="shared" si="186"/>
        <v>25.5</v>
      </c>
      <c r="Q1705" s="8" t="str">
        <f t="shared" si="189"/>
        <v>music</v>
      </c>
      <c r="R1705" s="8" t="str">
        <f t="shared" si="190"/>
        <v>faith</v>
      </c>
      <c r="S1705" s="14">
        <f t="shared" si="187"/>
        <v>42187.281678240746</v>
      </c>
      <c r="T1705" s="14">
        <f t="shared" si="18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5"/>
        <v>0.65100000000000002</v>
      </c>
      <c r="P1706" s="9">
        <f t="shared" si="186"/>
        <v>118.36363636363636</v>
      </c>
      <c r="Q1706" s="8" t="str">
        <f t="shared" si="189"/>
        <v>music</v>
      </c>
      <c r="R1706" s="8" t="str">
        <f t="shared" si="190"/>
        <v>faith</v>
      </c>
      <c r="S1706" s="14">
        <f t="shared" si="187"/>
        <v>42021.139733796299</v>
      </c>
      <c r="T1706" s="14">
        <f t="shared" si="18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5"/>
        <v>0</v>
      </c>
      <c r="P1707" s="9">
        <f t="shared" si="186"/>
        <v>0</v>
      </c>
      <c r="Q1707" s="8" t="str">
        <f t="shared" si="189"/>
        <v>music</v>
      </c>
      <c r="R1707" s="8" t="str">
        <f t="shared" si="190"/>
        <v>faith</v>
      </c>
      <c r="S1707" s="14">
        <f t="shared" si="187"/>
        <v>42245.016736111109</v>
      </c>
      <c r="T1707" s="14">
        <f t="shared" si="18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5"/>
        <v>0</v>
      </c>
      <c r="P1708" s="9">
        <f t="shared" si="186"/>
        <v>0</v>
      </c>
      <c r="Q1708" s="8" t="str">
        <f t="shared" si="189"/>
        <v>music</v>
      </c>
      <c r="R1708" s="8" t="str">
        <f t="shared" si="190"/>
        <v>faith</v>
      </c>
      <c r="S1708" s="14">
        <f t="shared" si="187"/>
        <v>42179.306388888886</v>
      </c>
      <c r="T1708" s="14">
        <f t="shared" si="18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5"/>
        <v>9.74E-2</v>
      </c>
      <c r="P1709" s="9">
        <f t="shared" si="186"/>
        <v>54.111111111111114</v>
      </c>
      <c r="Q1709" s="8" t="str">
        <f t="shared" si="189"/>
        <v>music</v>
      </c>
      <c r="R1709" s="8" t="str">
        <f t="shared" si="190"/>
        <v>faith</v>
      </c>
      <c r="S1709" s="14">
        <f t="shared" si="187"/>
        <v>42427.721006944441</v>
      </c>
      <c r="T1709" s="14">
        <f t="shared" si="18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5"/>
        <v>0</v>
      </c>
      <c r="P1710" s="9">
        <f t="shared" si="186"/>
        <v>0</v>
      </c>
      <c r="Q1710" s="8" t="str">
        <f t="shared" si="189"/>
        <v>music</v>
      </c>
      <c r="R1710" s="8" t="str">
        <f t="shared" si="190"/>
        <v>faith</v>
      </c>
      <c r="S1710" s="14">
        <f t="shared" si="187"/>
        <v>42451.866967592592</v>
      </c>
      <c r="T1710" s="14">
        <f t="shared" si="18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5"/>
        <v>4.8571428571428571E-2</v>
      </c>
      <c r="P1711" s="9">
        <f t="shared" si="186"/>
        <v>21.25</v>
      </c>
      <c r="Q1711" s="8" t="str">
        <f t="shared" si="189"/>
        <v>music</v>
      </c>
      <c r="R1711" s="8" t="str">
        <f t="shared" si="190"/>
        <v>faith</v>
      </c>
      <c r="S1711" s="14">
        <f t="shared" si="187"/>
        <v>41841.56381944444</v>
      </c>
      <c r="T1711" s="14">
        <f t="shared" si="18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5"/>
        <v>6.7999999999999996E-3</v>
      </c>
      <c r="P1712" s="9">
        <f t="shared" si="186"/>
        <v>34</v>
      </c>
      <c r="Q1712" s="8" t="str">
        <f t="shared" si="189"/>
        <v>music</v>
      </c>
      <c r="R1712" s="8" t="str">
        <f t="shared" si="190"/>
        <v>faith</v>
      </c>
      <c r="S1712" s="14">
        <f t="shared" si="187"/>
        <v>42341.59129629629</v>
      </c>
      <c r="T1712" s="14">
        <f t="shared" si="18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5"/>
        <v>0.105</v>
      </c>
      <c r="P1713" s="9">
        <f t="shared" si="186"/>
        <v>525</v>
      </c>
      <c r="Q1713" s="8" t="str">
        <f t="shared" si="189"/>
        <v>music</v>
      </c>
      <c r="R1713" s="8" t="str">
        <f t="shared" si="190"/>
        <v>faith</v>
      </c>
      <c r="S1713" s="14">
        <f t="shared" si="187"/>
        <v>41852.646226851852</v>
      </c>
      <c r="T1713" s="14">
        <f t="shared" si="18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5"/>
        <v>0</v>
      </c>
      <c r="P1714" s="9">
        <f t="shared" si="186"/>
        <v>0</v>
      </c>
      <c r="Q1714" s="8" t="str">
        <f t="shared" si="189"/>
        <v>music</v>
      </c>
      <c r="R1714" s="8" t="str">
        <f t="shared" si="190"/>
        <v>faith</v>
      </c>
      <c r="S1714" s="14">
        <f t="shared" si="187"/>
        <v>42125.913807870369</v>
      </c>
      <c r="T1714" s="14">
        <f t="shared" si="18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5"/>
        <v>1.6666666666666666E-2</v>
      </c>
      <c r="P1715" s="9">
        <f t="shared" si="186"/>
        <v>50</v>
      </c>
      <c r="Q1715" s="8" t="str">
        <f t="shared" si="189"/>
        <v>music</v>
      </c>
      <c r="R1715" s="8" t="str">
        <f t="shared" si="190"/>
        <v>faith</v>
      </c>
      <c r="S1715" s="14">
        <f t="shared" si="187"/>
        <v>41887.801064814819</v>
      </c>
      <c r="T1715" s="14">
        <f t="shared" si="18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5"/>
        <v>7.868E-2</v>
      </c>
      <c r="P1716" s="9">
        <f t="shared" si="186"/>
        <v>115.70588235294117</v>
      </c>
      <c r="Q1716" s="8" t="str">
        <f t="shared" si="189"/>
        <v>music</v>
      </c>
      <c r="R1716" s="8" t="str">
        <f t="shared" si="190"/>
        <v>faith</v>
      </c>
      <c r="S1716" s="14">
        <f t="shared" si="187"/>
        <v>42095.918530092589</v>
      </c>
      <c r="T1716" s="14">
        <f t="shared" si="18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5"/>
        <v>2.2000000000000001E-3</v>
      </c>
      <c r="P1717" s="9">
        <f t="shared" si="186"/>
        <v>5.5</v>
      </c>
      <c r="Q1717" s="8" t="str">
        <f t="shared" si="189"/>
        <v>music</v>
      </c>
      <c r="R1717" s="8" t="str">
        <f t="shared" si="190"/>
        <v>faith</v>
      </c>
      <c r="S1717" s="14">
        <f t="shared" si="187"/>
        <v>42064.217418981483</v>
      </c>
      <c r="T1717" s="14">
        <f t="shared" si="18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5"/>
        <v>7.4999999999999997E-2</v>
      </c>
      <c r="P1718" s="9">
        <f t="shared" si="186"/>
        <v>50</v>
      </c>
      <c r="Q1718" s="8" t="str">
        <f t="shared" si="189"/>
        <v>music</v>
      </c>
      <c r="R1718" s="8" t="str">
        <f t="shared" si="190"/>
        <v>faith</v>
      </c>
      <c r="S1718" s="14">
        <f t="shared" si="187"/>
        <v>42673.577534722222</v>
      </c>
      <c r="T1718" s="14">
        <f t="shared" si="18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5"/>
        <v>0.42725880551301687</v>
      </c>
      <c r="P1719" s="9">
        <f t="shared" si="186"/>
        <v>34.024390243902438</v>
      </c>
      <c r="Q1719" s="8" t="str">
        <f t="shared" si="189"/>
        <v>music</v>
      </c>
      <c r="R1719" s="8" t="str">
        <f t="shared" si="190"/>
        <v>faith</v>
      </c>
      <c r="S1719" s="14">
        <f t="shared" si="187"/>
        <v>42460.98192129629</v>
      </c>
      <c r="T1719" s="14">
        <f t="shared" si="18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5"/>
        <v>2.142857142857143E-3</v>
      </c>
      <c r="P1720" s="9">
        <f t="shared" si="186"/>
        <v>37.5</v>
      </c>
      <c r="Q1720" s="8" t="str">
        <f t="shared" si="189"/>
        <v>music</v>
      </c>
      <c r="R1720" s="8" t="str">
        <f t="shared" si="190"/>
        <v>faith</v>
      </c>
      <c r="S1720" s="14">
        <f t="shared" si="187"/>
        <v>42460.610520833332</v>
      </c>
      <c r="T1720" s="14">
        <f t="shared" si="18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5"/>
        <v>8.7500000000000008E-3</v>
      </c>
      <c r="P1721" s="9">
        <f t="shared" si="186"/>
        <v>11.666666666666666</v>
      </c>
      <c r="Q1721" s="8" t="str">
        <f t="shared" si="189"/>
        <v>music</v>
      </c>
      <c r="R1721" s="8" t="str">
        <f t="shared" si="190"/>
        <v>faith</v>
      </c>
      <c r="S1721" s="14">
        <f t="shared" si="187"/>
        <v>41869.534618055557</v>
      </c>
      <c r="T1721" s="14">
        <f t="shared" si="18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5"/>
        <v>5.6250000000000001E-2</v>
      </c>
      <c r="P1722" s="9">
        <f t="shared" si="186"/>
        <v>28.125</v>
      </c>
      <c r="Q1722" s="8" t="str">
        <f t="shared" si="189"/>
        <v>music</v>
      </c>
      <c r="R1722" s="8" t="str">
        <f t="shared" si="190"/>
        <v>faith</v>
      </c>
      <c r="S1722" s="14">
        <f t="shared" si="187"/>
        <v>41922.783229166671</v>
      </c>
      <c r="T1722" s="14">
        <f t="shared" si="18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5"/>
        <v>0</v>
      </c>
      <c r="P1723" s="9">
        <f t="shared" si="186"/>
        <v>0</v>
      </c>
      <c r="Q1723" s="8" t="str">
        <f t="shared" si="189"/>
        <v>music</v>
      </c>
      <c r="R1723" s="8" t="str">
        <f t="shared" si="190"/>
        <v>faith</v>
      </c>
      <c r="S1723" s="14">
        <f t="shared" si="187"/>
        <v>42319.461377314816</v>
      </c>
      <c r="T1723" s="14">
        <f t="shared" si="18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5"/>
        <v>3.4722222222222224E-4</v>
      </c>
      <c r="P1724" s="9">
        <f t="shared" si="186"/>
        <v>1</v>
      </c>
      <c r="Q1724" s="8" t="str">
        <f t="shared" si="189"/>
        <v>music</v>
      </c>
      <c r="R1724" s="8" t="str">
        <f t="shared" si="190"/>
        <v>faith</v>
      </c>
      <c r="S1724" s="14">
        <f t="shared" si="187"/>
        <v>42425.960983796293</v>
      </c>
      <c r="T1724" s="14">
        <f t="shared" si="18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5"/>
        <v>6.5000000000000002E-2</v>
      </c>
      <c r="P1725" s="9">
        <f t="shared" si="186"/>
        <v>216.66666666666666</v>
      </c>
      <c r="Q1725" s="8" t="str">
        <f t="shared" si="189"/>
        <v>music</v>
      </c>
      <c r="R1725" s="8" t="str">
        <f t="shared" si="190"/>
        <v>faith</v>
      </c>
      <c r="S1725" s="14">
        <f t="shared" si="187"/>
        <v>42129.82540509259</v>
      </c>
      <c r="T1725" s="14">
        <f t="shared" si="18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5"/>
        <v>5.8333333333333336E-3</v>
      </c>
      <c r="P1726" s="9">
        <f t="shared" si="186"/>
        <v>8.75</v>
      </c>
      <c r="Q1726" s="8" t="str">
        <f t="shared" si="189"/>
        <v>music</v>
      </c>
      <c r="R1726" s="8" t="str">
        <f t="shared" si="190"/>
        <v>faith</v>
      </c>
      <c r="S1726" s="14">
        <f t="shared" si="187"/>
        <v>41912.932430555556</v>
      </c>
      <c r="T1726" s="14">
        <f t="shared" si="18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5"/>
        <v>0.10181818181818182</v>
      </c>
      <c r="P1727" s="9">
        <f t="shared" si="186"/>
        <v>62.222222222222221</v>
      </c>
      <c r="Q1727" s="8" t="str">
        <f t="shared" si="189"/>
        <v>music</v>
      </c>
      <c r="R1727" s="8" t="str">
        <f t="shared" si="190"/>
        <v>faith</v>
      </c>
      <c r="S1727" s="14">
        <f t="shared" si="187"/>
        <v>41845.968159722222</v>
      </c>
      <c r="T1727" s="14">
        <f t="shared" si="18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5"/>
        <v>0.33784615384615385</v>
      </c>
      <c r="P1728" s="9">
        <f t="shared" si="186"/>
        <v>137.25</v>
      </c>
      <c r="Q1728" s="8" t="str">
        <f t="shared" si="189"/>
        <v>music</v>
      </c>
      <c r="R1728" s="8" t="str">
        <f t="shared" si="190"/>
        <v>faith</v>
      </c>
      <c r="S1728" s="14">
        <f t="shared" si="187"/>
        <v>41788.919722222221</v>
      </c>
      <c r="T1728" s="14">
        <f t="shared" si="18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5"/>
        <v>3.3333333333333332E-4</v>
      </c>
      <c r="P1729" s="9">
        <f t="shared" si="186"/>
        <v>1</v>
      </c>
      <c r="Q1729" s="8" t="str">
        <f t="shared" si="189"/>
        <v>music</v>
      </c>
      <c r="R1729" s="8" t="str">
        <f t="shared" si="190"/>
        <v>faith</v>
      </c>
      <c r="S1729" s="14">
        <f t="shared" si="187"/>
        <v>42044.927974537044</v>
      </c>
      <c r="T1729" s="14">
        <f t="shared" si="18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5"/>
        <v>0.68400000000000005</v>
      </c>
      <c r="P1730" s="9">
        <f t="shared" si="186"/>
        <v>122.14285714285714</v>
      </c>
      <c r="Q1730" s="8" t="str">
        <f t="shared" si="189"/>
        <v>music</v>
      </c>
      <c r="R1730" s="8" t="str">
        <f t="shared" si="190"/>
        <v>faith</v>
      </c>
      <c r="S1730" s="14">
        <f t="shared" si="187"/>
        <v>42268.625856481478</v>
      </c>
      <c r="T1730" s="14">
        <f t="shared" si="18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91">E1731/D1731</f>
        <v>0</v>
      </c>
      <c r="P1731" s="9">
        <f t="shared" ref="P1731:P1794" si="192">IFERROR(E1731/L1731, 0)</f>
        <v>0</v>
      </c>
      <c r="Q1731" s="8" t="str">
        <f t="shared" si="189"/>
        <v>music</v>
      </c>
      <c r="R1731" s="8" t="str">
        <f t="shared" si="190"/>
        <v>faith</v>
      </c>
      <c r="S1731" s="14">
        <f t="shared" ref="S1731:S1794" si="193">(((J1731/60)/60)/24)+DATE(1970,1,1)</f>
        <v>42471.052152777775</v>
      </c>
      <c r="T1731" s="14">
        <f t="shared" ref="T1731:T1794" si="194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91"/>
        <v>0</v>
      </c>
      <c r="P1732" s="9">
        <f t="shared" si="192"/>
        <v>0</v>
      </c>
      <c r="Q1732" s="8" t="str">
        <f t="shared" ref="Q1732:Q1742" si="195">LEFT(N1732,5)</f>
        <v>music</v>
      </c>
      <c r="R1732" s="8" t="str">
        <f t="shared" si="190"/>
        <v>faith</v>
      </c>
      <c r="S1732" s="14">
        <f t="shared" si="193"/>
        <v>42272.087766203709</v>
      </c>
      <c r="T1732" s="14">
        <f t="shared" si="194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91"/>
        <v>0</v>
      </c>
      <c r="P1733" s="9">
        <f t="shared" si="192"/>
        <v>0</v>
      </c>
      <c r="Q1733" s="8" t="str">
        <f t="shared" si="195"/>
        <v>music</v>
      </c>
      <c r="R1733" s="8" t="str">
        <f t="shared" si="190"/>
        <v>faith</v>
      </c>
      <c r="S1733" s="14">
        <f t="shared" si="193"/>
        <v>42152.906851851847</v>
      </c>
      <c r="T1733" s="14">
        <f t="shared" si="194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91"/>
        <v>0</v>
      </c>
      <c r="P1734" s="9">
        <f t="shared" si="192"/>
        <v>0</v>
      </c>
      <c r="Q1734" s="8" t="str">
        <f t="shared" si="195"/>
        <v>music</v>
      </c>
      <c r="R1734" s="8" t="str">
        <f t="shared" si="190"/>
        <v>faith</v>
      </c>
      <c r="S1734" s="14">
        <f t="shared" si="193"/>
        <v>42325.683807870373</v>
      </c>
      <c r="T1734" s="14">
        <f t="shared" si="194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91"/>
        <v>0</v>
      </c>
      <c r="P1735" s="9">
        <f t="shared" si="192"/>
        <v>0</v>
      </c>
      <c r="Q1735" s="8" t="str">
        <f t="shared" si="195"/>
        <v>music</v>
      </c>
      <c r="R1735" s="8" t="str">
        <f t="shared" si="190"/>
        <v>faith</v>
      </c>
      <c r="S1735" s="14">
        <f t="shared" si="193"/>
        <v>42614.675625000003</v>
      </c>
      <c r="T1735" s="14">
        <f t="shared" si="194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91"/>
        <v>2.2222222222222223E-4</v>
      </c>
      <c r="P1736" s="9">
        <f t="shared" si="192"/>
        <v>1</v>
      </c>
      <c r="Q1736" s="8" t="str">
        <f t="shared" si="195"/>
        <v>music</v>
      </c>
      <c r="R1736" s="8" t="str">
        <f t="shared" si="190"/>
        <v>faith</v>
      </c>
      <c r="S1736" s="14">
        <f t="shared" si="193"/>
        <v>42102.036527777775</v>
      </c>
      <c r="T1736" s="14">
        <f t="shared" si="194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91"/>
        <v>0.11</v>
      </c>
      <c r="P1737" s="9">
        <f t="shared" si="192"/>
        <v>55</v>
      </c>
      <c r="Q1737" s="8" t="str">
        <f t="shared" si="195"/>
        <v>music</v>
      </c>
      <c r="R1737" s="8" t="str">
        <f t="shared" si="190"/>
        <v>faith</v>
      </c>
      <c r="S1737" s="14">
        <f t="shared" si="193"/>
        <v>42559.814178240747</v>
      </c>
      <c r="T1737" s="14">
        <f t="shared" si="194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91"/>
        <v>7.3333333333333332E-3</v>
      </c>
      <c r="P1738" s="9">
        <f t="shared" si="192"/>
        <v>22</v>
      </c>
      <c r="Q1738" s="8" t="str">
        <f t="shared" si="195"/>
        <v>music</v>
      </c>
      <c r="R1738" s="8" t="str">
        <f t="shared" si="190"/>
        <v>faith</v>
      </c>
      <c r="S1738" s="14">
        <f t="shared" si="193"/>
        <v>42286.861493055556</v>
      </c>
      <c r="T1738" s="14">
        <f t="shared" si="194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91"/>
        <v>0.21249999999999999</v>
      </c>
      <c r="P1739" s="9">
        <f t="shared" si="192"/>
        <v>56.666666666666664</v>
      </c>
      <c r="Q1739" s="8" t="str">
        <f t="shared" si="195"/>
        <v>music</v>
      </c>
      <c r="R1739" s="8" t="str">
        <f t="shared" si="190"/>
        <v>faith</v>
      </c>
      <c r="S1739" s="14">
        <f t="shared" si="193"/>
        <v>42175.948981481488</v>
      </c>
      <c r="T1739" s="14">
        <f t="shared" si="194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91"/>
        <v>4.0000000000000001E-3</v>
      </c>
      <c r="P1740" s="9">
        <f t="shared" si="192"/>
        <v>20</v>
      </c>
      <c r="Q1740" s="8" t="str">
        <f t="shared" si="195"/>
        <v>music</v>
      </c>
      <c r="R1740" s="8" t="str">
        <f t="shared" si="190"/>
        <v>faith</v>
      </c>
      <c r="S1740" s="14">
        <f t="shared" si="193"/>
        <v>41884.874328703707</v>
      </c>
      <c r="T1740" s="14">
        <f t="shared" si="194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91"/>
        <v>1E-3</v>
      </c>
      <c r="P1741" s="9">
        <f t="shared" si="192"/>
        <v>1</v>
      </c>
      <c r="Q1741" s="8" t="str">
        <f t="shared" si="195"/>
        <v>music</v>
      </c>
      <c r="R1741" s="8" t="str">
        <f t="shared" si="190"/>
        <v>faith</v>
      </c>
      <c r="S1741" s="14">
        <f t="shared" si="193"/>
        <v>42435.874212962968</v>
      </c>
      <c r="T1741" s="14">
        <f t="shared" si="194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91"/>
        <v>0</v>
      </c>
      <c r="P1742" s="9">
        <f t="shared" si="192"/>
        <v>0</v>
      </c>
      <c r="Q1742" s="8" t="str">
        <f t="shared" si="195"/>
        <v>music</v>
      </c>
      <c r="R1742" s="8" t="str">
        <f t="shared" si="190"/>
        <v>faith</v>
      </c>
      <c r="S1742" s="14">
        <f t="shared" si="193"/>
        <v>42171.817384259266</v>
      </c>
      <c r="T1742" s="14">
        <f t="shared" si="194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91"/>
        <v>1.1083333333333334</v>
      </c>
      <c r="P1743" s="9">
        <f t="shared" si="192"/>
        <v>25.576923076923077</v>
      </c>
      <c r="Q1743" s="8" t="str">
        <f>LEFT(N1743,11)</f>
        <v>photography</v>
      </c>
      <c r="R1743" s="8" t="str">
        <f>RIGHT(N1743,10)</f>
        <v>photobooks</v>
      </c>
      <c r="S1743" s="14">
        <f t="shared" si="193"/>
        <v>42120.628136574072</v>
      </c>
      <c r="T1743" s="14">
        <f t="shared" si="194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91"/>
        <v>1.0874999999999999</v>
      </c>
      <c r="P1744" s="9">
        <f t="shared" si="192"/>
        <v>63.970588235294116</v>
      </c>
      <c r="Q1744" s="8" t="str">
        <f t="shared" ref="Q1744:Q1807" si="196">LEFT(N1744,11)</f>
        <v>photography</v>
      </c>
      <c r="R1744" s="8" t="str">
        <f t="shared" ref="R1744:R1807" si="197">RIGHT(N1744,10)</f>
        <v>photobooks</v>
      </c>
      <c r="S1744" s="14">
        <f t="shared" si="193"/>
        <v>42710.876967592587</v>
      </c>
      <c r="T1744" s="14">
        <f t="shared" si="194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91"/>
        <v>1.0041666666666667</v>
      </c>
      <c r="P1745" s="9">
        <f t="shared" si="192"/>
        <v>89.925373134328353</v>
      </c>
      <c r="Q1745" s="8" t="str">
        <f t="shared" si="196"/>
        <v>photography</v>
      </c>
      <c r="R1745" s="8" t="str">
        <f t="shared" si="197"/>
        <v>photobooks</v>
      </c>
      <c r="S1745" s="14">
        <f t="shared" si="193"/>
        <v>42586.925636574073</v>
      </c>
      <c r="T1745" s="14">
        <f t="shared" si="194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91"/>
        <v>1.1845454545454546</v>
      </c>
      <c r="P1746" s="9">
        <f t="shared" si="192"/>
        <v>93.071428571428569</v>
      </c>
      <c r="Q1746" s="8" t="str">
        <f t="shared" si="196"/>
        <v>photography</v>
      </c>
      <c r="R1746" s="8" t="str">
        <f t="shared" si="197"/>
        <v>photobooks</v>
      </c>
      <c r="S1746" s="14">
        <f t="shared" si="193"/>
        <v>42026.605057870373</v>
      </c>
      <c r="T1746" s="14">
        <f t="shared" si="194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91"/>
        <v>1.1401428571428571</v>
      </c>
      <c r="P1747" s="9">
        <f t="shared" si="192"/>
        <v>89.674157303370791</v>
      </c>
      <c r="Q1747" s="8" t="str">
        <f t="shared" si="196"/>
        <v>photography</v>
      </c>
      <c r="R1747" s="8" t="str">
        <f t="shared" si="197"/>
        <v>photobooks</v>
      </c>
      <c r="S1747" s="14">
        <f t="shared" si="193"/>
        <v>42690.259699074071</v>
      </c>
      <c r="T1747" s="14">
        <f t="shared" si="194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91"/>
        <v>1.4810000000000001</v>
      </c>
      <c r="P1748" s="9">
        <f t="shared" si="192"/>
        <v>207.61682242990653</v>
      </c>
      <c r="Q1748" s="8" t="str">
        <f t="shared" si="196"/>
        <v>photography</v>
      </c>
      <c r="R1748" s="8" t="str">
        <f t="shared" si="197"/>
        <v>photobooks</v>
      </c>
      <c r="S1748" s="14">
        <f t="shared" si="193"/>
        <v>42668.176701388889</v>
      </c>
      <c r="T1748" s="14">
        <f t="shared" si="194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91"/>
        <v>1.0495555555555556</v>
      </c>
      <c r="P1749" s="9">
        <f t="shared" si="192"/>
        <v>59.408805031446541</v>
      </c>
      <c r="Q1749" s="8" t="str">
        <f t="shared" si="196"/>
        <v>photography</v>
      </c>
      <c r="R1749" s="8" t="str">
        <f t="shared" si="197"/>
        <v>photobooks</v>
      </c>
      <c r="S1749" s="14">
        <f t="shared" si="193"/>
        <v>42292.435532407413</v>
      </c>
      <c r="T1749" s="14">
        <f t="shared" si="194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91"/>
        <v>1.29948</v>
      </c>
      <c r="P1750" s="9">
        <f t="shared" si="192"/>
        <v>358.97237569060775</v>
      </c>
      <c r="Q1750" s="8" t="str">
        <f t="shared" si="196"/>
        <v>photography</v>
      </c>
      <c r="R1750" s="8" t="str">
        <f t="shared" si="197"/>
        <v>photobooks</v>
      </c>
      <c r="S1750" s="14">
        <f t="shared" si="193"/>
        <v>42219.950729166667</v>
      </c>
      <c r="T1750" s="14">
        <f t="shared" si="194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91"/>
        <v>1.2348756218905472</v>
      </c>
      <c r="P1751" s="9">
        <f t="shared" si="192"/>
        <v>94.736641221374043</v>
      </c>
      <c r="Q1751" s="8" t="str">
        <f t="shared" si="196"/>
        <v>photography</v>
      </c>
      <c r="R1751" s="8" t="str">
        <f t="shared" si="197"/>
        <v>photobooks</v>
      </c>
      <c r="S1751" s="14">
        <f t="shared" si="193"/>
        <v>42758.975937499999</v>
      </c>
      <c r="T1751" s="14">
        <f t="shared" si="194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91"/>
        <v>2.0162</v>
      </c>
      <c r="P1752" s="9">
        <f t="shared" si="192"/>
        <v>80.647999999999996</v>
      </c>
      <c r="Q1752" s="8" t="str">
        <f t="shared" si="196"/>
        <v>photography</v>
      </c>
      <c r="R1752" s="8" t="str">
        <f t="shared" si="197"/>
        <v>photobooks</v>
      </c>
      <c r="S1752" s="14">
        <f t="shared" si="193"/>
        <v>42454.836851851855</v>
      </c>
      <c r="T1752" s="14">
        <f t="shared" si="194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91"/>
        <v>1.0289999999999999</v>
      </c>
      <c r="P1753" s="9">
        <f t="shared" si="192"/>
        <v>168.68852459016392</v>
      </c>
      <c r="Q1753" s="8" t="str">
        <f t="shared" si="196"/>
        <v>photography</v>
      </c>
      <c r="R1753" s="8" t="str">
        <f t="shared" si="197"/>
        <v>photobooks</v>
      </c>
      <c r="S1753" s="14">
        <f t="shared" si="193"/>
        <v>42052.7815162037</v>
      </c>
      <c r="T1753" s="14">
        <f t="shared" si="194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91"/>
        <v>2.6016666666666666</v>
      </c>
      <c r="P1754" s="9">
        <f t="shared" si="192"/>
        <v>34.68888888888889</v>
      </c>
      <c r="Q1754" s="8" t="str">
        <f t="shared" si="196"/>
        <v>photography</v>
      </c>
      <c r="R1754" s="8" t="str">
        <f t="shared" si="197"/>
        <v>photobooks</v>
      </c>
      <c r="S1754" s="14">
        <f t="shared" si="193"/>
        <v>42627.253263888888</v>
      </c>
      <c r="T1754" s="14">
        <f t="shared" si="194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91"/>
        <v>1.08</v>
      </c>
      <c r="P1755" s="9">
        <f t="shared" si="192"/>
        <v>462.85714285714283</v>
      </c>
      <c r="Q1755" s="8" t="str">
        <f t="shared" si="196"/>
        <v>photography</v>
      </c>
      <c r="R1755" s="8" t="str">
        <f t="shared" si="197"/>
        <v>photobooks</v>
      </c>
      <c r="S1755" s="14">
        <f t="shared" si="193"/>
        <v>42420.74962962963</v>
      </c>
      <c r="T1755" s="14">
        <f t="shared" si="194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91"/>
        <v>1.1052941176470588</v>
      </c>
      <c r="P1756" s="9">
        <f t="shared" si="192"/>
        <v>104.38888888888889</v>
      </c>
      <c r="Q1756" s="8" t="str">
        <f t="shared" si="196"/>
        <v>photography</v>
      </c>
      <c r="R1756" s="8" t="str">
        <f t="shared" si="197"/>
        <v>photobooks</v>
      </c>
      <c r="S1756" s="14">
        <f t="shared" si="193"/>
        <v>42067.876770833333</v>
      </c>
      <c r="T1756" s="14">
        <f t="shared" si="194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91"/>
        <v>1.2</v>
      </c>
      <c r="P1757" s="9">
        <f t="shared" si="192"/>
        <v>7.5</v>
      </c>
      <c r="Q1757" s="8" t="str">
        <f t="shared" si="196"/>
        <v>photography</v>
      </c>
      <c r="R1757" s="8" t="str">
        <f t="shared" si="197"/>
        <v>photobooks</v>
      </c>
      <c r="S1757" s="14">
        <f t="shared" si="193"/>
        <v>42252.788900462961</v>
      </c>
      <c r="T1757" s="14">
        <f t="shared" si="194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91"/>
        <v>1.0282909090909091</v>
      </c>
      <c r="P1758" s="9">
        <f t="shared" si="192"/>
        <v>47.13</v>
      </c>
      <c r="Q1758" s="8" t="str">
        <f t="shared" si="196"/>
        <v>photography</v>
      </c>
      <c r="R1758" s="8" t="str">
        <f t="shared" si="197"/>
        <v>photobooks</v>
      </c>
      <c r="S1758" s="14">
        <f t="shared" si="193"/>
        <v>42571.167465277773</v>
      </c>
      <c r="T1758" s="14">
        <f t="shared" si="194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91"/>
        <v>1.1599999999999999</v>
      </c>
      <c r="P1759" s="9">
        <f t="shared" si="192"/>
        <v>414.28571428571428</v>
      </c>
      <c r="Q1759" s="8" t="str">
        <f t="shared" si="196"/>
        <v>photography</v>
      </c>
      <c r="R1759" s="8" t="str">
        <f t="shared" si="197"/>
        <v>photobooks</v>
      </c>
      <c r="S1759" s="14">
        <f t="shared" si="193"/>
        <v>42733.827349537038</v>
      </c>
      <c r="T1759" s="14">
        <f t="shared" si="194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91"/>
        <v>1.147</v>
      </c>
      <c r="P1760" s="9">
        <f t="shared" si="192"/>
        <v>42.481481481481481</v>
      </c>
      <c r="Q1760" s="8" t="str">
        <f t="shared" si="196"/>
        <v>photography</v>
      </c>
      <c r="R1760" s="8" t="str">
        <f t="shared" si="197"/>
        <v>photobooks</v>
      </c>
      <c r="S1760" s="14">
        <f t="shared" si="193"/>
        <v>42505.955925925926</v>
      </c>
      <c r="T1760" s="14">
        <f t="shared" si="194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91"/>
        <v>1.0660000000000001</v>
      </c>
      <c r="P1761" s="9">
        <f t="shared" si="192"/>
        <v>108.77551020408163</v>
      </c>
      <c r="Q1761" s="8" t="str">
        <f t="shared" si="196"/>
        <v>photography</v>
      </c>
      <c r="R1761" s="8" t="str">
        <f t="shared" si="197"/>
        <v>photobooks</v>
      </c>
      <c r="S1761" s="14">
        <f t="shared" si="193"/>
        <v>42068.829039351855</v>
      </c>
      <c r="T1761" s="14">
        <f t="shared" si="194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91"/>
        <v>1.6544000000000001</v>
      </c>
      <c r="P1762" s="9">
        <f t="shared" si="192"/>
        <v>81.098039215686271</v>
      </c>
      <c r="Q1762" s="8" t="str">
        <f t="shared" si="196"/>
        <v>photography</v>
      </c>
      <c r="R1762" s="8" t="str">
        <f t="shared" si="197"/>
        <v>photobooks</v>
      </c>
      <c r="S1762" s="14">
        <f t="shared" si="193"/>
        <v>42405.67260416667</v>
      </c>
      <c r="T1762" s="14">
        <f t="shared" si="194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91"/>
        <v>1.55</v>
      </c>
      <c r="P1763" s="9">
        <f t="shared" si="192"/>
        <v>51.666666666666664</v>
      </c>
      <c r="Q1763" s="8" t="str">
        <f t="shared" si="196"/>
        <v>photography</v>
      </c>
      <c r="R1763" s="8" t="str">
        <f t="shared" si="197"/>
        <v>photobooks</v>
      </c>
      <c r="S1763" s="14">
        <f t="shared" si="193"/>
        <v>42209.567824074074</v>
      </c>
      <c r="T1763" s="14">
        <f t="shared" si="194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91"/>
        <v>8.85</v>
      </c>
      <c r="P1764" s="9">
        <f t="shared" si="192"/>
        <v>35.4</v>
      </c>
      <c r="Q1764" s="8" t="str">
        <f t="shared" si="196"/>
        <v>photography</v>
      </c>
      <c r="R1764" s="8" t="str">
        <f t="shared" si="197"/>
        <v>photobooks</v>
      </c>
      <c r="S1764" s="14">
        <f t="shared" si="193"/>
        <v>42410.982002314813</v>
      </c>
      <c r="T1764" s="14">
        <f t="shared" si="194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91"/>
        <v>1.0190833333333333</v>
      </c>
      <c r="P1765" s="9">
        <f t="shared" si="192"/>
        <v>103.63559322033899</v>
      </c>
      <c r="Q1765" s="8" t="str">
        <f t="shared" si="196"/>
        <v>photography</v>
      </c>
      <c r="R1765" s="8" t="str">
        <f t="shared" si="197"/>
        <v>photobooks</v>
      </c>
      <c r="S1765" s="14">
        <f t="shared" si="193"/>
        <v>42636.868518518517</v>
      </c>
      <c r="T1765" s="14">
        <f t="shared" si="194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91"/>
        <v>0.19600000000000001</v>
      </c>
      <c r="P1766" s="9">
        <f t="shared" si="192"/>
        <v>55.282051282051285</v>
      </c>
      <c r="Q1766" s="8" t="str">
        <f t="shared" si="196"/>
        <v>photography</v>
      </c>
      <c r="R1766" s="8" t="str">
        <f t="shared" si="197"/>
        <v>photobooks</v>
      </c>
      <c r="S1766" s="14">
        <f t="shared" si="193"/>
        <v>41825.485868055555</v>
      </c>
      <c r="T1766" s="14">
        <f t="shared" si="194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91"/>
        <v>0.59467839999999994</v>
      </c>
      <c r="P1767" s="9">
        <f t="shared" si="192"/>
        <v>72.16970873786407</v>
      </c>
      <c r="Q1767" s="8" t="str">
        <f t="shared" si="196"/>
        <v>photography</v>
      </c>
      <c r="R1767" s="8" t="str">
        <f t="shared" si="197"/>
        <v>photobooks</v>
      </c>
      <c r="S1767" s="14">
        <f t="shared" si="193"/>
        <v>41834.980462962965</v>
      </c>
      <c r="T1767" s="14">
        <f t="shared" si="194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91"/>
        <v>0</v>
      </c>
      <c r="P1768" s="9">
        <f t="shared" si="192"/>
        <v>0</v>
      </c>
      <c r="Q1768" s="8" t="str">
        <f t="shared" si="196"/>
        <v>photography</v>
      </c>
      <c r="R1768" s="8" t="str">
        <f t="shared" si="197"/>
        <v>photobooks</v>
      </c>
      <c r="S1768" s="14">
        <f t="shared" si="193"/>
        <v>41855.859814814816</v>
      </c>
      <c r="T1768" s="14">
        <f t="shared" si="194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91"/>
        <v>0.4572</v>
      </c>
      <c r="P1769" s="9">
        <f t="shared" si="192"/>
        <v>58.615384615384613</v>
      </c>
      <c r="Q1769" s="8" t="str">
        <f t="shared" si="196"/>
        <v>photography</v>
      </c>
      <c r="R1769" s="8" t="str">
        <f t="shared" si="197"/>
        <v>photobooks</v>
      </c>
      <c r="S1769" s="14">
        <f t="shared" si="193"/>
        <v>41824.658379629633</v>
      </c>
      <c r="T1769" s="14">
        <f t="shared" si="194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91"/>
        <v>3.7400000000000003E-2</v>
      </c>
      <c r="P1770" s="9">
        <f t="shared" si="192"/>
        <v>12.466666666666667</v>
      </c>
      <c r="Q1770" s="8" t="str">
        <f t="shared" si="196"/>
        <v>photography</v>
      </c>
      <c r="R1770" s="8" t="str">
        <f t="shared" si="197"/>
        <v>photobooks</v>
      </c>
      <c r="S1770" s="14">
        <f t="shared" si="193"/>
        <v>41849.560694444444</v>
      </c>
      <c r="T1770" s="14">
        <f t="shared" si="194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91"/>
        <v>2.7025E-2</v>
      </c>
      <c r="P1771" s="9">
        <f t="shared" si="192"/>
        <v>49.136363636363633</v>
      </c>
      <c r="Q1771" s="8" t="str">
        <f t="shared" si="196"/>
        <v>photography</v>
      </c>
      <c r="R1771" s="8" t="str">
        <f t="shared" si="197"/>
        <v>photobooks</v>
      </c>
      <c r="S1771" s="14">
        <f t="shared" si="193"/>
        <v>41987.818969907406</v>
      </c>
      <c r="T1771" s="14">
        <f t="shared" si="194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91"/>
        <v>0.56514285714285717</v>
      </c>
      <c r="P1772" s="9">
        <f t="shared" si="192"/>
        <v>150.5</v>
      </c>
      <c r="Q1772" s="8" t="str">
        <f t="shared" si="196"/>
        <v>photography</v>
      </c>
      <c r="R1772" s="8" t="str">
        <f t="shared" si="197"/>
        <v>photobooks</v>
      </c>
      <c r="S1772" s="14">
        <f t="shared" si="193"/>
        <v>41891.780023148152</v>
      </c>
      <c r="T1772" s="14">
        <f t="shared" si="194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91"/>
        <v>0.21309523809523809</v>
      </c>
      <c r="P1773" s="9">
        <f t="shared" si="192"/>
        <v>35.799999999999997</v>
      </c>
      <c r="Q1773" s="8" t="str">
        <f t="shared" si="196"/>
        <v>photography</v>
      </c>
      <c r="R1773" s="8" t="str">
        <f t="shared" si="197"/>
        <v>photobooks</v>
      </c>
      <c r="S1773" s="14">
        <f t="shared" si="193"/>
        <v>41905.979629629634</v>
      </c>
      <c r="T1773" s="14">
        <f t="shared" si="194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91"/>
        <v>0.156</v>
      </c>
      <c r="P1774" s="9">
        <f t="shared" si="192"/>
        <v>45.157894736842103</v>
      </c>
      <c r="Q1774" s="8" t="str">
        <f t="shared" si="196"/>
        <v>photography</v>
      </c>
      <c r="R1774" s="8" t="str">
        <f t="shared" si="197"/>
        <v>photobooks</v>
      </c>
      <c r="S1774" s="14">
        <f t="shared" si="193"/>
        <v>41766.718009259261</v>
      </c>
      <c r="T1774" s="14">
        <f t="shared" si="194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91"/>
        <v>6.2566666666666673E-2</v>
      </c>
      <c r="P1775" s="9">
        <f t="shared" si="192"/>
        <v>98.78947368421052</v>
      </c>
      <c r="Q1775" s="8" t="str">
        <f t="shared" si="196"/>
        <v>photography</v>
      </c>
      <c r="R1775" s="8" t="str">
        <f t="shared" si="197"/>
        <v>photobooks</v>
      </c>
      <c r="S1775" s="14">
        <f t="shared" si="193"/>
        <v>41978.760393518518</v>
      </c>
      <c r="T1775" s="14">
        <f t="shared" si="194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91"/>
        <v>0.4592</v>
      </c>
      <c r="P1776" s="9">
        <f t="shared" si="192"/>
        <v>88.307692307692307</v>
      </c>
      <c r="Q1776" s="8" t="str">
        <f t="shared" si="196"/>
        <v>photography</v>
      </c>
      <c r="R1776" s="8" t="str">
        <f t="shared" si="197"/>
        <v>photobooks</v>
      </c>
      <c r="S1776" s="14">
        <f t="shared" si="193"/>
        <v>41930.218657407408</v>
      </c>
      <c r="T1776" s="14">
        <f t="shared" si="194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91"/>
        <v>0.65101538461538466</v>
      </c>
      <c r="P1777" s="9">
        <f t="shared" si="192"/>
        <v>170.62903225806451</v>
      </c>
      <c r="Q1777" s="8" t="str">
        <f t="shared" si="196"/>
        <v>photography</v>
      </c>
      <c r="R1777" s="8" t="str">
        <f t="shared" si="197"/>
        <v>photobooks</v>
      </c>
      <c r="S1777" s="14">
        <f t="shared" si="193"/>
        <v>41891.976388888892</v>
      </c>
      <c r="T1777" s="14">
        <f t="shared" si="194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91"/>
        <v>6.7000000000000004E-2</v>
      </c>
      <c r="P1778" s="9">
        <f t="shared" si="192"/>
        <v>83.75</v>
      </c>
      <c r="Q1778" s="8" t="str">
        <f t="shared" si="196"/>
        <v>photography</v>
      </c>
      <c r="R1778" s="8" t="str">
        <f t="shared" si="197"/>
        <v>photobooks</v>
      </c>
      <c r="S1778" s="14">
        <f t="shared" si="193"/>
        <v>41905.95684027778</v>
      </c>
      <c r="T1778" s="14">
        <f t="shared" si="194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91"/>
        <v>0.135625</v>
      </c>
      <c r="P1779" s="9">
        <f t="shared" si="192"/>
        <v>65.099999999999994</v>
      </c>
      <c r="Q1779" s="8" t="str">
        <f t="shared" si="196"/>
        <v>photography</v>
      </c>
      <c r="R1779" s="8" t="str">
        <f t="shared" si="197"/>
        <v>photobooks</v>
      </c>
      <c r="S1779" s="14">
        <f t="shared" si="193"/>
        <v>42025.357094907406</v>
      </c>
      <c r="T1779" s="14">
        <f t="shared" si="194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91"/>
        <v>1.9900000000000001E-2</v>
      </c>
      <c r="P1780" s="9">
        <f t="shared" si="192"/>
        <v>66.333333333333329</v>
      </c>
      <c r="Q1780" s="8" t="str">
        <f t="shared" si="196"/>
        <v>photography</v>
      </c>
      <c r="R1780" s="8" t="str">
        <f t="shared" si="197"/>
        <v>photobooks</v>
      </c>
      <c r="S1780" s="14">
        <f t="shared" si="193"/>
        <v>42045.86336805555</v>
      </c>
      <c r="T1780" s="14">
        <f t="shared" si="194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91"/>
        <v>0.36236363636363639</v>
      </c>
      <c r="P1781" s="9">
        <f t="shared" si="192"/>
        <v>104.89473684210526</v>
      </c>
      <c r="Q1781" s="8" t="str">
        <f t="shared" si="196"/>
        <v>photography</v>
      </c>
      <c r="R1781" s="8" t="str">
        <f t="shared" si="197"/>
        <v>photobooks</v>
      </c>
      <c r="S1781" s="14">
        <f t="shared" si="193"/>
        <v>42585.691898148143</v>
      </c>
      <c r="T1781" s="14">
        <f t="shared" si="194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91"/>
        <v>0.39743333333333336</v>
      </c>
      <c r="P1782" s="9">
        <f t="shared" si="192"/>
        <v>78.440789473684205</v>
      </c>
      <c r="Q1782" s="8" t="str">
        <f t="shared" si="196"/>
        <v>photography</v>
      </c>
      <c r="R1782" s="8" t="str">
        <f t="shared" si="197"/>
        <v>photobooks</v>
      </c>
      <c r="S1782" s="14">
        <f t="shared" si="193"/>
        <v>42493.600810185191</v>
      </c>
      <c r="T1782" s="14">
        <f t="shared" si="194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91"/>
        <v>0.25763636363636366</v>
      </c>
      <c r="P1783" s="9">
        <f t="shared" si="192"/>
        <v>59.041666666666664</v>
      </c>
      <c r="Q1783" s="8" t="str">
        <f t="shared" si="196"/>
        <v>photography</v>
      </c>
      <c r="R1783" s="8" t="str">
        <f t="shared" si="197"/>
        <v>photobooks</v>
      </c>
      <c r="S1783" s="14">
        <f t="shared" si="193"/>
        <v>42597.617418981477</v>
      </c>
      <c r="T1783" s="14">
        <f t="shared" si="194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91"/>
        <v>0.15491428571428573</v>
      </c>
      <c r="P1784" s="9">
        <f t="shared" si="192"/>
        <v>71.34210526315789</v>
      </c>
      <c r="Q1784" s="8" t="str">
        <f t="shared" si="196"/>
        <v>photography</v>
      </c>
      <c r="R1784" s="8" t="str">
        <f t="shared" si="197"/>
        <v>photobooks</v>
      </c>
      <c r="S1784" s="14">
        <f t="shared" si="193"/>
        <v>42388.575104166666</v>
      </c>
      <c r="T1784" s="14">
        <f t="shared" si="194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91"/>
        <v>0.236925</v>
      </c>
      <c r="P1785" s="9">
        <f t="shared" si="192"/>
        <v>51.227027027027027</v>
      </c>
      <c r="Q1785" s="8" t="str">
        <f t="shared" si="196"/>
        <v>photography</v>
      </c>
      <c r="R1785" s="8" t="str">
        <f t="shared" si="197"/>
        <v>photobooks</v>
      </c>
      <c r="S1785" s="14">
        <f t="shared" si="193"/>
        <v>42115.949976851851</v>
      </c>
      <c r="T1785" s="14">
        <f t="shared" si="194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91"/>
        <v>0.39760000000000001</v>
      </c>
      <c r="P1786" s="9">
        <f t="shared" si="192"/>
        <v>60.242424242424242</v>
      </c>
      <c r="Q1786" s="8" t="str">
        <f t="shared" si="196"/>
        <v>photography</v>
      </c>
      <c r="R1786" s="8" t="str">
        <f t="shared" si="197"/>
        <v>photobooks</v>
      </c>
      <c r="S1786" s="14">
        <f t="shared" si="193"/>
        <v>42003.655555555553</v>
      </c>
      <c r="T1786" s="14">
        <f t="shared" si="194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91"/>
        <v>0.20220833333333332</v>
      </c>
      <c r="P1787" s="9">
        <f t="shared" si="192"/>
        <v>44.935185185185183</v>
      </c>
      <c r="Q1787" s="8" t="str">
        <f t="shared" si="196"/>
        <v>photography</v>
      </c>
      <c r="R1787" s="8" t="str">
        <f t="shared" si="197"/>
        <v>photobooks</v>
      </c>
      <c r="S1787" s="14">
        <f t="shared" si="193"/>
        <v>41897.134895833333</v>
      </c>
      <c r="T1787" s="14">
        <f t="shared" si="194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91"/>
        <v>0.47631578947368419</v>
      </c>
      <c r="P1788" s="9">
        <f t="shared" si="192"/>
        <v>31.206896551724139</v>
      </c>
      <c r="Q1788" s="8" t="str">
        <f t="shared" si="196"/>
        <v>photography</v>
      </c>
      <c r="R1788" s="8" t="str">
        <f t="shared" si="197"/>
        <v>photobooks</v>
      </c>
      <c r="S1788" s="14">
        <f t="shared" si="193"/>
        <v>41958.550659722227</v>
      </c>
      <c r="T1788" s="14">
        <f t="shared" si="194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91"/>
        <v>0.15329999999999999</v>
      </c>
      <c r="P1789" s="9">
        <f t="shared" si="192"/>
        <v>63.875</v>
      </c>
      <c r="Q1789" s="8" t="str">
        <f t="shared" si="196"/>
        <v>photography</v>
      </c>
      <c r="R1789" s="8" t="str">
        <f t="shared" si="197"/>
        <v>photobooks</v>
      </c>
      <c r="S1789" s="14">
        <f t="shared" si="193"/>
        <v>42068.65552083333</v>
      </c>
      <c r="T1789" s="14">
        <f t="shared" si="194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91"/>
        <v>1.3818181818181818E-2</v>
      </c>
      <c r="P1790" s="9">
        <f t="shared" si="192"/>
        <v>19</v>
      </c>
      <c r="Q1790" s="8" t="str">
        <f t="shared" si="196"/>
        <v>photography</v>
      </c>
      <c r="R1790" s="8" t="str">
        <f t="shared" si="197"/>
        <v>photobooks</v>
      </c>
      <c r="S1790" s="14">
        <f t="shared" si="193"/>
        <v>41913.94840277778</v>
      </c>
      <c r="T1790" s="14">
        <f t="shared" si="194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91"/>
        <v>5.0000000000000001E-3</v>
      </c>
      <c r="P1791" s="9">
        <f t="shared" si="192"/>
        <v>10</v>
      </c>
      <c r="Q1791" s="8" t="str">
        <f t="shared" si="196"/>
        <v>photography</v>
      </c>
      <c r="R1791" s="8" t="str">
        <f t="shared" si="197"/>
        <v>photobooks</v>
      </c>
      <c r="S1791" s="14">
        <f t="shared" si="193"/>
        <v>41956.250034722223</v>
      </c>
      <c r="T1791" s="14">
        <f t="shared" si="194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91"/>
        <v>4.9575757575757579E-2</v>
      </c>
      <c r="P1792" s="9">
        <f t="shared" si="192"/>
        <v>109.06666666666666</v>
      </c>
      <c r="Q1792" s="8" t="str">
        <f t="shared" si="196"/>
        <v>photography</v>
      </c>
      <c r="R1792" s="8" t="str">
        <f t="shared" si="197"/>
        <v>photobooks</v>
      </c>
      <c r="S1792" s="14">
        <f t="shared" si="193"/>
        <v>42010.674513888895</v>
      </c>
      <c r="T1792" s="14">
        <f t="shared" si="194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91"/>
        <v>3.5666666666666666E-2</v>
      </c>
      <c r="P1793" s="9">
        <f t="shared" si="192"/>
        <v>26.75</v>
      </c>
      <c r="Q1793" s="8" t="str">
        <f t="shared" si="196"/>
        <v>photography</v>
      </c>
      <c r="R1793" s="8" t="str">
        <f t="shared" si="197"/>
        <v>photobooks</v>
      </c>
      <c r="S1793" s="14">
        <f t="shared" si="193"/>
        <v>41973.740335648152</v>
      </c>
      <c r="T1793" s="14">
        <f t="shared" si="194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91"/>
        <v>0.61124000000000001</v>
      </c>
      <c r="P1794" s="9">
        <f t="shared" si="192"/>
        <v>109.93525179856115</v>
      </c>
      <c r="Q1794" s="8" t="str">
        <f t="shared" si="196"/>
        <v>photography</v>
      </c>
      <c r="R1794" s="8" t="str">
        <f t="shared" si="197"/>
        <v>photobooks</v>
      </c>
      <c r="S1794" s="14">
        <f t="shared" si="193"/>
        <v>42189.031041666662</v>
      </c>
      <c r="T1794" s="14">
        <f t="shared" si="194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8">E1795/D1795</f>
        <v>1.3333333333333334E-2</v>
      </c>
      <c r="P1795" s="9">
        <f t="shared" ref="P1795:P1858" si="199">IFERROR(E1795/L1795, 0)</f>
        <v>20</v>
      </c>
      <c r="Q1795" s="8" t="str">
        <f t="shared" si="196"/>
        <v>photography</v>
      </c>
      <c r="R1795" s="8" t="str">
        <f t="shared" si="197"/>
        <v>photobooks</v>
      </c>
      <c r="S1795" s="14">
        <f t="shared" ref="S1795:S1858" si="200">(((J1795/60)/60)/24)+DATE(1970,1,1)</f>
        <v>41940.89166666667</v>
      </c>
      <c r="T1795" s="14">
        <f t="shared" ref="T1795:T1858" si="201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8"/>
        <v>0.11077777777777778</v>
      </c>
      <c r="P1796" s="9">
        <f t="shared" si="199"/>
        <v>55.388888888888886</v>
      </c>
      <c r="Q1796" s="8" t="str">
        <f t="shared" si="196"/>
        <v>photography</v>
      </c>
      <c r="R1796" s="8" t="str">
        <f t="shared" si="197"/>
        <v>photobooks</v>
      </c>
      <c r="S1796" s="14">
        <f t="shared" si="200"/>
        <v>42011.551180555558</v>
      </c>
      <c r="T1796" s="14">
        <f t="shared" si="201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8"/>
        <v>0.38735714285714284</v>
      </c>
      <c r="P1797" s="9">
        <f t="shared" si="199"/>
        <v>133.90123456790124</v>
      </c>
      <c r="Q1797" s="8" t="str">
        <f t="shared" si="196"/>
        <v>photography</v>
      </c>
      <c r="R1797" s="8" t="str">
        <f t="shared" si="197"/>
        <v>photobooks</v>
      </c>
      <c r="S1797" s="14">
        <f t="shared" si="200"/>
        <v>42628.288668981477</v>
      </c>
      <c r="T1797" s="14">
        <f t="shared" si="201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8"/>
        <v>0.22052631578947368</v>
      </c>
      <c r="P1798" s="9">
        <f t="shared" si="199"/>
        <v>48.720930232558139</v>
      </c>
      <c r="Q1798" s="8" t="str">
        <f t="shared" si="196"/>
        <v>photography</v>
      </c>
      <c r="R1798" s="8" t="str">
        <f t="shared" si="197"/>
        <v>photobooks</v>
      </c>
      <c r="S1798" s="14">
        <f t="shared" si="200"/>
        <v>42515.439421296294</v>
      </c>
      <c r="T1798" s="14">
        <f t="shared" si="201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8"/>
        <v>0.67549999999999999</v>
      </c>
      <c r="P1799" s="9">
        <f t="shared" si="199"/>
        <v>48.25</v>
      </c>
      <c r="Q1799" s="8" t="str">
        <f t="shared" si="196"/>
        <v>photography</v>
      </c>
      <c r="R1799" s="8" t="str">
        <f t="shared" si="197"/>
        <v>photobooks</v>
      </c>
      <c r="S1799" s="14">
        <f t="shared" si="200"/>
        <v>42689.56931712963</v>
      </c>
      <c r="T1799" s="14">
        <f t="shared" si="201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8"/>
        <v>0.136375</v>
      </c>
      <c r="P1800" s="9">
        <f t="shared" si="199"/>
        <v>58.972972972972975</v>
      </c>
      <c r="Q1800" s="8" t="str">
        <f t="shared" si="196"/>
        <v>photography</v>
      </c>
      <c r="R1800" s="8" t="str">
        <f t="shared" si="197"/>
        <v>photobooks</v>
      </c>
      <c r="S1800" s="14">
        <f t="shared" si="200"/>
        <v>42344.32677083333</v>
      </c>
      <c r="T1800" s="14">
        <f t="shared" si="201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8"/>
        <v>1.7457500000000001E-2</v>
      </c>
      <c r="P1801" s="9">
        <f t="shared" si="199"/>
        <v>11.638333333333334</v>
      </c>
      <c r="Q1801" s="8" t="str">
        <f t="shared" si="196"/>
        <v>photography</v>
      </c>
      <c r="R1801" s="8" t="str">
        <f t="shared" si="197"/>
        <v>photobooks</v>
      </c>
      <c r="S1801" s="14">
        <f t="shared" si="200"/>
        <v>41934.842685185184</v>
      </c>
      <c r="T1801" s="14">
        <f t="shared" si="201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8"/>
        <v>0.20449632511889321</v>
      </c>
      <c r="P1802" s="9">
        <f t="shared" si="199"/>
        <v>83.716814159292042</v>
      </c>
      <c r="Q1802" s="8" t="str">
        <f t="shared" si="196"/>
        <v>photography</v>
      </c>
      <c r="R1802" s="8" t="str">
        <f t="shared" si="197"/>
        <v>photobooks</v>
      </c>
      <c r="S1802" s="14">
        <f t="shared" si="200"/>
        <v>42623.606134259258</v>
      </c>
      <c r="T1802" s="14">
        <f t="shared" si="201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8"/>
        <v>0.13852941176470587</v>
      </c>
      <c r="P1803" s="9">
        <f t="shared" si="199"/>
        <v>63.648648648648646</v>
      </c>
      <c r="Q1803" s="8" t="str">
        <f t="shared" si="196"/>
        <v>photography</v>
      </c>
      <c r="R1803" s="8" t="str">
        <f t="shared" si="197"/>
        <v>photobooks</v>
      </c>
      <c r="S1803" s="14">
        <f t="shared" si="200"/>
        <v>42321.660509259258</v>
      </c>
      <c r="T1803" s="14">
        <f t="shared" si="201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8"/>
        <v>0.48485714285714288</v>
      </c>
      <c r="P1804" s="9">
        <f t="shared" si="199"/>
        <v>94.277777777777771</v>
      </c>
      <c r="Q1804" s="8" t="str">
        <f t="shared" si="196"/>
        <v>photography</v>
      </c>
      <c r="R1804" s="8" t="str">
        <f t="shared" si="197"/>
        <v>photobooks</v>
      </c>
      <c r="S1804" s="14">
        <f t="shared" si="200"/>
        <v>42159.47256944445</v>
      </c>
      <c r="T1804" s="14">
        <f t="shared" si="201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8"/>
        <v>0.308</v>
      </c>
      <c r="P1805" s="9">
        <f t="shared" si="199"/>
        <v>71.86666666666666</v>
      </c>
      <c r="Q1805" s="8" t="str">
        <f t="shared" si="196"/>
        <v>photography</v>
      </c>
      <c r="R1805" s="8" t="str">
        <f t="shared" si="197"/>
        <v>photobooks</v>
      </c>
      <c r="S1805" s="14">
        <f t="shared" si="200"/>
        <v>42018.071550925932</v>
      </c>
      <c r="T1805" s="14">
        <f t="shared" si="201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8"/>
        <v>0.35174193548387095</v>
      </c>
      <c r="P1806" s="9">
        <f t="shared" si="199"/>
        <v>104.84615384615384</v>
      </c>
      <c r="Q1806" s="8" t="str">
        <f t="shared" si="196"/>
        <v>photography</v>
      </c>
      <c r="R1806" s="8" t="str">
        <f t="shared" si="197"/>
        <v>photobooks</v>
      </c>
      <c r="S1806" s="14">
        <f t="shared" si="200"/>
        <v>42282.678287037037</v>
      </c>
      <c r="T1806" s="14">
        <f t="shared" si="201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8"/>
        <v>0.36404444444444445</v>
      </c>
      <c r="P1807" s="9">
        <f t="shared" si="199"/>
        <v>67.139344262295083</v>
      </c>
      <c r="Q1807" s="8" t="str">
        <f t="shared" si="196"/>
        <v>photography</v>
      </c>
      <c r="R1807" s="8" t="str">
        <f t="shared" si="197"/>
        <v>photobooks</v>
      </c>
      <c r="S1807" s="14">
        <f t="shared" si="200"/>
        <v>42247.803912037038</v>
      </c>
      <c r="T1807" s="14">
        <f t="shared" si="201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8"/>
        <v>2.955E-2</v>
      </c>
      <c r="P1808" s="9">
        <f t="shared" si="199"/>
        <v>73.875</v>
      </c>
      <c r="Q1808" s="8" t="str">
        <f t="shared" ref="Q1808:Q1822" si="202">LEFT(N1808,11)</f>
        <v>photography</v>
      </c>
      <c r="R1808" s="8" t="str">
        <f t="shared" ref="R1808:R1822" si="203">RIGHT(N1808,10)</f>
        <v>photobooks</v>
      </c>
      <c r="S1808" s="14">
        <f t="shared" si="200"/>
        <v>41877.638298611113</v>
      </c>
      <c r="T1808" s="14">
        <f t="shared" si="201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8"/>
        <v>0.1106</v>
      </c>
      <c r="P1809" s="9">
        <f t="shared" si="199"/>
        <v>69.125</v>
      </c>
      <c r="Q1809" s="8" t="str">
        <f t="shared" si="202"/>
        <v>photography</v>
      </c>
      <c r="R1809" s="8" t="str">
        <f t="shared" si="203"/>
        <v>photobooks</v>
      </c>
      <c r="S1809" s="14">
        <f t="shared" si="200"/>
        <v>41880.068437499998</v>
      </c>
      <c r="T1809" s="14">
        <f t="shared" si="201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8"/>
        <v>0.41407142857142859</v>
      </c>
      <c r="P1810" s="9">
        <f t="shared" si="199"/>
        <v>120.77083333333333</v>
      </c>
      <c r="Q1810" s="8" t="str">
        <f t="shared" si="202"/>
        <v>photography</v>
      </c>
      <c r="R1810" s="8" t="str">
        <f t="shared" si="203"/>
        <v>photobooks</v>
      </c>
      <c r="S1810" s="14">
        <f t="shared" si="200"/>
        <v>42742.680902777778</v>
      </c>
      <c r="T1810" s="14">
        <f t="shared" si="201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8"/>
        <v>0.10857142857142857</v>
      </c>
      <c r="P1811" s="9">
        <f t="shared" si="199"/>
        <v>42.222222222222221</v>
      </c>
      <c r="Q1811" s="8" t="str">
        <f t="shared" si="202"/>
        <v>photography</v>
      </c>
      <c r="R1811" s="8" t="str">
        <f t="shared" si="203"/>
        <v>photobooks</v>
      </c>
      <c r="S1811" s="14">
        <f t="shared" si="200"/>
        <v>42029.907858796301</v>
      </c>
      <c r="T1811" s="14">
        <f t="shared" si="201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8"/>
        <v>3.3333333333333333E-2</v>
      </c>
      <c r="P1812" s="9">
        <f t="shared" si="199"/>
        <v>7.5</v>
      </c>
      <c r="Q1812" s="8" t="str">
        <f t="shared" si="202"/>
        <v>photography</v>
      </c>
      <c r="R1812" s="8" t="str">
        <f t="shared" si="203"/>
        <v>photobooks</v>
      </c>
      <c r="S1812" s="14">
        <f t="shared" si="200"/>
        <v>41860.91002314815</v>
      </c>
      <c r="T1812" s="14">
        <f t="shared" si="201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8"/>
        <v>7.407407407407407E-4</v>
      </c>
      <c r="P1813" s="9">
        <f t="shared" si="199"/>
        <v>1.5384615384615385</v>
      </c>
      <c r="Q1813" s="8" t="str">
        <f t="shared" si="202"/>
        <v>photography</v>
      </c>
      <c r="R1813" s="8" t="str">
        <f t="shared" si="203"/>
        <v>photobooks</v>
      </c>
      <c r="S1813" s="14">
        <f t="shared" si="200"/>
        <v>41876.433680555558</v>
      </c>
      <c r="T1813" s="14">
        <f t="shared" si="201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8"/>
        <v>0.13307692307692306</v>
      </c>
      <c r="P1814" s="9">
        <f t="shared" si="199"/>
        <v>37.608695652173914</v>
      </c>
      <c r="Q1814" s="8" t="str">
        <f t="shared" si="202"/>
        <v>photography</v>
      </c>
      <c r="R1814" s="8" t="str">
        <f t="shared" si="203"/>
        <v>photobooks</v>
      </c>
      <c r="S1814" s="14">
        <f t="shared" si="200"/>
        <v>42524.318703703699</v>
      </c>
      <c r="T1814" s="14">
        <f t="shared" si="201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8"/>
        <v>0</v>
      </c>
      <c r="P1815" s="9">
        <f t="shared" si="199"/>
        <v>0</v>
      </c>
      <c r="Q1815" s="8" t="str">
        <f t="shared" si="202"/>
        <v>photography</v>
      </c>
      <c r="R1815" s="8" t="str">
        <f t="shared" si="203"/>
        <v>photobooks</v>
      </c>
      <c r="S1815" s="14">
        <f t="shared" si="200"/>
        <v>41829.889027777775</v>
      </c>
      <c r="T1815" s="14">
        <f t="shared" si="201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8"/>
        <v>0.49183333333333334</v>
      </c>
      <c r="P1816" s="9">
        <f t="shared" si="199"/>
        <v>42.157142857142858</v>
      </c>
      <c r="Q1816" s="8" t="str">
        <f t="shared" si="202"/>
        <v>photography</v>
      </c>
      <c r="R1816" s="8" t="str">
        <f t="shared" si="203"/>
        <v>photobooks</v>
      </c>
      <c r="S1816" s="14">
        <f t="shared" si="200"/>
        <v>42033.314074074078</v>
      </c>
      <c r="T1816" s="14">
        <f t="shared" si="201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8"/>
        <v>0</v>
      </c>
      <c r="P1817" s="9">
        <f t="shared" si="199"/>
        <v>0</v>
      </c>
      <c r="Q1817" s="8" t="str">
        <f t="shared" si="202"/>
        <v>photography</v>
      </c>
      <c r="R1817" s="8" t="str">
        <f t="shared" si="203"/>
        <v>photobooks</v>
      </c>
      <c r="S1817" s="14">
        <f t="shared" si="200"/>
        <v>42172.906678240746</v>
      </c>
      <c r="T1817" s="14">
        <f t="shared" si="201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8"/>
        <v>2.036E-2</v>
      </c>
      <c r="P1818" s="9">
        <f t="shared" si="199"/>
        <v>84.833333333333329</v>
      </c>
      <c r="Q1818" s="8" t="str">
        <f t="shared" si="202"/>
        <v>photography</v>
      </c>
      <c r="R1818" s="8" t="str">
        <f t="shared" si="203"/>
        <v>photobooks</v>
      </c>
      <c r="S1818" s="14">
        <f t="shared" si="200"/>
        <v>42548.876192129625</v>
      </c>
      <c r="T1818" s="14">
        <f t="shared" si="201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8"/>
        <v>0.52327777777777773</v>
      </c>
      <c r="P1819" s="9">
        <f t="shared" si="199"/>
        <v>94.19</v>
      </c>
      <c r="Q1819" s="8" t="str">
        <f t="shared" si="202"/>
        <v>photography</v>
      </c>
      <c r="R1819" s="8" t="str">
        <f t="shared" si="203"/>
        <v>photobooks</v>
      </c>
      <c r="S1819" s="14">
        <f t="shared" si="200"/>
        <v>42705.662118055552</v>
      </c>
      <c r="T1819" s="14">
        <f t="shared" si="201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8"/>
        <v>0</v>
      </c>
      <c r="P1820" s="9">
        <f t="shared" si="199"/>
        <v>0</v>
      </c>
      <c r="Q1820" s="8" t="str">
        <f t="shared" si="202"/>
        <v>photography</v>
      </c>
      <c r="R1820" s="8" t="str">
        <f t="shared" si="203"/>
        <v>photobooks</v>
      </c>
      <c r="S1820" s="14">
        <f t="shared" si="200"/>
        <v>42067.234375</v>
      </c>
      <c r="T1820" s="14">
        <f t="shared" si="201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8"/>
        <v>2.0833333333333332E-2</v>
      </c>
      <c r="P1821" s="9">
        <f t="shared" si="199"/>
        <v>6.25</v>
      </c>
      <c r="Q1821" s="8" t="str">
        <f t="shared" si="202"/>
        <v>photography</v>
      </c>
      <c r="R1821" s="8" t="str">
        <f t="shared" si="203"/>
        <v>photobooks</v>
      </c>
      <c r="S1821" s="14">
        <f t="shared" si="200"/>
        <v>41820.752268518518</v>
      </c>
      <c r="T1821" s="14">
        <f t="shared" si="201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8"/>
        <v>6.565384615384616E-2</v>
      </c>
      <c r="P1822" s="9">
        <f t="shared" si="199"/>
        <v>213.375</v>
      </c>
      <c r="Q1822" s="8" t="str">
        <f t="shared" si="202"/>
        <v>photography</v>
      </c>
      <c r="R1822" s="8" t="str">
        <f t="shared" si="203"/>
        <v>photobooks</v>
      </c>
      <c r="S1822" s="14">
        <f t="shared" si="200"/>
        <v>42065.084375000006</v>
      </c>
      <c r="T1822" s="14">
        <f t="shared" si="201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8"/>
        <v>1.3489</v>
      </c>
      <c r="P1823" s="9">
        <f t="shared" si="199"/>
        <v>59.162280701754383</v>
      </c>
      <c r="Q1823" s="8" t="str">
        <f>LEFT(N1823,5)</f>
        <v>music</v>
      </c>
      <c r="R1823" s="8" t="str">
        <f>RIGHT(N1823,4)</f>
        <v>rock</v>
      </c>
      <c r="S1823" s="14">
        <f t="shared" si="200"/>
        <v>40926.319062499999</v>
      </c>
      <c r="T1823" s="14">
        <f t="shared" si="201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8"/>
        <v>1</v>
      </c>
      <c r="P1824" s="9">
        <f t="shared" si="199"/>
        <v>27.272727272727273</v>
      </c>
      <c r="Q1824" s="8" t="str">
        <f t="shared" ref="Q1824:Q1862" si="204">LEFT(N1824,5)</f>
        <v>music</v>
      </c>
      <c r="R1824" s="8" t="str">
        <f t="shared" ref="R1824:R1862" si="205">RIGHT(N1824,4)</f>
        <v>rock</v>
      </c>
      <c r="S1824" s="14">
        <f t="shared" si="200"/>
        <v>41634.797013888885</v>
      </c>
      <c r="T1824" s="14">
        <f t="shared" si="201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8"/>
        <v>1.1585714285714286</v>
      </c>
      <c r="P1825" s="9">
        <f t="shared" si="199"/>
        <v>24.575757575757574</v>
      </c>
      <c r="Q1825" s="8" t="str">
        <f t="shared" si="204"/>
        <v>music</v>
      </c>
      <c r="R1825" s="8" t="str">
        <f t="shared" si="205"/>
        <v>rock</v>
      </c>
      <c r="S1825" s="14">
        <f t="shared" si="200"/>
        <v>41176.684907407405</v>
      </c>
      <c r="T1825" s="14">
        <f t="shared" si="201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8"/>
        <v>1.0006666666666666</v>
      </c>
      <c r="P1826" s="9">
        <f t="shared" si="199"/>
        <v>75.05</v>
      </c>
      <c r="Q1826" s="8" t="str">
        <f t="shared" si="204"/>
        <v>music</v>
      </c>
      <c r="R1826" s="8" t="str">
        <f t="shared" si="205"/>
        <v>rock</v>
      </c>
      <c r="S1826" s="14">
        <f t="shared" si="200"/>
        <v>41626.916284722225</v>
      </c>
      <c r="T1826" s="14">
        <f t="shared" si="201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8"/>
        <v>1.0505</v>
      </c>
      <c r="P1827" s="9">
        <f t="shared" si="199"/>
        <v>42.02</v>
      </c>
      <c r="Q1827" s="8" t="str">
        <f t="shared" si="204"/>
        <v>music</v>
      </c>
      <c r="R1827" s="8" t="str">
        <f t="shared" si="205"/>
        <v>rock</v>
      </c>
      <c r="S1827" s="14">
        <f t="shared" si="200"/>
        <v>41443.83452546296</v>
      </c>
      <c r="T1827" s="14">
        <f t="shared" si="201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8"/>
        <v>1.01</v>
      </c>
      <c r="P1828" s="9">
        <f t="shared" si="199"/>
        <v>53.157894736842103</v>
      </c>
      <c r="Q1828" s="8" t="str">
        <f t="shared" si="204"/>
        <v>music</v>
      </c>
      <c r="R1828" s="8" t="str">
        <f t="shared" si="205"/>
        <v>rock</v>
      </c>
      <c r="S1828" s="14">
        <f t="shared" si="200"/>
        <v>41657.923807870371</v>
      </c>
      <c r="T1828" s="14">
        <f t="shared" si="201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8"/>
        <v>1.0066250000000001</v>
      </c>
      <c r="P1829" s="9">
        <f t="shared" si="199"/>
        <v>83.885416666666671</v>
      </c>
      <c r="Q1829" s="8" t="str">
        <f t="shared" si="204"/>
        <v>music</v>
      </c>
      <c r="R1829" s="8" t="str">
        <f t="shared" si="205"/>
        <v>rock</v>
      </c>
      <c r="S1829" s="14">
        <f t="shared" si="200"/>
        <v>40555.325937499998</v>
      </c>
      <c r="T1829" s="14">
        <f t="shared" si="201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8"/>
        <v>1.0016</v>
      </c>
      <c r="P1830" s="9">
        <f t="shared" si="199"/>
        <v>417.33333333333331</v>
      </c>
      <c r="Q1830" s="8" t="str">
        <f t="shared" si="204"/>
        <v>music</v>
      </c>
      <c r="R1830" s="8" t="str">
        <f t="shared" si="205"/>
        <v>rock</v>
      </c>
      <c r="S1830" s="14">
        <f t="shared" si="200"/>
        <v>41736.899652777778</v>
      </c>
      <c r="T1830" s="14">
        <f t="shared" si="201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8"/>
        <v>1.6668333333333334</v>
      </c>
      <c r="P1831" s="9">
        <f t="shared" si="199"/>
        <v>75.765151515151516</v>
      </c>
      <c r="Q1831" s="8" t="str">
        <f t="shared" si="204"/>
        <v>music</v>
      </c>
      <c r="R1831" s="8" t="str">
        <f t="shared" si="205"/>
        <v>rock</v>
      </c>
      <c r="S1831" s="14">
        <f t="shared" si="200"/>
        <v>40516.087627314817</v>
      </c>
      <c r="T1831" s="14">
        <f t="shared" si="201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8"/>
        <v>1.0153333333333334</v>
      </c>
      <c r="P1832" s="9">
        <f t="shared" si="199"/>
        <v>67.389380530973455</v>
      </c>
      <c r="Q1832" s="8" t="str">
        <f t="shared" si="204"/>
        <v>music</v>
      </c>
      <c r="R1832" s="8" t="str">
        <f t="shared" si="205"/>
        <v>rock</v>
      </c>
      <c r="S1832" s="14">
        <f t="shared" si="200"/>
        <v>41664.684108796297</v>
      </c>
      <c r="T1832" s="14">
        <f t="shared" si="201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8"/>
        <v>1.03</v>
      </c>
      <c r="P1833" s="9">
        <f t="shared" si="199"/>
        <v>73.571428571428569</v>
      </c>
      <c r="Q1833" s="8" t="str">
        <f t="shared" si="204"/>
        <v>music</v>
      </c>
      <c r="R1833" s="8" t="str">
        <f t="shared" si="205"/>
        <v>rock</v>
      </c>
      <c r="S1833" s="14">
        <f t="shared" si="200"/>
        <v>41026.996099537035</v>
      </c>
      <c r="T1833" s="14">
        <f t="shared" si="201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8"/>
        <v>1.4285714285714286</v>
      </c>
      <c r="P1834" s="9">
        <f t="shared" si="199"/>
        <v>25</v>
      </c>
      <c r="Q1834" s="8" t="str">
        <f t="shared" si="204"/>
        <v>music</v>
      </c>
      <c r="R1834" s="8" t="str">
        <f t="shared" si="205"/>
        <v>rock</v>
      </c>
      <c r="S1834" s="14">
        <f t="shared" si="200"/>
        <v>40576.539664351854</v>
      </c>
      <c r="T1834" s="14">
        <f t="shared" si="201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8"/>
        <v>2.625</v>
      </c>
      <c r="P1835" s="9">
        <f t="shared" si="199"/>
        <v>42</v>
      </c>
      <c r="Q1835" s="8" t="str">
        <f t="shared" si="204"/>
        <v>music</v>
      </c>
      <c r="R1835" s="8" t="str">
        <f t="shared" si="205"/>
        <v>rock</v>
      </c>
      <c r="S1835" s="14">
        <f t="shared" si="200"/>
        <v>41303.044016203705</v>
      </c>
      <c r="T1835" s="14">
        <f t="shared" si="201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8"/>
        <v>1.1805000000000001</v>
      </c>
      <c r="P1836" s="9">
        <f t="shared" si="199"/>
        <v>131.16666666666666</v>
      </c>
      <c r="Q1836" s="8" t="str">
        <f t="shared" si="204"/>
        <v>music</v>
      </c>
      <c r="R1836" s="8" t="str">
        <f t="shared" si="205"/>
        <v>rock</v>
      </c>
      <c r="S1836" s="14">
        <f t="shared" si="200"/>
        <v>41988.964062500003</v>
      </c>
      <c r="T1836" s="14">
        <f t="shared" si="201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8"/>
        <v>1.04</v>
      </c>
      <c r="P1837" s="9">
        <f t="shared" si="199"/>
        <v>47.272727272727273</v>
      </c>
      <c r="Q1837" s="8" t="str">
        <f t="shared" si="204"/>
        <v>music</v>
      </c>
      <c r="R1837" s="8" t="str">
        <f t="shared" si="205"/>
        <v>rock</v>
      </c>
      <c r="S1837" s="14">
        <f t="shared" si="200"/>
        <v>42430.702210648145</v>
      </c>
      <c r="T1837" s="14">
        <f t="shared" si="201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8"/>
        <v>2.0034000000000001</v>
      </c>
      <c r="P1838" s="9">
        <f t="shared" si="199"/>
        <v>182.12727272727273</v>
      </c>
      <c r="Q1838" s="8" t="str">
        <f t="shared" si="204"/>
        <v>music</v>
      </c>
      <c r="R1838" s="8" t="str">
        <f t="shared" si="205"/>
        <v>rock</v>
      </c>
      <c r="S1838" s="14">
        <f t="shared" si="200"/>
        <v>41305.809363425928</v>
      </c>
      <c r="T1838" s="14">
        <f t="shared" si="201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8"/>
        <v>3.0683333333333334</v>
      </c>
      <c r="P1839" s="9">
        <f t="shared" si="199"/>
        <v>61.366666666666667</v>
      </c>
      <c r="Q1839" s="8" t="str">
        <f t="shared" si="204"/>
        <v>music</v>
      </c>
      <c r="R1839" s="8" t="str">
        <f t="shared" si="205"/>
        <v>rock</v>
      </c>
      <c r="S1839" s="14">
        <f t="shared" si="200"/>
        <v>40926.047858796301</v>
      </c>
      <c r="T1839" s="14">
        <f t="shared" si="201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8"/>
        <v>1.00149</v>
      </c>
      <c r="P1840" s="9">
        <f t="shared" si="199"/>
        <v>35.767499999999998</v>
      </c>
      <c r="Q1840" s="8" t="str">
        <f t="shared" si="204"/>
        <v>music</v>
      </c>
      <c r="R1840" s="8" t="str">
        <f t="shared" si="205"/>
        <v>rock</v>
      </c>
      <c r="S1840" s="14">
        <f t="shared" si="200"/>
        <v>40788.786539351851</v>
      </c>
      <c r="T1840" s="14">
        <f t="shared" si="201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8"/>
        <v>2.0529999999999999</v>
      </c>
      <c r="P1841" s="9">
        <f t="shared" si="199"/>
        <v>45.62222222222222</v>
      </c>
      <c r="Q1841" s="8" t="str">
        <f t="shared" si="204"/>
        <v>music</v>
      </c>
      <c r="R1841" s="8" t="str">
        <f t="shared" si="205"/>
        <v>rock</v>
      </c>
      <c r="S1841" s="14">
        <f t="shared" si="200"/>
        <v>42614.722013888888</v>
      </c>
      <c r="T1841" s="14">
        <f t="shared" si="201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8"/>
        <v>1.0888888888888888</v>
      </c>
      <c r="P1842" s="9">
        <f t="shared" si="199"/>
        <v>75.384615384615387</v>
      </c>
      <c r="Q1842" s="8" t="str">
        <f t="shared" si="204"/>
        <v>music</v>
      </c>
      <c r="R1842" s="8" t="str">
        <f t="shared" si="205"/>
        <v>rock</v>
      </c>
      <c r="S1842" s="14">
        <f t="shared" si="200"/>
        <v>41382.096180555556</v>
      </c>
      <c r="T1842" s="14">
        <f t="shared" si="201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8"/>
        <v>1.0175000000000001</v>
      </c>
      <c r="P1843" s="9">
        <f t="shared" si="199"/>
        <v>50.875</v>
      </c>
      <c r="Q1843" s="8" t="str">
        <f t="shared" si="204"/>
        <v>music</v>
      </c>
      <c r="R1843" s="8" t="str">
        <f t="shared" si="205"/>
        <v>rock</v>
      </c>
      <c r="S1843" s="14">
        <f t="shared" si="200"/>
        <v>41745.84542824074</v>
      </c>
      <c r="T1843" s="14">
        <f t="shared" si="201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8"/>
        <v>1.2524999999999999</v>
      </c>
      <c r="P1844" s="9">
        <f t="shared" si="199"/>
        <v>119.28571428571429</v>
      </c>
      <c r="Q1844" s="8" t="str">
        <f t="shared" si="204"/>
        <v>music</v>
      </c>
      <c r="R1844" s="8" t="str">
        <f t="shared" si="205"/>
        <v>rock</v>
      </c>
      <c r="S1844" s="14">
        <f t="shared" si="200"/>
        <v>42031.631724537037</v>
      </c>
      <c r="T1844" s="14">
        <f t="shared" si="201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8"/>
        <v>1.2400610000000001</v>
      </c>
      <c r="P1845" s="9">
        <f t="shared" si="199"/>
        <v>92.541865671641801</v>
      </c>
      <c r="Q1845" s="8" t="str">
        <f t="shared" si="204"/>
        <v>music</v>
      </c>
      <c r="R1845" s="8" t="str">
        <f t="shared" si="205"/>
        <v>rock</v>
      </c>
      <c r="S1845" s="14">
        <f t="shared" si="200"/>
        <v>40564.994837962964</v>
      </c>
      <c r="T1845" s="14">
        <f t="shared" si="201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8"/>
        <v>1.014</v>
      </c>
      <c r="P1846" s="9">
        <f t="shared" si="199"/>
        <v>76.05</v>
      </c>
      <c r="Q1846" s="8" t="str">
        <f t="shared" si="204"/>
        <v>music</v>
      </c>
      <c r="R1846" s="8" t="str">
        <f t="shared" si="205"/>
        <v>rock</v>
      </c>
      <c r="S1846" s="14">
        <f t="shared" si="200"/>
        <v>40666.973541666666</v>
      </c>
      <c r="T1846" s="14">
        <f t="shared" si="201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8"/>
        <v>1</v>
      </c>
      <c r="P1847" s="9">
        <f t="shared" si="199"/>
        <v>52.631578947368418</v>
      </c>
      <c r="Q1847" s="8" t="str">
        <f t="shared" si="204"/>
        <v>music</v>
      </c>
      <c r="R1847" s="8" t="str">
        <f t="shared" si="205"/>
        <v>rock</v>
      </c>
      <c r="S1847" s="14">
        <f t="shared" si="200"/>
        <v>42523.333310185189</v>
      </c>
      <c r="T1847" s="14">
        <f t="shared" si="201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8"/>
        <v>1.3792666666666666</v>
      </c>
      <c r="P1848" s="9">
        <f t="shared" si="199"/>
        <v>98.990430622009569</v>
      </c>
      <c r="Q1848" s="8" t="str">
        <f t="shared" si="204"/>
        <v>music</v>
      </c>
      <c r="R1848" s="8" t="str">
        <f t="shared" si="205"/>
        <v>rock</v>
      </c>
      <c r="S1848" s="14">
        <f t="shared" si="200"/>
        <v>41228.650196759263</v>
      </c>
      <c r="T1848" s="14">
        <f t="shared" si="201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8"/>
        <v>1.2088000000000001</v>
      </c>
      <c r="P1849" s="9">
        <f t="shared" si="199"/>
        <v>79.526315789473685</v>
      </c>
      <c r="Q1849" s="8" t="str">
        <f t="shared" si="204"/>
        <v>music</v>
      </c>
      <c r="R1849" s="8" t="str">
        <f t="shared" si="205"/>
        <v>rock</v>
      </c>
      <c r="S1849" s="14">
        <f t="shared" si="200"/>
        <v>42094.236481481479</v>
      </c>
      <c r="T1849" s="14">
        <f t="shared" si="201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8"/>
        <v>1.0736666666666668</v>
      </c>
      <c r="P1850" s="9">
        <f t="shared" si="199"/>
        <v>134.20833333333334</v>
      </c>
      <c r="Q1850" s="8" t="str">
        <f t="shared" si="204"/>
        <v>music</v>
      </c>
      <c r="R1850" s="8" t="str">
        <f t="shared" si="205"/>
        <v>rock</v>
      </c>
      <c r="S1850" s="14">
        <f t="shared" si="200"/>
        <v>40691.788055555553</v>
      </c>
      <c r="T1850" s="14">
        <f t="shared" si="201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8"/>
        <v>1.0033333333333334</v>
      </c>
      <c r="P1851" s="9">
        <f t="shared" si="199"/>
        <v>37.625</v>
      </c>
      <c r="Q1851" s="8" t="str">
        <f t="shared" si="204"/>
        <v>music</v>
      </c>
      <c r="R1851" s="8" t="str">
        <f t="shared" si="205"/>
        <v>rock</v>
      </c>
      <c r="S1851" s="14">
        <f t="shared" si="200"/>
        <v>41169.845590277779</v>
      </c>
      <c r="T1851" s="14">
        <f t="shared" si="201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8"/>
        <v>1.0152222222222222</v>
      </c>
      <c r="P1852" s="9">
        <f t="shared" si="199"/>
        <v>51.044692737430168</v>
      </c>
      <c r="Q1852" s="8" t="str">
        <f t="shared" si="204"/>
        <v>music</v>
      </c>
      <c r="R1852" s="8" t="str">
        <f t="shared" si="205"/>
        <v>rock</v>
      </c>
      <c r="S1852" s="14">
        <f t="shared" si="200"/>
        <v>41800.959490740745</v>
      </c>
      <c r="T1852" s="14">
        <f t="shared" si="201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8"/>
        <v>1.0007692307692309</v>
      </c>
      <c r="P1853" s="9">
        <f t="shared" si="199"/>
        <v>50.03846153846154</v>
      </c>
      <c r="Q1853" s="8" t="str">
        <f t="shared" si="204"/>
        <v>music</v>
      </c>
      <c r="R1853" s="8" t="str">
        <f t="shared" si="205"/>
        <v>rock</v>
      </c>
      <c r="S1853" s="14">
        <f t="shared" si="200"/>
        <v>41827.906689814816</v>
      </c>
      <c r="T1853" s="14">
        <f t="shared" si="201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8"/>
        <v>1.1696666666666666</v>
      </c>
      <c r="P1854" s="9">
        <f t="shared" si="199"/>
        <v>133.93129770992365</v>
      </c>
      <c r="Q1854" s="8" t="str">
        <f t="shared" si="204"/>
        <v>music</v>
      </c>
      <c r="R1854" s="8" t="str">
        <f t="shared" si="205"/>
        <v>rock</v>
      </c>
      <c r="S1854" s="14">
        <f t="shared" si="200"/>
        <v>42081.77143518519</v>
      </c>
      <c r="T1854" s="14">
        <f t="shared" si="201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8"/>
        <v>1.01875</v>
      </c>
      <c r="P1855" s="9">
        <f t="shared" si="199"/>
        <v>58.214285714285715</v>
      </c>
      <c r="Q1855" s="8" t="str">
        <f t="shared" si="204"/>
        <v>music</v>
      </c>
      <c r="R1855" s="8" t="str">
        <f t="shared" si="205"/>
        <v>rock</v>
      </c>
      <c r="S1855" s="14">
        <f t="shared" si="200"/>
        <v>41177.060381944444</v>
      </c>
      <c r="T1855" s="14">
        <f t="shared" si="201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8"/>
        <v>1.0212366666666666</v>
      </c>
      <c r="P1856" s="9">
        <f t="shared" si="199"/>
        <v>88.037643678160919</v>
      </c>
      <c r="Q1856" s="8" t="str">
        <f t="shared" si="204"/>
        <v>music</v>
      </c>
      <c r="R1856" s="8" t="str">
        <f t="shared" si="205"/>
        <v>rock</v>
      </c>
      <c r="S1856" s="14">
        <f t="shared" si="200"/>
        <v>41388.021261574075</v>
      </c>
      <c r="T1856" s="14">
        <f t="shared" si="201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8"/>
        <v>1.5405897142857143</v>
      </c>
      <c r="P1857" s="9">
        <f t="shared" si="199"/>
        <v>70.576753926701571</v>
      </c>
      <c r="Q1857" s="8" t="str">
        <f t="shared" si="204"/>
        <v>music</v>
      </c>
      <c r="R1857" s="8" t="str">
        <f t="shared" si="205"/>
        <v>rock</v>
      </c>
      <c r="S1857" s="14">
        <f t="shared" si="200"/>
        <v>41600.538657407407</v>
      </c>
      <c r="T1857" s="14">
        <f t="shared" si="201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8"/>
        <v>1.0125</v>
      </c>
      <c r="P1858" s="9">
        <f t="shared" si="199"/>
        <v>53.289473684210527</v>
      </c>
      <c r="Q1858" s="8" t="str">
        <f t="shared" si="204"/>
        <v>music</v>
      </c>
      <c r="R1858" s="8" t="str">
        <f t="shared" si="205"/>
        <v>rock</v>
      </c>
      <c r="S1858" s="14">
        <f t="shared" si="200"/>
        <v>41817.854999999996</v>
      </c>
      <c r="T1858" s="14">
        <f t="shared" si="201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6">E1859/D1859</f>
        <v>1</v>
      </c>
      <c r="P1859" s="9">
        <f t="shared" ref="P1859:P1922" si="207">IFERROR(E1859/L1859, 0)</f>
        <v>136.36363636363637</v>
      </c>
      <c r="Q1859" s="8" t="str">
        <f t="shared" si="204"/>
        <v>music</v>
      </c>
      <c r="R1859" s="8" t="str">
        <f t="shared" si="205"/>
        <v>rock</v>
      </c>
      <c r="S1859" s="14">
        <f t="shared" ref="S1859:S1922" si="208">(((J1859/60)/60)/24)+DATE(1970,1,1)</f>
        <v>41864.76866898148</v>
      </c>
      <c r="T1859" s="14">
        <f t="shared" ref="T1859:T1922" si="20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6"/>
        <v>1.0874800874800874</v>
      </c>
      <c r="P1860" s="9">
        <f t="shared" si="207"/>
        <v>40.547315436241611</v>
      </c>
      <c r="Q1860" s="8" t="str">
        <f t="shared" si="204"/>
        <v>music</v>
      </c>
      <c r="R1860" s="8" t="str">
        <f t="shared" si="205"/>
        <v>rock</v>
      </c>
      <c r="S1860" s="14">
        <f t="shared" si="208"/>
        <v>40833.200474537036</v>
      </c>
      <c r="T1860" s="14">
        <f t="shared" si="20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6"/>
        <v>1.3183333333333334</v>
      </c>
      <c r="P1861" s="9">
        <f t="shared" si="207"/>
        <v>70.625</v>
      </c>
      <c r="Q1861" s="8" t="str">
        <f t="shared" si="204"/>
        <v>music</v>
      </c>
      <c r="R1861" s="8" t="str">
        <f t="shared" si="205"/>
        <v>rock</v>
      </c>
      <c r="S1861" s="14">
        <f t="shared" si="208"/>
        <v>40778.770011574074</v>
      </c>
      <c r="T1861" s="14">
        <f t="shared" si="20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6"/>
        <v>1.3346666666666667</v>
      </c>
      <c r="P1862" s="9">
        <f t="shared" si="207"/>
        <v>52.684210526315788</v>
      </c>
      <c r="Q1862" s="8" t="str">
        <f t="shared" si="204"/>
        <v>music</v>
      </c>
      <c r="R1862" s="8" t="str">
        <f t="shared" si="205"/>
        <v>rock</v>
      </c>
      <c r="S1862" s="14">
        <f t="shared" si="208"/>
        <v>41655.709305555552</v>
      </c>
      <c r="T1862" s="14">
        <f t="shared" si="20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6"/>
        <v>0</v>
      </c>
      <c r="P1863" s="9">
        <f t="shared" si="207"/>
        <v>0</v>
      </c>
      <c r="Q1863" s="8" t="str">
        <f>LEFT(N1863,5)</f>
        <v>games</v>
      </c>
      <c r="R1863" s="8" t="str">
        <f>RIGHT(N1863,12)</f>
        <v>mobile games</v>
      </c>
      <c r="S1863" s="14">
        <f t="shared" si="208"/>
        <v>42000.300243055557</v>
      </c>
      <c r="T1863" s="14">
        <f t="shared" si="20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6"/>
        <v>8.0833333333333326E-2</v>
      </c>
      <c r="P1864" s="9">
        <f t="shared" si="207"/>
        <v>90.9375</v>
      </c>
      <c r="Q1864" s="8" t="str">
        <f t="shared" ref="Q1864:Q1882" si="210">LEFT(N1864,5)</f>
        <v>games</v>
      </c>
      <c r="R1864" s="8" t="str">
        <f t="shared" ref="R1864:R1882" si="211">RIGHT(N1864,12)</f>
        <v>mobile games</v>
      </c>
      <c r="S1864" s="14">
        <f t="shared" si="208"/>
        <v>42755.492754629624</v>
      </c>
      <c r="T1864" s="14">
        <f t="shared" si="20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6"/>
        <v>4.0000000000000001E-3</v>
      </c>
      <c r="P1865" s="9">
        <f t="shared" si="207"/>
        <v>5</v>
      </c>
      <c r="Q1865" s="8" t="str">
        <f t="shared" si="210"/>
        <v>games</v>
      </c>
      <c r="R1865" s="8" t="str">
        <f t="shared" si="211"/>
        <v>mobile games</v>
      </c>
      <c r="S1865" s="14">
        <f t="shared" si="208"/>
        <v>41772.797280092593</v>
      </c>
      <c r="T1865" s="14">
        <f t="shared" si="20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6"/>
        <v>0.42892307692307691</v>
      </c>
      <c r="P1866" s="9">
        <f t="shared" si="207"/>
        <v>58.083333333333336</v>
      </c>
      <c r="Q1866" s="8" t="str">
        <f t="shared" si="210"/>
        <v>games</v>
      </c>
      <c r="R1866" s="8" t="str">
        <f t="shared" si="211"/>
        <v>mobile games</v>
      </c>
      <c r="S1866" s="14">
        <f t="shared" si="208"/>
        <v>41733.716435185182</v>
      </c>
      <c r="T1866" s="14">
        <f t="shared" si="20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6"/>
        <v>3.6363636363636364E-5</v>
      </c>
      <c r="P1867" s="9">
        <f t="shared" si="207"/>
        <v>2</v>
      </c>
      <c r="Q1867" s="8" t="str">
        <f t="shared" si="210"/>
        <v>games</v>
      </c>
      <c r="R1867" s="8" t="str">
        <f t="shared" si="211"/>
        <v>mobile games</v>
      </c>
      <c r="S1867" s="14">
        <f t="shared" si="208"/>
        <v>42645.367442129631</v>
      </c>
      <c r="T1867" s="14">
        <f t="shared" si="20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6"/>
        <v>5.0000000000000001E-3</v>
      </c>
      <c r="P1868" s="9">
        <f t="shared" si="207"/>
        <v>62.5</v>
      </c>
      <c r="Q1868" s="8" t="str">
        <f t="shared" si="210"/>
        <v>games</v>
      </c>
      <c r="R1868" s="8" t="str">
        <f t="shared" si="211"/>
        <v>mobile games</v>
      </c>
      <c r="S1868" s="14">
        <f t="shared" si="208"/>
        <v>42742.246493055558</v>
      </c>
      <c r="T1868" s="14">
        <f t="shared" si="20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6"/>
        <v>5.0000000000000001E-4</v>
      </c>
      <c r="P1869" s="9">
        <f t="shared" si="207"/>
        <v>10</v>
      </c>
      <c r="Q1869" s="8" t="str">
        <f t="shared" si="210"/>
        <v>games</v>
      </c>
      <c r="R1869" s="8" t="str">
        <f t="shared" si="211"/>
        <v>mobile games</v>
      </c>
      <c r="S1869" s="14">
        <f t="shared" si="208"/>
        <v>42649.924907407403</v>
      </c>
      <c r="T1869" s="14">
        <f t="shared" si="20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6"/>
        <v>4.8680000000000001E-2</v>
      </c>
      <c r="P1870" s="9">
        <f t="shared" si="207"/>
        <v>71.588235294117652</v>
      </c>
      <c r="Q1870" s="8" t="str">
        <f t="shared" si="210"/>
        <v>games</v>
      </c>
      <c r="R1870" s="8" t="str">
        <f t="shared" si="211"/>
        <v>mobile games</v>
      </c>
      <c r="S1870" s="14">
        <f t="shared" si="208"/>
        <v>42328.779224537036</v>
      </c>
      <c r="T1870" s="14">
        <f t="shared" si="20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6"/>
        <v>0</v>
      </c>
      <c r="P1871" s="9">
        <f t="shared" si="207"/>
        <v>0</v>
      </c>
      <c r="Q1871" s="8" t="str">
        <f t="shared" si="210"/>
        <v>games</v>
      </c>
      <c r="R1871" s="8" t="str">
        <f t="shared" si="211"/>
        <v>mobile games</v>
      </c>
      <c r="S1871" s="14">
        <f t="shared" si="208"/>
        <v>42709.002881944441</v>
      </c>
      <c r="T1871" s="14">
        <f t="shared" si="20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6"/>
        <v>0.10314285714285715</v>
      </c>
      <c r="P1872" s="9">
        <f t="shared" si="207"/>
        <v>32.81818181818182</v>
      </c>
      <c r="Q1872" s="8" t="str">
        <f t="shared" si="210"/>
        <v>games</v>
      </c>
      <c r="R1872" s="8" t="str">
        <f t="shared" si="211"/>
        <v>mobile games</v>
      </c>
      <c r="S1872" s="14">
        <f t="shared" si="208"/>
        <v>42371.355729166666</v>
      </c>
      <c r="T1872" s="14">
        <f t="shared" si="20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6"/>
        <v>0.7178461538461538</v>
      </c>
      <c r="P1873" s="9">
        <f t="shared" si="207"/>
        <v>49.11578947368421</v>
      </c>
      <c r="Q1873" s="8" t="str">
        <f t="shared" si="210"/>
        <v>games</v>
      </c>
      <c r="R1873" s="8" t="str">
        <f t="shared" si="211"/>
        <v>mobile games</v>
      </c>
      <c r="S1873" s="14">
        <f t="shared" si="208"/>
        <v>41923.783576388887</v>
      </c>
      <c r="T1873" s="14">
        <f t="shared" si="20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6"/>
        <v>1.06E-2</v>
      </c>
      <c r="P1874" s="9">
        <f t="shared" si="207"/>
        <v>16.307692307692307</v>
      </c>
      <c r="Q1874" s="8" t="str">
        <f t="shared" si="210"/>
        <v>games</v>
      </c>
      <c r="R1874" s="8" t="str">
        <f t="shared" si="211"/>
        <v>mobile games</v>
      </c>
      <c r="S1874" s="14">
        <f t="shared" si="208"/>
        <v>42155.129652777774</v>
      </c>
      <c r="T1874" s="14">
        <f t="shared" si="20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6"/>
        <v>4.4999999999999997E-3</v>
      </c>
      <c r="P1875" s="9">
        <f t="shared" si="207"/>
        <v>18</v>
      </c>
      <c r="Q1875" s="8" t="str">
        <f t="shared" si="210"/>
        <v>games</v>
      </c>
      <c r="R1875" s="8" t="str">
        <f t="shared" si="211"/>
        <v>mobile games</v>
      </c>
      <c r="S1875" s="14">
        <f t="shared" si="208"/>
        <v>42164.615856481483</v>
      </c>
      <c r="T1875" s="14">
        <f t="shared" si="20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6"/>
        <v>1.6249999999999999E-4</v>
      </c>
      <c r="P1876" s="9">
        <f t="shared" si="207"/>
        <v>13</v>
      </c>
      <c r="Q1876" s="8" t="str">
        <f t="shared" si="210"/>
        <v>games</v>
      </c>
      <c r="R1876" s="8" t="str">
        <f t="shared" si="211"/>
        <v>mobile games</v>
      </c>
      <c r="S1876" s="14">
        <f t="shared" si="208"/>
        <v>42529.969131944439</v>
      </c>
      <c r="T1876" s="14">
        <f t="shared" si="20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6"/>
        <v>5.1000000000000004E-3</v>
      </c>
      <c r="P1877" s="9">
        <f t="shared" si="207"/>
        <v>17</v>
      </c>
      <c r="Q1877" s="8" t="str">
        <f t="shared" si="210"/>
        <v>games</v>
      </c>
      <c r="R1877" s="8" t="str">
        <f t="shared" si="211"/>
        <v>mobile games</v>
      </c>
      <c r="S1877" s="14">
        <f t="shared" si="208"/>
        <v>42528.899398148147</v>
      </c>
      <c r="T1877" s="14">
        <f t="shared" si="20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6"/>
        <v>0</v>
      </c>
      <c r="P1878" s="9">
        <f t="shared" si="207"/>
        <v>0</v>
      </c>
      <c r="Q1878" s="8" t="str">
        <f t="shared" si="210"/>
        <v>games</v>
      </c>
      <c r="R1878" s="8" t="str">
        <f t="shared" si="211"/>
        <v>mobile games</v>
      </c>
      <c r="S1878" s="14">
        <f t="shared" si="208"/>
        <v>41776.284780092588</v>
      </c>
      <c r="T1878" s="14">
        <f t="shared" si="20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6"/>
        <v>0</v>
      </c>
      <c r="P1879" s="9">
        <f t="shared" si="207"/>
        <v>0</v>
      </c>
      <c r="Q1879" s="8" t="str">
        <f t="shared" si="210"/>
        <v>games</v>
      </c>
      <c r="R1879" s="8" t="str">
        <f t="shared" si="211"/>
        <v>mobile games</v>
      </c>
      <c r="S1879" s="14">
        <f t="shared" si="208"/>
        <v>42035.029224537036</v>
      </c>
      <c r="T1879" s="14">
        <f t="shared" si="20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6"/>
        <v>0</v>
      </c>
      <c r="P1880" s="9">
        <f t="shared" si="207"/>
        <v>0</v>
      </c>
      <c r="Q1880" s="8" t="str">
        <f t="shared" si="210"/>
        <v>games</v>
      </c>
      <c r="R1880" s="8" t="str">
        <f t="shared" si="211"/>
        <v>mobile games</v>
      </c>
      <c r="S1880" s="14">
        <f t="shared" si="208"/>
        <v>41773.008738425924</v>
      </c>
      <c r="T1880" s="14">
        <f t="shared" si="20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6"/>
        <v>1.1999999999999999E-3</v>
      </c>
      <c r="P1881" s="9">
        <f t="shared" si="207"/>
        <v>3</v>
      </c>
      <c r="Q1881" s="8" t="str">
        <f t="shared" si="210"/>
        <v>games</v>
      </c>
      <c r="R1881" s="8" t="str">
        <f t="shared" si="211"/>
        <v>mobile games</v>
      </c>
      <c r="S1881" s="14">
        <f t="shared" si="208"/>
        <v>42413.649641203709</v>
      </c>
      <c r="T1881" s="14">
        <f t="shared" si="20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6"/>
        <v>0.20080000000000001</v>
      </c>
      <c r="P1882" s="9">
        <f t="shared" si="207"/>
        <v>41.833333333333336</v>
      </c>
      <c r="Q1882" s="8" t="str">
        <f t="shared" si="210"/>
        <v>games</v>
      </c>
      <c r="R1882" s="8" t="str">
        <f t="shared" si="211"/>
        <v>mobile games</v>
      </c>
      <c r="S1882" s="14">
        <f t="shared" si="208"/>
        <v>42430.566898148143</v>
      </c>
      <c r="T1882" s="14">
        <f t="shared" si="20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6"/>
        <v>1.726845</v>
      </c>
      <c r="P1883" s="9">
        <f t="shared" si="207"/>
        <v>49.338428571428572</v>
      </c>
      <c r="Q1883" s="8" t="str">
        <f>LEFT(N1883,5)</f>
        <v>music</v>
      </c>
      <c r="R1883" s="8" t="str">
        <f>RIGHT(N1883,10)</f>
        <v>indie rock</v>
      </c>
      <c r="S1883" s="14">
        <f t="shared" si="208"/>
        <v>42043.152650462958</v>
      </c>
      <c r="T1883" s="14">
        <f t="shared" si="20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6"/>
        <v>1.008955223880597</v>
      </c>
      <c r="P1884" s="9">
        <f t="shared" si="207"/>
        <v>41.728395061728392</v>
      </c>
      <c r="Q1884" s="8" t="str">
        <f t="shared" ref="Q1884:Q1902" si="212">LEFT(N1884,5)</f>
        <v>music</v>
      </c>
      <c r="R1884" s="8" t="str">
        <f t="shared" ref="R1884:R1902" si="213">RIGHT(N1884,10)</f>
        <v>indie rock</v>
      </c>
      <c r="S1884" s="14">
        <f t="shared" si="208"/>
        <v>41067.949212962965</v>
      </c>
      <c r="T1884" s="14">
        <f t="shared" si="20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6"/>
        <v>1.0480480480480481</v>
      </c>
      <c r="P1885" s="9">
        <f t="shared" si="207"/>
        <v>32.71875</v>
      </c>
      <c r="Q1885" s="8" t="str">
        <f t="shared" si="212"/>
        <v>music</v>
      </c>
      <c r="R1885" s="8" t="str">
        <f t="shared" si="213"/>
        <v>indie rock</v>
      </c>
      <c r="S1885" s="14">
        <f t="shared" si="208"/>
        <v>40977.948009259257</v>
      </c>
      <c r="T1885" s="14">
        <f t="shared" si="20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6"/>
        <v>1.351</v>
      </c>
      <c r="P1886" s="9">
        <f t="shared" si="207"/>
        <v>51.96153846153846</v>
      </c>
      <c r="Q1886" s="8" t="str">
        <f t="shared" si="212"/>
        <v>music</v>
      </c>
      <c r="R1886" s="8" t="str">
        <f t="shared" si="213"/>
        <v>indie rock</v>
      </c>
      <c r="S1886" s="14">
        <f t="shared" si="208"/>
        <v>41205.198321759257</v>
      </c>
      <c r="T1886" s="14">
        <f t="shared" si="20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6"/>
        <v>1.1632786885245903</v>
      </c>
      <c r="P1887" s="9">
        <f t="shared" si="207"/>
        <v>50.685714285714283</v>
      </c>
      <c r="Q1887" s="8" t="str">
        <f t="shared" si="212"/>
        <v>music</v>
      </c>
      <c r="R1887" s="8" t="str">
        <f t="shared" si="213"/>
        <v>indie rock</v>
      </c>
      <c r="S1887" s="14">
        <f t="shared" si="208"/>
        <v>41099.093865740739</v>
      </c>
      <c r="T1887" s="14">
        <f t="shared" si="20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6"/>
        <v>1.0208333333333333</v>
      </c>
      <c r="P1888" s="9">
        <f t="shared" si="207"/>
        <v>42.241379310344826</v>
      </c>
      <c r="Q1888" s="8" t="str">
        <f t="shared" si="212"/>
        <v>music</v>
      </c>
      <c r="R1888" s="8" t="str">
        <f t="shared" si="213"/>
        <v>indie rock</v>
      </c>
      <c r="S1888" s="14">
        <f t="shared" si="208"/>
        <v>41925.906689814816</v>
      </c>
      <c r="T1888" s="14">
        <f t="shared" si="20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6"/>
        <v>1.1116666666666666</v>
      </c>
      <c r="P1889" s="9">
        <f t="shared" si="207"/>
        <v>416.875</v>
      </c>
      <c r="Q1889" s="8" t="str">
        <f t="shared" si="212"/>
        <v>music</v>
      </c>
      <c r="R1889" s="8" t="str">
        <f t="shared" si="213"/>
        <v>indie rock</v>
      </c>
      <c r="S1889" s="14">
        <f t="shared" si="208"/>
        <v>42323.800138888888</v>
      </c>
      <c r="T1889" s="14">
        <f t="shared" si="20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6"/>
        <v>1.6608000000000001</v>
      </c>
      <c r="P1890" s="9">
        <f t="shared" si="207"/>
        <v>46.651685393258425</v>
      </c>
      <c r="Q1890" s="8" t="str">
        <f t="shared" si="212"/>
        <v>music</v>
      </c>
      <c r="R1890" s="8" t="str">
        <f t="shared" si="213"/>
        <v>indie rock</v>
      </c>
      <c r="S1890" s="14">
        <f t="shared" si="208"/>
        <v>40299.239953703705</v>
      </c>
      <c r="T1890" s="14">
        <f t="shared" si="20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6"/>
        <v>1.0660000000000001</v>
      </c>
      <c r="P1891" s="9">
        <f t="shared" si="207"/>
        <v>48.454545454545453</v>
      </c>
      <c r="Q1891" s="8" t="str">
        <f t="shared" si="212"/>
        <v>music</v>
      </c>
      <c r="R1891" s="8" t="str">
        <f t="shared" si="213"/>
        <v>indie rock</v>
      </c>
      <c r="S1891" s="14">
        <f t="shared" si="208"/>
        <v>41299.793356481481</v>
      </c>
      <c r="T1891" s="14">
        <f t="shared" si="20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6"/>
        <v>1.4458441666666668</v>
      </c>
      <c r="P1892" s="9">
        <f t="shared" si="207"/>
        <v>70.5289837398374</v>
      </c>
      <c r="Q1892" s="8" t="str">
        <f t="shared" si="212"/>
        <v>music</v>
      </c>
      <c r="R1892" s="8" t="str">
        <f t="shared" si="213"/>
        <v>indie rock</v>
      </c>
      <c r="S1892" s="14">
        <f t="shared" si="208"/>
        <v>41228.786203703705</v>
      </c>
      <c r="T1892" s="14">
        <f t="shared" si="20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6"/>
        <v>1.0555000000000001</v>
      </c>
      <c r="P1893" s="9">
        <f t="shared" si="207"/>
        <v>87.958333333333329</v>
      </c>
      <c r="Q1893" s="8" t="str">
        <f t="shared" si="212"/>
        <v>music</v>
      </c>
      <c r="R1893" s="8" t="str">
        <f t="shared" si="213"/>
        <v>indie rock</v>
      </c>
      <c r="S1893" s="14">
        <f t="shared" si="208"/>
        <v>40335.798078703701</v>
      </c>
      <c r="T1893" s="14">
        <f t="shared" si="20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6"/>
        <v>1.3660000000000001</v>
      </c>
      <c r="P1894" s="9">
        <f t="shared" si="207"/>
        <v>26.26923076923077</v>
      </c>
      <c r="Q1894" s="8" t="str">
        <f t="shared" si="212"/>
        <v>music</v>
      </c>
      <c r="R1894" s="8" t="str">
        <f t="shared" si="213"/>
        <v>indie rock</v>
      </c>
      <c r="S1894" s="14">
        <f t="shared" si="208"/>
        <v>40671.637511574074</v>
      </c>
      <c r="T1894" s="14">
        <f t="shared" si="20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6"/>
        <v>1.04</v>
      </c>
      <c r="P1895" s="9">
        <f t="shared" si="207"/>
        <v>57.777777777777779</v>
      </c>
      <c r="Q1895" s="8" t="str">
        <f t="shared" si="212"/>
        <v>music</v>
      </c>
      <c r="R1895" s="8" t="str">
        <f t="shared" si="213"/>
        <v>indie rock</v>
      </c>
      <c r="S1895" s="14">
        <f t="shared" si="208"/>
        <v>40632.94195601852</v>
      </c>
      <c r="T1895" s="14">
        <f t="shared" si="20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6"/>
        <v>1.145</v>
      </c>
      <c r="P1896" s="9">
        <f t="shared" si="207"/>
        <v>57.25</v>
      </c>
      <c r="Q1896" s="8" t="str">
        <f t="shared" si="212"/>
        <v>music</v>
      </c>
      <c r="R1896" s="8" t="str">
        <f t="shared" si="213"/>
        <v>indie rock</v>
      </c>
      <c r="S1896" s="14">
        <f t="shared" si="208"/>
        <v>40920.904895833337</v>
      </c>
      <c r="T1896" s="14">
        <f t="shared" si="20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6"/>
        <v>1.0171957671957672</v>
      </c>
      <c r="P1897" s="9">
        <f t="shared" si="207"/>
        <v>196.34042553191489</v>
      </c>
      <c r="Q1897" s="8" t="str">
        <f t="shared" si="212"/>
        <v>music</v>
      </c>
      <c r="R1897" s="8" t="str">
        <f t="shared" si="213"/>
        <v>indie rock</v>
      </c>
      <c r="S1897" s="14">
        <f t="shared" si="208"/>
        <v>42267.746782407412</v>
      </c>
      <c r="T1897" s="14">
        <f t="shared" si="20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6"/>
        <v>1.2394678492239468</v>
      </c>
      <c r="P1898" s="9">
        <f t="shared" si="207"/>
        <v>43</v>
      </c>
      <c r="Q1898" s="8" t="str">
        <f t="shared" si="212"/>
        <v>music</v>
      </c>
      <c r="R1898" s="8" t="str">
        <f t="shared" si="213"/>
        <v>indie rock</v>
      </c>
      <c r="S1898" s="14">
        <f t="shared" si="208"/>
        <v>40981.710243055553</v>
      </c>
      <c r="T1898" s="14">
        <f t="shared" si="20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6"/>
        <v>1.0245669291338582</v>
      </c>
      <c r="P1899" s="9">
        <f t="shared" si="207"/>
        <v>35.551912568306008</v>
      </c>
      <c r="Q1899" s="8" t="str">
        <f t="shared" si="212"/>
        <v>music</v>
      </c>
      <c r="R1899" s="8" t="str">
        <f t="shared" si="213"/>
        <v>indie rock</v>
      </c>
      <c r="S1899" s="14">
        <f t="shared" si="208"/>
        <v>41680.583402777782</v>
      </c>
      <c r="T1899" s="14">
        <f t="shared" si="20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6"/>
        <v>1.4450000000000001</v>
      </c>
      <c r="P1900" s="9">
        <f t="shared" si="207"/>
        <v>68.80952380952381</v>
      </c>
      <c r="Q1900" s="8" t="str">
        <f t="shared" si="212"/>
        <v>music</v>
      </c>
      <c r="R1900" s="8" t="str">
        <f t="shared" si="213"/>
        <v>indie rock</v>
      </c>
      <c r="S1900" s="14">
        <f t="shared" si="208"/>
        <v>42366.192974537036</v>
      </c>
      <c r="T1900" s="14">
        <f t="shared" si="20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6"/>
        <v>1.3333333333333333</v>
      </c>
      <c r="P1901" s="9">
        <f t="shared" si="207"/>
        <v>28.571428571428573</v>
      </c>
      <c r="Q1901" s="8" t="str">
        <f t="shared" si="212"/>
        <v>music</v>
      </c>
      <c r="R1901" s="8" t="str">
        <f t="shared" si="213"/>
        <v>indie rock</v>
      </c>
      <c r="S1901" s="14">
        <f t="shared" si="208"/>
        <v>42058.941736111112</v>
      </c>
      <c r="T1901" s="14">
        <f t="shared" si="20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6"/>
        <v>1.0936440000000001</v>
      </c>
      <c r="P1902" s="9">
        <f t="shared" si="207"/>
        <v>50.631666666666668</v>
      </c>
      <c r="Q1902" s="8" t="str">
        <f t="shared" si="212"/>
        <v>music</v>
      </c>
      <c r="R1902" s="8" t="str">
        <f t="shared" si="213"/>
        <v>indie rock</v>
      </c>
      <c r="S1902" s="14">
        <f t="shared" si="208"/>
        <v>41160.871886574074</v>
      </c>
      <c r="T1902" s="14">
        <f t="shared" si="20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6"/>
        <v>2.696969696969697E-2</v>
      </c>
      <c r="P1903" s="9">
        <f t="shared" si="207"/>
        <v>106.8</v>
      </c>
      <c r="Q1903" s="8" t="str">
        <f>LEFT(N1903,10)</f>
        <v>technology</v>
      </c>
      <c r="R1903" s="8" t="str">
        <f>RIGHT(N1903,7)</f>
        <v>gadgets</v>
      </c>
      <c r="S1903" s="14">
        <f t="shared" si="208"/>
        <v>42116.54315972222</v>
      </c>
      <c r="T1903" s="14">
        <f t="shared" si="20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6"/>
        <v>1.2E-2</v>
      </c>
      <c r="P1904" s="9">
        <f t="shared" si="207"/>
        <v>4</v>
      </c>
      <c r="Q1904" s="8" t="str">
        <f t="shared" ref="Q1904:Q1922" si="214">LEFT(N1904,10)</f>
        <v>technology</v>
      </c>
      <c r="R1904" s="8" t="str">
        <f t="shared" ref="R1904:R1922" si="215">RIGHT(N1904,7)</f>
        <v>gadgets</v>
      </c>
      <c r="S1904" s="14">
        <f t="shared" si="208"/>
        <v>42037.789895833332</v>
      </c>
      <c r="T1904" s="14">
        <f t="shared" si="20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6"/>
        <v>0.46600000000000003</v>
      </c>
      <c r="P1905" s="9">
        <f t="shared" si="207"/>
        <v>34.097560975609753</v>
      </c>
      <c r="Q1905" s="8" t="str">
        <f t="shared" si="214"/>
        <v>technology</v>
      </c>
      <c r="R1905" s="8" t="str">
        <f t="shared" si="215"/>
        <v>gadgets</v>
      </c>
      <c r="S1905" s="14">
        <f t="shared" si="208"/>
        <v>42702.770729166667</v>
      </c>
      <c r="T1905" s="14">
        <f t="shared" si="20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6"/>
        <v>1E-3</v>
      </c>
      <c r="P1906" s="9">
        <f t="shared" si="207"/>
        <v>25</v>
      </c>
      <c r="Q1906" s="8" t="str">
        <f t="shared" si="214"/>
        <v>technology</v>
      </c>
      <c r="R1906" s="8" t="str">
        <f t="shared" si="215"/>
        <v>gadgets</v>
      </c>
      <c r="S1906" s="14">
        <f t="shared" si="208"/>
        <v>42326.685428240744</v>
      </c>
      <c r="T1906" s="14">
        <f t="shared" si="20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6"/>
        <v>1.6800000000000001E-3</v>
      </c>
      <c r="P1907" s="9">
        <f t="shared" si="207"/>
        <v>10.5</v>
      </c>
      <c r="Q1907" s="8" t="str">
        <f t="shared" si="214"/>
        <v>technology</v>
      </c>
      <c r="R1907" s="8" t="str">
        <f t="shared" si="215"/>
        <v>gadgets</v>
      </c>
      <c r="S1907" s="14">
        <f t="shared" si="208"/>
        <v>41859.925856481481</v>
      </c>
      <c r="T1907" s="14">
        <f t="shared" si="20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6"/>
        <v>0.42759999999999998</v>
      </c>
      <c r="P1908" s="9">
        <f t="shared" si="207"/>
        <v>215.95959595959596</v>
      </c>
      <c r="Q1908" s="8" t="str">
        <f t="shared" si="214"/>
        <v>technology</v>
      </c>
      <c r="R1908" s="8" t="str">
        <f t="shared" si="215"/>
        <v>gadgets</v>
      </c>
      <c r="S1908" s="14">
        <f t="shared" si="208"/>
        <v>42514.671099537038</v>
      </c>
      <c r="T1908" s="14">
        <f t="shared" si="20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6"/>
        <v>2.8333333333333335E-3</v>
      </c>
      <c r="P1909" s="9">
        <f t="shared" si="207"/>
        <v>21.25</v>
      </c>
      <c r="Q1909" s="8" t="str">
        <f t="shared" si="214"/>
        <v>technology</v>
      </c>
      <c r="R1909" s="8" t="str">
        <f t="shared" si="215"/>
        <v>gadgets</v>
      </c>
      <c r="S1909" s="14">
        <f t="shared" si="208"/>
        <v>41767.587094907409</v>
      </c>
      <c r="T1909" s="14">
        <f t="shared" si="20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6"/>
        <v>1.7319999999999999E-2</v>
      </c>
      <c r="P1910" s="9">
        <f t="shared" si="207"/>
        <v>108.25</v>
      </c>
      <c r="Q1910" s="8" t="str">
        <f t="shared" si="214"/>
        <v>technology</v>
      </c>
      <c r="R1910" s="8" t="str">
        <f t="shared" si="215"/>
        <v>gadgets</v>
      </c>
      <c r="S1910" s="14">
        <f t="shared" si="208"/>
        <v>42703.917824074073</v>
      </c>
      <c r="T1910" s="14">
        <f t="shared" si="20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6"/>
        <v>0.14111428571428572</v>
      </c>
      <c r="P1911" s="9">
        <f t="shared" si="207"/>
        <v>129.97368421052633</v>
      </c>
      <c r="Q1911" s="8" t="str">
        <f t="shared" si="214"/>
        <v>technology</v>
      </c>
      <c r="R1911" s="8" t="str">
        <f t="shared" si="215"/>
        <v>gadgets</v>
      </c>
      <c r="S1911" s="14">
        <f t="shared" si="208"/>
        <v>41905.429155092592</v>
      </c>
      <c r="T1911" s="14">
        <f t="shared" si="20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6"/>
        <v>0.39395294117647056</v>
      </c>
      <c r="P1912" s="9">
        <f t="shared" si="207"/>
        <v>117.49473684210527</v>
      </c>
      <c r="Q1912" s="8" t="str">
        <f t="shared" si="214"/>
        <v>technology</v>
      </c>
      <c r="R1912" s="8" t="str">
        <f t="shared" si="215"/>
        <v>gadgets</v>
      </c>
      <c r="S1912" s="14">
        <f t="shared" si="208"/>
        <v>42264.963159722218</v>
      </c>
      <c r="T1912" s="14">
        <f t="shared" si="20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6"/>
        <v>2.3529411764705883E-4</v>
      </c>
      <c r="P1913" s="9">
        <f t="shared" si="207"/>
        <v>10</v>
      </c>
      <c r="Q1913" s="8" t="str">
        <f t="shared" si="214"/>
        <v>technology</v>
      </c>
      <c r="R1913" s="8" t="str">
        <f t="shared" si="215"/>
        <v>gadgets</v>
      </c>
      <c r="S1913" s="14">
        <f t="shared" si="208"/>
        <v>41830.033958333333</v>
      </c>
      <c r="T1913" s="14">
        <f t="shared" si="20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6"/>
        <v>0.59299999999999997</v>
      </c>
      <c r="P1914" s="9">
        <f t="shared" si="207"/>
        <v>70.595238095238102</v>
      </c>
      <c r="Q1914" s="8" t="str">
        <f t="shared" si="214"/>
        <v>technology</v>
      </c>
      <c r="R1914" s="8" t="str">
        <f t="shared" si="215"/>
        <v>gadgets</v>
      </c>
      <c r="S1914" s="14">
        <f t="shared" si="208"/>
        <v>42129.226388888885</v>
      </c>
      <c r="T1914" s="14">
        <f t="shared" si="20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6"/>
        <v>1.3270833333333334E-2</v>
      </c>
      <c r="P1915" s="9">
        <f t="shared" si="207"/>
        <v>24.5</v>
      </c>
      <c r="Q1915" s="8" t="str">
        <f t="shared" si="214"/>
        <v>technology</v>
      </c>
      <c r="R1915" s="8" t="str">
        <f t="shared" si="215"/>
        <v>gadgets</v>
      </c>
      <c r="S1915" s="14">
        <f t="shared" si="208"/>
        <v>41890.511319444442</v>
      </c>
      <c r="T1915" s="14">
        <f t="shared" si="20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6"/>
        <v>9.0090090090090086E-2</v>
      </c>
      <c r="P1916" s="9">
        <f t="shared" si="207"/>
        <v>30</v>
      </c>
      <c r="Q1916" s="8" t="str">
        <f t="shared" si="214"/>
        <v>technology</v>
      </c>
      <c r="R1916" s="8" t="str">
        <f t="shared" si="215"/>
        <v>gadgets</v>
      </c>
      <c r="S1916" s="14">
        <f t="shared" si="208"/>
        <v>41929.174456018518</v>
      </c>
      <c r="T1916" s="14">
        <f t="shared" si="20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6"/>
        <v>1.6E-2</v>
      </c>
      <c r="P1917" s="9">
        <f t="shared" si="207"/>
        <v>2</v>
      </c>
      <c r="Q1917" s="8" t="str">
        <f t="shared" si="214"/>
        <v>technology</v>
      </c>
      <c r="R1917" s="8" t="str">
        <f t="shared" si="215"/>
        <v>gadgets</v>
      </c>
      <c r="S1917" s="14">
        <f t="shared" si="208"/>
        <v>41864.04886574074</v>
      </c>
      <c r="T1917" s="14">
        <f t="shared" si="20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6"/>
        <v>5.1000000000000004E-3</v>
      </c>
      <c r="P1918" s="9">
        <f t="shared" si="207"/>
        <v>17</v>
      </c>
      <c r="Q1918" s="8" t="str">
        <f t="shared" si="214"/>
        <v>technology</v>
      </c>
      <c r="R1918" s="8" t="str">
        <f t="shared" si="215"/>
        <v>gadgets</v>
      </c>
      <c r="S1918" s="14">
        <f t="shared" si="208"/>
        <v>42656.717303240745</v>
      </c>
      <c r="T1918" s="14">
        <f t="shared" si="20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6"/>
        <v>0.52570512820512816</v>
      </c>
      <c r="P1919" s="9">
        <f t="shared" si="207"/>
        <v>2928.9285714285716</v>
      </c>
      <c r="Q1919" s="8" t="str">
        <f t="shared" si="214"/>
        <v>technology</v>
      </c>
      <c r="R1919" s="8" t="str">
        <f t="shared" si="215"/>
        <v>gadgets</v>
      </c>
      <c r="S1919" s="14">
        <f t="shared" si="208"/>
        <v>42746.270057870366</v>
      </c>
      <c r="T1919" s="14">
        <f t="shared" si="20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6"/>
        <v>1.04E-2</v>
      </c>
      <c r="P1920" s="9">
        <f t="shared" si="207"/>
        <v>28.888888888888889</v>
      </c>
      <c r="Q1920" s="8" t="str">
        <f t="shared" si="214"/>
        <v>technology</v>
      </c>
      <c r="R1920" s="8" t="str">
        <f t="shared" si="215"/>
        <v>gadgets</v>
      </c>
      <c r="S1920" s="14">
        <f t="shared" si="208"/>
        <v>41828.789942129632</v>
      </c>
      <c r="T1920" s="14">
        <f t="shared" si="20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6"/>
        <v>0.47399999999999998</v>
      </c>
      <c r="P1921" s="9">
        <f t="shared" si="207"/>
        <v>29.625</v>
      </c>
      <c r="Q1921" s="8" t="str">
        <f t="shared" si="214"/>
        <v>technology</v>
      </c>
      <c r="R1921" s="8" t="str">
        <f t="shared" si="215"/>
        <v>gadgets</v>
      </c>
      <c r="S1921" s="14">
        <f t="shared" si="208"/>
        <v>42113.875567129624</v>
      </c>
      <c r="T1921" s="14">
        <f t="shared" si="20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6"/>
        <v>0.43030000000000002</v>
      </c>
      <c r="P1922" s="9">
        <f t="shared" si="207"/>
        <v>40.980952380952381</v>
      </c>
      <c r="Q1922" s="8" t="str">
        <f t="shared" si="214"/>
        <v>technology</v>
      </c>
      <c r="R1922" s="8" t="str">
        <f t="shared" si="215"/>
        <v>gadgets</v>
      </c>
      <c r="S1922" s="14">
        <f t="shared" si="208"/>
        <v>42270.875706018516</v>
      </c>
      <c r="T1922" s="14">
        <f t="shared" si="20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6">E1923/D1923</f>
        <v>1.3680000000000001</v>
      </c>
      <c r="P1923" s="9">
        <f t="shared" ref="P1923:P1986" si="217">IFERROR(E1923/L1923, 0)</f>
        <v>54</v>
      </c>
      <c r="Q1923" s="8" t="str">
        <f>LEFT(N1923,5)</f>
        <v>music</v>
      </c>
      <c r="R1923" s="8" t="str">
        <f>RIGHT(N1923,10)</f>
        <v>indie rock</v>
      </c>
      <c r="S1923" s="14">
        <f t="shared" ref="S1923:S1986" si="218">(((J1923/60)/60)/24)+DATE(1970,1,1)</f>
        <v>41074.221562500003</v>
      </c>
      <c r="T1923" s="14">
        <f t="shared" ref="T1923:T1986" si="219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6"/>
        <v>1.1555</v>
      </c>
      <c r="P1924" s="9">
        <f t="shared" si="217"/>
        <v>36.109375</v>
      </c>
      <c r="Q1924" s="8" t="str">
        <f t="shared" ref="Q1924:Q1942" si="220">LEFT(N1924,5)</f>
        <v>music</v>
      </c>
      <c r="R1924" s="8" t="str">
        <f t="shared" ref="R1924:R1942" si="221">RIGHT(N1924,10)</f>
        <v>indie rock</v>
      </c>
      <c r="S1924" s="14">
        <f t="shared" si="218"/>
        <v>41590.255868055552</v>
      </c>
      <c r="T1924" s="14">
        <f t="shared" si="219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6"/>
        <v>2.4079999999999999</v>
      </c>
      <c r="P1925" s="9">
        <f t="shared" si="217"/>
        <v>23.153846153846153</v>
      </c>
      <c r="Q1925" s="8" t="str">
        <f t="shared" si="220"/>
        <v>music</v>
      </c>
      <c r="R1925" s="8" t="str">
        <f t="shared" si="221"/>
        <v>indie rock</v>
      </c>
      <c r="S1925" s="14">
        <f t="shared" si="218"/>
        <v>40772.848749999997</v>
      </c>
      <c r="T1925" s="14">
        <f t="shared" si="219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6"/>
        <v>1.1439999999999999</v>
      </c>
      <c r="P1926" s="9">
        <f t="shared" si="217"/>
        <v>104</v>
      </c>
      <c r="Q1926" s="8" t="str">
        <f t="shared" si="220"/>
        <v>music</v>
      </c>
      <c r="R1926" s="8" t="str">
        <f t="shared" si="221"/>
        <v>indie rock</v>
      </c>
      <c r="S1926" s="14">
        <f t="shared" si="218"/>
        <v>41626.761053240742</v>
      </c>
      <c r="T1926" s="14">
        <f t="shared" si="219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6"/>
        <v>1.1033333333333333</v>
      </c>
      <c r="P1927" s="9">
        <f t="shared" si="217"/>
        <v>31.826923076923077</v>
      </c>
      <c r="Q1927" s="8" t="str">
        <f t="shared" si="220"/>
        <v>music</v>
      </c>
      <c r="R1927" s="8" t="str">
        <f t="shared" si="221"/>
        <v>indie rock</v>
      </c>
      <c r="S1927" s="14">
        <f t="shared" si="218"/>
        <v>41535.90148148148</v>
      </c>
      <c r="T1927" s="14">
        <f t="shared" si="219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6"/>
        <v>1.9537933333333333</v>
      </c>
      <c r="P1928" s="9">
        <f t="shared" si="217"/>
        <v>27.3896261682243</v>
      </c>
      <c r="Q1928" s="8" t="str">
        <f t="shared" si="220"/>
        <v>music</v>
      </c>
      <c r="R1928" s="8" t="str">
        <f t="shared" si="221"/>
        <v>indie rock</v>
      </c>
      <c r="S1928" s="14">
        <f t="shared" si="218"/>
        <v>40456.954351851848</v>
      </c>
      <c r="T1928" s="14">
        <f t="shared" si="219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6"/>
        <v>1.0333333333333334</v>
      </c>
      <c r="P1929" s="9">
        <f t="shared" si="217"/>
        <v>56.363636363636367</v>
      </c>
      <c r="Q1929" s="8" t="str">
        <f t="shared" si="220"/>
        <v>music</v>
      </c>
      <c r="R1929" s="8" t="str">
        <f t="shared" si="221"/>
        <v>indie rock</v>
      </c>
      <c r="S1929" s="14">
        <f t="shared" si="218"/>
        <v>40960.861562500002</v>
      </c>
      <c r="T1929" s="14">
        <f t="shared" si="219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6"/>
        <v>1.031372549019608</v>
      </c>
      <c r="P1930" s="9">
        <f t="shared" si="217"/>
        <v>77.352941176470594</v>
      </c>
      <c r="Q1930" s="8" t="str">
        <f t="shared" si="220"/>
        <v>music</v>
      </c>
      <c r="R1930" s="8" t="str">
        <f t="shared" si="221"/>
        <v>indie rock</v>
      </c>
      <c r="S1930" s="14">
        <f t="shared" si="218"/>
        <v>41371.648078703707</v>
      </c>
      <c r="T1930" s="14">
        <f t="shared" si="219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6"/>
        <v>1.003125</v>
      </c>
      <c r="P1931" s="9">
        <f t="shared" si="217"/>
        <v>42.8</v>
      </c>
      <c r="Q1931" s="8" t="str">
        <f t="shared" si="220"/>
        <v>music</v>
      </c>
      <c r="R1931" s="8" t="str">
        <f t="shared" si="221"/>
        <v>indie rock</v>
      </c>
      <c r="S1931" s="14">
        <f t="shared" si="218"/>
        <v>40687.021597222221</v>
      </c>
      <c r="T1931" s="14">
        <f t="shared" si="219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6"/>
        <v>1.27</v>
      </c>
      <c r="P1932" s="9">
        <f t="shared" si="217"/>
        <v>48.846153846153847</v>
      </c>
      <c r="Q1932" s="8" t="str">
        <f t="shared" si="220"/>
        <v>music</v>
      </c>
      <c r="R1932" s="8" t="str">
        <f t="shared" si="221"/>
        <v>indie rock</v>
      </c>
      <c r="S1932" s="14">
        <f t="shared" si="218"/>
        <v>41402.558819444443</v>
      </c>
      <c r="T1932" s="14">
        <f t="shared" si="219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6"/>
        <v>1.20601</v>
      </c>
      <c r="P1933" s="9">
        <f t="shared" si="217"/>
        <v>48.240400000000001</v>
      </c>
      <c r="Q1933" s="8" t="str">
        <f t="shared" si="220"/>
        <v>music</v>
      </c>
      <c r="R1933" s="8" t="str">
        <f t="shared" si="221"/>
        <v>indie rock</v>
      </c>
      <c r="S1933" s="14">
        <f t="shared" si="218"/>
        <v>41037.892465277779</v>
      </c>
      <c r="T1933" s="14">
        <f t="shared" si="219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6"/>
        <v>1.0699047619047619</v>
      </c>
      <c r="P1934" s="9">
        <f t="shared" si="217"/>
        <v>70.212500000000006</v>
      </c>
      <c r="Q1934" s="8" t="str">
        <f t="shared" si="220"/>
        <v>music</v>
      </c>
      <c r="R1934" s="8" t="str">
        <f t="shared" si="221"/>
        <v>indie rock</v>
      </c>
      <c r="S1934" s="14">
        <f t="shared" si="218"/>
        <v>40911.809872685182</v>
      </c>
      <c r="T1934" s="14">
        <f t="shared" si="219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6"/>
        <v>1.7243333333333333</v>
      </c>
      <c r="P1935" s="9">
        <f t="shared" si="217"/>
        <v>94.054545454545448</v>
      </c>
      <c r="Q1935" s="8" t="str">
        <f t="shared" si="220"/>
        <v>music</v>
      </c>
      <c r="R1935" s="8" t="str">
        <f t="shared" si="221"/>
        <v>indie rock</v>
      </c>
      <c r="S1935" s="14">
        <f t="shared" si="218"/>
        <v>41879.130868055552</v>
      </c>
      <c r="T1935" s="14">
        <f t="shared" si="219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6"/>
        <v>1.2362</v>
      </c>
      <c r="P1936" s="9">
        <f t="shared" si="217"/>
        <v>80.272727272727266</v>
      </c>
      <c r="Q1936" s="8" t="str">
        <f t="shared" si="220"/>
        <v>music</v>
      </c>
      <c r="R1936" s="8" t="str">
        <f t="shared" si="221"/>
        <v>indie rock</v>
      </c>
      <c r="S1936" s="14">
        <f t="shared" si="218"/>
        <v>40865.867141203707</v>
      </c>
      <c r="T1936" s="14">
        <f t="shared" si="219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6"/>
        <v>1.0840000000000001</v>
      </c>
      <c r="P1937" s="9">
        <f t="shared" si="217"/>
        <v>54.2</v>
      </c>
      <c r="Q1937" s="8" t="str">
        <f t="shared" si="220"/>
        <v>music</v>
      </c>
      <c r="R1937" s="8" t="str">
        <f t="shared" si="221"/>
        <v>indie rock</v>
      </c>
      <c r="S1937" s="14">
        <f t="shared" si="218"/>
        <v>41773.932534722226</v>
      </c>
      <c r="T1937" s="14">
        <f t="shared" si="219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6"/>
        <v>1.1652013333333333</v>
      </c>
      <c r="P1938" s="9">
        <f t="shared" si="217"/>
        <v>60.26903448275862</v>
      </c>
      <c r="Q1938" s="8" t="str">
        <f t="shared" si="220"/>
        <v>music</v>
      </c>
      <c r="R1938" s="8" t="str">
        <f t="shared" si="221"/>
        <v>indie rock</v>
      </c>
      <c r="S1938" s="14">
        <f t="shared" si="218"/>
        <v>40852.889699074076</v>
      </c>
      <c r="T1938" s="14">
        <f t="shared" si="219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6"/>
        <v>1.8724499999999999</v>
      </c>
      <c r="P1939" s="9">
        <f t="shared" si="217"/>
        <v>38.740344827586206</v>
      </c>
      <c r="Q1939" s="8" t="str">
        <f t="shared" si="220"/>
        <v>music</v>
      </c>
      <c r="R1939" s="8" t="str">
        <f t="shared" si="221"/>
        <v>indie rock</v>
      </c>
      <c r="S1939" s="14">
        <f t="shared" si="218"/>
        <v>41059.118993055556</v>
      </c>
      <c r="T1939" s="14">
        <f t="shared" si="219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6"/>
        <v>1.1593333333333333</v>
      </c>
      <c r="P1940" s="9">
        <f t="shared" si="217"/>
        <v>152.54385964912279</v>
      </c>
      <c r="Q1940" s="8" t="str">
        <f t="shared" si="220"/>
        <v>music</v>
      </c>
      <c r="R1940" s="8" t="str">
        <f t="shared" si="221"/>
        <v>indie rock</v>
      </c>
      <c r="S1940" s="14">
        <f t="shared" si="218"/>
        <v>41426.259618055556</v>
      </c>
      <c r="T1940" s="14">
        <f t="shared" si="219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6"/>
        <v>1.107</v>
      </c>
      <c r="P1941" s="9">
        <f t="shared" si="217"/>
        <v>115.3125</v>
      </c>
      <c r="Q1941" s="8" t="str">
        <f t="shared" si="220"/>
        <v>music</v>
      </c>
      <c r="R1941" s="8" t="str">
        <f t="shared" si="221"/>
        <v>indie rock</v>
      </c>
      <c r="S1941" s="14">
        <f t="shared" si="218"/>
        <v>41313.985046296293</v>
      </c>
      <c r="T1941" s="14">
        <f t="shared" si="219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6"/>
        <v>1.7092307692307693</v>
      </c>
      <c r="P1942" s="9">
        <f t="shared" si="217"/>
        <v>35.838709677419352</v>
      </c>
      <c r="Q1942" s="8" t="str">
        <f t="shared" si="220"/>
        <v>music</v>
      </c>
      <c r="R1942" s="8" t="str">
        <f t="shared" si="221"/>
        <v>indie rock</v>
      </c>
      <c r="S1942" s="14">
        <f t="shared" si="218"/>
        <v>40670.507326388892</v>
      </c>
      <c r="T1942" s="14">
        <f t="shared" si="219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6"/>
        <v>1.2611835600000001</v>
      </c>
      <c r="P1943" s="9">
        <f t="shared" si="217"/>
        <v>64.570118779438872</v>
      </c>
      <c r="Q1943" s="8" t="str">
        <f>LEFT(N1943,10)</f>
        <v>technology</v>
      </c>
      <c r="R1943" s="8" t="str">
        <f>RIGHT(N1943,8)</f>
        <v>hardware</v>
      </c>
      <c r="S1943" s="14">
        <f t="shared" si="218"/>
        <v>41744.290868055556</v>
      </c>
      <c r="T1943" s="14">
        <f t="shared" si="219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6"/>
        <v>1.3844033333333334</v>
      </c>
      <c r="P1944" s="9">
        <f t="shared" si="217"/>
        <v>87.436000000000007</v>
      </c>
      <c r="Q1944" s="8" t="str">
        <f t="shared" ref="Q1944:Q1982" si="222">LEFT(N1944,10)</f>
        <v>technology</v>
      </c>
      <c r="R1944" s="8" t="str">
        <f t="shared" ref="R1944:R1982" si="223">RIGHT(N1944,8)</f>
        <v>hardware</v>
      </c>
      <c r="S1944" s="14">
        <f t="shared" si="218"/>
        <v>40638.828009259261</v>
      </c>
      <c r="T1944" s="14">
        <f t="shared" si="219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6"/>
        <v>17.052499999999998</v>
      </c>
      <c r="P1945" s="9">
        <f t="shared" si="217"/>
        <v>68.815577078288939</v>
      </c>
      <c r="Q1945" s="8" t="str">
        <f t="shared" si="222"/>
        <v>technology</v>
      </c>
      <c r="R1945" s="8" t="str">
        <f t="shared" si="223"/>
        <v>hardware</v>
      </c>
      <c r="S1945" s="14">
        <f t="shared" si="218"/>
        <v>42548.269861111112</v>
      </c>
      <c r="T1945" s="14">
        <f t="shared" si="219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6"/>
        <v>7.8805550000000002</v>
      </c>
      <c r="P1946" s="9">
        <f t="shared" si="217"/>
        <v>176.200223588597</v>
      </c>
      <c r="Q1946" s="8" t="str">
        <f t="shared" si="222"/>
        <v>technology</v>
      </c>
      <c r="R1946" s="8" t="str">
        <f t="shared" si="223"/>
        <v>hardware</v>
      </c>
      <c r="S1946" s="14">
        <f t="shared" si="218"/>
        <v>41730.584374999999</v>
      </c>
      <c r="T1946" s="14">
        <f t="shared" si="219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6"/>
        <v>3.4801799999999998</v>
      </c>
      <c r="P1947" s="9">
        <f t="shared" si="217"/>
        <v>511.79117647058825</v>
      </c>
      <c r="Q1947" s="8" t="str">
        <f t="shared" si="222"/>
        <v>technology</v>
      </c>
      <c r="R1947" s="8" t="str">
        <f t="shared" si="223"/>
        <v>hardware</v>
      </c>
      <c r="S1947" s="14">
        <f t="shared" si="218"/>
        <v>42157.251828703709</v>
      </c>
      <c r="T1947" s="14">
        <f t="shared" si="219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6"/>
        <v>1.4974666666666667</v>
      </c>
      <c r="P1948" s="9">
        <f t="shared" si="217"/>
        <v>160.44285714285715</v>
      </c>
      <c r="Q1948" s="8" t="str">
        <f t="shared" si="222"/>
        <v>technology</v>
      </c>
      <c r="R1948" s="8" t="str">
        <f t="shared" si="223"/>
        <v>hardware</v>
      </c>
      <c r="S1948" s="14">
        <f t="shared" si="218"/>
        <v>41689.150011574071</v>
      </c>
      <c r="T1948" s="14">
        <f t="shared" si="219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6"/>
        <v>1.0063375000000001</v>
      </c>
      <c r="P1949" s="9">
        <f t="shared" si="217"/>
        <v>35.003043478260871</v>
      </c>
      <c r="Q1949" s="8" t="str">
        <f t="shared" si="222"/>
        <v>technology</v>
      </c>
      <c r="R1949" s="8" t="str">
        <f t="shared" si="223"/>
        <v>hardware</v>
      </c>
      <c r="S1949" s="14">
        <f t="shared" si="218"/>
        <v>40102.918055555558</v>
      </c>
      <c r="T1949" s="14">
        <f t="shared" si="219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6"/>
        <v>8.0021100000000001</v>
      </c>
      <c r="P1950" s="9">
        <f t="shared" si="217"/>
        <v>188.50671378091872</v>
      </c>
      <c r="Q1950" s="8" t="str">
        <f t="shared" si="222"/>
        <v>technology</v>
      </c>
      <c r="R1950" s="8" t="str">
        <f t="shared" si="223"/>
        <v>hardware</v>
      </c>
      <c r="S1950" s="14">
        <f t="shared" si="218"/>
        <v>42473.604270833333</v>
      </c>
      <c r="T1950" s="14">
        <f t="shared" si="219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6"/>
        <v>1.0600260000000001</v>
      </c>
      <c r="P1951" s="9">
        <f t="shared" si="217"/>
        <v>56.204984093319197</v>
      </c>
      <c r="Q1951" s="8" t="str">
        <f t="shared" si="222"/>
        <v>technology</v>
      </c>
      <c r="R1951" s="8" t="str">
        <f t="shared" si="223"/>
        <v>hardware</v>
      </c>
      <c r="S1951" s="14">
        <f t="shared" si="218"/>
        <v>41800.423043981478</v>
      </c>
      <c r="T1951" s="14">
        <f t="shared" si="219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6"/>
        <v>2.0051866666666669</v>
      </c>
      <c r="P1952" s="9">
        <f t="shared" si="217"/>
        <v>51.3054157782516</v>
      </c>
      <c r="Q1952" s="8" t="str">
        <f t="shared" si="222"/>
        <v>technology</v>
      </c>
      <c r="R1952" s="8" t="str">
        <f t="shared" si="223"/>
        <v>hardware</v>
      </c>
      <c r="S1952" s="14">
        <f t="shared" si="218"/>
        <v>40624.181400462963</v>
      </c>
      <c r="T1952" s="14">
        <f t="shared" si="219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6"/>
        <v>2.1244399999999999</v>
      </c>
      <c r="P1953" s="9">
        <f t="shared" si="217"/>
        <v>127.36450839328538</v>
      </c>
      <c r="Q1953" s="8" t="str">
        <f t="shared" si="222"/>
        <v>technology</v>
      </c>
      <c r="R1953" s="8" t="str">
        <f t="shared" si="223"/>
        <v>hardware</v>
      </c>
      <c r="S1953" s="14">
        <f t="shared" si="218"/>
        <v>42651.420567129629</v>
      </c>
      <c r="T1953" s="14">
        <f t="shared" si="219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6"/>
        <v>1.9847237142857144</v>
      </c>
      <c r="P1954" s="9">
        <f t="shared" si="217"/>
        <v>101.85532258064516</v>
      </c>
      <c r="Q1954" s="8" t="str">
        <f t="shared" si="222"/>
        <v>technology</v>
      </c>
      <c r="R1954" s="8" t="str">
        <f t="shared" si="223"/>
        <v>hardware</v>
      </c>
      <c r="S1954" s="14">
        <f t="shared" si="218"/>
        <v>41526.60665509259</v>
      </c>
      <c r="T1954" s="14">
        <f t="shared" si="219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6"/>
        <v>2.2594666666666665</v>
      </c>
      <c r="P1955" s="9">
        <f t="shared" si="217"/>
        <v>230.55782312925169</v>
      </c>
      <c r="Q1955" s="8" t="str">
        <f t="shared" si="222"/>
        <v>technology</v>
      </c>
      <c r="R1955" s="8" t="str">
        <f t="shared" si="223"/>
        <v>hardware</v>
      </c>
      <c r="S1955" s="14">
        <f t="shared" si="218"/>
        <v>40941.199826388889</v>
      </c>
      <c r="T1955" s="14">
        <f t="shared" si="219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6"/>
        <v>6.9894800000000004</v>
      </c>
      <c r="P1956" s="9">
        <f t="shared" si="217"/>
        <v>842.10602409638557</v>
      </c>
      <c r="Q1956" s="8" t="str">
        <f t="shared" si="222"/>
        <v>technology</v>
      </c>
      <c r="R1956" s="8" t="str">
        <f t="shared" si="223"/>
        <v>hardware</v>
      </c>
      <c r="S1956" s="14">
        <f t="shared" si="218"/>
        <v>42394.580740740741</v>
      </c>
      <c r="T1956" s="14">
        <f t="shared" si="219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6"/>
        <v>3.9859528571428569</v>
      </c>
      <c r="P1957" s="9">
        <f t="shared" si="217"/>
        <v>577.27593103448271</v>
      </c>
      <c r="Q1957" s="8" t="str">
        <f t="shared" si="222"/>
        <v>technology</v>
      </c>
      <c r="R1957" s="8" t="str">
        <f t="shared" si="223"/>
        <v>hardware</v>
      </c>
      <c r="S1957" s="14">
        <f t="shared" si="218"/>
        <v>41020.271770833337</v>
      </c>
      <c r="T1957" s="14">
        <f t="shared" si="219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6"/>
        <v>2.9403333333333332</v>
      </c>
      <c r="P1958" s="9">
        <f t="shared" si="217"/>
        <v>483.34246575342468</v>
      </c>
      <c r="Q1958" s="8" t="str">
        <f t="shared" si="222"/>
        <v>technology</v>
      </c>
      <c r="R1958" s="8" t="str">
        <f t="shared" si="223"/>
        <v>hardware</v>
      </c>
      <c r="S1958" s="14">
        <f t="shared" si="218"/>
        <v>42067.923668981486</v>
      </c>
      <c r="T1958" s="14">
        <f t="shared" si="219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6"/>
        <v>1.6750470000000002</v>
      </c>
      <c r="P1959" s="9">
        <f t="shared" si="217"/>
        <v>76.138500000000008</v>
      </c>
      <c r="Q1959" s="8" t="str">
        <f t="shared" si="222"/>
        <v>technology</v>
      </c>
      <c r="R1959" s="8" t="str">
        <f t="shared" si="223"/>
        <v>hardware</v>
      </c>
      <c r="S1959" s="14">
        <f t="shared" si="218"/>
        <v>41179.098530092589</v>
      </c>
      <c r="T1959" s="14">
        <f t="shared" si="219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6"/>
        <v>14.355717142857143</v>
      </c>
      <c r="P1960" s="9">
        <f t="shared" si="217"/>
        <v>74.107684365781708</v>
      </c>
      <c r="Q1960" s="8" t="str">
        <f t="shared" si="222"/>
        <v>technology</v>
      </c>
      <c r="R1960" s="8" t="str">
        <f t="shared" si="223"/>
        <v>hardware</v>
      </c>
      <c r="S1960" s="14">
        <f t="shared" si="218"/>
        <v>41326.987974537034</v>
      </c>
      <c r="T1960" s="14">
        <f t="shared" si="219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6"/>
        <v>1.5673440000000001</v>
      </c>
      <c r="P1961" s="9">
        <f t="shared" si="217"/>
        <v>36.965660377358489</v>
      </c>
      <c r="Q1961" s="8" t="str">
        <f t="shared" si="222"/>
        <v>technology</v>
      </c>
      <c r="R1961" s="8" t="str">
        <f t="shared" si="223"/>
        <v>hardware</v>
      </c>
      <c r="S1961" s="14">
        <f t="shared" si="218"/>
        <v>41871.845601851855</v>
      </c>
      <c r="T1961" s="14">
        <f t="shared" si="219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6"/>
        <v>1.1790285714285715</v>
      </c>
      <c r="P1962" s="9">
        <f t="shared" si="217"/>
        <v>2500.969696969697</v>
      </c>
      <c r="Q1962" s="8" t="str">
        <f t="shared" si="222"/>
        <v>technology</v>
      </c>
      <c r="R1962" s="8" t="str">
        <f t="shared" si="223"/>
        <v>hardware</v>
      </c>
      <c r="S1962" s="14">
        <f t="shared" si="218"/>
        <v>41964.362743055557</v>
      </c>
      <c r="T1962" s="14">
        <f t="shared" si="219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6"/>
        <v>11.053811999999999</v>
      </c>
      <c r="P1963" s="9">
        <f t="shared" si="217"/>
        <v>67.690214329454989</v>
      </c>
      <c r="Q1963" s="8" t="str">
        <f t="shared" si="222"/>
        <v>technology</v>
      </c>
      <c r="R1963" s="8" t="str">
        <f t="shared" si="223"/>
        <v>hardware</v>
      </c>
      <c r="S1963" s="14">
        <f t="shared" si="218"/>
        <v>41148.194641203707</v>
      </c>
      <c r="T1963" s="14">
        <f t="shared" si="219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6"/>
        <v>1.9292499999999999</v>
      </c>
      <c r="P1964" s="9">
        <f t="shared" si="217"/>
        <v>63.04738562091503</v>
      </c>
      <c r="Q1964" s="8" t="str">
        <f t="shared" si="222"/>
        <v>technology</v>
      </c>
      <c r="R1964" s="8" t="str">
        <f t="shared" si="223"/>
        <v>hardware</v>
      </c>
      <c r="S1964" s="14">
        <f t="shared" si="218"/>
        <v>41742.780509259261</v>
      </c>
      <c r="T1964" s="14">
        <f t="shared" si="219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6"/>
        <v>1.268842105263158</v>
      </c>
      <c r="P1965" s="9">
        <f t="shared" si="217"/>
        <v>117.6</v>
      </c>
      <c r="Q1965" s="8" t="str">
        <f t="shared" si="222"/>
        <v>technology</v>
      </c>
      <c r="R1965" s="8" t="str">
        <f t="shared" si="223"/>
        <v>hardware</v>
      </c>
      <c r="S1965" s="14">
        <f t="shared" si="218"/>
        <v>41863.429791666669</v>
      </c>
      <c r="T1965" s="14">
        <f t="shared" si="219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6"/>
        <v>2.5957748878923765</v>
      </c>
      <c r="P1966" s="9">
        <f t="shared" si="217"/>
        <v>180.75185011709601</v>
      </c>
      <c r="Q1966" s="8" t="str">
        <f t="shared" si="222"/>
        <v>technology</v>
      </c>
      <c r="R1966" s="8" t="str">
        <f t="shared" si="223"/>
        <v>hardware</v>
      </c>
      <c r="S1966" s="14">
        <f t="shared" si="218"/>
        <v>42452.272824074069</v>
      </c>
      <c r="T1966" s="14">
        <f t="shared" si="219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6"/>
        <v>2.6227999999999998</v>
      </c>
      <c r="P1967" s="9">
        <f t="shared" si="217"/>
        <v>127.32038834951456</v>
      </c>
      <c r="Q1967" s="8" t="str">
        <f t="shared" si="222"/>
        <v>technology</v>
      </c>
      <c r="R1967" s="8" t="str">
        <f t="shared" si="223"/>
        <v>hardware</v>
      </c>
      <c r="S1967" s="14">
        <f t="shared" si="218"/>
        <v>40898.089236111111</v>
      </c>
      <c r="T1967" s="14">
        <f t="shared" si="219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6"/>
        <v>2.0674309000000002</v>
      </c>
      <c r="P1968" s="9">
        <f t="shared" si="217"/>
        <v>136.6444745538665</v>
      </c>
      <c r="Q1968" s="8" t="str">
        <f t="shared" si="222"/>
        <v>technology</v>
      </c>
      <c r="R1968" s="8" t="str">
        <f t="shared" si="223"/>
        <v>hardware</v>
      </c>
      <c r="S1968" s="14">
        <f t="shared" si="218"/>
        <v>41835.540486111109</v>
      </c>
      <c r="T1968" s="14">
        <f t="shared" si="219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6"/>
        <v>3.7012999999999998</v>
      </c>
      <c r="P1969" s="9">
        <f t="shared" si="217"/>
        <v>182.78024691358024</v>
      </c>
      <c r="Q1969" s="8" t="str">
        <f t="shared" si="222"/>
        <v>technology</v>
      </c>
      <c r="R1969" s="8" t="str">
        <f t="shared" si="223"/>
        <v>hardware</v>
      </c>
      <c r="S1969" s="14">
        <f t="shared" si="218"/>
        <v>41730.663530092592</v>
      </c>
      <c r="T1969" s="14">
        <f t="shared" si="219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6"/>
        <v>2.8496600000000001</v>
      </c>
      <c r="P1970" s="9">
        <f t="shared" si="217"/>
        <v>279.37843137254902</v>
      </c>
      <c r="Q1970" s="8" t="str">
        <f t="shared" si="222"/>
        <v>technology</v>
      </c>
      <c r="R1970" s="8" t="str">
        <f t="shared" si="223"/>
        <v>hardware</v>
      </c>
      <c r="S1970" s="14">
        <f t="shared" si="218"/>
        <v>42676.586979166663</v>
      </c>
      <c r="T1970" s="14">
        <f t="shared" si="219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6"/>
        <v>5.7907999999999999</v>
      </c>
      <c r="P1971" s="9">
        <f t="shared" si="217"/>
        <v>61.375728669846318</v>
      </c>
      <c r="Q1971" s="8" t="str">
        <f t="shared" si="222"/>
        <v>technology</v>
      </c>
      <c r="R1971" s="8" t="str">
        <f t="shared" si="223"/>
        <v>hardware</v>
      </c>
      <c r="S1971" s="14">
        <f t="shared" si="218"/>
        <v>42557.792453703703</v>
      </c>
      <c r="T1971" s="14">
        <f t="shared" si="219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6"/>
        <v>11.318</v>
      </c>
      <c r="P1972" s="9">
        <f t="shared" si="217"/>
        <v>80.727532097004286</v>
      </c>
      <c r="Q1972" s="8" t="str">
        <f t="shared" si="222"/>
        <v>technology</v>
      </c>
      <c r="R1972" s="8" t="str">
        <f t="shared" si="223"/>
        <v>hardware</v>
      </c>
      <c r="S1972" s="14">
        <f t="shared" si="218"/>
        <v>41324.193298611113</v>
      </c>
      <c r="T1972" s="14">
        <f t="shared" si="219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6"/>
        <v>2.6302771750000002</v>
      </c>
      <c r="P1973" s="9">
        <f t="shared" si="217"/>
        <v>272.35590732591254</v>
      </c>
      <c r="Q1973" s="8" t="str">
        <f t="shared" si="222"/>
        <v>technology</v>
      </c>
      <c r="R1973" s="8" t="str">
        <f t="shared" si="223"/>
        <v>hardware</v>
      </c>
      <c r="S1973" s="14">
        <f t="shared" si="218"/>
        <v>41561.500706018516</v>
      </c>
      <c r="T1973" s="14">
        <f t="shared" si="219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6"/>
        <v>6.7447999999999997</v>
      </c>
      <c r="P1974" s="9">
        <f t="shared" si="217"/>
        <v>70.848739495798313</v>
      </c>
      <c r="Q1974" s="8" t="str">
        <f t="shared" si="222"/>
        <v>technology</v>
      </c>
      <c r="R1974" s="8" t="str">
        <f t="shared" si="223"/>
        <v>hardware</v>
      </c>
      <c r="S1974" s="14">
        <f t="shared" si="218"/>
        <v>41201.012083333335</v>
      </c>
      <c r="T1974" s="14">
        <f t="shared" si="219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6"/>
        <v>2.5683081313131315</v>
      </c>
      <c r="P1975" s="9">
        <f t="shared" si="217"/>
        <v>247.94003412969283</v>
      </c>
      <c r="Q1975" s="8" t="str">
        <f t="shared" si="222"/>
        <v>technology</v>
      </c>
      <c r="R1975" s="8" t="str">
        <f t="shared" si="223"/>
        <v>hardware</v>
      </c>
      <c r="S1975" s="14">
        <f t="shared" si="218"/>
        <v>42549.722962962958</v>
      </c>
      <c r="T1975" s="14">
        <f t="shared" si="219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6"/>
        <v>3.7549600000000001</v>
      </c>
      <c r="P1976" s="9">
        <f t="shared" si="217"/>
        <v>186.81393034825871</v>
      </c>
      <c r="Q1976" s="8" t="str">
        <f t="shared" si="222"/>
        <v>technology</v>
      </c>
      <c r="R1976" s="8" t="str">
        <f t="shared" si="223"/>
        <v>hardware</v>
      </c>
      <c r="S1976" s="14">
        <f t="shared" si="218"/>
        <v>41445.334131944444</v>
      </c>
      <c r="T1976" s="14">
        <f t="shared" si="219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6"/>
        <v>2.0870837499999997</v>
      </c>
      <c r="P1977" s="9">
        <f t="shared" si="217"/>
        <v>131.98948616600788</v>
      </c>
      <c r="Q1977" s="8" t="str">
        <f t="shared" si="222"/>
        <v>technology</v>
      </c>
      <c r="R1977" s="8" t="str">
        <f t="shared" si="223"/>
        <v>hardware</v>
      </c>
      <c r="S1977" s="14">
        <f t="shared" si="218"/>
        <v>41313.755219907405</v>
      </c>
      <c r="T1977" s="14">
        <f t="shared" si="219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6"/>
        <v>3.4660000000000002</v>
      </c>
      <c r="P1978" s="9">
        <f t="shared" si="217"/>
        <v>29.310782241014799</v>
      </c>
      <c r="Q1978" s="8" t="str">
        <f t="shared" si="222"/>
        <v>technology</v>
      </c>
      <c r="R1978" s="8" t="str">
        <f t="shared" si="223"/>
        <v>hardware</v>
      </c>
      <c r="S1978" s="14">
        <f t="shared" si="218"/>
        <v>41438.899594907409</v>
      </c>
      <c r="T1978" s="14">
        <f t="shared" si="219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6"/>
        <v>4.0232999999999999</v>
      </c>
      <c r="P1979" s="9">
        <f t="shared" si="217"/>
        <v>245.02436053593178</v>
      </c>
      <c r="Q1979" s="8" t="str">
        <f t="shared" si="222"/>
        <v>technology</v>
      </c>
      <c r="R1979" s="8" t="str">
        <f t="shared" si="223"/>
        <v>hardware</v>
      </c>
      <c r="S1979" s="14">
        <f t="shared" si="218"/>
        <v>42311.216898148152</v>
      </c>
      <c r="T1979" s="14">
        <f t="shared" si="219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6"/>
        <v>10.2684514</v>
      </c>
      <c r="P1980" s="9">
        <f t="shared" si="217"/>
        <v>1323.2540463917526</v>
      </c>
      <c r="Q1980" s="8" t="str">
        <f t="shared" si="222"/>
        <v>technology</v>
      </c>
      <c r="R1980" s="8" t="str">
        <f t="shared" si="223"/>
        <v>hardware</v>
      </c>
      <c r="S1980" s="14">
        <f t="shared" si="218"/>
        <v>41039.225601851853</v>
      </c>
      <c r="T1980" s="14">
        <f t="shared" si="219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6"/>
        <v>1.14901155</v>
      </c>
      <c r="P1981" s="9">
        <f t="shared" si="217"/>
        <v>282.65966789667897</v>
      </c>
      <c r="Q1981" s="8" t="str">
        <f t="shared" si="222"/>
        <v>technology</v>
      </c>
      <c r="R1981" s="8" t="str">
        <f t="shared" si="223"/>
        <v>hardware</v>
      </c>
      <c r="S1981" s="14">
        <f t="shared" si="218"/>
        <v>42290.460023148145</v>
      </c>
      <c r="T1981" s="14">
        <f t="shared" si="219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6"/>
        <v>3.5482402000000004</v>
      </c>
      <c r="P1982" s="9">
        <f t="shared" si="217"/>
        <v>91.214401028277635</v>
      </c>
      <c r="Q1982" s="8" t="str">
        <f t="shared" si="222"/>
        <v>technology</v>
      </c>
      <c r="R1982" s="8" t="str">
        <f t="shared" si="223"/>
        <v>hardware</v>
      </c>
      <c r="S1982" s="14">
        <f t="shared" si="218"/>
        <v>42423.542384259257</v>
      </c>
      <c r="T1982" s="14">
        <f t="shared" si="219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6"/>
        <v>5.0799999999999998E-2</v>
      </c>
      <c r="P1983" s="9">
        <f t="shared" si="217"/>
        <v>31.75</v>
      </c>
      <c r="Q1983" s="8" t="str">
        <f>LEFT(N1983,11)</f>
        <v>photography</v>
      </c>
      <c r="R1983" s="8" t="str">
        <f>RIGHT(N1983,6)</f>
        <v>people</v>
      </c>
      <c r="S1983" s="14">
        <f t="shared" si="218"/>
        <v>41799.725289351853</v>
      </c>
      <c r="T1983" s="14">
        <f t="shared" si="219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6"/>
        <v>0</v>
      </c>
      <c r="P1984" s="9">
        <f t="shared" si="217"/>
        <v>0</v>
      </c>
      <c r="Q1984" s="8" t="str">
        <f t="shared" ref="Q1984:Q2002" si="224">LEFT(N1984,11)</f>
        <v>photography</v>
      </c>
      <c r="R1984" s="8" t="str">
        <f t="shared" ref="R1984:R2002" si="225">RIGHT(N1984,6)</f>
        <v>people</v>
      </c>
      <c r="S1984" s="14">
        <f t="shared" si="218"/>
        <v>42678.586655092593</v>
      </c>
      <c r="T1984" s="14">
        <f t="shared" si="219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6"/>
        <v>4.2999999999999997E-2</v>
      </c>
      <c r="P1985" s="9">
        <f t="shared" si="217"/>
        <v>88.6875</v>
      </c>
      <c r="Q1985" s="8" t="str">
        <f t="shared" si="224"/>
        <v>photography</v>
      </c>
      <c r="R1985" s="8" t="str">
        <f t="shared" si="225"/>
        <v>people</v>
      </c>
      <c r="S1985" s="14">
        <f t="shared" si="218"/>
        <v>42593.011782407411</v>
      </c>
      <c r="T1985" s="14">
        <f t="shared" si="219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6"/>
        <v>0.21146666666666666</v>
      </c>
      <c r="P1986" s="9">
        <f t="shared" si="217"/>
        <v>453.14285714285717</v>
      </c>
      <c r="Q1986" s="8" t="str">
        <f t="shared" si="224"/>
        <v>photography</v>
      </c>
      <c r="R1986" s="8" t="str">
        <f t="shared" si="225"/>
        <v>people</v>
      </c>
      <c r="S1986" s="14">
        <f t="shared" si="218"/>
        <v>41913.790289351848</v>
      </c>
      <c r="T1986" s="14">
        <f t="shared" si="219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26">E1987/D1987</f>
        <v>3.1875000000000001E-2</v>
      </c>
      <c r="P1987" s="9">
        <f t="shared" ref="P1987:P2050" si="227">IFERROR(E1987/L1987, 0)</f>
        <v>12.75</v>
      </c>
      <c r="Q1987" s="8" t="str">
        <f t="shared" si="224"/>
        <v>photography</v>
      </c>
      <c r="R1987" s="8" t="str">
        <f t="shared" si="225"/>
        <v>people</v>
      </c>
      <c r="S1987" s="14">
        <f t="shared" ref="S1987:S2050" si="228">(((J1987/60)/60)/24)+DATE(1970,1,1)</f>
        <v>42555.698738425926</v>
      </c>
      <c r="T1987" s="14">
        <f t="shared" ref="T1987:T2050" si="22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26"/>
        <v>5.0000000000000001E-4</v>
      </c>
      <c r="P1988" s="9">
        <f t="shared" si="227"/>
        <v>1</v>
      </c>
      <c r="Q1988" s="8" t="str">
        <f t="shared" si="224"/>
        <v>photography</v>
      </c>
      <c r="R1988" s="8" t="str">
        <f t="shared" si="225"/>
        <v>people</v>
      </c>
      <c r="S1988" s="14">
        <f t="shared" si="228"/>
        <v>42413.433831018512</v>
      </c>
      <c r="T1988" s="14">
        <f t="shared" si="22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26"/>
        <v>0.42472727272727273</v>
      </c>
      <c r="P1989" s="9">
        <f t="shared" si="227"/>
        <v>83.428571428571431</v>
      </c>
      <c r="Q1989" s="8" t="str">
        <f t="shared" si="224"/>
        <v>photography</v>
      </c>
      <c r="R1989" s="8" t="str">
        <f t="shared" si="225"/>
        <v>people</v>
      </c>
      <c r="S1989" s="14">
        <f t="shared" si="228"/>
        <v>42034.639768518522</v>
      </c>
      <c r="T1989" s="14">
        <f t="shared" si="22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26"/>
        <v>4.1666666666666666E-3</v>
      </c>
      <c r="P1990" s="9">
        <f t="shared" si="227"/>
        <v>25</v>
      </c>
      <c r="Q1990" s="8" t="str">
        <f t="shared" si="224"/>
        <v>photography</v>
      </c>
      <c r="R1990" s="8" t="str">
        <f t="shared" si="225"/>
        <v>people</v>
      </c>
      <c r="S1990" s="14">
        <f t="shared" si="228"/>
        <v>42206.763217592597</v>
      </c>
      <c r="T1990" s="14">
        <f t="shared" si="22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26"/>
        <v>0.01</v>
      </c>
      <c r="P1991" s="9">
        <f t="shared" si="227"/>
        <v>50</v>
      </c>
      <c r="Q1991" s="8" t="str">
        <f t="shared" si="224"/>
        <v>photography</v>
      </c>
      <c r="R1991" s="8" t="str">
        <f t="shared" si="225"/>
        <v>people</v>
      </c>
      <c r="S1991" s="14">
        <f t="shared" si="228"/>
        <v>42685.680648148147</v>
      </c>
      <c r="T1991" s="14">
        <f t="shared" si="22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26"/>
        <v>0.16966666666666666</v>
      </c>
      <c r="P1992" s="9">
        <f t="shared" si="227"/>
        <v>101.8</v>
      </c>
      <c r="Q1992" s="8" t="str">
        <f t="shared" si="224"/>
        <v>photography</v>
      </c>
      <c r="R1992" s="8" t="str">
        <f t="shared" si="225"/>
        <v>people</v>
      </c>
      <c r="S1992" s="14">
        <f t="shared" si="228"/>
        <v>42398.195972222224</v>
      </c>
      <c r="T1992" s="14">
        <f t="shared" si="22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26"/>
        <v>7.0000000000000007E-2</v>
      </c>
      <c r="P1993" s="9">
        <f t="shared" si="227"/>
        <v>46.666666666666664</v>
      </c>
      <c r="Q1993" s="8" t="str">
        <f t="shared" si="224"/>
        <v>photography</v>
      </c>
      <c r="R1993" s="8" t="str">
        <f t="shared" si="225"/>
        <v>people</v>
      </c>
      <c r="S1993" s="14">
        <f t="shared" si="228"/>
        <v>42167.89335648148</v>
      </c>
      <c r="T1993" s="14">
        <f t="shared" si="22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26"/>
        <v>1.3333333333333333E-3</v>
      </c>
      <c r="P1994" s="9">
        <f t="shared" si="227"/>
        <v>1</v>
      </c>
      <c r="Q1994" s="8" t="str">
        <f t="shared" si="224"/>
        <v>photography</v>
      </c>
      <c r="R1994" s="8" t="str">
        <f t="shared" si="225"/>
        <v>people</v>
      </c>
      <c r="S1994" s="14">
        <f t="shared" si="228"/>
        <v>42023.143414351856</v>
      </c>
      <c r="T1994" s="14">
        <f t="shared" si="2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26"/>
        <v>0</v>
      </c>
      <c r="P1995" s="9">
        <f t="shared" si="227"/>
        <v>0</v>
      </c>
      <c r="Q1995" s="8" t="str">
        <f t="shared" si="224"/>
        <v>photography</v>
      </c>
      <c r="R1995" s="8" t="str">
        <f t="shared" si="225"/>
        <v>people</v>
      </c>
      <c r="S1995" s="14">
        <f t="shared" si="228"/>
        <v>42329.58839120371</v>
      </c>
      <c r="T1995" s="14">
        <f t="shared" si="2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26"/>
        <v>0</v>
      </c>
      <c r="P1996" s="9">
        <f t="shared" si="227"/>
        <v>0</v>
      </c>
      <c r="Q1996" s="8" t="str">
        <f t="shared" si="224"/>
        <v>photography</v>
      </c>
      <c r="R1996" s="8" t="str">
        <f t="shared" si="225"/>
        <v>people</v>
      </c>
      <c r="S1996" s="14">
        <f t="shared" si="228"/>
        <v>42651.006273148145</v>
      </c>
      <c r="T1996" s="14">
        <f t="shared" si="2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26"/>
        <v>7.8E-2</v>
      </c>
      <c r="P1997" s="9">
        <f t="shared" si="227"/>
        <v>26</v>
      </c>
      <c r="Q1997" s="8" t="str">
        <f t="shared" si="224"/>
        <v>photography</v>
      </c>
      <c r="R1997" s="8" t="str">
        <f t="shared" si="225"/>
        <v>people</v>
      </c>
      <c r="S1997" s="14">
        <f t="shared" si="228"/>
        <v>42181.902037037042</v>
      </c>
      <c r="T1997" s="14">
        <f t="shared" si="2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26"/>
        <v>0</v>
      </c>
      <c r="P1998" s="9">
        <f t="shared" si="227"/>
        <v>0</v>
      </c>
      <c r="Q1998" s="8" t="str">
        <f t="shared" si="224"/>
        <v>photography</v>
      </c>
      <c r="R1998" s="8" t="str">
        <f t="shared" si="225"/>
        <v>people</v>
      </c>
      <c r="S1998" s="14">
        <f t="shared" si="228"/>
        <v>41800.819571759261</v>
      </c>
      <c r="T1998" s="14">
        <f t="shared" si="2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26"/>
        <v>0</v>
      </c>
      <c r="P1999" s="9">
        <f t="shared" si="227"/>
        <v>0</v>
      </c>
      <c r="Q1999" s="8" t="str">
        <f t="shared" si="224"/>
        <v>photography</v>
      </c>
      <c r="R1999" s="8" t="str">
        <f t="shared" si="225"/>
        <v>people</v>
      </c>
      <c r="S1999" s="14">
        <f t="shared" si="228"/>
        <v>41847.930694444447</v>
      </c>
      <c r="T1999" s="14">
        <f t="shared" si="2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26"/>
        <v>0.26200000000000001</v>
      </c>
      <c r="P2000" s="9">
        <f t="shared" si="227"/>
        <v>218.33333333333334</v>
      </c>
      <c r="Q2000" s="8" t="str">
        <f t="shared" si="224"/>
        <v>photography</v>
      </c>
      <c r="R2000" s="8" t="str">
        <f t="shared" si="225"/>
        <v>people</v>
      </c>
      <c r="S2000" s="14">
        <f t="shared" si="228"/>
        <v>41807.118495370371</v>
      </c>
      <c r="T2000" s="14">
        <f t="shared" si="2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26"/>
        <v>7.6129032258064515E-3</v>
      </c>
      <c r="P2001" s="9">
        <f t="shared" si="227"/>
        <v>33.714285714285715</v>
      </c>
      <c r="Q2001" s="8" t="str">
        <f t="shared" si="224"/>
        <v>photography</v>
      </c>
      <c r="R2001" s="8" t="str">
        <f t="shared" si="225"/>
        <v>people</v>
      </c>
      <c r="S2001" s="14">
        <f t="shared" si="228"/>
        <v>41926.482731481483</v>
      </c>
      <c r="T2001" s="14">
        <f t="shared" si="2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26"/>
        <v>0.125</v>
      </c>
      <c r="P2002" s="9">
        <f t="shared" si="227"/>
        <v>25</v>
      </c>
      <c r="Q2002" s="8" t="str">
        <f t="shared" si="224"/>
        <v>photography</v>
      </c>
      <c r="R2002" s="8" t="str">
        <f t="shared" si="225"/>
        <v>people</v>
      </c>
      <c r="S2002" s="14">
        <f t="shared" si="228"/>
        <v>42345.951539351852</v>
      </c>
      <c r="T2002" s="14">
        <f t="shared" si="2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26"/>
        <v>3.8212909090909091</v>
      </c>
      <c r="P2003" s="9">
        <f t="shared" si="227"/>
        <v>128.38790470372632</v>
      </c>
      <c r="Q2003" s="8" t="str">
        <f>LEFT(N2003,10)</f>
        <v>technology</v>
      </c>
      <c r="R2003" s="8" t="str">
        <f>RIGHT(N2003,8)</f>
        <v>hardware</v>
      </c>
      <c r="S2003" s="14">
        <f t="shared" si="228"/>
        <v>42136.209675925929</v>
      </c>
      <c r="T2003" s="14">
        <f t="shared" si="2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26"/>
        <v>2.1679422000000002</v>
      </c>
      <c r="P2004" s="9">
        <f t="shared" si="227"/>
        <v>78.834261818181815</v>
      </c>
      <c r="Q2004" s="8" t="str">
        <f t="shared" ref="Q2004:Q2067" si="230">LEFT(N2004,10)</f>
        <v>technology</v>
      </c>
      <c r="R2004" s="8" t="str">
        <f t="shared" ref="R2004:R2067" si="231">RIGHT(N2004,8)</f>
        <v>hardware</v>
      </c>
      <c r="S2004" s="14">
        <f t="shared" si="228"/>
        <v>42728.71230324074</v>
      </c>
      <c r="T2004" s="14">
        <f t="shared" si="2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26"/>
        <v>3.12</v>
      </c>
      <c r="P2005" s="9">
        <f t="shared" si="227"/>
        <v>91.764705882352942</v>
      </c>
      <c r="Q2005" s="8" t="str">
        <f t="shared" si="230"/>
        <v>technology</v>
      </c>
      <c r="R2005" s="8" t="str">
        <f t="shared" si="231"/>
        <v>hardware</v>
      </c>
      <c r="S2005" s="14">
        <f t="shared" si="228"/>
        <v>40347.125601851854</v>
      </c>
      <c r="T2005" s="14">
        <f t="shared" si="2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26"/>
        <v>2.3442048</v>
      </c>
      <c r="P2006" s="9">
        <f t="shared" si="227"/>
        <v>331.10237288135596</v>
      </c>
      <c r="Q2006" s="8" t="str">
        <f t="shared" si="230"/>
        <v>technology</v>
      </c>
      <c r="R2006" s="8" t="str">
        <f t="shared" si="231"/>
        <v>hardware</v>
      </c>
      <c r="S2006" s="14">
        <f t="shared" si="228"/>
        <v>41800.604895833334</v>
      </c>
      <c r="T2006" s="14">
        <f t="shared" si="2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26"/>
        <v>1.236801</v>
      </c>
      <c r="P2007" s="9">
        <f t="shared" si="227"/>
        <v>194.26193717277485</v>
      </c>
      <c r="Q2007" s="8" t="str">
        <f t="shared" si="230"/>
        <v>technology</v>
      </c>
      <c r="R2007" s="8" t="str">
        <f t="shared" si="231"/>
        <v>hardware</v>
      </c>
      <c r="S2007" s="14">
        <f t="shared" si="228"/>
        <v>41535.812708333331</v>
      </c>
      <c r="T2007" s="14">
        <f t="shared" si="2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26"/>
        <v>2.4784000000000002</v>
      </c>
      <c r="P2008" s="9">
        <f t="shared" si="227"/>
        <v>408.97689768976898</v>
      </c>
      <c r="Q2008" s="8" t="str">
        <f t="shared" si="230"/>
        <v>technology</v>
      </c>
      <c r="R2008" s="8" t="str">
        <f t="shared" si="231"/>
        <v>hardware</v>
      </c>
      <c r="S2008" s="14">
        <f t="shared" si="228"/>
        <v>41941.500520833331</v>
      </c>
      <c r="T2008" s="14">
        <f t="shared" si="2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26"/>
        <v>1.157092</v>
      </c>
      <c r="P2009" s="9">
        <f t="shared" si="227"/>
        <v>84.459270072992695</v>
      </c>
      <c r="Q2009" s="8" t="str">
        <f t="shared" si="230"/>
        <v>technology</v>
      </c>
      <c r="R2009" s="8" t="str">
        <f t="shared" si="231"/>
        <v>hardware</v>
      </c>
      <c r="S2009" s="14">
        <f t="shared" si="228"/>
        <v>40347.837800925925</v>
      </c>
      <c r="T2009" s="14">
        <f t="shared" si="2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26"/>
        <v>1.1707484768810599</v>
      </c>
      <c r="P2010" s="9">
        <f t="shared" si="227"/>
        <v>44.853658536585364</v>
      </c>
      <c r="Q2010" s="8" t="str">
        <f t="shared" si="230"/>
        <v>technology</v>
      </c>
      <c r="R2010" s="8" t="str">
        <f t="shared" si="231"/>
        <v>hardware</v>
      </c>
      <c r="S2010" s="14">
        <f t="shared" si="228"/>
        <v>40761.604421296295</v>
      </c>
      <c r="T2010" s="14">
        <f t="shared" si="2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26"/>
        <v>3.05158</v>
      </c>
      <c r="P2011" s="9">
        <f t="shared" si="227"/>
        <v>383.3643216080402</v>
      </c>
      <c r="Q2011" s="8" t="str">
        <f t="shared" si="230"/>
        <v>technology</v>
      </c>
      <c r="R2011" s="8" t="str">
        <f t="shared" si="231"/>
        <v>hardware</v>
      </c>
      <c r="S2011" s="14">
        <f t="shared" si="228"/>
        <v>42661.323414351849</v>
      </c>
      <c r="T2011" s="14">
        <f t="shared" si="2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26"/>
        <v>3.2005299999999997</v>
      </c>
      <c r="P2012" s="9">
        <f t="shared" si="227"/>
        <v>55.276856649395505</v>
      </c>
      <c r="Q2012" s="8" t="str">
        <f t="shared" si="230"/>
        <v>technology</v>
      </c>
      <c r="R2012" s="8" t="str">
        <f t="shared" si="231"/>
        <v>hardware</v>
      </c>
      <c r="S2012" s="14">
        <f t="shared" si="228"/>
        <v>42570.996423611112</v>
      </c>
      <c r="T2012" s="14">
        <f t="shared" si="2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26"/>
        <v>8.1956399999999991</v>
      </c>
      <c r="P2013" s="9">
        <f t="shared" si="227"/>
        <v>422.02059732234807</v>
      </c>
      <c r="Q2013" s="8" t="str">
        <f t="shared" si="230"/>
        <v>technology</v>
      </c>
      <c r="R2013" s="8" t="str">
        <f t="shared" si="231"/>
        <v>hardware</v>
      </c>
      <c r="S2013" s="14">
        <f t="shared" si="228"/>
        <v>42347.358483796299</v>
      </c>
      <c r="T2013" s="14">
        <f t="shared" si="2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26"/>
        <v>2.3490000000000002</v>
      </c>
      <c r="P2014" s="9">
        <f t="shared" si="227"/>
        <v>64.180327868852459</v>
      </c>
      <c r="Q2014" s="8" t="str">
        <f t="shared" si="230"/>
        <v>technology</v>
      </c>
      <c r="R2014" s="8" t="str">
        <f t="shared" si="231"/>
        <v>hardware</v>
      </c>
      <c r="S2014" s="14">
        <f t="shared" si="228"/>
        <v>42010.822233796294</v>
      </c>
      <c r="T2014" s="14">
        <f t="shared" si="2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26"/>
        <v>4.9491375</v>
      </c>
      <c r="P2015" s="9">
        <f t="shared" si="227"/>
        <v>173.57781674704077</v>
      </c>
      <c r="Q2015" s="8" t="str">
        <f t="shared" si="230"/>
        <v>technology</v>
      </c>
      <c r="R2015" s="8" t="str">
        <f t="shared" si="231"/>
        <v>hardware</v>
      </c>
      <c r="S2015" s="14">
        <f t="shared" si="228"/>
        <v>42499.960810185185</v>
      </c>
      <c r="T2015" s="14">
        <f t="shared" si="2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26"/>
        <v>78.137822333333332</v>
      </c>
      <c r="P2016" s="9">
        <f t="shared" si="227"/>
        <v>88.601680840609291</v>
      </c>
      <c r="Q2016" s="8" t="str">
        <f t="shared" si="230"/>
        <v>technology</v>
      </c>
      <c r="R2016" s="8" t="str">
        <f t="shared" si="231"/>
        <v>hardware</v>
      </c>
      <c r="S2016" s="14">
        <f t="shared" si="228"/>
        <v>41324.214571759258</v>
      </c>
      <c r="T2016" s="14">
        <f t="shared" si="2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26"/>
        <v>1.1300013888888889</v>
      </c>
      <c r="P2017" s="9">
        <f t="shared" si="227"/>
        <v>50.222283950617282</v>
      </c>
      <c r="Q2017" s="8" t="str">
        <f t="shared" si="230"/>
        <v>technology</v>
      </c>
      <c r="R2017" s="8" t="str">
        <f t="shared" si="231"/>
        <v>hardware</v>
      </c>
      <c r="S2017" s="14">
        <f t="shared" si="228"/>
        <v>40765.876886574071</v>
      </c>
      <c r="T2017" s="14">
        <f t="shared" si="2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26"/>
        <v>9.2154220000000002</v>
      </c>
      <c r="P2018" s="9">
        <f t="shared" si="227"/>
        <v>192.38876826722338</v>
      </c>
      <c r="Q2018" s="8" t="str">
        <f t="shared" si="230"/>
        <v>technology</v>
      </c>
      <c r="R2018" s="8" t="str">
        <f t="shared" si="231"/>
        <v>hardware</v>
      </c>
      <c r="S2018" s="14">
        <f t="shared" si="228"/>
        <v>41312.88077546296</v>
      </c>
      <c r="T2018" s="14">
        <f t="shared" si="2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26"/>
        <v>1.2510239999999999</v>
      </c>
      <c r="P2019" s="9">
        <f t="shared" si="227"/>
        <v>73.416901408450698</v>
      </c>
      <c r="Q2019" s="8" t="str">
        <f t="shared" si="230"/>
        <v>technology</v>
      </c>
      <c r="R2019" s="8" t="str">
        <f t="shared" si="231"/>
        <v>hardware</v>
      </c>
      <c r="S2019" s="14">
        <f t="shared" si="228"/>
        <v>40961.057349537034</v>
      </c>
      <c r="T2019" s="14">
        <f t="shared" si="2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26"/>
        <v>1.0224343076923077</v>
      </c>
      <c r="P2020" s="9">
        <f t="shared" si="227"/>
        <v>147.68495555555555</v>
      </c>
      <c r="Q2020" s="8" t="str">
        <f t="shared" si="230"/>
        <v>technology</v>
      </c>
      <c r="R2020" s="8" t="str">
        <f t="shared" si="231"/>
        <v>hardware</v>
      </c>
      <c r="S2020" s="14">
        <f t="shared" si="228"/>
        <v>42199.365844907406</v>
      </c>
      <c r="T2020" s="14">
        <f t="shared" si="2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26"/>
        <v>4.8490975000000001</v>
      </c>
      <c r="P2021" s="9">
        <f t="shared" si="227"/>
        <v>108.96848314606741</v>
      </c>
      <c r="Q2021" s="8" t="str">
        <f t="shared" si="230"/>
        <v>technology</v>
      </c>
      <c r="R2021" s="8" t="str">
        <f t="shared" si="231"/>
        <v>hardware</v>
      </c>
      <c r="S2021" s="14">
        <f t="shared" si="228"/>
        <v>42605.70857638889</v>
      </c>
      <c r="T2021" s="14">
        <f t="shared" si="2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26"/>
        <v>1.9233333333333333</v>
      </c>
      <c r="P2022" s="9">
        <f t="shared" si="227"/>
        <v>23.647540983606557</v>
      </c>
      <c r="Q2022" s="8" t="str">
        <f t="shared" si="230"/>
        <v>technology</v>
      </c>
      <c r="R2022" s="8" t="str">
        <f t="shared" si="231"/>
        <v>hardware</v>
      </c>
      <c r="S2022" s="14">
        <f t="shared" si="228"/>
        <v>41737.097499999996</v>
      </c>
      <c r="T2022" s="14">
        <f t="shared" si="2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26"/>
        <v>2.8109999999999999</v>
      </c>
      <c r="P2023" s="9">
        <f t="shared" si="227"/>
        <v>147.94736842105263</v>
      </c>
      <c r="Q2023" s="8" t="str">
        <f t="shared" si="230"/>
        <v>technology</v>
      </c>
      <c r="R2023" s="8" t="str">
        <f t="shared" si="231"/>
        <v>hardware</v>
      </c>
      <c r="S2023" s="14">
        <f t="shared" si="228"/>
        <v>41861.070567129631</v>
      </c>
      <c r="T2023" s="14">
        <f t="shared" si="2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26"/>
        <v>1.2513700000000001</v>
      </c>
      <c r="P2024" s="9">
        <f t="shared" si="227"/>
        <v>385.03692307692307</v>
      </c>
      <c r="Q2024" s="8" t="str">
        <f t="shared" si="230"/>
        <v>technology</v>
      </c>
      <c r="R2024" s="8" t="str">
        <f t="shared" si="231"/>
        <v>hardware</v>
      </c>
      <c r="S2024" s="14">
        <f t="shared" si="228"/>
        <v>42502.569120370375</v>
      </c>
      <c r="T2024" s="14">
        <f t="shared" si="2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26"/>
        <v>1.61459</v>
      </c>
      <c r="P2025" s="9">
        <f t="shared" si="227"/>
        <v>457.39093484419266</v>
      </c>
      <c r="Q2025" s="8" t="str">
        <f t="shared" si="230"/>
        <v>technology</v>
      </c>
      <c r="R2025" s="8" t="str">
        <f t="shared" si="231"/>
        <v>hardware</v>
      </c>
      <c r="S2025" s="14">
        <f t="shared" si="228"/>
        <v>42136.420752314814</v>
      </c>
      <c r="T2025" s="14">
        <f t="shared" si="2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26"/>
        <v>5.8535000000000004</v>
      </c>
      <c r="P2026" s="9">
        <f t="shared" si="227"/>
        <v>222.99047619047619</v>
      </c>
      <c r="Q2026" s="8" t="str">
        <f t="shared" si="230"/>
        <v>technology</v>
      </c>
      <c r="R2026" s="8" t="str">
        <f t="shared" si="231"/>
        <v>hardware</v>
      </c>
      <c r="S2026" s="14">
        <f t="shared" si="228"/>
        <v>41099.966944444444</v>
      </c>
      <c r="T2026" s="14">
        <f t="shared" si="2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26"/>
        <v>2.0114999999999998</v>
      </c>
      <c r="P2027" s="9">
        <f t="shared" si="227"/>
        <v>220.74074074074073</v>
      </c>
      <c r="Q2027" s="8" t="str">
        <f t="shared" si="230"/>
        <v>technology</v>
      </c>
      <c r="R2027" s="8" t="str">
        <f t="shared" si="231"/>
        <v>hardware</v>
      </c>
      <c r="S2027" s="14">
        <f t="shared" si="228"/>
        <v>42136.184560185182</v>
      </c>
      <c r="T2027" s="14">
        <f t="shared" si="2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26"/>
        <v>1.3348307999999998</v>
      </c>
      <c r="P2028" s="9">
        <f t="shared" si="227"/>
        <v>73.503898678414089</v>
      </c>
      <c r="Q2028" s="8" t="str">
        <f t="shared" si="230"/>
        <v>technology</v>
      </c>
      <c r="R2028" s="8" t="str">
        <f t="shared" si="231"/>
        <v>hardware</v>
      </c>
      <c r="S2028" s="14">
        <f t="shared" si="228"/>
        <v>41704.735937500001</v>
      </c>
      <c r="T2028" s="14">
        <f t="shared" si="2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26"/>
        <v>1.2024900000000001</v>
      </c>
      <c r="P2029" s="9">
        <f t="shared" si="227"/>
        <v>223.09647495361781</v>
      </c>
      <c r="Q2029" s="8" t="str">
        <f t="shared" si="230"/>
        <v>technology</v>
      </c>
      <c r="R2029" s="8" t="str">
        <f t="shared" si="231"/>
        <v>hardware</v>
      </c>
      <c r="S2029" s="14">
        <f t="shared" si="228"/>
        <v>42048.813877314817</v>
      </c>
      <c r="T2029" s="14">
        <f t="shared" si="2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26"/>
        <v>1.2616666666666667</v>
      </c>
      <c r="P2030" s="9">
        <f t="shared" si="227"/>
        <v>47.911392405063289</v>
      </c>
      <c r="Q2030" s="8" t="str">
        <f t="shared" si="230"/>
        <v>technology</v>
      </c>
      <c r="R2030" s="8" t="str">
        <f t="shared" si="231"/>
        <v>hardware</v>
      </c>
      <c r="S2030" s="14">
        <f t="shared" si="228"/>
        <v>40215.919050925928</v>
      </c>
      <c r="T2030" s="14">
        <f t="shared" si="2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26"/>
        <v>3.6120000000000001</v>
      </c>
      <c r="P2031" s="9">
        <f t="shared" si="227"/>
        <v>96.063829787234042</v>
      </c>
      <c r="Q2031" s="8" t="str">
        <f t="shared" si="230"/>
        <v>technology</v>
      </c>
      <c r="R2031" s="8" t="str">
        <f t="shared" si="231"/>
        <v>hardware</v>
      </c>
      <c r="S2031" s="14">
        <f t="shared" si="228"/>
        <v>41848.021770833337</v>
      </c>
      <c r="T2031" s="14">
        <f t="shared" si="2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26"/>
        <v>2.26239013671875</v>
      </c>
      <c r="P2032" s="9">
        <f t="shared" si="227"/>
        <v>118.6144</v>
      </c>
      <c r="Q2032" s="8" t="str">
        <f t="shared" si="230"/>
        <v>technology</v>
      </c>
      <c r="R2032" s="8" t="str">
        <f t="shared" si="231"/>
        <v>hardware</v>
      </c>
      <c r="S2032" s="14">
        <f t="shared" si="228"/>
        <v>41212.996481481481</v>
      </c>
      <c r="T2032" s="14">
        <f t="shared" si="2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26"/>
        <v>1.2035</v>
      </c>
      <c r="P2033" s="9">
        <f t="shared" si="227"/>
        <v>118.45472440944881</v>
      </c>
      <c r="Q2033" s="8" t="str">
        <f t="shared" si="230"/>
        <v>technology</v>
      </c>
      <c r="R2033" s="8" t="str">
        <f t="shared" si="231"/>
        <v>hardware</v>
      </c>
      <c r="S2033" s="14">
        <f t="shared" si="228"/>
        <v>41975.329317129625</v>
      </c>
      <c r="T2033" s="14">
        <f t="shared" si="2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26"/>
        <v>3.0418799999999999</v>
      </c>
      <c r="P2034" s="9">
        <f t="shared" si="227"/>
        <v>143.21468926553672</v>
      </c>
      <c r="Q2034" s="8" t="str">
        <f t="shared" si="230"/>
        <v>technology</v>
      </c>
      <c r="R2034" s="8" t="str">
        <f t="shared" si="231"/>
        <v>hardware</v>
      </c>
      <c r="S2034" s="14">
        <f t="shared" si="228"/>
        <v>42689.565671296295</v>
      </c>
      <c r="T2034" s="14">
        <f t="shared" si="2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26"/>
        <v>1.7867599999999999</v>
      </c>
      <c r="P2035" s="9">
        <f t="shared" si="227"/>
        <v>282.71518987341773</v>
      </c>
      <c r="Q2035" s="8" t="str">
        <f t="shared" si="230"/>
        <v>technology</v>
      </c>
      <c r="R2035" s="8" t="str">
        <f t="shared" si="231"/>
        <v>hardware</v>
      </c>
      <c r="S2035" s="14">
        <f t="shared" si="228"/>
        <v>41725.082384259258</v>
      </c>
      <c r="T2035" s="14">
        <f t="shared" si="2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26"/>
        <v>3.868199871794872</v>
      </c>
      <c r="P2036" s="9">
        <f t="shared" si="227"/>
        <v>593.93620078740162</v>
      </c>
      <c r="Q2036" s="8" t="str">
        <f t="shared" si="230"/>
        <v>technology</v>
      </c>
      <c r="R2036" s="8" t="str">
        <f t="shared" si="231"/>
        <v>hardware</v>
      </c>
      <c r="S2036" s="14">
        <f t="shared" si="228"/>
        <v>42076.130011574074</v>
      </c>
      <c r="T2036" s="14">
        <f t="shared" si="2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26"/>
        <v>2.1103642500000004</v>
      </c>
      <c r="P2037" s="9">
        <f t="shared" si="227"/>
        <v>262.15704968944101</v>
      </c>
      <c r="Q2037" s="8" t="str">
        <f t="shared" si="230"/>
        <v>technology</v>
      </c>
      <c r="R2037" s="8" t="str">
        <f t="shared" si="231"/>
        <v>hardware</v>
      </c>
      <c r="S2037" s="14">
        <f t="shared" si="228"/>
        <v>42311.625081018516</v>
      </c>
      <c r="T2037" s="14">
        <f t="shared" si="2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26"/>
        <v>1.3166833333333334</v>
      </c>
      <c r="P2038" s="9">
        <f t="shared" si="227"/>
        <v>46.580778301886795</v>
      </c>
      <c r="Q2038" s="8" t="str">
        <f t="shared" si="230"/>
        <v>technology</v>
      </c>
      <c r="R2038" s="8" t="str">
        <f t="shared" si="231"/>
        <v>hardware</v>
      </c>
      <c r="S2038" s="14">
        <f t="shared" si="228"/>
        <v>41738.864803240744</v>
      </c>
      <c r="T2038" s="14">
        <f t="shared" si="2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26"/>
        <v>3.0047639999999998</v>
      </c>
      <c r="P2039" s="9">
        <f t="shared" si="227"/>
        <v>70.041118881118877</v>
      </c>
      <c r="Q2039" s="8" t="str">
        <f t="shared" si="230"/>
        <v>technology</v>
      </c>
      <c r="R2039" s="8" t="str">
        <f t="shared" si="231"/>
        <v>hardware</v>
      </c>
      <c r="S2039" s="14">
        <f t="shared" si="228"/>
        <v>41578.210104166668</v>
      </c>
      <c r="T2039" s="14">
        <f t="shared" si="2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26"/>
        <v>4.2051249999999998</v>
      </c>
      <c r="P2040" s="9">
        <f t="shared" si="227"/>
        <v>164.90686274509804</v>
      </c>
      <c r="Q2040" s="8" t="str">
        <f t="shared" si="230"/>
        <v>technology</v>
      </c>
      <c r="R2040" s="8" t="str">
        <f t="shared" si="231"/>
        <v>hardware</v>
      </c>
      <c r="S2040" s="14">
        <f t="shared" si="228"/>
        <v>41424.27107638889</v>
      </c>
      <c r="T2040" s="14">
        <f t="shared" si="2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26"/>
        <v>1.362168</v>
      </c>
      <c r="P2041" s="9">
        <f t="shared" si="227"/>
        <v>449.26385224274406</v>
      </c>
      <c r="Q2041" s="8" t="str">
        <f t="shared" si="230"/>
        <v>technology</v>
      </c>
      <c r="R2041" s="8" t="str">
        <f t="shared" si="231"/>
        <v>hardware</v>
      </c>
      <c r="S2041" s="14">
        <f t="shared" si="228"/>
        <v>42675.438946759255</v>
      </c>
      <c r="T2041" s="14">
        <f t="shared" si="2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26"/>
        <v>2.4817133333333334</v>
      </c>
      <c r="P2042" s="9">
        <f t="shared" si="227"/>
        <v>27.472841328413285</v>
      </c>
      <c r="Q2042" s="8" t="str">
        <f t="shared" si="230"/>
        <v>technology</v>
      </c>
      <c r="R2042" s="8" t="str">
        <f t="shared" si="231"/>
        <v>hardware</v>
      </c>
      <c r="S2042" s="14">
        <f t="shared" si="228"/>
        <v>41578.927118055559</v>
      </c>
      <c r="T2042" s="14">
        <f t="shared" si="2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26"/>
        <v>1.8186315789473684</v>
      </c>
      <c r="P2043" s="9">
        <f t="shared" si="227"/>
        <v>143.97499999999999</v>
      </c>
      <c r="Q2043" s="8" t="str">
        <f t="shared" si="230"/>
        <v>technology</v>
      </c>
      <c r="R2043" s="8" t="str">
        <f t="shared" si="231"/>
        <v>hardware</v>
      </c>
      <c r="S2043" s="14">
        <f t="shared" si="228"/>
        <v>42654.525775462964</v>
      </c>
      <c r="T2043" s="14">
        <f t="shared" si="2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26"/>
        <v>1.2353000000000001</v>
      </c>
      <c r="P2044" s="9">
        <f t="shared" si="227"/>
        <v>88.23571428571428</v>
      </c>
      <c r="Q2044" s="8" t="str">
        <f t="shared" si="230"/>
        <v>technology</v>
      </c>
      <c r="R2044" s="8" t="str">
        <f t="shared" si="231"/>
        <v>hardware</v>
      </c>
      <c r="S2044" s="14">
        <f t="shared" si="228"/>
        <v>42331.708032407405</v>
      </c>
      <c r="T2044" s="14">
        <f t="shared" si="2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26"/>
        <v>5.0620938628158845</v>
      </c>
      <c r="P2045" s="9">
        <f t="shared" si="227"/>
        <v>36.326424870466319</v>
      </c>
      <c r="Q2045" s="8" t="str">
        <f t="shared" si="230"/>
        <v>technology</v>
      </c>
      <c r="R2045" s="8" t="str">
        <f t="shared" si="231"/>
        <v>hardware</v>
      </c>
      <c r="S2045" s="14">
        <f t="shared" si="228"/>
        <v>42661.176817129628</v>
      </c>
      <c r="T2045" s="14">
        <f t="shared" si="2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26"/>
        <v>1.0821333333333334</v>
      </c>
      <c r="P2046" s="9">
        <f t="shared" si="227"/>
        <v>90.177777777777777</v>
      </c>
      <c r="Q2046" s="8" t="str">
        <f t="shared" si="230"/>
        <v>technology</v>
      </c>
      <c r="R2046" s="8" t="str">
        <f t="shared" si="231"/>
        <v>hardware</v>
      </c>
      <c r="S2046" s="14">
        <f t="shared" si="228"/>
        <v>42138.684189814812</v>
      </c>
      <c r="T2046" s="14">
        <f t="shared" si="2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26"/>
        <v>8.1918387755102042</v>
      </c>
      <c r="P2047" s="9">
        <f t="shared" si="227"/>
        <v>152.62361216730039</v>
      </c>
      <c r="Q2047" s="8" t="str">
        <f t="shared" si="230"/>
        <v>technology</v>
      </c>
      <c r="R2047" s="8" t="str">
        <f t="shared" si="231"/>
        <v>hardware</v>
      </c>
      <c r="S2047" s="14">
        <f t="shared" si="228"/>
        <v>41069.088506944441</v>
      </c>
      <c r="T2047" s="14">
        <f t="shared" si="2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26"/>
        <v>1.2110000000000001</v>
      </c>
      <c r="P2048" s="9">
        <f t="shared" si="227"/>
        <v>55.806451612903224</v>
      </c>
      <c r="Q2048" s="8" t="str">
        <f t="shared" si="230"/>
        <v>technology</v>
      </c>
      <c r="R2048" s="8" t="str">
        <f t="shared" si="231"/>
        <v>hardware</v>
      </c>
      <c r="S2048" s="14">
        <f t="shared" si="228"/>
        <v>41387.171805555554</v>
      </c>
      <c r="T2048" s="14">
        <f t="shared" si="2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26"/>
        <v>1.0299897959183673</v>
      </c>
      <c r="P2049" s="9">
        <f t="shared" si="227"/>
        <v>227.85327313769753</v>
      </c>
      <c r="Q2049" s="8" t="str">
        <f t="shared" si="230"/>
        <v>technology</v>
      </c>
      <c r="R2049" s="8" t="str">
        <f t="shared" si="231"/>
        <v>hardware</v>
      </c>
      <c r="S2049" s="14">
        <f t="shared" si="228"/>
        <v>42081.903587962966</v>
      </c>
      <c r="T2049" s="14">
        <f t="shared" si="2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26"/>
        <v>1.4833229411764706</v>
      </c>
      <c r="P2050" s="9">
        <f t="shared" si="227"/>
        <v>91.82989803350327</v>
      </c>
      <c r="Q2050" s="8" t="str">
        <f t="shared" si="230"/>
        <v>technology</v>
      </c>
      <c r="R2050" s="8" t="str">
        <f t="shared" si="231"/>
        <v>hardware</v>
      </c>
      <c r="S2050" s="14">
        <f t="shared" si="228"/>
        <v>41387.651516203703</v>
      </c>
      <c r="T2050" s="14">
        <f t="shared" si="22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32">E2051/D2051</f>
        <v>1.2019070000000001</v>
      </c>
      <c r="P2051" s="9">
        <f t="shared" ref="P2051:P2114" si="233">IFERROR(E2051/L2051, 0)</f>
        <v>80.991037735849048</v>
      </c>
      <c r="Q2051" s="8" t="str">
        <f t="shared" si="230"/>
        <v>technology</v>
      </c>
      <c r="R2051" s="8" t="str">
        <f t="shared" si="231"/>
        <v>hardware</v>
      </c>
      <c r="S2051" s="14">
        <f t="shared" ref="S2051:S2114" si="234">(((J2051/60)/60)/24)+DATE(1970,1,1)</f>
        <v>41575.527349537035</v>
      </c>
      <c r="T2051" s="14">
        <f t="shared" ref="T2051:T2114" si="23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32"/>
        <v>4.7327000000000004</v>
      </c>
      <c r="P2052" s="9">
        <f t="shared" si="233"/>
        <v>278.39411764705881</v>
      </c>
      <c r="Q2052" s="8" t="str">
        <f t="shared" si="230"/>
        <v>technology</v>
      </c>
      <c r="R2052" s="8" t="str">
        <f t="shared" si="231"/>
        <v>hardware</v>
      </c>
      <c r="S2052" s="14">
        <f t="shared" si="234"/>
        <v>42115.071504629625</v>
      </c>
      <c r="T2052" s="14">
        <f t="shared" si="23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32"/>
        <v>1.303625</v>
      </c>
      <c r="P2053" s="9">
        <f t="shared" si="233"/>
        <v>43.095041322314053</v>
      </c>
      <c r="Q2053" s="8" t="str">
        <f t="shared" si="230"/>
        <v>technology</v>
      </c>
      <c r="R2053" s="8" t="str">
        <f t="shared" si="231"/>
        <v>hardware</v>
      </c>
      <c r="S2053" s="14">
        <f t="shared" si="234"/>
        <v>41604.022418981483</v>
      </c>
      <c r="T2053" s="14">
        <f t="shared" si="23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32"/>
        <v>3.5304799999999998</v>
      </c>
      <c r="P2054" s="9">
        <f t="shared" si="233"/>
        <v>326.29205175600737</v>
      </c>
      <c r="Q2054" s="8" t="str">
        <f t="shared" si="230"/>
        <v>technology</v>
      </c>
      <c r="R2054" s="8" t="str">
        <f t="shared" si="231"/>
        <v>hardware</v>
      </c>
      <c r="S2054" s="14">
        <f t="shared" si="234"/>
        <v>42375.08394675926</v>
      </c>
      <c r="T2054" s="14">
        <f t="shared" si="23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32"/>
        <v>1.0102</v>
      </c>
      <c r="P2055" s="9">
        <f t="shared" si="233"/>
        <v>41.743801652892564</v>
      </c>
      <c r="Q2055" s="8" t="str">
        <f t="shared" si="230"/>
        <v>technology</v>
      </c>
      <c r="R2055" s="8" t="str">
        <f t="shared" si="231"/>
        <v>hardware</v>
      </c>
      <c r="S2055" s="14">
        <f t="shared" si="234"/>
        <v>42303.617488425924</v>
      </c>
      <c r="T2055" s="14">
        <f t="shared" si="23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32"/>
        <v>1.1359142857142857</v>
      </c>
      <c r="P2056" s="9">
        <f t="shared" si="233"/>
        <v>64.020933977455712</v>
      </c>
      <c r="Q2056" s="8" t="str">
        <f t="shared" si="230"/>
        <v>technology</v>
      </c>
      <c r="R2056" s="8" t="str">
        <f t="shared" si="231"/>
        <v>hardware</v>
      </c>
      <c r="S2056" s="14">
        <f t="shared" si="234"/>
        <v>41731.520949074074</v>
      </c>
      <c r="T2056" s="14">
        <f t="shared" si="23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32"/>
        <v>1.6741666666666666</v>
      </c>
      <c r="P2057" s="9">
        <f t="shared" si="233"/>
        <v>99.455445544554451</v>
      </c>
      <c r="Q2057" s="8" t="str">
        <f t="shared" si="230"/>
        <v>technology</v>
      </c>
      <c r="R2057" s="8" t="str">
        <f t="shared" si="231"/>
        <v>hardware</v>
      </c>
      <c r="S2057" s="14">
        <f t="shared" si="234"/>
        <v>41946.674108796295</v>
      </c>
      <c r="T2057" s="14">
        <f t="shared" si="23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32"/>
        <v>1.5345200000000001</v>
      </c>
      <c r="P2058" s="9">
        <f t="shared" si="233"/>
        <v>138.49458483754512</v>
      </c>
      <c r="Q2058" s="8" t="str">
        <f t="shared" si="230"/>
        <v>technology</v>
      </c>
      <c r="R2058" s="8" t="str">
        <f t="shared" si="231"/>
        <v>hardware</v>
      </c>
      <c r="S2058" s="14">
        <f t="shared" si="234"/>
        <v>41351.76090277778</v>
      </c>
      <c r="T2058" s="14">
        <f t="shared" si="23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32"/>
        <v>2.022322</v>
      </c>
      <c r="P2059" s="9">
        <f t="shared" si="233"/>
        <v>45.547792792792798</v>
      </c>
      <c r="Q2059" s="8" t="str">
        <f t="shared" si="230"/>
        <v>technology</v>
      </c>
      <c r="R2059" s="8" t="str">
        <f t="shared" si="231"/>
        <v>hardware</v>
      </c>
      <c r="S2059" s="14">
        <f t="shared" si="234"/>
        <v>42396.494583333333</v>
      </c>
      <c r="T2059" s="14">
        <f t="shared" si="23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32"/>
        <v>1.6828125</v>
      </c>
      <c r="P2060" s="9">
        <f t="shared" si="233"/>
        <v>10.507317073170732</v>
      </c>
      <c r="Q2060" s="8" t="str">
        <f t="shared" si="230"/>
        <v>technology</v>
      </c>
      <c r="R2060" s="8" t="str">
        <f t="shared" si="231"/>
        <v>hardware</v>
      </c>
      <c r="S2060" s="14">
        <f t="shared" si="234"/>
        <v>42026.370717592596</v>
      </c>
      <c r="T2060" s="14">
        <f t="shared" si="23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32"/>
        <v>1.4345666666666668</v>
      </c>
      <c r="P2061" s="9">
        <f t="shared" si="233"/>
        <v>114.76533333333333</v>
      </c>
      <c r="Q2061" s="8" t="str">
        <f t="shared" si="230"/>
        <v>technology</v>
      </c>
      <c r="R2061" s="8" t="str">
        <f t="shared" si="231"/>
        <v>hardware</v>
      </c>
      <c r="S2061" s="14">
        <f t="shared" si="234"/>
        <v>42361.602476851855</v>
      </c>
      <c r="T2061" s="14">
        <f t="shared" si="23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32"/>
        <v>1.964</v>
      </c>
      <c r="P2062" s="9">
        <f t="shared" si="233"/>
        <v>35.997067448680355</v>
      </c>
      <c r="Q2062" s="8" t="str">
        <f t="shared" si="230"/>
        <v>technology</v>
      </c>
      <c r="R2062" s="8" t="str">
        <f t="shared" si="231"/>
        <v>hardware</v>
      </c>
      <c r="S2062" s="14">
        <f t="shared" si="234"/>
        <v>41783.642939814818</v>
      </c>
      <c r="T2062" s="14">
        <f t="shared" si="23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32"/>
        <v>1.0791999999999999</v>
      </c>
      <c r="P2063" s="9">
        <f t="shared" si="233"/>
        <v>154.17142857142858</v>
      </c>
      <c r="Q2063" s="8" t="str">
        <f t="shared" si="230"/>
        <v>technology</v>
      </c>
      <c r="R2063" s="8" t="str">
        <f t="shared" si="231"/>
        <v>hardware</v>
      </c>
      <c r="S2063" s="14">
        <f t="shared" si="234"/>
        <v>42705.764513888891</v>
      </c>
      <c r="T2063" s="14">
        <f t="shared" si="23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32"/>
        <v>1.14977</v>
      </c>
      <c r="P2064" s="9">
        <f t="shared" si="233"/>
        <v>566.38916256157631</v>
      </c>
      <c r="Q2064" s="8" t="str">
        <f t="shared" si="230"/>
        <v>technology</v>
      </c>
      <c r="R2064" s="8" t="str">
        <f t="shared" si="231"/>
        <v>hardware</v>
      </c>
      <c r="S2064" s="14">
        <f t="shared" si="234"/>
        <v>42423.3830787037</v>
      </c>
      <c r="T2064" s="14">
        <f t="shared" si="23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32"/>
        <v>1.4804999999999999</v>
      </c>
      <c r="P2065" s="9">
        <f t="shared" si="233"/>
        <v>120.85714285714286</v>
      </c>
      <c r="Q2065" s="8" t="str">
        <f t="shared" si="230"/>
        <v>technology</v>
      </c>
      <c r="R2065" s="8" t="str">
        <f t="shared" si="231"/>
        <v>hardware</v>
      </c>
      <c r="S2065" s="14">
        <f t="shared" si="234"/>
        <v>42472.73265046296</v>
      </c>
      <c r="T2065" s="14">
        <f t="shared" si="23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32"/>
        <v>1.9116676082790633</v>
      </c>
      <c r="P2066" s="9">
        <f t="shared" si="233"/>
        <v>86.163845492085343</v>
      </c>
      <c r="Q2066" s="8" t="str">
        <f t="shared" si="230"/>
        <v>technology</v>
      </c>
      <c r="R2066" s="8" t="str">
        <f t="shared" si="231"/>
        <v>hardware</v>
      </c>
      <c r="S2066" s="14">
        <f t="shared" si="234"/>
        <v>41389.364849537036</v>
      </c>
      <c r="T2066" s="14">
        <f t="shared" si="23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32"/>
        <v>1.99215125</v>
      </c>
      <c r="P2067" s="9">
        <f t="shared" si="233"/>
        <v>51.212114395886893</v>
      </c>
      <c r="Q2067" s="8" t="str">
        <f t="shared" si="230"/>
        <v>technology</v>
      </c>
      <c r="R2067" s="8" t="str">
        <f t="shared" si="231"/>
        <v>hardware</v>
      </c>
      <c r="S2067" s="14">
        <f t="shared" si="234"/>
        <v>41603.333668981482</v>
      </c>
      <c r="T2067" s="14">
        <f t="shared" si="23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32"/>
        <v>2.1859999999999999</v>
      </c>
      <c r="P2068" s="9">
        <f t="shared" si="233"/>
        <v>67.261538461538464</v>
      </c>
      <c r="Q2068" s="8" t="str">
        <f t="shared" ref="Q2068:Q2082" si="236">LEFT(N2068,10)</f>
        <v>technology</v>
      </c>
      <c r="R2068" s="8" t="str">
        <f t="shared" ref="R2068:R2082" si="237">RIGHT(N2068,8)</f>
        <v>hardware</v>
      </c>
      <c r="S2068" s="14">
        <f t="shared" si="234"/>
        <v>41844.771793981483</v>
      </c>
      <c r="T2068" s="14">
        <f t="shared" si="23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32"/>
        <v>1.2686868686868686</v>
      </c>
      <c r="P2069" s="9">
        <f t="shared" si="233"/>
        <v>62.8</v>
      </c>
      <c r="Q2069" s="8" t="str">
        <f t="shared" si="236"/>
        <v>technology</v>
      </c>
      <c r="R2069" s="8" t="str">
        <f t="shared" si="237"/>
        <v>hardware</v>
      </c>
      <c r="S2069" s="14">
        <f t="shared" si="234"/>
        <v>42115.853888888887</v>
      </c>
      <c r="T2069" s="14">
        <f t="shared" si="23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32"/>
        <v>1.0522388</v>
      </c>
      <c r="P2070" s="9">
        <f t="shared" si="233"/>
        <v>346.13118421052633</v>
      </c>
      <c r="Q2070" s="8" t="str">
        <f t="shared" si="236"/>
        <v>technology</v>
      </c>
      <c r="R2070" s="8" t="str">
        <f t="shared" si="237"/>
        <v>hardware</v>
      </c>
      <c r="S2070" s="14">
        <f t="shared" si="234"/>
        <v>42633.841608796298</v>
      </c>
      <c r="T2070" s="14">
        <f t="shared" si="23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32"/>
        <v>1.2840666000000001</v>
      </c>
      <c r="P2071" s="9">
        <f t="shared" si="233"/>
        <v>244.11912547528519</v>
      </c>
      <c r="Q2071" s="8" t="str">
        <f t="shared" si="236"/>
        <v>technology</v>
      </c>
      <c r="R2071" s="8" t="str">
        <f t="shared" si="237"/>
        <v>hardware</v>
      </c>
      <c r="S2071" s="14">
        <f t="shared" si="234"/>
        <v>42340.972118055557</v>
      </c>
      <c r="T2071" s="14">
        <f t="shared" si="23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32"/>
        <v>3.1732719999999999</v>
      </c>
      <c r="P2072" s="9">
        <f t="shared" si="233"/>
        <v>259.25424836601309</v>
      </c>
      <c r="Q2072" s="8" t="str">
        <f t="shared" si="236"/>
        <v>technology</v>
      </c>
      <c r="R2072" s="8" t="str">
        <f t="shared" si="237"/>
        <v>hardware</v>
      </c>
      <c r="S2072" s="14">
        <f t="shared" si="234"/>
        <v>42519.6565162037</v>
      </c>
      <c r="T2072" s="14">
        <f t="shared" si="23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32"/>
        <v>2.8073000000000001</v>
      </c>
      <c r="P2073" s="9">
        <f t="shared" si="233"/>
        <v>201.96402877697841</v>
      </c>
      <c r="Q2073" s="8" t="str">
        <f t="shared" si="236"/>
        <v>technology</v>
      </c>
      <c r="R2073" s="8" t="str">
        <f t="shared" si="237"/>
        <v>hardware</v>
      </c>
      <c r="S2073" s="14">
        <f t="shared" si="234"/>
        <v>42600.278749999998</v>
      </c>
      <c r="T2073" s="14">
        <f t="shared" si="23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32"/>
        <v>1.1073146853146854</v>
      </c>
      <c r="P2074" s="9">
        <f t="shared" si="233"/>
        <v>226.20857142857142</v>
      </c>
      <c r="Q2074" s="8" t="str">
        <f t="shared" si="236"/>
        <v>technology</v>
      </c>
      <c r="R2074" s="8" t="str">
        <f t="shared" si="237"/>
        <v>hardware</v>
      </c>
      <c r="S2074" s="14">
        <f t="shared" si="234"/>
        <v>42467.581388888888</v>
      </c>
      <c r="T2074" s="14">
        <f t="shared" si="23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32"/>
        <v>1.5260429999999998</v>
      </c>
      <c r="P2075" s="9">
        <f t="shared" si="233"/>
        <v>324.69</v>
      </c>
      <c r="Q2075" s="8" t="str">
        <f t="shared" si="236"/>
        <v>technology</v>
      </c>
      <c r="R2075" s="8" t="str">
        <f t="shared" si="237"/>
        <v>hardware</v>
      </c>
      <c r="S2075" s="14">
        <f t="shared" si="234"/>
        <v>42087.668032407411</v>
      </c>
      <c r="T2075" s="14">
        <f t="shared" si="23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32"/>
        <v>1.0249999999999999</v>
      </c>
      <c r="P2076" s="9">
        <f t="shared" si="233"/>
        <v>205</v>
      </c>
      <c r="Q2076" s="8" t="str">
        <f t="shared" si="236"/>
        <v>technology</v>
      </c>
      <c r="R2076" s="8" t="str">
        <f t="shared" si="237"/>
        <v>hardware</v>
      </c>
      <c r="S2076" s="14">
        <f t="shared" si="234"/>
        <v>42466.826180555552</v>
      </c>
      <c r="T2076" s="14">
        <f t="shared" si="23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32"/>
        <v>16.783738373837384</v>
      </c>
      <c r="P2077" s="9">
        <f t="shared" si="233"/>
        <v>20.465926829268295</v>
      </c>
      <c r="Q2077" s="8" t="str">
        <f t="shared" si="236"/>
        <v>technology</v>
      </c>
      <c r="R2077" s="8" t="str">
        <f t="shared" si="237"/>
        <v>hardware</v>
      </c>
      <c r="S2077" s="14">
        <f t="shared" si="234"/>
        <v>41450.681574074071</v>
      </c>
      <c r="T2077" s="14">
        <f t="shared" si="23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32"/>
        <v>5.4334915642458101</v>
      </c>
      <c r="P2078" s="9">
        <f t="shared" si="233"/>
        <v>116.35303146309367</v>
      </c>
      <c r="Q2078" s="8" t="str">
        <f t="shared" si="236"/>
        <v>technology</v>
      </c>
      <c r="R2078" s="8" t="str">
        <f t="shared" si="237"/>
        <v>hardware</v>
      </c>
      <c r="S2078" s="14">
        <f t="shared" si="234"/>
        <v>41803.880659722221</v>
      </c>
      <c r="T2078" s="14">
        <f t="shared" si="23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32"/>
        <v>1.1550800000000001</v>
      </c>
      <c r="P2079" s="9">
        <f t="shared" si="233"/>
        <v>307.20212765957444</v>
      </c>
      <c r="Q2079" s="8" t="str">
        <f t="shared" si="236"/>
        <v>technology</v>
      </c>
      <c r="R2079" s="8" t="str">
        <f t="shared" si="237"/>
        <v>hardware</v>
      </c>
      <c r="S2079" s="14">
        <f t="shared" si="234"/>
        <v>42103.042546296296</v>
      </c>
      <c r="T2079" s="14">
        <f t="shared" si="23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32"/>
        <v>1.3120499999999999</v>
      </c>
      <c r="P2080" s="9">
        <f t="shared" si="233"/>
        <v>546.6875</v>
      </c>
      <c r="Q2080" s="8" t="str">
        <f t="shared" si="236"/>
        <v>technology</v>
      </c>
      <c r="R2080" s="8" t="str">
        <f t="shared" si="237"/>
        <v>hardware</v>
      </c>
      <c r="S2080" s="14">
        <f t="shared" si="234"/>
        <v>42692.771493055552</v>
      </c>
      <c r="T2080" s="14">
        <f t="shared" si="23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32"/>
        <v>2.8816999999999999</v>
      </c>
      <c r="P2081" s="9">
        <f t="shared" si="233"/>
        <v>47.474464579901152</v>
      </c>
      <c r="Q2081" s="8" t="str">
        <f t="shared" si="236"/>
        <v>technology</v>
      </c>
      <c r="R2081" s="8" t="str">
        <f t="shared" si="237"/>
        <v>hardware</v>
      </c>
      <c r="S2081" s="14">
        <f t="shared" si="234"/>
        <v>42150.71056712963</v>
      </c>
      <c r="T2081" s="14">
        <f t="shared" si="23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32"/>
        <v>5.0780000000000003</v>
      </c>
      <c r="P2082" s="9">
        <f t="shared" si="233"/>
        <v>101.56</v>
      </c>
      <c r="Q2082" s="8" t="str">
        <f t="shared" si="236"/>
        <v>technology</v>
      </c>
      <c r="R2082" s="8" t="str">
        <f t="shared" si="237"/>
        <v>hardware</v>
      </c>
      <c r="S2082" s="14">
        <f t="shared" si="234"/>
        <v>42289.957175925927</v>
      </c>
      <c r="T2082" s="14">
        <f t="shared" si="23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32"/>
        <v>1.1457142857142857</v>
      </c>
      <c r="P2083" s="9">
        <f t="shared" si="233"/>
        <v>72.909090909090907</v>
      </c>
      <c r="Q2083" s="8" t="str">
        <f>LEFT(N2083,5)</f>
        <v>music</v>
      </c>
      <c r="R2083" s="8" t="str">
        <f>RIGHT(N2083,10)</f>
        <v>indie rock</v>
      </c>
      <c r="S2083" s="14">
        <f t="shared" si="234"/>
        <v>41004.156886574077</v>
      </c>
      <c r="T2083" s="14">
        <f t="shared" si="23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32"/>
        <v>1.1073333333333333</v>
      </c>
      <c r="P2084" s="9">
        <f t="shared" si="233"/>
        <v>43.710526315789473</v>
      </c>
      <c r="Q2084" s="8" t="str">
        <f t="shared" ref="Q2084:Q2122" si="238">LEFT(N2084,5)</f>
        <v>music</v>
      </c>
      <c r="R2084" s="8" t="str">
        <f t="shared" ref="R2084:R2122" si="239">RIGHT(N2084,10)</f>
        <v>indie rock</v>
      </c>
      <c r="S2084" s="14">
        <f t="shared" si="234"/>
        <v>40811.120324074072</v>
      </c>
      <c r="T2084" s="14">
        <f t="shared" si="23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32"/>
        <v>1.1333333333333333</v>
      </c>
      <c r="P2085" s="9">
        <f t="shared" si="233"/>
        <v>34</v>
      </c>
      <c r="Q2085" s="8" t="str">
        <f t="shared" si="238"/>
        <v>music</v>
      </c>
      <c r="R2085" s="8" t="str">
        <f t="shared" si="239"/>
        <v>indie rock</v>
      </c>
      <c r="S2085" s="14">
        <f t="shared" si="234"/>
        <v>41034.72216435185</v>
      </c>
      <c r="T2085" s="14">
        <f t="shared" si="23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32"/>
        <v>1.0833333333333333</v>
      </c>
      <c r="P2086" s="9">
        <f t="shared" si="233"/>
        <v>70.652173913043484</v>
      </c>
      <c r="Q2086" s="8" t="str">
        <f t="shared" si="238"/>
        <v>music</v>
      </c>
      <c r="R2086" s="8" t="str">
        <f t="shared" si="239"/>
        <v>indie rock</v>
      </c>
      <c r="S2086" s="14">
        <f t="shared" si="234"/>
        <v>41731.833124999997</v>
      </c>
      <c r="T2086" s="14">
        <f t="shared" si="23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32"/>
        <v>1.2353333333333334</v>
      </c>
      <c r="P2087" s="9">
        <f t="shared" si="233"/>
        <v>89.301204819277103</v>
      </c>
      <c r="Q2087" s="8" t="str">
        <f t="shared" si="238"/>
        <v>music</v>
      </c>
      <c r="R2087" s="8" t="str">
        <f t="shared" si="239"/>
        <v>indie rock</v>
      </c>
      <c r="S2087" s="14">
        <f t="shared" si="234"/>
        <v>41075.835497685184</v>
      </c>
      <c r="T2087" s="14">
        <f t="shared" si="23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32"/>
        <v>1.0069999999999999</v>
      </c>
      <c r="P2088" s="9">
        <f t="shared" si="233"/>
        <v>115.08571428571429</v>
      </c>
      <c r="Q2088" s="8" t="str">
        <f t="shared" si="238"/>
        <v>music</v>
      </c>
      <c r="R2088" s="8" t="str">
        <f t="shared" si="239"/>
        <v>indie rock</v>
      </c>
      <c r="S2088" s="14">
        <f t="shared" si="234"/>
        <v>40860.67050925926</v>
      </c>
      <c r="T2088" s="14">
        <f t="shared" si="23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32"/>
        <v>1.0353333333333334</v>
      </c>
      <c r="P2089" s="9">
        <f t="shared" si="233"/>
        <v>62.12</v>
      </c>
      <c r="Q2089" s="8" t="str">
        <f t="shared" si="238"/>
        <v>music</v>
      </c>
      <c r="R2089" s="8" t="str">
        <f t="shared" si="239"/>
        <v>indie rock</v>
      </c>
      <c r="S2089" s="14">
        <f t="shared" si="234"/>
        <v>40764.204375000001</v>
      </c>
      <c r="T2089" s="14">
        <f t="shared" si="23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32"/>
        <v>1.1551066666666667</v>
      </c>
      <c r="P2090" s="9">
        <f t="shared" si="233"/>
        <v>46.204266666666669</v>
      </c>
      <c r="Q2090" s="8" t="str">
        <f t="shared" si="238"/>
        <v>music</v>
      </c>
      <c r="R2090" s="8" t="str">
        <f t="shared" si="239"/>
        <v>indie rock</v>
      </c>
      <c r="S2090" s="14">
        <f t="shared" si="234"/>
        <v>40395.714722222219</v>
      </c>
      <c r="T2090" s="14">
        <f t="shared" si="23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32"/>
        <v>1.2040040000000001</v>
      </c>
      <c r="P2091" s="9">
        <f t="shared" si="233"/>
        <v>48.54854838709678</v>
      </c>
      <c r="Q2091" s="8" t="str">
        <f t="shared" si="238"/>
        <v>music</v>
      </c>
      <c r="R2091" s="8" t="str">
        <f t="shared" si="239"/>
        <v>indie rock</v>
      </c>
      <c r="S2091" s="14">
        <f t="shared" si="234"/>
        <v>41453.076319444444</v>
      </c>
      <c r="T2091" s="14">
        <f t="shared" si="23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32"/>
        <v>1.1504037499999999</v>
      </c>
      <c r="P2092" s="9">
        <f t="shared" si="233"/>
        <v>57.520187499999999</v>
      </c>
      <c r="Q2092" s="8" t="str">
        <f t="shared" si="238"/>
        <v>music</v>
      </c>
      <c r="R2092" s="8" t="str">
        <f t="shared" si="239"/>
        <v>indie rock</v>
      </c>
      <c r="S2092" s="14">
        <f t="shared" si="234"/>
        <v>41299.381423611114</v>
      </c>
      <c r="T2092" s="14">
        <f t="shared" si="23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32"/>
        <v>1.2046777777777777</v>
      </c>
      <c r="P2093" s="9">
        <f t="shared" si="233"/>
        <v>88.147154471544724</v>
      </c>
      <c r="Q2093" s="8" t="str">
        <f t="shared" si="238"/>
        <v>music</v>
      </c>
      <c r="R2093" s="8" t="str">
        <f t="shared" si="239"/>
        <v>indie rock</v>
      </c>
      <c r="S2093" s="14">
        <f t="shared" si="234"/>
        <v>40555.322662037033</v>
      </c>
      <c r="T2093" s="14">
        <f t="shared" si="23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32"/>
        <v>1.0128333333333333</v>
      </c>
      <c r="P2094" s="9">
        <f t="shared" si="233"/>
        <v>110.49090909090908</v>
      </c>
      <c r="Q2094" s="8" t="str">
        <f t="shared" si="238"/>
        <v>music</v>
      </c>
      <c r="R2094" s="8" t="str">
        <f t="shared" si="239"/>
        <v>indie rock</v>
      </c>
      <c r="S2094" s="14">
        <f t="shared" si="234"/>
        <v>40763.707546296297</v>
      </c>
      <c r="T2094" s="14">
        <f t="shared" si="23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32"/>
        <v>1.0246666666666666</v>
      </c>
      <c r="P2095" s="9">
        <f t="shared" si="233"/>
        <v>66.826086956521735</v>
      </c>
      <c r="Q2095" s="8" t="str">
        <f t="shared" si="238"/>
        <v>music</v>
      </c>
      <c r="R2095" s="8" t="str">
        <f t="shared" si="239"/>
        <v>indie rock</v>
      </c>
      <c r="S2095" s="14">
        <f t="shared" si="234"/>
        <v>41205.854537037041</v>
      </c>
      <c r="T2095" s="14">
        <f t="shared" si="23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32"/>
        <v>1.2054285714285715</v>
      </c>
      <c r="P2096" s="9">
        <f t="shared" si="233"/>
        <v>58.597222222222221</v>
      </c>
      <c r="Q2096" s="8" t="str">
        <f t="shared" si="238"/>
        <v>music</v>
      </c>
      <c r="R2096" s="8" t="str">
        <f t="shared" si="239"/>
        <v>indie rock</v>
      </c>
      <c r="S2096" s="14">
        <f t="shared" si="234"/>
        <v>40939.02002314815</v>
      </c>
      <c r="T2096" s="14">
        <f t="shared" si="23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32"/>
        <v>1</v>
      </c>
      <c r="P2097" s="9">
        <f t="shared" si="233"/>
        <v>113.63636363636364</v>
      </c>
      <c r="Q2097" s="8" t="str">
        <f t="shared" si="238"/>
        <v>music</v>
      </c>
      <c r="R2097" s="8" t="str">
        <f t="shared" si="239"/>
        <v>indie rock</v>
      </c>
      <c r="S2097" s="14">
        <f t="shared" si="234"/>
        <v>40758.733483796292</v>
      </c>
      <c r="T2097" s="14">
        <f t="shared" si="23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32"/>
        <v>1.0166666666666666</v>
      </c>
      <c r="P2098" s="9">
        <f t="shared" si="233"/>
        <v>43.571428571428569</v>
      </c>
      <c r="Q2098" s="8" t="str">
        <f t="shared" si="238"/>
        <v>music</v>
      </c>
      <c r="R2098" s="8" t="str">
        <f t="shared" si="239"/>
        <v>indie rock</v>
      </c>
      <c r="S2098" s="14">
        <f t="shared" si="234"/>
        <v>41192.758506944447</v>
      </c>
      <c r="T2098" s="14">
        <f t="shared" si="23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32"/>
        <v>1</v>
      </c>
      <c r="P2099" s="9">
        <f t="shared" si="233"/>
        <v>78.94736842105263</v>
      </c>
      <c r="Q2099" s="8" t="str">
        <f t="shared" si="238"/>
        <v>music</v>
      </c>
      <c r="R2099" s="8" t="str">
        <f t="shared" si="239"/>
        <v>indie rock</v>
      </c>
      <c r="S2099" s="14">
        <f t="shared" si="234"/>
        <v>40818.58489583333</v>
      </c>
      <c r="T2099" s="14">
        <f t="shared" si="23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32"/>
        <v>1.0033333333333334</v>
      </c>
      <c r="P2100" s="9">
        <f t="shared" si="233"/>
        <v>188.125</v>
      </c>
      <c r="Q2100" s="8" t="str">
        <f t="shared" si="238"/>
        <v>music</v>
      </c>
      <c r="R2100" s="8" t="str">
        <f t="shared" si="239"/>
        <v>indie rock</v>
      </c>
      <c r="S2100" s="14">
        <f t="shared" si="234"/>
        <v>40946.11383101852</v>
      </c>
      <c r="T2100" s="14">
        <f t="shared" si="23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32"/>
        <v>1.3236666666666668</v>
      </c>
      <c r="P2101" s="9">
        <f t="shared" si="233"/>
        <v>63.031746031746032</v>
      </c>
      <c r="Q2101" s="8" t="str">
        <f t="shared" si="238"/>
        <v>music</v>
      </c>
      <c r="R2101" s="8" t="str">
        <f t="shared" si="239"/>
        <v>indie rock</v>
      </c>
      <c r="S2101" s="14">
        <f t="shared" si="234"/>
        <v>42173.746342592596</v>
      </c>
      <c r="T2101" s="14">
        <f t="shared" si="23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32"/>
        <v>1.3666666666666667</v>
      </c>
      <c r="P2102" s="9">
        <f t="shared" si="233"/>
        <v>30.37037037037037</v>
      </c>
      <c r="Q2102" s="8" t="str">
        <f t="shared" si="238"/>
        <v>music</v>
      </c>
      <c r="R2102" s="8" t="str">
        <f t="shared" si="239"/>
        <v>indie rock</v>
      </c>
      <c r="S2102" s="14">
        <f t="shared" si="234"/>
        <v>41074.834965277776</v>
      </c>
      <c r="T2102" s="14">
        <f t="shared" si="23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32"/>
        <v>1.1325000000000001</v>
      </c>
      <c r="P2103" s="9">
        <f t="shared" si="233"/>
        <v>51.477272727272727</v>
      </c>
      <c r="Q2103" s="8" t="str">
        <f t="shared" si="238"/>
        <v>music</v>
      </c>
      <c r="R2103" s="8" t="str">
        <f t="shared" si="239"/>
        <v>indie rock</v>
      </c>
      <c r="S2103" s="14">
        <f t="shared" si="234"/>
        <v>40892.149467592593</v>
      </c>
      <c r="T2103" s="14">
        <f t="shared" si="23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32"/>
        <v>1.36</v>
      </c>
      <c r="P2104" s="9">
        <f t="shared" si="233"/>
        <v>35.789473684210527</v>
      </c>
      <c r="Q2104" s="8" t="str">
        <f t="shared" si="238"/>
        <v>music</v>
      </c>
      <c r="R2104" s="8" t="str">
        <f t="shared" si="239"/>
        <v>indie rock</v>
      </c>
      <c r="S2104" s="14">
        <f t="shared" si="234"/>
        <v>40638.868611111109</v>
      </c>
      <c r="T2104" s="14">
        <f t="shared" si="23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32"/>
        <v>1.4612318374694613</v>
      </c>
      <c r="P2105" s="9">
        <f t="shared" si="233"/>
        <v>98.817391304347822</v>
      </c>
      <c r="Q2105" s="8" t="str">
        <f t="shared" si="238"/>
        <v>music</v>
      </c>
      <c r="R2105" s="8" t="str">
        <f t="shared" si="239"/>
        <v>indie rock</v>
      </c>
      <c r="S2105" s="14">
        <f t="shared" si="234"/>
        <v>41192.754942129628</v>
      </c>
      <c r="T2105" s="14">
        <f t="shared" si="23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32"/>
        <v>1.2949999999999999</v>
      </c>
      <c r="P2106" s="9">
        <f t="shared" si="233"/>
        <v>28</v>
      </c>
      <c r="Q2106" s="8" t="str">
        <f t="shared" si="238"/>
        <v>music</v>
      </c>
      <c r="R2106" s="8" t="str">
        <f t="shared" si="239"/>
        <v>indie rock</v>
      </c>
      <c r="S2106" s="14">
        <f t="shared" si="234"/>
        <v>41394.074467592596</v>
      </c>
      <c r="T2106" s="14">
        <f t="shared" si="23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32"/>
        <v>2.54</v>
      </c>
      <c r="P2107" s="9">
        <f t="shared" si="233"/>
        <v>51.313131313131315</v>
      </c>
      <c r="Q2107" s="8" t="str">
        <f t="shared" si="238"/>
        <v>music</v>
      </c>
      <c r="R2107" s="8" t="str">
        <f t="shared" si="239"/>
        <v>indie rock</v>
      </c>
      <c r="S2107" s="14">
        <f t="shared" si="234"/>
        <v>41951.788807870369</v>
      </c>
      <c r="T2107" s="14">
        <f t="shared" si="23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32"/>
        <v>1.0704545454545455</v>
      </c>
      <c r="P2108" s="9">
        <f t="shared" si="233"/>
        <v>53.522727272727273</v>
      </c>
      <c r="Q2108" s="8" t="str">
        <f t="shared" si="238"/>
        <v>music</v>
      </c>
      <c r="R2108" s="8" t="str">
        <f t="shared" si="239"/>
        <v>indie rock</v>
      </c>
      <c r="S2108" s="14">
        <f t="shared" si="234"/>
        <v>41270.21497685185</v>
      </c>
      <c r="T2108" s="14">
        <f t="shared" si="23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32"/>
        <v>1.0773299999999999</v>
      </c>
      <c r="P2109" s="9">
        <f t="shared" si="233"/>
        <v>37.149310344827583</v>
      </c>
      <c r="Q2109" s="8" t="str">
        <f t="shared" si="238"/>
        <v>music</v>
      </c>
      <c r="R2109" s="8" t="str">
        <f t="shared" si="239"/>
        <v>indie rock</v>
      </c>
      <c r="S2109" s="14">
        <f t="shared" si="234"/>
        <v>41934.71056712963</v>
      </c>
      <c r="T2109" s="14">
        <f t="shared" si="23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32"/>
        <v>1.0731250000000001</v>
      </c>
      <c r="P2110" s="9">
        <f t="shared" si="233"/>
        <v>89.895287958115176</v>
      </c>
      <c r="Q2110" s="8" t="str">
        <f t="shared" si="238"/>
        <v>music</v>
      </c>
      <c r="R2110" s="8" t="str">
        <f t="shared" si="239"/>
        <v>indie rock</v>
      </c>
      <c r="S2110" s="14">
        <f t="shared" si="234"/>
        <v>41135.175694444442</v>
      </c>
      <c r="T2110" s="14">
        <f t="shared" si="23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32"/>
        <v>1.06525</v>
      </c>
      <c r="P2111" s="9">
        <f t="shared" si="233"/>
        <v>106.52500000000001</v>
      </c>
      <c r="Q2111" s="8" t="str">
        <f t="shared" si="238"/>
        <v>music</v>
      </c>
      <c r="R2111" s="8" t="str">
        <f t="shared" si="239"/>
        <v>indie rock</v>
      </c>
      <c r="S2111" s="14">
        <f t="shared" si="234"/>
        <v>42160.708530092597</v>
      </c>
      <c r="T2111" s="14">
        <f t="shared" si="23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32"/>
        <v>1.0035000000000001</v>
      </c>
      <c r="P2112" s="9">
        <f t="shared" si="233"/>
        <v>52.815789473684212</v>
      </c>
      <c r="Q2112" s="8" t="str">
        <f t="shared" si="238"/>
        <v>music</v>
      </c>
      <c r="R2112" s="8" t="str">
        <f t="shared" si="239"/>
        <v>indie rock</v>
      </c>
      <c r="S2112" s="14">
        <f t="shared" si="234"/>
        <v>41759.670937499999</v>
      </c>
      <c r="T2112" s="14">
        <f t="shared" si="23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32"/>
        <v>1.0649999999999999</v>
      </c>
      <c r="P2113" s="9">
        <f t="shared" si="233"/>
        <v>54.615384615384613</v>
      </c>
      <c r="Q2113" s="8" t="str">
        <f t="shared" si="238"/>
        <v>music</v>
      </c>
      <c r="R2113" s="8" t="str">
        <f t="shared" si="239"/>
        <v>indie rock</v>
      </c>
      <c r="S2113" s="14">
        <f t="shared" si="234"/>
        <v>40703.197048611109</v>
      </c>
      <c r="T2113" s="14">
        <f t="shared" si="23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32"/>
        <v>1</v>
      </c>
      <c r="P2114" s="9">
        <f t="shared" si="233"/>
        <v>27.272727272727273</v>
      </c>
      <c r="Q2114" s="8" t="str">
        <f t="shared" si="238"/>
        <v>music</v>
      </c>
      <c r="R2114" s="8" t="str">
        <f t="shared" si="239"/>
        <v>indie rock</v>
      </c>
      <c r="S2114" s="14">
        <f t="shared" si="234"/>
        <v>41365.928159722222</v>
      </c>
      <c r="T2114" s="14">
        <f t="shared" si="23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40">E2115/D2115</f>
        <v>1.0485714285714285</v>
      </c>
      <c r="P2115" s="9">
        <f t="shared" ref="P2115:P2178" si="241">IFERROR(E2115/L2115, 0)</f>
        <v>68.598130841121488</v>
      </c>
      <c r="Q2115" s="8" t="str">
        <f t="shared" si="238"/>
        <v>music</v>
      </c>
      <c r="R2115" s="8" t="str">
        <f t="shared" si="239"/>
        <v>indie rock</v>
      </c>
      <c r="S2115" s="14">
        <f t="shared" ref="S2115:S2178" si="242">(((J2115/60)/60)/24)+DATE(1970,1,1)</f>
        <v>41870.86546296296</v>
      </c>
      <c r="T2115" s="14">
        <f t="shared" ref="T2115:T2178" si="24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40"/>
        <v>1.0469999999999999</v>
      </c>
      <c r="P2116" s="9">
        <f t="shared" si="241"/>
        <v>35.612244897959187</v>
      </c>
      <c r="Q2116" s="8" t="str">
        <f t="shared" si="238"/>
        <v>music</v>
      </c>
      <c r="R2116" s="8" t="str">
        <f t="shared" si="239"/>
        <v>indie rock</v>
      </c>
      <c r="S2116" s="14">
        <f t="shared" si="242"/>
        <v>40458.815625000003</v>
      </c>
      <c r="T2116" s="14">
        <f t="shared" si="24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40"/>
        <v>2.2566666666666668</v>
      </c>
      <c r="P2117" s="9">
        <f t="shared" si="241"/>
        <v>94.027777777777771</v>
      </c>
      <c r="Q2117" s="8" t="str">
        <f t="shared" si="238"/>
        <v>music</v>
      </c>
      <c r="R2117" s="8" t="str">
        <f t="shared" si="239"/>
        <v>indie rock</v>
      </c>
      <c r="S2117" s="14">
        <f t="shared" si="242"/>
        <v>40564.081030092595</v>
      </c>
      <c r="T2117" s="14">
        <f t="shared" si="24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40"/>
        <v>1.0090416666666666</v>
      </c>
      <c r="P2118" s="9">
        <f t="shared" si="241"/>
        <v>526.45652173913038</v>
      </c>
      <c r="Q2118" s="8" t="str">
        <f t="shared" si="238"/>
        <v>music</v>
      </c>
      <c r="R2118" s="8" t="str">
        <f t="shared" si="239"/>
        <v>indie rock</v>
      </c>
      <c r="S2118" s="14">
        <f t="shared" si="242"/>
        <v>41136.777812500004</v>
      </c>
      <c r="T2118" s="14">
        <f t="shared" si="24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40"/>
        <v>1.4775</v>
      </c>
      <c r="P2119" s="9">
        <f t="shared" si="241"/>
        <v>50.657142857142858</v>
      </c>
      <c r="Q2119" s="8" t="str">
        <f t="shared" si="238"/>
        <v>music</v>
      </c>
      <c r="R2119" s="8" t="str">
        <f t="shared" si="239"/>
        <v>indie rock</v>
      </c>
      <c r="S2119" s="14">
        <f t="shared" si="242"/>
        <v>42290.059594907405</v>
      </c>
      <c r="T2119" s="14">
        <f t="shared" si="24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40"/>
        <v>1.3461099999999999</v>
      </c>
      <c r="P2120" s="9">
        <f t="shared" si="241"/>
        <v>79.182941176470578</v>
      </c>
      <c r="Q2120" s="8" t="str">
        <f t="shared" si="238"/>
        <v>music</v>
      </c>
      <c r="R2120" s="8" t="str">
        <f t="shared" si="239"/>
        <v>indie rock</v>
      </c>
      <c r="S2120" s="14">
        <f t="shared" si="242"/>
        <v>40718.839537037034</v>
      </c>
      <c r="T2120" s="14">
        <f t="shared" si="24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40"/>
        <v>1.0075000000000001</v>
      </c>
      <c r="P2121" s="9">
        <f t="shared" si="241"/>
        <v>91.590909090909093</v>
      </c>
      <c r="Q2121" s="8" t="str">
        <f t="shared" si="238"/>
        <v>music</v>
      </c>
      <c r="R2121" s="8" t="str">
        <f t="shared" si="239"/>
        <v>indie rock</v>
      </c>
      <c r="S2121" s="14">
        <f t="shared" si="242"/>
        <v>41107.130150462966</v>
      </c>
      <c r="T2121" s="14">
        <f t="shared" si="24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40"/>
        <v>1.00880375</v>
      </c>
      <c r="P2122" s="9">
        <f t="shared" si="241"/>
        <v>116.96275362318841</v>
      </c>
      <c r="Q2122" s="8" t="str">
        <f t="shared" si="238"/>
        <v>music</v>
      </c>
      <c r="R2122" s="8" t="str">
        <f t="shared" si="239"/>
        <v>indie rock</v>
      </c>
      <c r="S2122" s="14">
        <f t="shared" si="242"/>
        <v>41591.964537037034</v>
      </c>
      <c r="T2122" s="14">
        <f t="shared" si="24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40"/>
        <v>5.6800000000000002E-3</v>
      </c>
      <c r="P2123" s="9">
        <f t="shared" si="241"/>
        <v>28.4</v>
      </c>
      <c r="Q2123" s="8" t="str">
        <f>LEFT(N2123,5)</f>
        <v>games</v>
      </c>
      <c r="R2123" s="8" t="str">
        <f>RIGHT(N2123,11)</f>
        <v>video games</v>
      </c>
      <c r="S2123" s="14">
        <f t="shared" si="242"/>
        <v>42716.7424537037</v>
      </c>
      <c r="T2123" s="14">
        <f t="shared" si="24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40"/>
        <v>3.875E-3</v>
      </c>
      <c r="P2124" s="9">
        <f t="shared" si="241"/>
        <v>103.33333333333333</v>
      </c>
      <c r="Q2124" s="8" t="str">
        <f t="shared" ref="Q2124:Q2162" si="244">LEFT(N2124,5)</f>
        <v>games</v>
      </c>
      <c r="R2124" s="8" t="str">
        <f t="shared" ref="R2124:R2162" si="245">RIGHT(N2124,11)</f>
        <v>video games</v>
      </c>
      <c r="S2124" s="14">
        <f t="shared" si="242"/>
        <v>42712.300567129627</v>
      </c>
      <c r="T2124" s="14">
        <f t="shared" si="24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40"/>
        <v>0.1</v>
      </c>
      <c r="P2125" s="9">
        <f t="shared" si="241"/>
        <v>10</v>
      </c>
      <c r="Q2125" s="8" t="str">
        <f t="shared" si="244"/>
        <v>games</v>
      </c>
      <c r="R2125" s="8" t="str">
        <f t="shared" si="245"/>
        <v>video games</v>
      </c>
      <c r="S2125" s="14">
        <f t="shared" si="242"/>
        <v>40198.424849537041</v>
      </c>
      <c r="T2125" s="14">
        <f t="shared" si="24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40"/>
        <v>0.10454545454545454</v>
      </c>
      <c r="P2126" s="9">
        <f t="shared" si="241"/>
        <v>23</v>
      </c>
      <c r="Q2126" s="8" t="str">
        <f t="shared" si="244"/>
        <v>games</v>
      </c>
      <c r="R2126" s="8" t="str">
        <f t="shared" si="245"/>
        <v>video games</v>
      </c>
      <c r="S2126" s="14">
        <f t="shared" si="242"/>
        <v>40464.028182870366</v>
      </c>
      <c r="T2126" s="14">
        <f t="shared" si="24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40"/>
        <v>1.4200000000000001E-2</v>
      </c>
      <c r="P2127" s="9">
        <f t="shared" si="241"/>
        <v>31.555555555555557</v>
      </c>
      <c r="Q2127" s="8" t="str">
        <f t="shared" si="244"/>
        <v>games</v>
      </c>
      <c r="R2127" s="8" t="str">
        <f t="shared" si="245"/>
        <v>video games</v>
      </c>
      <c r="S2127" s="14">
        <f t="shared" si="242"/>
        <v>42191.023530092592</v>
      </c>
      <c r="T2127" s="14">
        <f t="shared" si="24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40"/>
        <v>5.0000000000000001E-4</v>
      </c>
      <c r="P2128" s="9">
        <f t="shared" si="241"/>
        <v>5</v>
      </c>
      <c r="Q2128" s="8" t="str">
        <f t="shared" si="244"/>
        <v>games</v>
      </c>
      <c r="R2128" s="8" t="str">
        <f t="shared" si="245"/>
        <v>video games</v>
      </c>
      <c r="S2128" s="14">
        <f t="shared" si="242"/>
        <v>41951.973229166666</v>
      </c>
      <c r="T2128" s="14">
        <f t="shared" si="24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40"/>
        <v>0.28842857142857142</v>
      </c>
      <c r="P2129" s="9">
        <f t="shared" si="241"/>
        <v>34.220338983050844</v>
      </c>
      <c r="Q2129" s="8" t="str">
        <f t="shared" si="244"/>
        <v>games</v>
      </c>
      <c r="R2129" s="8" t="str">
        <f t="shared" si="245"/>
        <v>video games</v>
      </c>
      <c r="S2129" s="14">
        <f t="shared" si="242"/>
        <v>42045.50535879629</v>
      </c>
      <c r="T2129" s="14">
        <f t="shared" si="24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40"/>
        <v>1.6666666666666668E-3</v>
      </c>
      <c r="P2130" s="9">
        <f t="shared" si="241"/>
        <v>25</v>
      </c>
      <c r="Q2130" s="8" t="str">
        <f t="shared" si="244"/>
        <v>games</v>
      </c>
      <c r="R2130" s="8" t="str">
        <f t="shared" si="245"/>
        <v>video games</v>
      </c>
      <c r="S2130" s="14">
        <f t="shared" si="242"/>
        <v>41843.772789351853</v>
      </c>
      <c r="T2130" s="14">
        <f t="shared" si="24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40"/>
        <v>0.11799999999999999</v>
      </c>
      <c r="P2131" s="9">
        <f t="shared" si="241"/>
        <v>19.666666666666668</v>
      </c>
      <c r="Q2131" s="8" t="str">
        <f t="shared" si="244"/>
        <v>games</v>
      </c>
      <c r="R2131" s="8" t="str">
        <f t="shared" si="245"/>
        <v>video games</v>
      </c>
      <c r="S2131" s="14">
        <f t="shared" si="242"/>
        <v>42409.024305555555</v>
      </c>
      <c r="T2131" s="14">
        <f t="shared" si="24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40"/>
        <v>2.0238095238095236E-3</v>
      </c>
      <c r="P2132" s="9">
        <f t="shared" si="241"/>
        <v>21.25</v>
      </c>
      <c r="Q2132" s="8" t="str">
        <f t="shared" si="244"/>
        <v>games</v>
      </c>
      <c r="R2132" s="8" t="str">
        <f t="shared" si="245"/>
        <v>video games</v>
      </c>
      <c r="S2132" s="14">
        <f t="shared" si="242"/>
        <v>41832.086377314816</v>
      </c>
      <c r="T2132" s="14">
        <f t="shared" si="24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40"/>
        <v>0.05</v>
      </c>
      <c r="P2133" s="9">
        <f t="shared" si="241"/>
        <v>8.3333333333333339</v>
      </c>
      <c r="Q2133" s="8" t="str">
        <f t="shared" si="244"/>
        <v>games</v>
      </c>
      <c r="R2133" s="8" t="str">
        <f t="shared" si="245"/>
        <v>video games</v>
      </c>
      <c r="S2133" s="14">
        <f t="shared" si="242"/>
        <v>42167.207071759258</v>
      </c>
      <c r="T2133" s="14">
        <f t="shared" si="24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40"/>
        <v>2.1129899999999997E-2</v>
      </c>
      <c r="P2134" s="9">
        <f t="shared" si="241"/>
        <v>21.34333333333333</v>
      </c>
      <c r="Q2134" s="8" t="str">
        <f t="shared" si="244"/>
        <v>games</v>
      </c>
      <c r="R2134" s="8" t="str">
        <f t="shared" si="245"/>
        <v>video games</v>
      </c>
      <c r="S2134" s="14">
        <f t="shared" si="242"/>
        <v>41643.487175925926</v>
      </c>
      <c r="T2134" s="14">
        <f t="shared" si="24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40"/>
        <v>1.6E-2</v>
      </c>
      <c r="P2135" s="9">
        <f t="shared" si="241"/>
        <v>5.333333333333333</v>
      </c>
      <c r="Q2135" s="8" t="str">
        <f t="shared" si="244"/>
        <v>games</v>
      </c>
      <c r="R2135" s="8" t="str">
        <f t="shared" si="245"/>
        <v>video games</v>
      </c>
      <c r="S2135" s="14">
        <f t="shared" si="242"/>
        <v>40619.097210648149</v>
      </c>
      <c r="T2135" s="14">
        <f t="shared" si="24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40"/>
        <v>1.7333333333333333E-2</v>
      </c>
      <c r="P2136" s="9">
        <f t="shared" si="241"/>
        <v>34.666666666666664</v>
      </c>
      <c r="Q2136" s="8" t="str">
        <f t="shared" si="244"/>
        <v>games</v>
      </c>
      <c r="R2136" s="8" t="str">
        <f t="shared" si="245"/>
        <v>video games</v>
      </c>
      <c r="S2136" s="14">
        <f t="shared" si="242"/>
        <v>41361.886469907404</v>
      </c>
      <c r="T2136" s="14">
        <f t="shared" si="24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40"/>
        <v>9.5600000000000004E-2</v>
      </c>
      <c r="P2137" s="9">
        <f t="shared" si="241"/>
        <v>21.727272727272727</v>
      </c>
      <c r="Q2137" s="8" t="str">
        <f t="shared" si="244"/>
        <v>games</v>
      </c>
      <c r="R2137" s="8" t="str">
        <f t="shared" si="245"/>
        <v>video games</v>
      </c>
      <c r="S2137" s="14">
        <f t="shared" si="242"/>
        <v>41156.963344907403</v>
      </c>
      <c r="T2137" s="14">
        <f t="shared" si="24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40"/>
        <v>5.9612499999999998E-4</v>
      </c>
      <c r="P2138" s="9">
        <f t="shared" si="241"/>
        <v>11.922499999999999</v>
      </c>
      <c r="Q2138" s="8" t="str">
        <f t="shared" si="244"/>
        <v>games</v>
      </c>
      <c r="R2138" s="8" t="str">
        <f t="shared" si="245"/>
        <v>video games</v>
      </c>
      <c r="S2138" s="14">
        <f t="shared" si="242"/>
        <v>41536.509097222224</v>
      </c>
      <c r="T2138" s="14">
        <f t="shared" si="24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40"/>
        <v>0.28405999999999998</v>
      </c>
      <c r="P2139" s="9">
        <f t="shared" si="241"/>
        <v>26.59737827715356</v>
      </c>
      <c r="Q2139" s="8" t="str">
        <f t="shared" si="244"/>
        <v>games</v>
      </c>
      <c r="R2139" s="8" t="str">
        <f t="shared" si="245"/>
        <v>video games</v>
      </c>
      <c r="S2139" s="14">
        <f t="shared" si="242"/>
        <v>41948.771168981482</v>
      </c>
      <c r="T2139" s="14">
        <f t="shared" si="24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40"/>
        <v>0.128</v>
      </c>
      <c r="P2140" s="9">
        <f t="shared" si="241"/>
        <v>10.666666666666666</v>
      </c>
      <c r="Q2140" s="8" t="str">
        <f t="shared" si="244"/>
        <v>games</v>
      </c>
      <c r="R2140" s="8" t="str">
        <f t="shared" si="245"/>
        <v>video games</v>
      </c>
      <c r="S2140" s="14">
        <f t="shared" si="242"/>
        <v>41557.013182870374</v>
      </c>
      <c r="T2140" s="14">
        <f t="shared" si="24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40"/>
        <v>5.4199999999999998E-2</v>
      </c>
      <c r="P2141" s="9">
        <f t="shared" si="241"/>
        <v>29.035714285714285</v>
      </c>
      <c r="Q2141" s="8" t="str">
        <f t="shared" si="244"/>
        <v>games</v>
      </c>
      <c r="R2141" s="8" t="str">
        <f t="shared" si="245"/>
        <v>video games</v>
      </c>
      <c r="S2141" s="14">
        <f t="shared" si="242"/>
        <v>42647.750092592592</v>
      </c>
      <c r="T2141" s="14">
        <f t="shared" si="24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40"/>
        <v>1.1199999999999999E-3</v>
      </c>
      <c r="P2142" s="9">
        <f t="shared" si="241"/>
        <v>50.909090909090907</v>
      </c>
      <c r="Q2142" s="8" t="str">
        <f t="shared" si="244"/>
        <v>games</v>
      </c>
      <c r="R2142" s="8" t="str">
        <f t="shared" si="245"/>
        <v>video games</v>
      </c>
      <c r="S2142" s="14">
        <f t="shared" si="242"/>
        <v>41255.833611111113</v>
      </c>
      <c r="T2142" s="14">
        <f t="shared" si="24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40"/>
        <v>0</v>
      </c>
      <c r="P2143" s="9">
        <f t="shared" si="241"/>
        <v>0</v>
      </c>
      <c r="Q2143" s="8" t="str">
        <f t="shared" si="244"/>
        <v>games</v>
      </c>
      <c r="R2143" s="8" t="str">
        <f t="shared" si="245"/>
        <v>video games</v>
      </c>
      <c r="S2143" s="14">
        <f t="shared" si="242"/>
        <v>41927.235636574071</v>
      </c>
      <c r="T2143" s="14">
        <f t="shared" si="24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40"/>
        <v>5.7238095238095241E-2</v>
      </c>
      <c r="P2144" s="9">
        <f t="shared" si="241"/>
        <v>50.083333333333336</v>
      </c>
      <c r="Q2144" s="8" t="str">
        <f t="shared" si="244"/>
        <v>games</v>
      </c>
      <c r="R2144" s="8" t="str">
        <f t="shared" si="245"/>
        <v>video games</v>
      </c>
      <c r="S2144" s="14">
        <f t="shared" si="242"/>
        <v>42340.701504629629</v>
      </c>
      <c r="T2144" s="14">
        <f t="shared" si="24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40"/>
        <v>0.1125</v>
      </c>
      <c r="P2145" s="9">
        <f t="shared" si="241"/>
        <v>45</v>
      </c>
      <c r="Q2145" s="8" t="str">
        <f t="shared" si="244"/>
        <v>games</v>
      </c>
      <c r="R2145" s="8" t="str">
        <f t="shared" si="245"/>
        <v>video games</v>
      </c>
      <c r="S2145" s="14">
        <f t="shared" si="242"/>
        <v>40332.886712962965</v>
      </c>
      <c r="T2145" s="14">
        <f t="shared" si="24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40"/>
        <v>1.7098591549295775E-2</v>
      </c>
      <c r="P2146" s="9">
        <f t="shared" si="241"/>
        <v>25.291666666666668</v>
      </c>
      <c r="Q2146" s="8" t="str">
        <f t="shared" si="244"/>
        <v>games</v>
      </c>
      <c r="R2146" s="8" t="str">
        <f t="shared" si="245"/>
        <v>video games</v>
      </c>
      <c r="S2146" s="14">
        <f t="shared" si="242"/>
        <v>41499.546759259261</v>
      </c>
      <c r="T2146" s="14">
        <f t="shared" si="24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40"/>
        <v>0.30433333333333334</v>
      </c>
      <c r="P2147" s="9">
        <f t="shared" si="241"/>
        <v>51.292134831460672</v>
      </c>
      <c r="Q2147" s="8" t="str">
        <f t="shared" si="244"/>
        <v>games</v>
      </c>
      <c r="R2147" s="8" t="str">
        <f t="shared" si="245"/>
        <v>video games</v>
      </c>
      <c r="S2147" s="14">
        <f t="shared" si="242"/>
        <v>41575.237430555557</v>
      </c>
      <c r="T2147" s="14">
        <f t="shared" si="24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40"/>
        <v>2.0000000000000001E-4</v>
      </c>
      <c r="P2148" s="9">
        <f t="shared" si="241"/>
        <v>1</v>
      </c>
      <c r="Q2148" s="8" t="str">
        <f t="shared" si="244"/>
        <v>games</v>
      </c>
      <c r="R2148" s="8" t="str">
        <f t="shared" si="245"/>
        <v>video games</v>
      </c>
      <c r="S2148" s="14">
        <f t="shared" si="242"/>
        <v>42397.679513888885</v>
      </c>
      <c r="T2148" s="14">
        <f t="shared" si="24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40"/>
        <v>6.9641025641025639E-3</v>
      </c>
      <c r="P2149" s="9">
        <f t="shared" si="241"/>
        <v>49.381818181818183</v>
      </c>
      <c r="Q2149" s="8" t="str">
        <f t="shared" si="244"/>
        <v>games</v>
      </c>
      <c r="R2149" s="8" t="str">
        <f t="shared" si="245"/>
        <v>video games</v>
      </c>
      <c r="S2149" s="14">
        <f t="shared" si="242"/>
        <v>41927.295694444445</v>
      </c>
      <c r="T2149" s="14">
        <f t="shared" si="24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40"/>
        <v>0.02</v>
      </c>
      <c r="P2150" s="9">
        <f t="shared" si="241"/>
        <v>1</v>
      </c>
      <c r="Q2150" s="8" t="str">
        <f t="shared" si="244"/>
        <v>games</v>
      </c>
      <c r="R2150" s="8" t="str">
        <f t="shared" si="245"/>
        <v>video games</v>
      </c>
      <c r="S2150" s="14">
        <f t="shared" si="242"/>
        <v>42066.733587962968</v>
      </c>
      <c r="T2150" s="14">
        <f t="shared" si="24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40"/>
        <v>0</v>
      </c>
      <c r="P2151" s="9">
        <f t="shared" si="241"/>
        <v>0</v>
      </c>
      <c r="Q2151" s="8" t="str">
        <f t="shared" si="244"/>
        <v>games</v>
      </c>
      <c r="R2151" s="8" t="str">
        <f t="shared" si="245"/>
        <v>video games</v>
      </c>
      <c r="S2151" s="14">
        <f t="shared" si="242"/>
        <v>40355.024953703702</v>
      </c>
      <c r="T2151" s="14">
        <f t="shared" si="24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40"/>
        <v>8.0999999999999996E-3</v>
      </c>
      <c r="P2152" s="9">
        <f t="shared" si="241"/>
        <v>101.25</v>
      </c>
      <c r="Q2152" s="8" t="str">
        <f t="shared" si="244"/>
        <v>games</v>
      </c>
      <c r="R2152" s="8" t="str">
        <f t="shared" si="245"/>
        <v>video games</v>
      </c>
      <c r="S2152" s="14">
        <f t="shared" si="242"/>
        <v>42534.284710648149</v>
      </c>
      <c r="T2152" s="14">
        <f t="shared" si="24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40"/>
        <v>2.6222222222222224E-3</v>
      </c>
      <c r="P2153" s="9">
        <f t="shared" si="241"/>
        <v>19.666666666666668</v>
      </c>
      <c r="Q2153" s="8" t="str">
        <f t="shared" si="244"/>
        <v>games</v>
      </c>
      <c r="R2153" s="8" t="str">
        <f t="shared" si="245"/>
        <v>video games</v>
      </c>
      <c r="S2153" s="14">
        <f t="shared" si="242"/>
        <v>42520.847384259265</v>
      </c>
      <c r="T2153" s="14">
        <f t="shared" si="24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40"/>
        <v>1.6666666666666668E-3</v>
      </c>
      <c r="P2154" s="9">
        <f t="shared" si="241"/>
        <v>12.5</v>
      </c>
      <c r="Q2154" s="8" t="str">
        <f t="shared" si="244"/>
        <v>games</v>
      </c>
      <c r="R2154" s="8" t="str">
        <f t="shared" si="245"/>
        <v>video games</v>
      </c>
      <c r="S2154" s="14">
        <f t="shared" si="242"/>
        <v>41683.832280092596</v>
      </c>
      <c r="T2154" s="14">
        <f t="shared" si="24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40"/>
        <v>9.1244548809124457E-5</v>
      </c>
      <c r="P2155" s="9">
        <f t="shared" si="241"/>
        <v>8.5</v>
      </c>
      <c r="Q2155" s="8" t="str">
        <f t="shared" si="244"/>
        <v>games</v>
      </c>
      <c r="R2155" s="8" t="str">
        <f t="shared" si="245"/>
        <v>video games</v>
      </c>
      <c r="S2155" s="14">
        <f t="shared" si="242"/>
        <v>41974.911087962959</v>
      </c>
      <c r="T2155" s="14">
        <f t="shared" si="24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40"/>
        <v>8.0000000000000002E-3</v>
      </c>
      <c r="P2156" s="9">
        <f t="shared" si="241"/>
        <v>1</v>
      </c>
      <c r="Q2156" s="8" t="str">
        <f t="shared" si="244"/>
        <v>games</v>
      </c>
      <c r="R2156" s="8" t="str">
        <f t="shared" si="245"/>
        <v>video games</v>
      </c>
      <c r="S2156" s="14">
        <f t="shared" si="242"/>
        <v>41647.632256944446</v>
      </c>
      <c r="T2156" s="14">
        <f t="shared" si="24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40"/>
        <v>2.3E-2</v>
      </c>
      <c r="P2157" s="9">
        <f t="shared" si="241"/>
        <v>23</v>
      </c>
      <c r="Q2157" s="8" t="str">
        <f t="shared" si="244"/>
        <v>games</v>
      </c>
      <c r="R2157" s="8" t="str">
        <f t="shared" si="245"/>
        <v>video games</v>
      </c>
      <c r="S2157" s="14">
        <f t="shared" si="242"/>
        <v>42430.747511574074</v>
      </c>
      <c r="T2157" s="14">
        <f t="shared" si="24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40"/>
        <v>2.6660714285714284E-2</v>
      </c>
      <c r="P2158" s="9">
        <f t="shared" si="241"/>
        <v>17.987951807228917</v>
      </c>
      <c r="Q2158" s="8" t="str">
        <f t="shared" si="244"/>
        <v>games</v>
      </c>
      <c r="R2158" s="8" t="str">
        <f t="shared" si="245"/>
        <v>video games</v>
      </c>
      <c r="S2158" s="14">
        <f t="shared" si="242"/>
        <v>41488.85423611111</v>
      </c>
      <c r="T2158" s="14">
        <f t="shared" si="24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40"/>
        <v>0.28192</v>
      </c>
      <c r="P2159" s="9">
        <f t="shared" si="241"/>
        <v>370.94736842105266</v>
      </c>
      <c r="Q2159" s="8" t="str">
        <f t="shared" si="244"/>
        <v>games</v>
      </c>
      <c r="R2159" s="8" t="str">
        <f t="shared" si="245"/>
        <v>video games</v>
      </c>
      <c r="S2159" s="14">
        <f t="shared" si="242"/>
        <v>42694.98128472222</v>
      </c>
      <c r="T2159" s="14">
        <f t="shared" si="24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40"/>
        <v>6.5900366666666668E-2</v>
      </c>
      <c r="P2160" s="9">
        <f t="shared" si="241"/>
        <v>63.569485530546629</v>
      </c>
      <c r="Q2160" s="8" t="str">
        <f t="shared" si="244"/>
        <v>games</v>
      </c>
      <c r="R2160" s="8" t="str">
        <f t="shared" si="245"/>
        <v>video games</v>
      </c>
      <c r="S2160" s="14">
        <f t="shared" si="242"/>
        <v>41264.853865740741</v>
      </c>
      <c r="T2160" s="14">
        <f t="shared" si="24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40"/>
        <v>7.2222222222222219E-3</v>
      </c>
      <c r="P2161" s="9">
        <f t="shared" si="241"/>
        <v>13</v>
      </c>
      <c r="Q2161" s="8" t="str">
        <f t="shared" si="244"/>
        <v>games</v>
      </c>
      <c r="R2161" s="8" t="str">
        <f t="shared" si="245"/>
        <v>video games</v>
      </c>
      <c r="S2161" s="14">
        <f t="shared" si="242"/>
        <v>40710.731180555551</v>
      </c>
      <c r="T2161" s="14">
        <f t="shared" si="24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40"/>
        <v>8.5000000000000006E-3</v>
      </c>
      <c r="P2162" s="9">
        <f t="shared" si="241"/>
        <v>5.3125</v>
      </c>
      <c r="Q2162" s="8" t="str">
        <f t="shared" si="244"/>
        <v>games</v>
      </c>
      <c r="R2162" s="8" t="str">
        <f t="shared" si="245"/>
        <v>video games</v>
      </c>
      <c r="S2162" s="14">
        <f t="shared" si="242"/>
        <v>41018.711863425924</v>
      </c>
      <c r="T2162" s="14">
        <f t="shared" si="24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40"/>
        <v>1.1575</v>
      </c>
      <c r="P2163" s="9">
        <f t="shared" si="241"/>
        <v>35.615384615384613</v>
      </c>
      <c r="Q2163" s="8" t="str">
        <f>LEFT(N2163,5)</f>
        <v>music</v>
      </c>
      <c r="R2163" s="8" t="str">
        <f>RIGHT(N2163,4)</f>
        <v>rock</v>
      </c>
      <c r="S2163" s="14">
        <f t="shared" si="242"/>
        <v>42240.852534722217</v>
      </c>
      <c r="T2163" s="14">
        <f t="shared" si="24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40"/>
        <v>1.1226666666666667</v>
      </c>
      <c r="P2164" s="9">
        <f t="shared" si="241"/>
        <v>87.103448275862064</v>
      </c>
      <c r="Q2164" s="8" t="str">
        <f t="shared" ref="Q2164:Q2182" si="246">LEFT(N2164,5)</f>
        <v>music</v>
      </c>
      <c r="R2164" s="8" t="str">
        <f t="shared" ref="R2164:R2182" si="247">RIGHT(N2164,4)</f>
        <v>rock</v>
      </c>
      <c r="S2164" s="14">
        <f t="shared" si="242"/>
        <v>41813.766099537039</v>
      </c>
      <c r="T2164" s="14">
        <f t="shared" si="24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40"/>
        <v>1.3220000000000001</v>
      </c>
      <c r="P2165" s="9">
        <f t="shared" si="241"/>
        <v>75.11363636363636</v>
      </c>
      <c r="Q2165" s="8" t="str">
        <f t="shared" si="246"/>
        <v>music</v>
      </c>
      <c r="R2165" s="8" t="str">
        <f t="shared" si="247"/>
        <v>rock</v>
      </c>
      <c r="S2165" s="14">
        <f t="shared" si="242"/>
        <v>42111.899537037039</v>
      </c>
      <c r="T2165" s="14">
        <f t="shared" si="24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40"/>
        <v>1.0263636363636364</v>
      </c>
      <c r="P2166" s="9">
        <f t="shared" si="241"/>
        <v>68.01204819277109</v>
      </c>
      <c r="Q2166" s="8" t="str">
        <f t="shared" si="246"/>
        <v>music</v>
      </c>
      <c r="R2166" s="8" t="str">
        <f t="shared" si="247"/>
        <v>rock</v>
      </c>
      <c r="S2166" s="14">
        <f t="shared" si="242"/>
        <v>42515.71775462963</v>
      </c>
      <c r="T2166" s="14">
        <f t="shared" si="24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40"/>
        <v>1.3864000000000001</v>
      </c>
      <c r="P2167" s="9">
        <f t="shared" si="241"/>
        <v>29.623931623931625</v>
      </c>
      <c r="Q2167" s="8" t="str">
        <f t="shared" si="246"/>
        <v>music</v>
      </c>
      <c r="R2167" s="8" t="str">
        <f t="shared" si="247"/>
        <v>rock</v>
      </c>
      <c r="S2167" s="14">
        <f t="shared" si="242"/>
        <v>42438.667071759264</v>
      </c>
      <c r="T2167" s="14">
        <f t="shared" si="24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40"/>
        <v>1.466</v>
      </c>
      <c r="P2168" s="9">
        <f t="shared" si="241"/>
        <v>91.625</v>
      </c>
      <c r="Q2168" s="8" t="str">
        <f t="shared" si="246"/>
        <v>music</v>
      </c>
      <c r="R2168" s="8" t="str">
        <f t="shared" si="247"/>
        <v>rock</v>
      </c>
      <c r="S2168" s="14">
        <f t="shared" si="242"/>
        <v>41933.838171296295</v>
      </c>
      <c r="T2168" s="14">
        <f t="shared" si="24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40"/>
        <v>1.2</v>
      </c>
      <c r="P2169" s="9">
        <f t="shared" si="241"/>
        <v>22.5</v>
      </c>
      <c r="Q2169" s="8" t="str">
        <f t="shared" si="246"/>
        <v>music</v>
      </c>
      <c r="R2169" s="8" t="str">
        <f t="shared" si="247"/>
        <v>rock</v>
      </c>
      <c r="S2169" s="14">
        <f t="shared" si="242"/>
        <v>41153.066400462965</v>
      </c>
      <c r="T2169" s="14">
        <f t="shared" si="24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40"/>
        <v>1.215816111111111</v>
      </c>
      <c r="P2170" s="9">
        <f t="shared" si="241"/>
        <v>64.366735294117646</v>
      </c>
      <c r="Q2170" s="8" t="str">
        <f t="shared" si="246"/>
        <v>music</v>
      </c>
      <c r="R2170" s="8" t="str">
        <f t="shared" si="247"/>
        <v>rock</v>
      </c>
      <c r="S2170" s="14">
        <f t="shared" si="242"/>
        <v>42745.600243055553</v>
      </c>
      <c r="T2170" s="14">
        <f t="shared" si="24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40"/>
        <v>1</v>
      </c>
      <c r="P2171" s="9">
        <f t="shared" si="241"/>
        <v>21.857142857142858</v>
      </c>
      <c r="Q2171" s="8" t="str">
        <f t="shared" si="246"/>
        <v>music</v>
      </c>
      <c r="R2171" s="8" t="str">
        <f t="shared" si="247"/>
        <v>rock</v>
      </c>
      <c r="S2171" s="14">
        <f t="shared" si="242"/>
        <v>42793.700821759259</v>
      </c>
      <c r="T2171" s="14">
        <f t="shared" si="24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40"/>
        <v>1.8085714285714285</v>
      </c>
      <c r="P2172" s="9">
        <f t="shared" si="241"/>
        <v>33.315789473684212</v>
      </c>
      <c r="Q2172" s="8" t="str">
        <f t="shared" si="246"/>
        <v>music</v>
      </c>
      <c r="R2172" s="8" t="str">
        <f t="shared" si="247"/>
        <v>rock</v>
      </c>
      <c r="S2172" s="14">
        <f t="shared" si="242"/>
        <v>42198.750254629631</v>
      </c>
      <c r="T2172" s="14">
        <f t="shared" si="24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40"/>
        <v>1.0607500000000001</v>
      </c>
      <c r="P2173" s="9">
        <f t="shared" si="241"/>
        <v>90.276595744680847</v>
      </c>
      <c r="Q2173" s="8" t="str">
        <f t="shared" si="246"/>
        <v>music</v>
      </c>
      <c r="R2173" s="8" t="str">
        <f t="shared" si="247"/>
        <v>rock</v>
      </c>
      <c r="S2173" s="14">
        <f t="shared" si="242"/>
        <v>42141.95711805555</v>
      </c>
      <c r="T2173" s="14">
        <f t="shared" si="24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40"/>
        <v>1</v>
      </c>
      <c r="P2174" s="9">
        <f t="shared" si="241"/>
        <v>76.92307692307692</v>
      </c>
      <c r="Q2174" s="8" t="str">
        <f t="shared" si="246"/>
        <v>music</v>
      </c>
      <c r="R2174" s="8" t="str">
        <f t="shared" si="247"/>
        <v>rock</v>
      </c>
      <c r="S2174" s="14">
        <f t="shared" si="242"/>
        <v>42082.580092592587</v>
      </c>
      <c r="T2174" s="14">
        <f t="shared" si="24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40"/>
        <v>1.2692857142857144</v>
      </c>
      <c r="P2175" s="9">
        <f t="shared" si="241"/>
        <v>59.233333333333334</v>
      </c>
      <c r="Q2175" s="8" t="str">
        <f t="shared" si="246"/>
        <v>music</v>
      </c>
      <c r="R2175" s="8" t="str">
        <f t="shared" si="247"/>
        <v>rock</v>
      </c>
      <c r="S2175" s="14">
        <f t="shared" si="242"/>
        <v>41495.692627314813</v>
      </c>
      <c r="T2175" s="14">
        <f t="shared" si="24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40"/>
        <v>1.0297499999999999</v>
      </c>
      <c r="P2176" s="9">
        <f t="shared" si="241"/>
        <v>65.38095238095238</v>
      </c>
      <c r="Q2176" s="8" t="str">
        <f t="shared" si="246"/>
        <v>music</v>
      </c>
      <c r="R2176" s="8" t="str">
        <f t="shared" si="247"/>
        <v>rock</v>
      </c>
      <c r="S2176" s="14">
        <f t="shared" si="242"/>
        <v>42465.542905092589</v>
      </c>
      <c r="T2176" s="14">
        <f t="shared" si="24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40"/>
        <v>2.5</v>
      </c>
      <c r="P2177" s="9">
        <f t="shared" si="241"/>
        <v>67.307692307692307</v>
      </c>
      <c r="Q2177" s="8" t="str">
        <f t="shared" si="246"/>
        <v>music</v>
      </c>
      <c r="R2177" s="8" t="str">
        <f t="shared" si="247"/>
        <v>rock</v>
      </c>
      <c r="S2177" s="14">
        <f t="shared" si="242"/>
        <v>42565.009097222224</v>
      </c>
      <c r="T2177" s="14">
        <f t="shared" si="24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40"/>
        <v>1.2602</v>
      </c>
      <c r="P2178" s="9">
        <f t="shared" si="241"/>
        <v>88.74647887323944</v>
      </c>
      <c r="Q2178" s="8" t="str">
        <f t="shared" si="246"/>
        <v>music</v>
      </c>
      <c r="R2178" s="8" t="str">
        <f t="shared" si="247"/>
        <v>rock</v>
      </c>
      <c r="S2178" s="14">
        <f t="shared" si="242"/>
        <v>42096.633206018523</v>
      </c>
      <c r="T2178" s="14">
        <f t="shared" si="24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48">E2179/D2179</f>
        <v>1.0012000000000001</v>
      </c>
      <c r="P2179" s="9">
        <f t="shared" ref="P2179:P2242" si="249">IFERROR(E2179/L2179, 0)</f>
        <v>65.868421052631575</v>
      </c>
      <c r="Q2179" s="8" t="str">
        <f t="shared" si="246"/>
        <v>music</v>
      </c>
      <c r="R2179" s="8" t="str">
        <f t="shared" si="247"/>
        <v>rock</v>
      </c>
      <c r="S2179" s="14">
        <f t="shared" ref="S2179:S2242" si="250">(((J2179/60)/60)/24)+DATE(1970,1,1)</f>
        <v>42502.250775462962</v>
      </c>
      <c r="T2179" s="14">
        <f t="shared" ref="T2179:T2242" si="251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48"/>
        <v>1.3864000000000001</v>
      </c>
      <c r="P2180" s="9">
        <f t="shared" si="249"/>
        <v>40.349243306169967</v>
      </c>
      <c r="Q2180" s="8" t="str">
        <f t="shared" si="246"/>
        <v>music</v>
      </c>
      <c r="R2180" s="8" t="str">
        <f t="shared" si="247"/>
        <v>rock</v>
      </c>
      <c r="S2180" s="14">
        <f t="shared" si="250"/>
        <v>42723.63653935185</v>
      </c>
      <c r="T2180" s="14">
        <f t="shared" si="251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48"/>
        <v>1.6140000000000001</v>
      </c>
      <c r="P2181" s="9">
        <f t="shared" si="249"/>
        <v>76.857142857142861</v>
      </c>
      <c r="Q2181" s="8" t="str">
        <f t="shared" si="246"/>
        <v>music</v>
      </c>
      <c r="R2181" s="8" t="str">
        <f t="shared" si="247"/>
        <v>rock</v>
      </c>
      <c r="S2181" s="14">
        <f t="shared" si="250"/>
        <v>42075.171203703707</v>
      </c>
      <c r="T2181" s="14">
        <f t="shared" si="251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48"/>
        <v>1.071842</v>
      </c>
      <c r="P2182" s="9">
        <f t="shared" si="249"/>
        <v>68.707820512820518</v>
      </c>
      <c r="Q2182" s="8" t="str">
        <f t="shared" si="246"/>
        <v>music</v>
      </c>
      <c r="R2182" s="8" t="str">
        <f t="shared" si="247"/>
        <v>rock</v>
      </c>
      <c r="S2182" s="14">
        <f t="shared" si="250"/>
        <v>42279.669768518521</v>
      </c>
      <c r="T2182" s="14">
        <f t="shared" si="251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48"/>
        <v>1.5309999999999999</v>
      </c>
      <c r="P2183" s="9">
        <f t="shared" si="249"/>
        <v>57.773584905660378</v>
      </c>
      <c r="Q2183" s="8" t="str">
        <f>LEFT(N2183,5)</f>
        <v>games</v>
      </c>
      <c r="R2183" s="8" t="str">
        <f>RIGHT(N2183,14)</f>
        <v>tabletop games</v>
      </c>
      <c r="S2183" s="14">
        <f t="shared" si="250"/>
        <v>42773.005243055552</v>
      </c>
      <c r="T2183" s="14">
        <f t="shared" si="251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48"/>
        <v>5.2416666666666663</v>
      </c>
      <c r="P2184" s="9">
        <f t="shared" si="249"/>
        <v>44.171348314606739</v>
      </c>
      <c r="Q2184" s="8" t="str">
        <f t="shared" ref="Q2184:Q2202" si="252">LEFT(N2184,5)</f>
        <v>games</v>
      </c>
      <c r="R2184" s="8" t="str">
        <f t="shared" ref="R2184:R2202" si="253">RIGHT(N2184,14)</f>
        <v>tabletop games</v>
      </c>
      <c r="S2184" s="14">
        <f t="shared" si="250"/>
        <v>41879.900752314818</v>
      </c>
      <c r="T2184" s="14">
        <f t="shared" si="251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48"/>
        <v>4.8927777777777779</v>
      </c>
      <c r="P2185" s="9">
        <f t="shared" si="249"/>
        <v>31.566308243727597</v>
      </c>
      <c r="Q2185" s="8" t="str">
        <f t="shared" si="252"/>
        <v>games</v>
      </c>
      <c r="R2185" s="8" t="str">
        <f t="shared" si="253"/>
        <v>tabletop games</v>
      </c>
      <c r="S2185" s="14">
        <f t="shared" si="250"/>
        <v>42745.365474537044</v>
      </c>
      <c r="T2185" s="14">
        <f t="shared" si="25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48"/>
        <v>2.8473999999999999</v>
      </c>
      <c r="P2186" s="9">
        <f t="shared" si="249"/>
        <v>107.04511278195488</v>
      </c>
      <c r="Q2186" s="8" t="str">
        <f t="shared" si="252"/>
        <v>games</v>
      </c>
      <c r="R2186" s="8" t="str">
        <f t="shared" si="253"/>
        <v>tabletop games</v>
      </c>
      <c r="S2186" s="14">
        <f t="shared" si="250"/>
        <v>42380.690289351856</v>
      </c>
      <c r="T2186" s="14">
        <f t="shared" si="25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48"/>
        <v>18.569700000000001</v>
      </c>
      <c r="P2187" s="9">
        <f t="shared" si="249"/>
        <v>149.03451043338683</v>
      </c>
      <c r="Q2187" s="8" t="str">
        <f t="shared" si="252"/>
        <v>games</v>
      </c>
      <c r="R2187" s="8" t="str">
        <f t="shared" si="253"/>
        <v>tabletop games</v>
      </c>
      <c r="S2187" s="14">
        <f t="shared" si="250"/>
        <v>41319.349988425929</v>
      </c>
      <c r="T2187" s="14">
        <f t="shared" si="25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48"/>
        <v>1.0967499999999999</v>
      </c>
      <c r="P2188" s="9">
        <f t="shared" si="249"/>
        <v>55.956632653061227</v>
      </c>
      <c r="Q2188" s="8" t="str">
        <f t="shared" si="252"/>
        <v>games</v>
      </c>
      <c r="R2188" s="8" t="str">
        <f t="shared" si="253"/>
        <v>tabletop games</v>
      </c>
      <c r="S2188" s="14">
        <f t="shared" si="250"/>
        <v>42583.615081018521</v>
      </c>
      <c r="T2188" s="14">
        <f t="shared" si="25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48"/>
        <v>10.146425000000001</v>
      </c>
      <c r="P2189" s="9">
        <f t="shared" si="249"/>
        <v>56.970381807973048</v>
      </c>
      <c r="Q2189" s="8" t="str">
        <f t="shared" si="252"/>
        <v>games</v>
      </c>
      <c r="R2189" s="8" t="str">
        <f t="shared" si="253"/>
        <v>tabletop games</v>
      </c>
      <c r="S2189" s="14">
        <f t="shared" si="250"/>
        <v>42068.209097222221</v>
      </c>
      <c r="T2189" s="14">
        <f t="shared" si="25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48"/>
        <v>4.1217692027666546</v>
      </c>
      <c r="P2190" s="9">
        <f t="shared" si="249"/>
        <v>44.056420233463037</v>
      </c>
      <c r="Q2190" s="8" t="str">
        <f t="shared" si="252"/>
        <v>games</v>
      </c>
      <c r="R2190" s="8" t="str">
        <f t="shared" si="253"/>
        <v>tabletop games</v>
      </c>
      <c r="S2190" s="14">
        <f t="shared" si="250"/>
        <v>42633.586122685185</v>
      </c>
      <c r="T2190" s="14">
        <f t="shared" si="25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48"/>
        <v>5.0324999999999998</v>
      </c>
      <c r="P2191" s="9">
        <f t="shared" si="249"/>
        <v>68.625</v>
      </c>
      <c r="Q2191" s="8" t="str">
        <f t="shared" si="252"/>
        <v>games</v>
      </c>
      <c r="R2191" s="8" t="str">
        <f t="shared" si="253"/>
        <v>tabletop games</v>
      </c>
      <c r="S2191" s="14">
        <f t="shared" si="250"/>
        <v>42467.788194444445</v>
      </c>
      <c r="T2191" s="14">
        <f t="shared" si="25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48"/>
        <v>1.8461052631578947</v>
      </c>
      <c r="P2192" s="9">
        <f t="shared" si="249"/>
        <v>65.318435754189949</v>
      </c>
      <c r="Q2192" s="8" t="str">
        <f t="shared" si="252"/>
        <v>games</v>
      </c>
      <c r="R2192" s="8" t="str">
        <f t="shared" si="253"/>
        <v>tabletop games</v>
      </c>
      <c r="S2192" s="14">
        <f t="shared" si="250"/>
        <v>42417.625046296293</v>
      </c>
      <c r="T2192" s="14">
        <f t="shared" si="25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48"/>
        <v>1.1973333333333334</v>
      </c>
      <c r="P2193" s="9">
        <f t="shared" si="249"/>
        <v>35.92</v>
      </c>
      <c r="Q2193" s="8" t="str">
        <f t="shared" si="252"/>
        <v>games</v>
      </c>
      <c r="R2193" s="8" t="str">
        <f t="shared" si="253"/>
        <v>tabletop games</v>
      </c>
      <c r="S2193" s="14">
        <f t="shared" si="250"/>
        <v>42768.833645833336</v>
      </c>
      <c r="T2193" s="14">
        <f t="shared" si="25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48"/>
        <v>10.812401666666668</v>
      </c>
      <c r="P2194" s="9">
        <f t="shared" si="249"/>
        <v>40.070667078443485</v>
      </c>
      <c r="Q2194" s="8" t="str">
        <f t="shared" si="252"/>
        <v>games</v>
      </c>
      <c r="R2194" s="8" t="str">
        <f t="shared" si="253"/>
        <v>tabletop games</v>
      </c>
      <c r="S2194" s="14">
        <f t="shared" si="250"/>
        <v>42691.8512037037</v>
      </c>
      <c r="T2194" s="14">
        <f t="shared" si="25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48"/>
        <v>4.5237333333333334</v>
      </c>
      <c r="P2195" s="9">
        <f t="shared" si="249"/>
        <v>75.647714604236342</v>
      </c>
      <c r="Q2195" s="8" t="str">
        <f t="shared" si="252"/>
        <v>games</v>
      </c>
      <c r="R2195" s="8" t="str">
        <f t="shared" si="253"/>
        <v>tabletop games</v>
      </c>
      <c r="S2195" s="14">
        <f t="shared" si="250"/>
        <v>42664.405925925923</v>
      </c>
      <c r="T2195" s="14">
        <f t="shared" si="25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48"/>
        <v>5.3737000000000004</v>
      </c>
      <c r="P2196" s="9">
        <f t="shared" si="249"/>
        <v>61.203872437357631</v>
      </c>
      <c r="Q2196" s="8" t="str">
        <f t="shared" si="252"/>
        <v>games</v>
      </c>
      <c r="R2196" s="8" t="str">
        <f t="shared" si="253"/>
        <v>tabletop games</v>
      </c>
      <c r="S2196" s="14">
        <f t="shared" si="250"/>
        <v>42425.757986111115</v>
      </c>
      <c r="T2196" s="14">
        <f t="shared" si="25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48"/>
        <v>1.2032608695652174</v>
      </c>
      <c r="P2197" s="9">
        <f t="shared" si="249"/>
        <v>48.130434782608695</v>
      </c>
      <c r="Q2197" s="8" t="str">
        <f t="shared" si="252"/>
        <v>games</v>
      </c>
      <c r="R2197" s="8" t="str">
        <f t="shared" si="253"/>
        <v>tabletop games</v>
      </c>
      <c r="S2197" s="14">
        <f t="shared" si="250"/>
        <v>42197.771990740745</v>
      </c>
      <c r="T2197" s="14">
        <f t="shared" si="25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48"/>
        <v>1.1383571428571428</v>
      </c>
      <c r="P2198" s="9">
        <f t="shared" si="249"/>
        <v>68.106837606837601</v>
      </c>
      <c r="Q2198" s="8" t="str">
        <f t="shared" si="252"/>
        <v>games</v>
      </c>
      <c r="R2198" s="8" t="str">
        <f t="shared" si="253"/>
        <v>tabletop games</v>
      </c>
      <c r="S2198" s="14">
        <f t="shared" si="250"/>
        <v>42675.487291666665</v>
      </c>
      <c r="T2198" s="14">
        <f t="shared" si="25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48"/>
        <v>9.5103109999999997</v>
      </c>
      <c r="P2199" s="9">
        <f t="shared" si="249"/>
        <v>65.891300230946882</v>
      </c>
      <c r="Q2199" s="8" t="str">
        <f t="shared" si="252"/>
        <v>games</v>
      </c>
      <c r="R2199" s="8" t="str">
        <f t="shared" si="253"/>
        <v>tabletop games</v>
      </c>
      <c r="S2199" s="14">
        <f t="shared" si="250"/>
        <v>42033.584016203706</v>
      </c>
      <c r="T2199" s="14">
        <f t="shared" si="25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48"/>
        <v>1.3289249999999999</v>
      </c>
      <c r="P2200" s="9">
        <f t="shared" si="249"/>
        <v>81.654377880184327</v>
      </c>
      <c r="Q2200" s="8" t="str">
        <f t="shared" si="252"/>
        <v>games</v>
      </c>
      <c r="R2200" s="8" t="str">
        <f t="shared" si="253"/>
        <v>tabletop games</v>
      </c>
      <c r="S2200" s="14">
        <f t="shared" si="250"/>
        <v>42292.513888888891</v>
      </c>
      <c r="T2200" s="14">
        <f t="shared" si="25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48"/>
        <v>1.4697777777777778</v>
      </c>
      <c r="P2201" s="9">
        <f t="shared" si="249"/>
        <v>52.701195219123505</v>
      </c>
      <c r="Q2201" s="8" t="str">
        <f t="shared" si="252"/>
        <v>games</v>
      </c>
      <c r="R2201" s="8" t="str">
        <f t="shared" si="253"/>
        <v>tabletop games</v>
      </c>
      <c r="S2201" s="14">
        <f t="shared" si="250"/>
        <v>42262.416643518518</v>
      </c>
      <c r="T2201" s="14">
        <f t="shared" si="25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48"/>
        <v>5.4215</v>
      </c>
      <c r="P2202" s="9">
        <f t="shared" si="249"/>
        <v>41.228136882129277</v>
      </c>
      <c r="Q2202" s="8" t="str">
        <f t="shared" si="252"/>
        <v>games</v>
      </c>
      <c r="R2202" s="8" t="str">
        <f t="shared" si="253"/>
        <v>tabletop games</v>
      </c>
      <c r="S2202" s="14">
        <f t="shared" si="250"/>
        <v>42163.625787037032</v>
      </c>
      <c r="T2202" s="14">
        <f t="shared" si="25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48"/>
        <v>3.8271818181818182</v>
      </c>
      <c r="P2203" s="9">
        <f t="shared" si="249"/>
        <v>15.035357142857142</v>
      </c>
      <c r="Q2203" s="8" t="str">
        <f>LEFT(N2203,5)</f>
        <v>music</v>
      </c>
      <c r="R2203" s="8" t="str">
        <f>RIGHT(N2203,16)</f>
        <v>electronic music</v>
      </c>
      <c r="S2203" s="14">
        <f t="shared" si="250"/>
        <v>41276.846817129634</v>
      </c>
      <c r="T2203" s="14">
        <f t="shared" si="25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48"/>
        <v>7.0418124999999998</v>
      </c>
      <c r="P2204" s="9">
        <f t="shared" si="249"/>
        <v>39.066920943134534</v>
      </c>
      <c r="Q2204" s="8" t="str">
        <f t="shared" ref="Q2204:Q2267" si="254">LEFT(N2204,5)</f>
        <v>music</v>
      </c>
      <c r="R2204" s="8" t="str">
        <f t="shared" ref="R2204:R2222" si="255">RIGHT(N2204,16)</f>
        <v>electronic music</v>
      </c>
      <c r="S2204" s="14">
        <f t="shared" si="250"/>
        <v>41184.849166666667</v>
      </c>
      <c r="T2204" s="14">
        <f t="shared" si="25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48"/>
        <v>1.0954999999999999</v>
      </c>
      <c r="P2205" s="9">
        <f t="shared" si="249"/>
        <v>43.82</v>
      </c>
      <c r="Q2205" s="8" t="str">
        <f t="shared" si="254"/>
        <v>music</v>
      </c>
      <c r="R2205" s="8" t="str">
        <f t="shared" si="255"/>
        <v>electronic music</v>
      </c>
      <c r="S2205" s="14">
        <f t="shared" si="250"/>
        <v>42241.85974537037</v>
      </c>
      <c r="T2205" s="14">
        <f t="shared" si="25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48"/>
        <v>1.3286666666666667</v>
      </c>
      <c r="P2206" s="9">
        <f t="shared" si="249"/>
        <v>27.301369863013697</v>
      </c>
      <c r="Q2206" s="8" t="str">
        <f t="shared" si="254"/>
        <v>music</v>
      </c>
      <c r="R2206" s="8" t="str">
        <f t="shared" si="255"/>
        <v>electronic music</v>
      </c>
      <c r="S2206" s="14">
        <f t="shared" si="250"/>
        <v>41312.311562499999</v>
      </c>
      <c r="T2206" s="14">
        <f t="shared" si="25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48"/>
        <v>1.52</v>
      </c>
      <c r="P2207" s="9">
        <f t="shared" si="249"/>
        <v>42.222222222222221</v>
      </c>
      <c r="Q2207" s="8" t="str">
        <f t="shared" si="254"/>
        <v>music</v>
      </c>
      <c r="R2207" s="8" t="str">
        <f t="shared" si="255"/>
        <v>electronic music</v>
      </c>
      <c r="S2207" s="14">
        <f t="shared" si="250"/>
        <v>41031.82163194444</v>
      </c>
      <c r="T2207" s="14">
        <f t="shared" si="25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48"/>
        <v>1.0272727272727273</v>
      </c>
      <c r="P2208" s="9">
        <f t="shared" si="249"/>
        <v>33.235294117647058</v>
      </c>
      <c r="Q2208" s="8" t="str">
        <f t="shared" si="254"/>
        <v>music</v>
      </c>
      <c r="R2208" s="8" t="str">
        <f t="shared" si="255"/>
        <v>electronic music</v>
      </c>
      <c r="S2208" s="14">
        <f t="shared" si="250"/>
        <v>40997.257222222222</v>
      </c>
      <c r="T2208" s="14">
        <f t="shared" si="25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48"/>
        <v>1</v>
      </c>
      <c r="P2209" s="9">
        <f t="shared" si="249"/>
        <v>285.71428571428572</v>
      </c>
      <c r="Q2209" s="8" t="str">
        <f t="shared" si="254"/>
        <v>music</v>
      </c>
      <c r="R2209" s="8" t="str">
        <f t="shared" si="255"/>
        <v>electronic music</v>
      </c>
      <c r="S2209" s="14">
        <f t="shared" si="250"/>
        <v>41564.194131944445</v>
      </c>
      <c r="T2209" s="14">
        <f t="shared" si="25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48"/>
        <v>1.016</v>
      </c>
      <c r="P2210" s="9">
        <f t="shared" si="249"/>
        <v>42.333333333333336</v>
      </c>
      <c r="Q2210" s="8" t="str">
        <f t="shared" si="254"/>
        <v>music</v>
      </c>
      <c r="R2210" s="8" t="str">
        <f t="shared" si="255"/>
        <v>electronic music</v>
      </c>
      <c r="S2210" s="14">
        <f t="shared" si="250"/>
        <v>40946.882245370369</v>
      </c>
      <c r="T2210" s="14">
        <f t="shared" si="25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48"/>
        <v>1.508</v>
      </c>
      <c r="P2211" s="9">
        <f t="shared" si="249"/>
        <v>50.266666666666666</v>
      </c>
      <c r="Q2211" s="8" t="str">
        <f t="shared" si="254"/>
        <v>music</v>
      </c>
      <c r="R2211" s="8" t="str">
        <f t="shared" si="255"/>
        <v>electronic music</v>
      </c>
      <c r="S2211" s="14">
        <f t="shared" si="250"/>
        <v>41732.479675925926</v>
      </c>
      <c r="T2211" s="14">
        <f t="shared" si="25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48"/>
        <v>1.11425</v>
      </c>
      <c r="P2212" s="9">
        <f t="shared" si="249"/>
        <v>61.902777777777779</v>
      </c>
      <c r="Q2212" s="8" t="str">
        <f t="shared" si="254"/>
        <v>music</v>
      </c>
      <c r="R2212" s="8" t="str">
        <f t="shared" si="255"/>
        <v>electronic music</v>
      </c>
      <c r="S2212" s="14">
        <f t="shared" si="250"/>
        <v>40956.066087962965</v>
      </c>
      <c r="T2212" s="14">
        <f t="shared" si="25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48"/>
        <v>1.956</v>
      </c>
      <c r="P2213" s="9">
        <f t="shared" si="249"/>
        <v>40.75</v>
      </c>
      <c r="Q2213" s="8" t="str">
        <f t="shared" si="254"/>
        <v>music</v>
      </c>
      <c r="R2213" s="8" t="str">
        <f t="shared" si="255"/>
        <v>electronic music</v>
      </c>
      <c r="S2213" s="14">
        <f t="shared" si="250"/>
        <v>41716.785011574073</v>
      </c>
      <c r="T2213" s="14">
        <f t="shared" si="25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48"/>
        <v>1.1438333333333333</v>
      </c>
      <c r="P2214" s="9">
        <f t="shared" si="249"/>
        <v>55.796747967479675</v>
      </c>
      <c r="Q2214" s="8" t="str">
        <f t="shared" si="254"/>
        <v>music</v>
      </c>
      <c r="R2214" s="8" t="str">
        <f t="shared" si="255"/>
        <v>electronic music</v>
      </c>
      <c r="S2214" s="14">
        <f t="shared" si="250"/>
        <v>41548.747418981482</v>
      </c>
      <c r="T2214" s="14">
        <f t="shared" si="25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48"/>
        <v>2</v>
      </c>
      <c r="P2215" s="9">
        <f t="shared" si="249"/>
        <v>10</v>
      </c>
      <c r="Q2215" s="8" t="str">
        <f t="shared" si="254"/>
        <v>music</v>
      </c>
      <c r="R2215" s="8" t="str">
        <f t="shared" si="255"/>
        <v>electronic music</v>
      </c>
      <c r="S2215" s="14">
        <f t="shared" si="250"/>
        <v>42109.826145833329</v>
      </c>
      <c r="T2215" s="14">
        <f t="shared" si="25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48"/>
        <v>2.9250166666666666</v>
      </c>
      <c r="P2216" s="9">
        <f t="shared" si="249"/>
        <v>73.125416666666666</v>
      </c>
      <c r="Q2216" s="8" t="str">
        <f t="shared" si="254"/>
        <v>music</v>
      </c>
      <c r="R2216" s="8" t="str">
        <f t="shared" si="255"/>
        <v>electronic music</v>
      </c>
      <c r="S2216" s="14">
        <f t="shared" si="250"/>
        <v>41646.792222222226</v>
      </c>
      <c r="T2216" s="14">
        <f t="shared" si="25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48"/>
        <v>1.5636363636363637</v>
      </c>
      <c r="P2217" s="9">
        <f t="shared" si="249"/>
        <v>26.060606060606062</v>
      </c>
      <c r="Q2217" s="8" t="str">
        <f t="shared" si="254"/>
        <v>music</v>
      </c>
      <c r="R2217" s="8" t="str">
        <f t="shared" si="255"/>
        <v>electronic music</v>
      </c>
      <c r="S2217" s="14">
        <f t="shared" si="250"/>
        <v>40958.717268518521</v>
      </c>
      <c r="T2217" s="14">
        <f t="shared" si="25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48"/>
        <v>1.0566666666666666</v>
      </c>
      <c r="P2218" s="9">
        <f t="shared" si="249"/>
        <v>22.642857142857142</v>
      </c>
      <c r="Q2218" s="8" t="str">
        <f t="shared" si="254"/>
        <v>music</v>
      </c>
      <c r="R2218" s="8" t="str">
        <f t="shared" si="255"/>
        <v>electronic music</v>
      </c>
      <c r="S2218" s="14">
        <f t="shared" si="250"/>
        <v>42194.751678240747</v>
      </c>
      <c r="T2218" s="14">
        <f t="shared" si="25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48"/>
        <v>1.0119047619047619</v>
      </c>
      <c r="P2219" s="9">
        <f t="shared" si="249"/>
        <v>47.222222222222221</v>
      </c>
      <c r="Q2219" s="8" t="str">
        <f t="shared" si="254"/>
        <v>music</v>
      </c>
      <c r="R2219" s="8" t="str">
        <f t="shared" si="255"/>
        <v>electronic music</v>
      </c>
      <c r="S2219" s="14">
        <f t="shared" si="250"/>
        <v>42299.776770833334</v>
      </c>
      <c r="T2219" s="14">
        <f t="shared" si="25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48"/>
        <v>1.2283299999999999</v>
      </c>
      <c r="P2220" s="9">
        <f t="shared" si="249"/>
        <v>32.324473684210524</v>
      </c>
      <c r="Q2220" s="8" t="str">
        <f t="shared" si="254"/>
        <v>music</v>
      </c>
      <c r="R2220" s="8" t="str">
        <f t="shared" si="255"/>
        <v>electronic music</v>
      </c>
      <c r="S2220" s="14">
        <f t="shared" si="250"/>
        <v>41127.812303240738</v>
      </c>
      <c r="T2220" s="14">
        <f t="shared" si="25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48"/>
        <v>1.0149999999999999</v>
      </c>
      <c r="P2221" s="9">
        <f t="shared" si="249"/>
        <v>53.421052631578945</v>
      </c>
      <c r="Q2221" s="8" t="str">
        <f t="shared" si="254"/>
        <v>music</v>
      </c>
      <c r="R2221" s="8" t="str">
        <f t="shared" si="255"/>
        <v>electronic music</v>
      </c>
      <c r="S2221" s="14">
        <f t="shared" si="250"/>
        <v>42205.718888888892</v>
      </c>
      <c r="T2221" s="14">
        <f t="shared" si="25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48"/>
        <v>1.0114285714285713</v>
      </c>
      <c r="P2222" s="9">
        <f t="shared" si="249"/>
        <v>51.304347826086953</v>
      </c>
      <c r="Q2222" s="8" t="str">
        <f t="shared" si="254"/>
        <v>music</v>
      </c>
      <c r="R2222" s="8" t="str">
        <f t="shared" si="255"/>
        <v>electronic music</v>
      </c>
      <c r="S2222" s="14">
        <f t="shared" si="250"/>
        <v>41452.060601851852</v>
      </c>
      <c r="T2222" s="14">
        <f t="shared" si="25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48"/>
        <v>1.0811999999999999</v>
      </c>
      <c r="P2223" s="9">
        <f t="shared" si="249"/>
        <v>37.197247706422019</v>
      </c>
      <c r="Q2223" s="8" t="str">
        <f t="shared" si="254"/>
        <v>games</v>
      </c>
      <c r="R2223" s="8" t="str">
        <f>RIGHT(N2223,14)</f>
        <v>tabletop games</v>
      </c>
      <c r="S2223" s="14">
        <f t="shared" si="250"/>
        <v>42452.666770833333</v>
      </c>
      <c r="T2223" s="14">
        <f t="shared" si="25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48"/>
        <v>1.6259999999999999</v>
      </c>
      <c r="P2224" s="9">
        <f t="shared" si="249"/>
        <v>27.1</v>
      </c>
      <c r="Q2224" s="8" t="str">
        <f t="shared" si="254"/>
        <v>games</v>
      </c>
      <c r="R2224" s="8" t="str">
        <f t="shared" ref="R2224:R2282" si="256">RIGHT(N2224,14)</f>
        <v>tabletop games</v>
      </c>
      <c r="S2224" s="14">
        <f t="shared" si="250"/>
        <v>40906.787581018521</v>
      </c>
      <c r="T2224" s="14">
        <f t="shared" si="25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48"/>
        <v>1.0580000000000001</v>
      </c>
      <c r="P2225" s="9">
        <f t="shared" si="249"/>
        <v>206.31</v>
      </c>
      <c r="Q2225" s="8" t="str">
        <f t="shared" si="254"/>
        <v>games</v>
      </c>
      <c r="R2225" s="8" t="str">
        <f t="shared" si="256"/>
        <v>tabletop games</v>
      </c>
      <c r="S2225" s="14">
        <f t="shared" si="250"/>
        <v>42152.640833333338</v>
      </c>
      <c r="T2225" s="14">
        <f t="shared" si="25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48"/>
        <v>2.4315000000000002</v>
      </c>
      <c r="P2226" s="9">
        <f t="shared" si="249"/>
        <v>82.145270270270274</v>
      </c>
      <c r="Q2226" s="8" t="str">
        <f t="shared" si="254"/>
        <v>games</v>
      </c>
      <c r="R2226" s="8" t="str">
        <f t="shared" si="256"/>
        <v>tabletop games</v>
      </c>
      <c r="S2226" s="14">
        <f t="shared" si="250"/>
        <v>42644.667534722219</v>
      </c>
      <c r="T2226" s="14">
        <f t="shared" si="25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48"/>
        <v>9.4483338095238096</v>
      </c>
      <c r="P2227" s="9">
        <f t="shared" si="249"/>
        <v>164.79651993355483</v>
      </c>
      <c r="Q2227" s="8" t="str">
        <f t="shared" si="254"/>
        <v>games</v>
      </c>
      <c r="R2227" s="8" t="str">
        <f t="shared" si="256"/>
        <v>tabletop games</v>
      </c>
      <c r="S2227" s="14">
        <f t="shared" si="250"/>
        <v>41873.79184027778</v>
      </c>
      <c r="T2227" s="14">
        <f t="shared" si="25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48"/>
        <v>1.0846283333333333</v>
      </c>
      <c r="P2228" s="9">
        <f t="shared" si="249"/>
        <v>60.820280373831778</v>
      </c>
      <c r="Q2228" s="8" t="str">
        <f t="shared" si="254"/>
        <v>games</v>
      </c>
      <c r="R2228" s="8" t="str">
        <f t="shared" si="256"/>
        <v>tabletop games</v>
      </c>
      <c r="S2228" s="14">
        <f t="shared" si="250"/>
        <v>42381.79886574074</v>
      </c>
      <c r="T2228" s="14">
        <f t="shared" si="25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48"/>
        <v>1.5737692307692308</v>
      </c>
      <c r="P2229" s="9">
        <f t="shared" si="249"/>
        <v>67.970099667774093</v>
      </c>
      <c r="Q2229" s="8" t="str">
        <f t="shared" si="254"/>
        <v>games</v>
      </c>
      <c r="R2229" s="8" t="str">
        <f t="shared" si="256"/>
        <v>tabletop games</v>
      </c>
      <c r="S2229" s="14">
        <f t="shared" si="250"/>
        <v>41561.807349537034</v>
      </c>
      <c r="T2229" s="14">
        <f t="shared" si="25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48"/>
        <v>11.744899999999999</v>
      </c>
      <c r="P2230" s="9">
        <f t="shared" si="249"/>
        <v>81.561805555555551</v>
      </c>
      <c r="Q2230" s="8" t="str">
        <f t="shared" si="254"/>
        <v>games</v>
      </c>
      <c r="R2230" s="8" t="str">
        <f t="shared" si="256"/>
        <v>tabletop games</v>
      </c>
      <c r="S2230" s="14">
        <f t="shared" si="250"/>
        <v>42202.278194444443</v>
      </c>
      <c r="T2230" s="14">
        <f t="shared" si="25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48"/>
        <v>1.7104755366949576</v>
      </c>
      <c r="P2231" s="9">
        <f t="shared" si="249"/>
        <v>25.42547309833024</v>
      </c>
      <c r="Q2231" s="8" t="str">
        <f t="shared" si="254"/>
        <v>games</v>
      </c>
      <c r="R2231" s="8" t="str">
        <f t="shared" si="256"/>
        <v>tabletop games</v>
      </c>
      <c r="S2231" s="14">
        <f t="shared" si="250"/>
        <v>41484.664247685185</v>
      </c>
      <c r="T2231" s="14">
        <f t="shared" si="25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48"/>
        <v>1.2595294117647058</v>
      </c>
      <c r="P2232" s="9">
        <f t="shared" si="249"/>
        <v>21.497991967871485</v>
      </c>
      <c r="Q2232" s="8" t="str">
        <f t="shared" si="254"/>
        <v>games</v>
      </c>
      <c r="R2232" s="8" t="str">
        <f t="shared" si="256"/>
        <v>tabletop games</v>
      </c>
      <c r="S2232" s="14">
        <f t="shared" si="250"/>
        <v>41724.881099537037</v>
      </c>
      <c r="T2232" s="14">
        <f t="shared" si="25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48"/>
        <v>12.121296000000001</v>
      </c>
      <c r="P2233" s="9">
        <f t="shared" si="249"/>
        <v>27.226630727762803</v>
      </c>
      <c r="Q2233" s="8" t="str">
        <f t="shared" si="254"/>
        <v>games</v>
      </c>
      <c r="R2233" s="8" t="str">
        <f t="shared" si="256"/>
        <v>tabletop games</v>
      </c>
      <c r="S2233" s="14">
        <f t="shared" si="250"/>
        <v>41423.910891203705</v>
      </c>
      <c r="T2233" s="14">
        <f t="shared" si="25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48"/>
        <v>4.9580000000000002</v>
      </c>
      <c r="P2234" s="9">
        <f t="shared" si="249"/>
        <v>25.091093117408906</v>
      </c>
      <c r="Q2234" s="8" t="str">
        <f t="shared" si="254"/>
        <v>games</v>
      </c>
      <c r="R2234" s="8" t="str">
        <f t="shared" si="256"/>
        <v>tabletop games</v>
      </c>
      <c r="S2234" s="14">
        <f t="shared" si="250"/>
        <v>41806.794074074074</v>
      </c>
      <c r="T2234" s="14">
        <f t="shared" si="25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48"/>
        <v>3.3203999999999998</v>
      </c>
      <c r="P2235" s="9">
        <f t="shared" si="249"/>
        <v>21.230179028132991</v>
      </c>
      <c r="Q2235" s="8" t="str">
        <f t="shared" si="254"/>
        <v>games</v>
      </c>
      <c r="R2235" s="8" t="str">
        <f t="shared" si="256"/>
        <v>tabletop games</v>
      </c>
      <c r="S2235" s="14">
        <f t="shared" si="250"/>
        <v>42331.378923611104</v>
      </c>
      <c r="T2235" s="14">
        <f t="shared" si="25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48"/>
        <v>11.65</v>
      </c>
      <c r="P2236" s="9">
        <f t="shared" si="249"/>
        <v>41.607142857142854</v>
      </c>
      <c r="Q2236" s="8" t="str">
        <f t="shared" si="254"/>
        <v>games</v>
      </c>
      <c r="R2236" s="8" t="str">
        <f t="shared" si="256"/>
        <v>tabletop games</v>
      </c>
      <c r="S2236" s="14">
        <f t="shared" si="250"/>
        <v>42710.824618055558</v>
      </c>
      <c r="T2236" s="14">
        <f t="shared" si="25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48"/>
        <v>1.5331538461538461</v>
      </c>
      <c r="P2237" s="9">
        <f t="shared" si="249"/>
        <v>135.58503401360545</v>
      </c>
      <c r="Q2237" s="8" t="str">
        <f t="shared" si="254"/>
        <v>games</v>
      </c>
      <c r="R2237" s="8" t="str">
        <f t="shared" si="256"/>
        <v>tabletop games</v>
      </c>
      <c r="S2237" s="14">
        <f t="shared" si="250"/>
        <v>42062.022118055553</v>
      </c>
      <c r="T2237" s="14">
        <f t="shared" si="25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48"/>
        <v>5.3710714285714287</v>
      </c>
      <c r="P2238" s="9">
        <f t="shared" si="249"/>
        <v>22.116176470588236</v>
      </c>
      <c r="Q2238" s="8" t="str">
        <f t="shared" si="254"/>
        <v>games</v>
      </c>
      <c r="R2238" s="8" t="str">
        <f t="shared" si="256"/>
        <v>tabletop games</v>
      </c>
      <c r="S2238" s="14">
        <f t="shared" si="250"/>
        <v>42371.617164351846</v>
      </c>
      <c r="T2238" s="14">
        <f t="shared" si="25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48"/>
        <v>3.5292777777777777</v>
      </c>
      <c r="P2239" s="9">
        <f t="shared" si="249"/>
        <v>64.625635808748726</v>
      </c>
      <c r="Q2239" s="8" t="str">
        <f t="shared" si="254"/>
        <v>games</v>
      </c>
      <c r="R2239" s="8" t="str">
        <f t="shared" si="256"/>
        <v>tabletop games</v>
      </c>
      <c r="S2239" s="14">
        <f t="shared" si="250"/>
        <v>41915.003275462965</v>
      </c>
      <c r="T2239" s="14">
        <f t="shared" si="25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48"/>
        <v>1.3740000000000001</v>
      </c>
      <c r="P2240" s="9">
        <f t="shared" si="249"/>
        <v>69.569620253164558</v>
      </c>
      <c r="Q2240" s="8" t="str">
        <f t="shared" si="254"/>
        <v>games</v>
      </c>
      <c r="R2240" s="8" t="str">
        <f t="shared" si="256"/>
        <v>tabletop games</v>
      </c>
      <c r="S2240" s="14">
        <f t="shared" si="250"/>
        <v>42774.621712962966</v>
      </c>
      <c r="T2240" s="14">
        <f t="shared" si="25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48"/>
        <v>1.2802667999999999</v>
      </c>
      <c r="P2241" s="9">
        <f t="shared" si="249"/>
        <v>75.133028169014082</v>
      </c>
      <c r="Q2241" s="8" t="str">
        <f t="shared" si="254"/>
        <v>games</v>
      </c>
      <c r="R2241" s="8" t="str">
        <f t="shared" si="256"/>
        <v>tabletop games</v>
      </c>
      <c r="S2241" s="14">
        <f t="shared" si="250"/>
        <v>41572.958495370374</v>
      </c>
      <c r="T2241" s="14">
        <f t="shared" si="25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48"/>
        <v>2.7067999999999999</v>
      </c>
      <c r="P2242" s="9">
        <f t="shared" si="249"/>
        <v>140.97916666666666</v>
      </c>
      <c r="Q2242" s="8" t="str">
        <f t="shared" si="254"/>
        <v>games</v>
      </c>
      <c r="R2242" s="8" t="str">
        <f t="shared" si="256"/>
        <v>tabletop games</v>
      </c>
      <c r="S2242" s="14">
        <f t="shared" si="250"/>
        <v>42452.825740740736</v>
      </c>
      <c r="T2242" s="14">
        <f t="shared" si="25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57">E2243/D2243</f>
        <v>8.0640000000000001</v>
      </c>
      <c r="P2243" s="9">
        <f t="shared" ref="P2243:P2306" si="258">IFERROR(E2243/L2243, 0)</f>
        <v>49.472392638036808</v>
      </c>
      <c r="Q2243" s="8" t="str">
        <f t="shared" si="254"/>
        <v>games</v>
      </c>
      <c r="R2243" s="8" t="str">
        <f t="shared" si="256"/>
        <v>tabletop games</v>
      </c>
      <c r="S2243" s="14">
        <f t="shared" ref="S2243:S2306" si="259">(((J2243/60)/60)/24)+DATE(1970,1,1)</f>
        <v>42766.827546296292</v>
      </c>
      <c r="T2243" s="14">
        <f t="shared" ref="T2243:T2306" si="260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57"/>
        <v>13.600976000000001</v>
      </c>
      <c r="P2244" s="9">
        <f t="shared" si="258"/>
        <v>53.865251485148519</v>
      </c>
      <c r="Q2244" s="8" t="str">
        <f t="shared" si="254"/>
        <v>games</v>
      </c>
      <c r="R2244" s="8" t="str">
        <f t="shared" si="256"/>
        <v>tabletop games</v>
      </c>
      <c r="S2244" s="14">
        <f t="shared" si="259"/>
        <v>41569.575613425928</v>
      </c>
      <c r="T2244" s="14">
        <f t="shared" si="260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57"/>
        <v>9302.5</v>
      </c>
      <c r="P2245" s="9">
        <f t="shared" si="258"/>
        <v>4.5712530712530715</v>
      </c>
      <c r="Q2245" s="8" t="str">
        <f t="shared" si="254"/>
        <v>games</v>
      </c>
      <c r="R2245" s="8" t="str">
        <f t="shared" si="256"/>
        <v>tabletop games</v>
      </c>
      <c r="S2245" s="14">
        <f t="shared" si="259"/>
        <v>42800.751041666663</v>
      </c>
      <c r="T2245" s="14">
        <f t="shared" si="260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57"/>
        <v>3.7702</v>
      </c>
      <c r="P2246" s="9">
        <f t="shared" si="258"/>
        <v>65.00344827586207</v>
      </c>
      <c r="Q2246" s="8" t="str">
        <f t="shared" si="254"/>
        <v>games</v>
      </c>
      <c r="R2246" s="8" t="str">
        <f t="shared" si="256"/>
        <v>tabletop games</v>
      </c>
      <c r="S2246" s="14">
        <f t="shared" si="259"/>
        <v>42647.818819444445</v>
      </c>
      <c r="T2246" s="14">
        <f t="shared" si="260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57"/>
        <v>26.47025</v>
      </c>
      <c r="P2247" s="9">
        <f t="shared" si="258"/>
        <v>53.475252525252522</v>
      </c>
      <c r="Q2247" s="8" t="str">
        <f t="shared" si="254"/>
        <v>games</v>
      </c>
      <c r="R2247" s="8" t="str">
        <f t="shared" si="256"/>
        <v>tabletop games</v>
      </c>
      <c r="S2247" s="14">
        <f t="shared" si="259"/>
        <v>41660.708530092597</v>
      </c>
      <c r="T2247" s="14">
        <f t="shared" si="260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57"/>
        <v>1.0012000000000001</v>
      </c>
      <c r="P2248" s="9">
        <f t="shared" si="258"/>
        <v>43.912280701754383</v>
      </c>
      <c r="Q2248" s="8" t="str">
        <f t="shared" si="254"/>
        <v>games</v>
      </c>
      <c r="R2248" s="8" t="str">
        <f t="shared" si="256"/>
        <v>tabletop games</v>
      </c>
      <c r="S2248" s="14">
        <f t="shared" si="259"/>
        <v>42221.79178240741</v>
      </c>
      <c r="T2248" s="14">
        <f t="shared" si="260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57"/>
        <v>1.0445405405405406</v>
      </c>
      <c r="P2249" s="9">
        <f t="shared" si="258"/>
        <v>50.852631578947367</v>
      </c>
      <c r="Q2249" s="8" t="str">
        <f t="shared" si="254"/>
        <v>games</v>
      </c>
      <c r="R2249" s="8" t="str">
        <f t="shared" si="256"/>
        <v>tabletop games</v>
      </c>
      <c r="S2249" s="14">
        <f t="shared" si="259"/>
        <v>42200.666261574079</v>
      </c>
      <c r="T2249" s="14">
        <f t="shared" si="260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57"/>
        <v>1.0721428571428571</v>
      </c>
      <c r="P2250" s="9">
        <f t="shared" si="258"/>
        <v>58.6328125</v>
      </c>
      <c r="Q2250" s="8" t="str">
        <f t="shared" si="254"/>
        <v>games</v>
      </c>
      <c r="R2250" s="8" t="str">
        <f t="shared" si="256"/>
        <v>tabletop games</v>
      </c>
      <c r="S2250" s="14">
        <f t="shared" si="259"/>
        <v>42688.875902777778</v>
      </c>
      <c r="T2250" s="14">
        <f t="shared" si="260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57"/>
        <v>1.6877142857142857</v>
      </c>
      <c r="P2251" s="9">
        <f t="shared" si="258"/>
        <v>32.81666666666667</v>
      </c>
      <c r="Q2251" s="8" t="str">
        <f t="shared" si="254"/>
        <v>games</v>
      </c>
      <c r="R2251" s="8" t="str">
        <f t="shared" si="256"/>
        <v>tabletop games</v>
      </c>
      <c r="S2251" s="14">
        <f t="shared" si="259"/>
        <v>41336.703298611108</v>
      </c>
      <c r="T2251" s="14">
        <f t="shared" si="260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57"/>
        <v>9.7511200000000002</v>
      </c>
      <c r="P2252" s="9">
        <f t="shared" si="258"/>
        <v>426.93169877408059</v>
      </c>
      <c r="Q2252" s="8" t="str">
        <f t="shared" si="254"/>
        <v>games</v>
      </c>
      <c r="R2252" s="8" t="str">
        <f t="shared" si="256"/>
        <v>tabletop games</v>
      </c>
      <c r="S2252" s="14">
        <f t="shared" si="259"/>
        <v>42677.005474537036</v>
      </c>
      <c r="T2252" s="14">
        <f t="shared" si="260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57"/>
        <v>1.3444929411764706</v>
      </c>
      <c r="P2253" s="9">
        <f t="shared" si="258"/>
        <v>23.808729166666669</v>
      </c>
      <c r="Q2253" s="8" t="str">
        <f t="shared" si="254"/>
        <v>games</v>
      </c>
      <c r="R2253" s="8" t="str">
        <f t="shared" si="256"/>
        <v>tabletop games</v>
      </c>
      <c r="S2253" s="14">
        <f t="shared" si="259"/>
        <v>41846.34579861111</v>
      </c>
      <c r="T2253" s="14">
        <f t="shared" si="260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57"/>
        <v>2.722777777777778</v>
      </c>
      <c r="P2254" s="9">
        <f t="shared" si="258"/>
        <v>98.413654618473899</v>
      </c>
      <c r="Q2254" s="8" t="str">
        <f t="shared" si="254"/>
        <v>games</v>
      </c>
      <c r="R2254" s="8" t="str">
        <f t="shared" si="256"/>
        <v>tabletop games</v>
      </c>
      <c r="S2254" s="14">
        <f t="shared" si="259"/>
        <v>42573.327986111108</v>
      </c>
      <c r="T2254" s="14">
        <f t="shared" si="260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57"/>
        <v>1.1268750000000001</v>
      </c>
      <c r="P2255" s="9">
        <f t="shared" si="258"/>
        <v>107.32142857142857</v>
      </c>
      <c r="Q2255" s="8" t="str">
        <f t="shared" si="254"/>
        <v>games</v>
      </c>
      <c r="R2255" s="8" t="str">
        <f t="shared" si="256"/>
        <v>tabletop games</v>
      </c>
      <c r="S2255" s="14">
        <f t="shared" si="259"/>
        <v>42296.631331018521</v>
      </c>
      <c r="T2255" s="14">
        <f t="shared" si="260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57"/>
        <v>4.5979999999999999</v>
      </c>
      <c r="P2256" s="9">
        <f t="shared" si="258"/>
        <v>11.67005076142132</v>
      </c>
      <c r="Q2256" s="8" t="str">
        <f t="shared" si="254"/>
        <v>games</v>
      </c>
      <c r="R2256" s="8" t="str">
        <f t="shared" si="256"/>
        <v>tabletop games</v>
      </c>
      <c r="S2256" s="14">
        <f t="shared" si="259"/>
        <v>42752.647777777776</v>
      </c>
      <c r="T2256" s="14">
        <f t="shared" si="260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57"/>
        <v>2.8665822784810127</v>
      </c>
      <c r="P2257" s="9">
        <f t="shared" si="258"/>
        <v>41.782287822878232</v>
      </c>
      <c r="Q2257" s="8" t="str">
        <f t="shared" si="254"/>
        <v>games</v>
      </c>
      <c r="R2257" s="8" t="str">
        <f t="shared" si="256"/>
        <v>tabletop games</v>
      </c>
      <c r="S2257" s="14">
        <f t="shared" si="259"/>
        <v>42467.951979166668</v>
      </c>
      <c r="T2257" s="14">
        <f t="shared" si="260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57"/>
        <v>2.2270833333333333</v>
      </c>
      <c r="P2258" s="9">
        <f t="shared" si="258"/>
        <v>21.38</v>
      </c>
      <c r="Q2258" s="8" t="str">
        <f t="shared" si="254"/>
        <v>games</v>
      </c>
      <c r="R2258" s="8" t="str">
        <f t="shared" si="256"/>
        <v>tabletop games</v>
      </c>
      <c r="S2258" s="14">
        <f t="shared" si="259"/>
        <v>42682.451921296291</v>
      </c>
      <c r="T2258" s="14">
        <f t="shared" si="260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57"/>
        <v>6.3613999999999997</v>
      </c>
      <c r="P2259" s="9">
        <f t="shared" si="258"/>
        <v>94.103550295857985</v>
      </c>
      <c r="Q2259" s="8" t="str">
        <f t="shared" si="254"/>
        <v>games</v>
      </c>
      <c r="R2259" s="8" t="str">
        <f t="shared" si="256"/>
        <v>tabletop games</v>
      </c>
      <c r="S2259" s="14">
        <f t="shared" si="259"/>
        <v>42505.936678240745</v>
      </c>
      <c r="T2259" s="14">
        <f t="shared" si="260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57"/>
        <v>1.4650000000000001</v>
      </c>
      <c r="P2260" s="9">
        <f t="shared" si="258"/>
        <v>15.721951219512196</v>
      </c>
      <c r="Q2260" s="8" t="str">
        <f t="shared" si="254"/>
        <v>games</v>
      </c>
      <c r="R2260" s="8" t="str">
        <f t="shared" si="256"/>
        <v>tabletop games</v>
      </c>
      <c r="S2260" s="14">
        <f t="shared" si="259"/>
        <v>42136.75100694444</v>
      </c>
      <c r="T2260" s="14">
        <f t="shared" si="260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57"/>
        <v>18.670999999999999</v>
      </c>
      <c r="P2261" s="9">
        <f t="shared" si="258"/>
        <v>90.635922330097088</v>
      </c>
      <c r="Q2261" s="8" t="str">
        <f t="shared" si="254"/>
        <v>games</v>
      </c>
      <c r="R2261" s="8" t="str">
        <f t="shared" si="256"/>
        <v>tabletop games</v>
      </c>
      <c r="S2261" s="14">
        <f t="shared" si="259"/>
        <v>42702.804814814815</v>
      </c>
      <c r="T2261" s="14">
        <f t="shared" si="260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57"/>
        <v>3.2692000000000001</v>
      </c>
      <c r="P2262" s="9">
        <f t="shared" si="258"/>
        <v>97.297619047619051</v>
      </c>
      <c r="Q2262" s="8" t="str">
        <f t="shared" si="254"/>
        <v>games</v>
      </c>
      <c r="R2262" s="8" t="str">
        <f t="shared" si="256"/>
        <v>tabletop games</v>
      </c>
      <c r="S2262" s="14">
        <f t="shared" si="259"/>
        <v>41695.016782407409</v>
      </c>
      <c r="T2262" s="14">
        <f t="shared" si="260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57"/>
        <v>7.7949999999999999</v>
      </c>
      <c r="P2263" s="9">
        <f t="shared" si="258"/>
        <v>37.11904761904762</v>
      </c>
      <c r="Q2263" s="8" t="str">
        <f t="shared" si="254"/>
        <v>games</v>
      </c>
      <c r="R2263" s="8" t="str">
        <f t="shared" si="256"/>
        <v>tabletop games</v>
      </c>
      <c r="S2263" s="14">
        <f t="shared" si="259"/>
        <v>42759.724768518514</v>
      </c>
      <c r="T2263" s="14">
        <f t="shared" si="260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57"/>
        <v>1.5415151515151515</v>
      </c>
      <c r="P2264" s="9">
        <f t="shared" si="258"/>
        <v>28.104972375690608</v>
      </c>
      <c r="Q2264" s="8" t="str">
        <f t="shared" si="254"/>
        <v>games</v>
      </c>
      <c r="R2264" s="8" t="str">
        <f t="shared" si="256"/>
        <v>tabletop games</v>
      </c>
      <c r="S2264" s="14">
        <f t="shared" si="259"/>
        <v>41926.585162037038</v>
      </c>
      <c r="T2264" s="14">
        <f t="shared" si="260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57"/>
        <v>1.1554666666666666</v>
      </c>
      <c r="P2265" s="9">
        <f t="shared" si="258"/>
        <v>144.43333333333334</v>
      </c>
      <c r="Q2265" s="8" t="str">
        <f t="shared" si="254"/>
        <v>games</v>
      </c>
      <c r="R2265" s="8" t="str">
        <f t="shared" si="256"/>
        <v>tabletop games</v>
      </c>
      <c r="S2265" s="14">
        <f t="shared" si="259"/>
        <v>42014.832326388889</v>
      </c>
      <c r="T2265" s="14">
        <f t="shared" si="260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57"/>
        <v>1.8003333333333333</v>
      </c>
      <c r="P2266" s="9">
        <f t="shared" si="258"/>
        <v>24.274157303370785</v>
      </c>
      <c r="Q2266" s="8" t="str">
        <f t="shared" si="254"/>
        <v>games</v>
      </c>
      <c r="R2266" s="8" t="str">
        <f t="shared" si="256"/>
        <v>tabletop games</v>
      </c>
      <c r="S2266" s="14">
        <f t="shared" si="259"/>
        <v>42496.582337962958</v>
      </c>
      <c r="T2266" s="14">
        <f t="shared" si="260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57"/>
        <v>2.9849999999999999</v>
      </c>
      <c r="P2267" s="9">
        <f t="shared" si="258"/>
        <v>35.117647058823529</v>
      </c>
      <c r="Q2267" s="8" t="str">
        <f t="shared" si="254"/>
        <v>games</v>
      </c>
      <c r="R2267" s="8" t="str">
        <f t="shared" si="256"/>
        <v>tabletop games</v>
      </c>
      <c r="S2267" s="14">
        <f t="shared" si="259"/>
        <v>42689.853090277778</v>
      </c>
      <c r="T2267" s="14">
        <f t="shared" si="260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57"/>
        <v>3.2026666666666666</v>
      </c>
      <c r="P2268" s="9">
        <f t="shared" si="258"/>
        <v>24.762886597938145</v>
      </c>
      <c r="Q2268" s="8" t="str">
        <f t="shared" ref="Q2268:Q2322" si="261">LEFT(N2268,5)</f>
        <v>games</v>
      </c>
      <c r="R2268" s="8" t="str">
        <f t="shared" si="256"/>
        <v>tabletop games</v>
      </c>
      <c r="S2268" s="14">
        <f t="shared" si="259"/>
        <v>42469.874907407408</v>
      </c>
      <c r="T2268" s="14">
        <f t="shared" si="260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57"/>
        <v>3.80525</v>
      </c>
      <c r="P2269" s="9">
        <f t="shared" si="258"/>
        <v>188.37871287128712</v>
      </c>
      <c r="Q2269" s="8" t="str">
        <f t="shared" si="261"/>
        <v>games</v>
      </c>
      <c r="R2269" s="8" t="str">
        <f t="shared" si="256"/>
        <v>tabletop games</v>
      </c>
      <c r="S2269" s="14">
        <f t="shared" si="259"/>
        <v>41968.829826388886</v>
      </c>
      <c r="T2269" s="14">
        <f t="shared" si="260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57"/>
        <v>1.026</v>
      </c>
      <c r="P2270" s="9">
        <f t="shared" si="258"/>
        <v>148.08247422680412</v>
      </c>
      <c r="Q2270" s="8" t="str">
        <f t="shared" si="261"/>
        <v>games</v>
      </c>
      <c r="R2270" s="8" t="str">
        <f t="shared" si="256"/>
        <v>tabletop games</v>
      </c>
      <c r="S2270" s="14">
        <f t="shared" si="259"/>
        <v>42776.082349537035</v>
      </c>
      <c r="T2270" s="14">
        <f t="shared" si="260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57"/>
        <v>18.016400000000001</v>
      </c>
      <c r="P2271" s="9">
        <f t="shared" si="258"/>
        <v>49.934589800443462</v>
      </c>
      <c r="Q2271" s="8" t="str">
        <f t="shared" si="261"/>
        <v>games</v>
      </c>
      <c r="R2271" s="8" t="str">
        <f t="shared" si="256"/>
        <v>tabletop games</v>
      </c>
      <c r="S2271" s="14">
        <f t="shared" si="259"/>
        <v>42776.704432870371</v>
      </c>
      <c r="T2271" s="14">
        <f t="shared" si="260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57"/>
        <v>7.2024800000000004</v>
      </c>
      <c r="P2272" s="9">
        <f t="shared" si="258"/>
        <v>107.82155688622754</v>
      </c>
      <c r="Q2272" s="8" t="str">
        <f t="shared" si="261"/>
        <v>games</v>
      </c>
      <c r="R2272" s="8" t="str">
        <f t="shared" si="256"/>
        <v>tabletop games</v>
      </c>
      <c r="S2272" s="14">
        <f t="shared" si="259"/>
        <v>42725.869363425925</v>
      </c>
      <c r="T2272" s="14">
        <f t="shared" si="260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57"/>
        <v>2.8309000000000002</v>
      </c>
      <c r="P2273" s="9">
        <f t="shared" si="258"/>
        <v>42.63403614457831</v>
      </c>
      <c r="Q2273" s="8" t="str">
        <f t="shared" si="261"/>
        <v>games</v>
      </c>
      <c r="R2273" s="8" t="str">
        <f t="shared" si="256"/>
        <v>tabletop games</v>
      </c>
      <c r="S2273" s="14">
        <f t="shared" si="259"/>
        <v>42684.000046296293</v>
      </c>
      <c r="T2273" s="14">
        <f t="shared" si="260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57"/>
        <v>13.566000000000001</v>
      </c>
      <c r="P2274" s="9">
        <f t="shared" si="258"/>
        <v>14.370762711864407</v>
      </c>
      <c r="Q2274" s="8" t="str">
        <f t="shared" si="261"/>
        <v>games</v>
      </c>
      <c r="R2274" s="8" t="str">
        <f t="shared" si="256"/>
        <v>tabletop games</v>
      </c>
      <c r="S2274" s="14">
        <f t="shared" si="259"/>
        <v>42315.699490740735</v>
      </c>
      <c r="T2274" s="14">
        <f t="shared" si="260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57"/>
        <v>2.2035999999999998</v>
      </c>
      <c r="P2275" s="9">
        <f t="shared" si="258"/>
        <v>37.476190476190474</v>
      </c>
      <c r="Q2275" s="8" t="str">
        <f t="shared" si="261"/>
        <v>games</v>
      </c>
      <c r="R2275" s="8" t="str">
        <f t="shared" si="256"/>
        <v>tabletop games</v>
      </c>
      <c r="S2275" s="14">
        <f t="shared" si="259"/>
        <v>42781.549097222218</v>
      </c>
      <c r="T2275" s="14">
        <f t="shared" si="260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57"/>
        <v>1.196</v>
      </c>
      <c r="P2276" s="9">
        <f t="shared" si="258"/>
        <v>30.202020202020201</v>
      </c>
      <c r="Q2276" s="8" t="str">
        <f t="shared" si="261"/>
        <v>games</v>
      </c>
      <c r="R2276" s="8" t="str">
        <f t="shared" si="256"/>
        <v>tabletop games</v>
      </c>
      <c r="S2276" s="14">
        <f t="shared" si="259"/>
        <v>41663.500659722224</v>
      </c>
      <c r="T2276" s="14">
        <f t="shared" si="260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57"/>
        <v>4.0776923076923079</v>
      </c>
      <c r="P2277" s="9">
        <f t="shared" si="258"/>
        <v>33.550632911392405</v>
      </c>
      <c r="Q2277" s="8" t="str">
        <f t="shared" si="261"/>
        <v>games</v>
      </c>
      <c r="R2277" s="8" t="str">
        <f t="shared" si="256"/>
        <v>tabletop games</v>
      </c>
      <c r="S2277" s="14">
        <f t="shared" si="259"/>
        <v>41965.616655092599</v>
      </c>
      <c r="T2277" s="14">
        <f t="shared" si="260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57"/>
        <v>1.0581826105905425</v>
      </c>
      <c r="P2278" s="9">
        <f t="shared" si="258"/>
        <v>64.74666666666667</v>
      </c>
      <c r="Q2278" s="8" t="str">
        <f t="shared" si="261"/>
        <v>games</v>
      </c>
      <c r="R2278" s="8" t="str">
        <f t="shared" si="256"/>
        <v>tabletop games</v>
      </c>
      <c r="S2278" s="14">
        <f t="shared" si="259"/>
        <v>41614.651493055557</v>
      </c>
      <c r="T2278" s="14">
        <f t="shared" si="260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57"/>
        <v>1.4108235294117648</v>
      </c>
      <c r="P2279" s="9">
        <f t="shared" si="258"/>
        <v>57.932367149758456</v>
      </c>
      <c r="Q2279" s="8" t="str">
        <f t="shared" si="261"/>
        <v>games</v>
      </c>
      <c r="R2279" s="8" t="str">
        <f t="shared" si="256"/>
        <v>tabletop games</v>
      </c>
      <c r="S2279" s="14">
        <f t="shared" si="259"/>
        <v>40936.678506944445</v>
      </c>
      <c r="T2279" s="14">
        <f t="shared" si="260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57"/>
        <v>2.7069999999999999</v>
      </c>
      <c r="P2280" s="9">
        <f t="shared" si="258"/>
        <v>53.078431372549019</v>
      </c>
      <c r="Q2280" s="8" t="str">
        <f t="shared" si="261"/>
        <v>games</v>
      </c>
      <c r="R2280" s="8" t="str">
        <f t="shared" si="256"/>
        <v>tabletop games</v>
      </c>
      <c r="S2280" s="14">
        <f t="shared" si="259"/>
        <v>42338.709108796291</v>
      </c>
      <c r="T2280" s="14">
        <f t="shared" si="260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57"/>
        <v>1.538</v>
      </c>
      <c r="P2281" s="9">
        <f t="shared" si="258"/>
        <v>48.0625</v>
      </c>
      <c r="Q2281" s="8" t="str">
        <f t="shared" si="261"/>
        <v>games</v>
      </c>
      <c r="R2281" s="8" t="str">
        <f t="shared" si="256"/>
        <v>tabletop games</v>
      </c>
      <c r="S2281" s="14">
        <f t="shared" si="259"/>
        <v>42020.806701388887</v>
      </c>
      <c r="T2281" s="14">
        <f t="shared" si="260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57"/>
        <v>4.0357653061224488</v>
      </c>
      <c r="P2282" s="9">
        <f t="shared" si="258"/>
        <v>82.396874999999994</v>
      </c>
      <c r="Q2282" s="8" t="str">
        <f t="shared" si="261"/>
        <v>games</v>
      </c>
      <c r="R2282" s="8" t="str">
        <f t="shared" si="256"/>
        <v>tabletop games</v>
      </c>
      <c r="S2282" s="14">
        <f t="shared" si="259"/>
        <v>42234.624895833331</v>
      </c>
      <c r="T2282" s="14">
        <f t="shared" si="260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57"/>
        <v>1.85</v>
      </c>
      <c r="P2283" s="9">
        <f t="shared" si="258"/>
        <v>50.454545454545453</v>
      </c>
      <c r="Q2283" s="8" t="str">
        <f t="shared" si="261"/>
        <v>music</v>
      </c>
      <c r="R2283" s="8" t="str">
        <f>RIGHT(N2283,4)</f>
        <v>rock</v>
      </c>
      <c r="S2283" s="14">
        <f t="shared" si="259"/>
        <v>40687.285844907405</v>
      </c>
      <c r="T2283" s="14">
        <f t="shared" si="260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57"/>
        <v>1.8533333333333333</v>
      </c>
      <c r="P2284" s="9">
        <f t="shared" si="258"/>
        <v>115.83333333333333</v>
      </c>
      <c r="Q2284" s="8" t="str">
        <f t="shared" si="261"/>
        <v>music</v>
      </c>
      <c r="R2284" s="8" t="str">
        <f t="shared" ref="R2284:R2302" si="262">RIGHT(N2284,4)</f>
        <v>rock</v>
      </c>
      <c r="S2284" s="14">
        <f t="shared" si="259"/>
        <v>42323.17460648148</v>
      </c>
      <c r="T2284" s="14">
        <f t="shared" si="260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57"/>
        <v>1.0085533333333332</v>
      </c>
      <c r="P2285" s="9">
        <f t="shared" si="258"/>
        <v>63.03458333333333</v>
      </c>
      <c r="Q2285" s="8" t="str">
        <f t="shared" si="261"/>
        <v>music</v>
      </c>
      <c r="R2285" s="8" t="str">
        <f t="shared" si="262"/>
        <v>rock</v>
      </c>
      <c r="S2285" s="14">
        <f t="shared" si="259"/>
        <v>40978.125046296293</v>
      </c>
      <c r="T2285" s="14">
        <f t="shared" si="260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57"/>
        <v>1.0622116666666668</v>
      </c>
      <c r="P2286" s="9">
        <f t="shared" si="258"/>
        <v>108.02152542372882</v>
      </c>
      <c r="Q2286" s="8" t="str">
        <f t="shared" si="261"/>
        <v>music</v>
      </c>
      <c r="R2286" s="8" t="str">
        <f t="shared" si="262"/>
        <v>rock</v>
      </c>
      <c r="S2286" s="14">
        <f t="shared" si="259"/>
        <v>40585.796817129631</v>
      </c>
      <c r="T2286" s="14">
        <f t="shared" si="260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57"/>
        <v>1.2136666666666667</v>
      </c>
      <c r="P2287" s="9">
        <f t="shared" si="258"/>
        <v>46.088607594936711</v>
      </c>
      <c r="Q2287" s="8" t="str">
        <f t="shared" si="261"/>
        <v>music</v>
      </c>
      <c r="R2287" s="8" t="str">
        <f t="shared" si="262"/>
        <v>rock</v>
      </c>
      <c r="S2287" s="14">
        <f t="shared" si="259"/>
        <v>41059.185682870368</v>
      </c>
      <c r="T2287" s="14">
        <f t="shared" si="260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57"/>
        <v>1.0006666666666666</v>
      </c>
      <c r="P2288" s="9">
        <f t="shared" si="258"/>
        <v>107.21428571428571</v>
      </c>
      <c r="Q2288" s="8" t="str">
        <f t="shared" si="261"/>
        <v>music</v>
      </c>
      <c r="R2288" s="8" t="str">
        <f t="shared" si="262"/>
        <v>rock</v>
      </c>
      <c r="S2288" s="14">
        <f t="shared" si="259"/>
        <v>41494.963587962964</v>
      </c>
      <c r="T2288" s="14">
        <f t="shared" si="260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57"/>
        <v>1.1997755555555556</v>
      </c>
      <c r="P2289" s="9">
        <f t="shared" si="258"/>
        <v>50.9338679245283</v>
      </c>
      <c r="Q2289" s="8" t="str">
        <f t="shared" si="261"/>
        <v>music</v>
      </c>
      <c r="R2289" s="8" t="str">
        <f t="shared" si="262"/>
        <v>rock</v>
      </c>
      <c r="S2289" s="14">
        <f t="shared" si="259"/>
        <v>41792.667361111111</v>
      </c>
      <c r="T2289" s="14">
        <f t="shared" si="260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57"/>
        <v>1.0009999999999999</v>
      </c>
      <c r="P2290" s="9">
        <f t="shared" si="258"/>
        <v>40.04</v>
      </c>
      <c r="Q2290" s="8" t="str">
        <f t="shared" si="261"/>
        <v>music</v>
      </c>
      <c r="R2290" s="8" t="str">
        <f t="shared" si="262"/>
        <v>rock</v>
      </c>
      <c r="S2290" s="14">
        <f t="shared" si="259"/>
        <v>41067.827418981484</v>
      </c>
      <c r="T2290" s="14">
        <f t="shared" si="260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57"/>
        <v>1.0740000000000001</v>
      </c>
      <c r="P2291" s="9">
        <f t="shared" si="258"/>
        <v>64.44</v>
      </c>
      <c r="Q2291" s="8" t="str">
        <f t="shared" si="261"/>
        <v>music</v>
      </c>
      <c r="R2291" s="8" t="str">
        <f t="shared" si="262"/>
        <v>rock</v>
      </c>
      <c r="S2291" s="14">
        <f t="shared" si="259"/>
        <v>41571.998379629629</v>
      </c>
      <c r="T2291" s="14">
        <f t="shared" si="260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57"/>
        <v>1.0406666666666666</v>
      </c>
      <c r="P2292" s="9">
        <f t="shared" si="258"/>
        <v>53.827586206896555</v>
      </c>
      <c r="Q2292" s="8" t="str">
        <f t="shared" si="261"/>
        <v>music</v>
      </c>
      <c r="R2292" s="8" t="str">
        <f t="shared" si="262"/>
        <v>rock</v>
      </c>
      <c r="S2292" s="14">
        <f t="shared" si="259"/>
        <v>40070.253819444442</v>
      </c>
      <c r="T2292" s="14">
        <f t="shared" si="260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57"/>
        <v>1.728</v>
      </c>
      <c r="P2293" s="9">
        <f t="shared" si="258"/>
        <v>100.46511627906976</v>
      </c>
      <c r="Q2293" s="8" t="str">
        <f t="shared" si="261"/>
        <v>music</v>
      </c>
      <c r="R2293" s="8" t="str">
        <f t="shared" si="262"/>
        <v>rock</v>
      </c>
      <c r="S2293" s="14">
        <f t="shared" si="259"/>
        <v>40987.977060185185</v>
      </c>
      <c r="T2293" s="14">
        <f t="shared" si="260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57"/>
        <v>1.072505</v>
      </c>
      <c r="P2294" s="9">
        <f t="shared" si="258"/>
        <v>46.630652173913049</v>
      </c>
      <c r="Q2294" s="8" t="str">
        <f t="shared" si="261"/>
        <v>music</v>
      </c>
      <c r="R2294" s="8" t="str">
        <f t="shared" si="262"/>
        <v>rock</v>
      </c>
      <c r="S2294" s="14">
        <f t="shared" si="259"/>
        <v>40987.697638888887</v>
      </c>
      <c r="T2294" s="14">
        <f t="shared" si="260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57"/>
        <v>1.0823529411764705</v>
      </c>
      <c r="P2295" s="9">
        <f t="shared" si="258"/>
        <v>34.074074074074076</v>
      </c>
      <c r="Q2295" s="8" t="str">
        <f t="shared" si="261"/>
        <v>music</v>
      </c>
      <c r="R2295" s="8" t="str">
        <f t="shared" si="262"/>
        <v>rock</v>
      </c>
      <c r="S2295" s="14">
        <f t="shared" si="259"/>
        <v>41151.708321759259</v>
      </c>
      <c r="T2295" s="14">
        <f t="shared" si="260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57"/>
        <v>1.4608079999999999</v>
      </c>
      <c r="P2296" s="9">
        <f t="shared" si="258"/>
        <v>65.214642857142863</v>
      </c>
      <c r="Q2296" s="8" t="str">
        <f t="shared" si="261"/>
        <v>music</v>
      </c>
      <c r="R2296" s="8" t="str">
        <f t="shared" si="262"/>
        <v>rock</v>
      </c>
      <c r="S2296" s="14">
        <f t="shared" si="259"/>
        <v>41264.72314814815</v>
      </c>
      <c r="T2296" s="14">
        <f t="shared" si="260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57"/>
        <v>1.2524999999999999</v>
      </c>
      <c r="P2297" s="9">
        <f t="shared" si="258"/>
        <v>44.205882352941174</v>
      </c>
      <c r="Q2297" s="8" t="str">
        <f t="shared" si="261"/>
        <v>music</v>
      </c>
      <c r="R2297" s="8" t="str">
        <f t="shared" si="262"/>
        <v>rock</v>
      </c>
      <c r="S2297" s="14">
        <f t="shared" si="259"/>
        <v>41270.954351851848</v>
      </c>
      <c r="T2297" s="14">
        <f t="shared" si="260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57"/>
        <v>1.4907142857142857</v>
      </c>
      <c r="P2298" s="9">
        <f t="shared" si="258"/>
        <v>71.965517241379317</v>
      </c>
      <c r="Q2298" s="8" t="str">
        <f t="shared" si="261"/>
        <v>music</v>
      </c>
      <c r="R2298" s="8" t="str">
        <f t="shared" si="262"/>
        <v>rock</v>
      </c>
      <c r="S2298" s="14">
        <f t="shared" si="259"/>
        <v>40927.731782407405</v>
      </c>
      <c r="T2298" s="14">
        <f t="shared" si="260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57"/>
        <v>1.006</v>
      </c>
      <c r="P2299" s="9">
        <f t="shared" si="258"/>
        <v>52.94736842105263</v>
      </c>
      <c r="Q2299" s="8" t="str">
        <f t="shared" si="261"/>
        <v>music</v>
      </c>
      <c r="R2299" s="8" t="str">
        <f t="shared" si="262"/>
        <v>rock</v>
      </c>
      <c r="S2299" s="14">
        <f t="shared" si="259"/>
        <v>40948.042233796295</v>
      </c>
      <c r="T2299" s="14">
        <f t="shared" si="260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57"/>
        <v>1.0507333333333333</v>
      </c>
      <c r="P2300" s="9">
        <f t="shared" si="258"/>
        <v>109.45138888888889</v>
      </c>
      <c r="Q2300" s="8" t="str">
        <f t="shared" si="261"/>
        <v>music</v>
      </c>
      <c r="R2300" s="8" t="str">
        <f t="shared" si="262"/>
        <v>rock</v>
      </c>
      <c r="S2300" s="14">
        <f t="shared" si="259"/>
        <v>41694.84065972222</v>
      </c>
      <c r="T2300" s="14">
        <f t="shared" si="260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57"/>
        <v>3.5016666666666665</v>
      </c>
      <c r="P2301" s="9">
        <f t="shared" si="258"/>
        <v>75.035714285714292</v>
      </c>
      <c r="Q2301" s="8" t="str">
        <f t="shared" si="261"/>
        <v>music</v>
      </c>
      <c r="R2301" s="8" t="str">
        <f t="shared" si="262"/>
        <v>rock</v>
      </c>
      <c r="S2301" s="14">
        <f t="shared" si="259"/>
        <v>40565.032511574071</v>
      </c>
      <c r="T2301" s="14">
        <f t="shared" si="260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57"/>
        <v>1.0125</v>
      </c>
      <c r="P2302" s="9">
        <f t="shared" si="258"/>
        <v>115.71428571428571</v>
      </c>
      <c r="Q2302" s="8" t="str">
        <f t="shared" si="261"/>
        <v>music</v>
      </c>
      <c r="R2302" s="8" t="str">
        <f t="shared" si="262"/>
        <v>rock</v>
      </c>
      <c r="S2302" s="14">
        <f t="shared" si="259"/>
        <v>41074.727037037039</v>
      </c>
      <c r="T2302" s="14">
        <f t="shared" si="260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57"/>
        <v>1.336044</v>
      </c>
      <c r="P2303" s="9">
        <f t="shared" si="258"/>
        <v>31.659810426540286</v>
      </c>
      <c r="Q2303" s="8" t="str">
        <f t="shared" si="261"/>
        <v>music</v>
      </c>
      <c r="R2303" s="8" t="str">
        <f>RIGHT(N2303,10)</f>
        <v>indie rock</v>
      </c>
      <c r="S2303" s="14">
        <f t="shared" si="259"/>
        <v>41416.146944444445</v>
      </c>
      <c r="T2303" s="14">
        <f t="shared" si="260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57"/>
        <v>1.7065217391304348</v>
      </c>
      <c r="P2304" s="9">
        <f t="shared" si="258"/>
        <v>46.176470588235297</v>
      </c>
      <c r="Q2304" s="8" t="str">
        <f t="shared" si="261"/>
        <v>music</v>
      </c>
      <c r="R2304" s="8" t="str">
        <f t="shared" ref="R2304:R2322" si="263">RIGHT(N2304,10)</f>
        <v>indie rock</v>
      </c>
      <c r="S2304" s="14">
        <f t="shared" si="259"/>
        <v>41605.868449074071</v>
      </c>
      <c r="T2304" s="14">
        <f t="shared" si="260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57"/>
        <v>1.0935829457364341</v>
      </c>
      <c r="P2305" s="9">
        <f t="shared" si="258"/>
        <v>68.481650485436887</v>
      </c>
      <c r="Q2305" s="8" t="str">
        <f t="shared" si="261"/>
        <v>music</v>
      </c>
      <c r="R2305" s="8" t="str">
        <f t="shared" si="263"/>
        <v>indie rock</v>
      </c>
      <c r="S2305" s="14">
        <f t="shared" si="259"/>
        <v>40850.111064814817</v>
      </c>
      <c r="T2305" s="14">
        <f t="shared" si="260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57"/>
        <v>1.0070033333333335</v>
      </c>
      <c r="P2306" s="9">
        <f t="shared" si="258"/>
        <v>53.469203539823013</v>
      </c>
      <c r="Q2306" s="8" t="str">
        <f t="shared" si="261"/>
        <v>music</v>
      </c>
      <c r="R2306" s="8" t="str">
        <f t="shared" si="263"/>
        <v>indie rock</v>
      </c>
      <c r="S2306" s="14">
        <f t="shared" si="259"/>
        <v>40502.815868055557</v>
      </c>
      <c r="T2306" s="14">
        <f t="shared" si="260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64">E2307/D2307</f>
        <v>1.0122777777777778</v>
      </c>
      <c r="P2307" s="9">
        <f t="shared" ref="P2307:P2370" si="265">IFERROR(E2307/L2307, 0)</f>
        <v>109.10778443113773</v>
      </c>
      <c r="Q2307" s="8" t="str">
        <f t="shared" si="261"/>
        <v>music</v>
      </c>
      <c r="R2307" s="8" t="str">
        <f t="shared" si="263"/>
        <v>indie rock</v>
      </c>
      <c r="S2307" s="14">
        <f t="shared" ref="S2307:S2370" si="266">(((J2307/60)/60)/24)+DATE(1970,1,1)</f>
        <v>41834.695277777777</v>
      </c>
      <c r="T2307" s="14">
        <f t="shared" ref="T2307:T2370" si="26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64"/>
        <v>1.0675857142857144</v>
      </c>
      <c r="P2308" s="9">
        <f t="shared" si="265"/>
        <v>51.185616438356163</v>
      </c>
      <c r="Q2308" s="8" t="str">
        <f t="shared" si="261"/>
        <v>music</v>
      </c>
      <c r="R2308" s="8" t="str">
        <f t="shared" si="263"/>
        <v>indie rock</v>
      </c>
      <c r="S2308" s="14">
        <f t="shared" si="266"/>
        <v>40948.16815972222</v>
      </c>
      <c r="T2308" s="14">
        <f t="shared" si="26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64"/>
        <v>1.0665777537961894</v>
      </c>
      <c r="P2309" s="9">
        <f t="shared" si="265"/>
        <v>27.936800000000002</v>
      </c>
      <c r="Q2309" s="8" t="str">
        <f t="shared" si="261"/>
        <v>music</v>
      </c>
      <c r="R2309" s="8" t="str">
        <f t="shared" si="263"/>
        <v>indie rock</v>
      </c>
      <c r="S2309" s="14">
        <f t="shared" si="266"/>
        <v>41004.802465277775</v>
      </c>
      <c r="T2309" s="14">
        <f t="shared" si="26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64"/>
        <v>1.0130622</v>
      </c>
      <c r="P2310" s="9">
        <f t="shared" si="265"/>
        <v>82.496921824104234</v>
      </c>
      <c r="Q2310" s="8" t="str">
        <f t="shared" si="261"/>
        <v>music</v>
      </c>
      <c r="R2310" s="8" t="str">
        <f t="shared" si="263"/>
        <v>indie rock</v>
      </c>
      <c r="S2310" s="14">
        <f t="shared" si="266"/>
        <v>41851.962916666671</v>
      </c>
      <c r="T2310" s="14">
        <f t="shared" si="26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64"/>
        <v>1.0667450000000001</v>
      </c>
      <c r="P2311" s="9">
        <f t="shared" si="265"/>
        <v>59.817476635514019</v>
      </c>
      <c r="Q2311" s="8" t="str">
        <f t="shared" si="261"/>
        <v>music</v>
      </c>
      <c r="R2311" s="8" t="str">
        <f t="shared" si="263"/>
        <v>indie rock</v>
      </c>
      <c r="S2311" s="14">
        <f t="shared" si="266"/>
        <v>41307.987696759257</v>
      </c>
      <c r="T2311" s="14">
        <f t="shared" si="26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64"/>
        <v>4.288397837837838</v>
      </c>
      <c r="P2312" s="9">
        <f t="shared" si="265"/>
        <v>64.816470588235291</v>
      </c>
      <c r="Q2312" s="8" t="str">
        <f t="shared" si="261"/>
        <v>music</v>
      </c>
      <c r="R2312" s="8" t="str">
        <f t="shared" si="263"/>
        <v>indie rock</v>
      </c>
      <c r="S2312" s="14">
        <f t="shared" si="266"/>
        <v>41324.79415509259</v>
      </c>
      <c r="T2312" s="14">
        <f t="shared" si="26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64"/>
        <v>1.0411111111111111</v>
      </c>
      <c r="P2313" s="9">
        <f t="shared" si="265"/>
        <v>90.09615384615384</v>
      </c>
      <c r="Q2313" s="8" t="str">
        <f t="shared" si="261"/>
        <v>music</v>
      </c>
      <c r="R2313" s="8" t="str">
        <f t="shared" si="263"/>
        <v>indie rock</v>
      </c>
      <c r="S2313" s="14">
        <f t="shared" si="266"/>
        <v>41736.004502314812</v>
      </c>
      <c r="T2313" s="14">
        <f t="shared" si="26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64"/>
        <v>1.0786666666666667</v>
      </c>
      <c r="P2314" s="9">
        <f t="shared" si="265"/>
        <v>40.962025316455694</v>
      </c>
      <c r="Q2314" s="8" t="str">
        <f t="shared" si="261"/>
        <v>music</v>
      </c>
      <c r="R2314" s="8" t="str">
        <f t="shared" si="263"/>
        <v>indie rock</v>
      </c>
      <c r="S2314" s="14">
        <f t="shared" si="266"/>
        <v>41716.632847222223</v>
      </c>
      <c r="T2314" s="14">
        <f t="shared" si="26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64"/>
        <v>1.7584040000000001</v>
      </c>
      <c r="P2315" s="9">
        <f t="shared" si="265"/>
        <v>56.000127388535034</v>
      </c>
      <c r="Q2315" s="8" t="str">
        <f t="shared" si="261"/>
        <v>music</v>
      </c>
      <c r="R2315" s="8" t="str">
        <f t="shared" si="263"/>
        <v>indie rock</v>
      </c>
      <c r="S2315" s="14">
        <f t="shared" si="266"/>
        <v>41002.958634259259</v>
      </c>
      <c r="T2315" s="14">
        <f t="shared" si="26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64"/>
        <v>1.5697000000000001</v>
      </c>
      <c r="P2316" s="9">
        <f t="shared" si="265"/>
        <v>37.672800000000002</v>
      </c>
      <c r="Q2316" s="8" t="str">
        <f t="shared" si="261"/>
        <v>music</v>
      </c>
      <c r="R2316" s="8" t="str">
        <f t="shared" si="263"/>
        <v>indie rock</v>
      </c>
      <c r="S2316" s="14">
        <f t="shared" si="266"/>
        <v>41037.551585648151</v>
      </c>
      <c r="T2316" s="14">
        <f t="shared" si="26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64"/>
        <v>1.026</v>
      </c>
      <c r="P2317" s="9">
        <f t="shared" si="265"/>
        <v>40.078125</v>
      </c>
      <c r="Q2317" s="8" t="str">
        <f t="shared" si="261"/>
        <v>music</v>
      </c>
      <c r="R2317" s="8" t="str">
        <f t="shared" si="263"/>
        <v>indie rock</v>
      </c>
      <c r="S2317" s="14">
        <f t="shared" si="266"/>
        <v>41004.72619212963</v>
      </c>
      <c r="T2317" s="14">
        <f t="shared" si="26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64"/>
        <v>1.0404266666666666</v>
      </c>
      <c r="P2318" s="9">
        <f t="shared" si="265"/>
        <v>78.031999999999996</v>
      </c>
      <c r="Q2318" s="8" t="str">
        <f t="shared" si="261"/>
        <v>music</v>
      </c>
      <c r="R2318" s="8" t="str">
        <f t="shared" si="263"/>
        <v>indie rock</v>
      </c>
      <c r="S2318" s="14">
        <f t="shared" si="266"/>
        <v>40079.725115740745</v>
      </c>
      <c r="T2318" s="14">
        <f t="shared" si="26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64"/>
        <v>1.04</v>
      </c>
      <c r="P2319" s="9">
        <f t="shared" si="265"/>
        <v>18.90909090909091</v>
      </c>
      <c r="Q2319" s="8" t="str">
        <f t="shared" si="261"/>
        <v>music</v>
      </c>
      <c r="R2319" s="8" t="str">
        <f t="shared" si="263"/>
        <v>indie rock</v>
      </c>
      <c r="S2319" s="14">
        <f t="shared" si="266"/>
        <v>40192.542233796295</v>
      </c>
      <c r="T2319" s="14">
        <f t="shared" si="26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64"/>
        <v>1.2105999999999999</v>
      </c>
      <c r="P2320" s="9">
        <f t="shared" si="265"/>
        <v>37.134969325153371</v>
      </c>
      <c r="Q2320" s="8" t="str">
        <f t="shared" si="261"/>
        <v>music</v>
      </c>
      <c r="R2320" s="8" t="str">
        <f t="shared" si="263"/>
        <v>indie rock</v>
      </c>
      <c r="S2320" s="14">
        <f t="shared" si="266"/>
        <v>40050.643680555557</v>
      </c>
      <c r="T2320" s="14">
        <f t="shared" si="26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64"/>
        <v>1.077</v>
      </c>
      <c r="P2321" s="9">
        <f t="shared" si="265"/>
        <v>41.961038961038959</v>
      </c>
      <c r="Q2321" s="8" t="str">
        <f t="shared" si="261"/>
        <v>music</v>
      </c>
      <c r="R2321" s="8" t="str">
        <f t="shared" si="263"/>
        <v>indie rock</v>
      </c>
      <c r="S2321" s="14">
        <f t="shared" si="266"/>
        <v>41593.082002314812</v>
      </c>
      <c r="T2321" s="14">
        <f t="shared" si="26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64"/>
        <v>1.0866</v>
      </c>
      <c r="P2322" s="9">
        <f t="shared" si="265"/>
        <v>61.044943820224717</v>
      </c>
      <c r="Q2322" s="8" t="str">
        <f t="shared" si="261"/>
        <v>music</v>
      </c>
      <c r="R2322" s="8" t="str">
        <f t="shared" si="263"/>
        <v>indie rock</v>
      </c>
      <c r="S2322" s="14">
        <f t="shared" si="266"/>
        <v>41696.817129629628</v>
      </c>
      <c r="T2322" s="14">
        <f t="shared" si="26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64"/>
        <v>0.39120962394619685</v>
      </c>
      <c r="P2323" s="9">
        <f t="shared" si="265"/>
        <v>64.53125</v>
      </c>
      <c r="Q2323" s="8" t="str">
        <f>LEFT(N2323,4)</f>
        <v>food</v>
      </c>
      <c r="R2323" s="8" t="str">
        <f>RIGHT(N2323,11)</f>
        <v>small batch</v>
      </c>
      <c r="S2323" s="14">
        <f t="shared" si="266"/>
        <v>42799.260428240741</v>
      </c>
      <c r="T2323" s="14">
        <f t="shared" si="26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64"/>
        <v>3.1481481481481478E-2</v>
      </c>
      <c r="P2324" s="9">
        <f t="shared" si="265"/>
        <v>21.25</v>
      </c>
      <c r="Q2324" s="8" t="str">
        <f t="shared" ref="Q2324:Q2342" si="268">LEFT(N2324,4)</f>
        <v>food</v>
      </c>
      <c r="R2324" s="8" t="str">
        <f t="shared" ref="R2324:R2342" si="269">RIGHT(N2324,11)</f>
        <v>small batch</v>
      </c>
      <c r="S2324" s="14">
        <f t="shared" si="266"/>
        <v>42804.895474537043</v>
      </c>
      <c r="T2324" s="14">
        <f t="shared" si="26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64"/>
        <v>0.48</v>
      </c>
      <c r="P2325" s="9">
        <f t="shared" si="265"/>
        <v>30</v>
      </c>
      <c r="Q2325" s="8" t="str">
        <f t="shared" si="268"/>
        <v>food</v>
      </c>
      <c r="R2325" s="8" t="str">
        <f t="shared" si="269"/>
        <v>small batch</v>
      </c>
      <c r="S2325" s="14">
        <f t="shared" si="266"/>
        <v>42807.755173611105</v>
      </c>
      <c r="T2325" s="14">
        <f t="shared" si="26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64"/>
        <v>0.20733333333333334</v>
      </c>
      <c r="P2326" s="9">
        <f t="shared" si="265"/>
        <v>25.491803278688526</v>
      </c>
      <c r="Q2326" s="8" t="str">
        <f t="shared" si="268"/>
        <v>food</v>
      </c>
      <c r="R2326" s="8" t="str">
        <f t="shared" si="269"/>
        <v>small batch</v>
      </c>
      <c r="S2326" s="14">
        <f t="shared" si="266"/>
        <v>42790.885243055556</v>
      </c>
      <c r="T2326" s="14">
        <f t="shared" si="26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64"/>
        <v>0.08</v>
      </c>
      <c r="P2327" s="9">
        <f t="shared" si="265"/>
        <v>11.428571428571429</v>
      </c>
      <c r="Q2327" s="8" t="str">
        <f t="shared" si="268"/>
        <v>food</v>
      </c>
      <c r="R2327" s="8" t="str">
        <f t="shared" si="269"/>
        <v>small batch</v>
      </c>
      <c r="S2327" s="14">
        <f t="shared" si="266"/>
        <v>42794.022349537037</v>
      </c>
      <c r="T2327" s="14">
        <f t="shared" si="26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64"/>
        <v>7.1999999999999998E-3</v>
      </c>
      <c r="P2328" s="9">
        <f t="shared" si="265"/>
        <v>108</v>
      </c>
      <c r="Q2328" s="8" t="str">
        <f t="shared" si="268"/>
        <v>food</v>
      </c>
      <c r="R2328" s="8" t="str">
        <f t="shared" si="269"/>
        <v>small batch</v>
      </c>
      <c r="S2328" s="14">
        <f t="shared" si="266"/>
        <v>42804.034120370372</v>
      </c>
      <c r="T2328" s="14">
        <f t="shared" si="26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64"/>
        <v>5.2609431428571432</v>
      </c>
      <c r="P2329" s="9">
        <f t="shared" si="265"/>
        <v>54.883162444113267</v>
      </c>
      <c r="Q2329" s="8" t="str">
        <f t="shared" si="268"/>
        <v>food</v>
      </c>
      <c r="R2329" s="8" t="str">
        <f t="shared" si="269"/>
        <v>small batch</v>
      </c>
      <c r="S2329" s="14">
        <f t="shared" si="266"/>
        <v>41842.917129629634</v>
      </c>
      <c r="T2329" s="14">
        <f t="shared" si="26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64"/>
        <v>2.5445000000000002</v>
      </c>
      <c r="P2330" s="9">
        <f t="shared" si="265"/>
        <v>47.383612662942269</v>
      </c>
      <c r="Q2330" s="8" t="str">
        <f t="shared" si="268"/>
        <v>food</v>
      </c>
      <c r="R2330" s="8" t="str">
        <f t="shared" si="269"/>
        <v>small batch</v>
      </c>
      <c r="S2330" s="14">
        <f t="shared" si="266"/>
        <v>42139.781678240746</v>
      </c>
      <c r="T2330" s="14">
        <f t="shared" si="26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64"/>
        <v>1.0591999999999999</v>
      </c>
      <c r="P2331" s="9">
        <f t="shared" si="265"/>
        <v>211.84</v>
      </c>
      <c r="Q2331" s="8" t="str">
        <f t="shared" si="268"/>
        <v>food</v>
      </c>
      <c r="R2331" s="8" t="str">
        <f t="shared" si="269"/>
        <v>small batch</v>
      </c>
      <c r="S2331" s="14">
        <f t="shared" si="266"/>
        <v>41807.624374999999</v>
      </c>
      <c r="T2331" s="14">
        <f t="shared" si="26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64"/>
        <v>1.0242285714285715</v>
      </c>
      <c r="P2332" s="9">
        <f t="shared" si="265"/>
        <v>219.92638036809817</v>
      </c>
      <c r="Q2332" s="8" t="str">
        <f t="shared" si="268"/>
        <v>food</v>
      </c>
      <c r="R2332" s="8" t="str">
        <f t="shared" si="269"/>
        <v>small batch</v>
      </c>
      <c r="S2332" s="14">
        <f t="shared" si="266"/>
        <v>42332.89980324074</v>
      </c>
      <c r="T2332" s="14">
        <f t="shared" si="26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64"/>
        <v>1.4431375</v>
      </c>
      <c r="P2333" s="9">
        <f t="shared" si="265"/>
        <v>40.795406360424032</v>
      </c>
      <c r="Q2333" s="8" t="str">
        <f t="shared" si="268"/>
        <v>food</v>
      </c>
      <c r="R2333" s="8" t="str">
        <f t="shared" si="269"/>
        <v>small batch</v>
      </c>
      <c r="S2333" s="14">
        <f t="shared" si="266"/>
        <v>41839.005671296298</v>
      </c>
      <c r="T2333" s="14">
        <f t="shared" si="26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64"/>
        <v>1.06308</v>
      </c>
      <c r="P2334" s="9">
        <f t="shared" si="265"/>
        <v>75.502840909090907</v>
      </c>
      <c r="Q2334" s="8" t="str">
        <f t="shared" si="268"/>
        <v>food</v>
      </c>
      <c r="R2334" s="8" t="str">
        <f t="shared" si="269"/>
        <v>small batch</v>
      </c>
      <c r="S2334" s="14">
        <f t="shared" si="266"/>
        <v>42011.628136574072</v>
      </c>
      <c r="T2334" s="14">
        <f t="shared" si="26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64"/>
        <v>2.1216666666666666</v>
      </c>
      <c r="P2335" s="9">
        <f t="shared" si="265"/>
        <v>13.542553191489361</v>
      </c>
      <c r="Q2335" s="8" t="str">
        <f t="shared" si="268"/>
        <v>food</v>
      </c>
      <c r="R2335" s="8" t="str">
        <f t="shared" si="269"/>
        <v>small batch</v>
      </c>
      <c r="S2335" s="14">
        <f t="shared" si="266"/>
        <v>41767.650347222225</v>
      </c>
      <c r="T2335" s="14">
        <f t="shared" si="26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64"/>
        <v>1.0195000000000001</v>
      </c>
      <c r="P2336" s="9">
        <f t="shared" si="265"/>
        <v>60.865671641791046</v>
      </c>
      <c r="Q2336" s="8" t="str">
        <f t="shared" si="268"/>
        <v>food</v>
      </c>
      <c r="R2336" s="8" t="str">
        <f t="shared" si="269"/>
        <v>small batch</v>
      </c>
      <c r="S2336" s="14">
        <f t="shared" si="266"/>
        <v>41918.670115740737</v>
      </c>
      <c r="T2336" s="14">
        <f t="shared" si="26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64"/>
        <v>1.0227200000000001</v>
      </c>
      <c r="P2337" s="9">
        <f t="shared" si="265"/>
        <v>115.69230769230769</v>
      </c>
      <c r="Q2337" s="8" t="str">
        <f t="shared" si="268"/>
        <v>food</v>
      </c>
      <c r="R2337" s="8" t="str">
        <f t="shared" si="269"/>
        <v>small batch</v>
      </c>
      <c r="S2337" s="14">
        <f t="shared" si="266"/>
        <v>41771.572256944448</v>
      </c>
      <c r="T2337" s="14">
        <f t="shared" si="26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64"/>
        <v>5.2073254999999996</v>
      </c>
      <c r="P2338" s="9">
        <f t="shared" si="265"/>
        <v>48.104623556581984</v>
      </c>
      <c r="Q2338" s="8" t="str">
        <f t="shared" si="268"/>
        <v>food</v>
      </c>
      <c r="R2338" s="8" t="str">
        <f t="shared" si="269"/>
        <v>small batch</v>
      </c>
      <c r="S2338" s="14">
        <f t="shared" si="266"/>
        <v>41666.924710648149</v>
      </c>
      <c r="T2338" s="14">
        <f t="shared" si="26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64"/>
        <v>1.1065833333333333</v>
      </c>
      <c r="P2339" s="9">
        <f t="shared" si="265"/>
        <v>74.184357541899445</v>
      </c>
      <c r="Q2339" s="8" t="str">
        <f t="shared" si="268"/>
        <v>food</v>
      </c>
      <c r="R2339" s="8" t="str">
        <f t="shared" si="269"/>
        <v>small batch</v>
      </c>
      <c r="S2339" s="14">
        <f t="shared" si="266"/>
        <v>41786.640543981484</v>
      </c>
      <c r="T2339" s="14">
        <f t="shared" si="26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64"/>
        <v>1.0114333333333334</v>
      </c>
      <c r="P2340" s="9">
        <f t="shared" si="265"/>
        <v>123.34552845528455</v>
      </c>
      <c r="Q2340" s="8" t="str">
        <f t="shared" si="268"/>
        <v>food</v>
      </c>
      <c r="R2340" s="8" t="str">
        <f t="shared" si="269"/>
        <v>small batch</v>
      </c>
      <c r="S2340" s="14">
        <f t="shared" si="266"/>
        <v>41789.896805555552</v>
      </c>
      <c r="T2340" s="14">
        <f t="shared" si="26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64"/>
        <v>2.9420799999999998</v>
      </c>
      <c r="P2341" s="9">
        <f t="shared" si="265"/>
        <v>66.623188405797094</v>
      </c>
      <c r="Q2341" s="8" t="str">
        <f t="shared" si="268"/>
        <v>food</v>
      </c>
      <c r="R2341" s="8" t="str">
        <f t="shared" si="269"/>
        <v>small batch</v>
      </c>
      <c r="S2341" s="14">
        <f t="shared" si="266"/>
        <v>42692.79987268518</v>
      </c>
      <c r="T2341" s="14">
        <f t="shared" si="26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64"/>
        <v>1.0577749999999999</v>
      </c>
      <c r="P2342" s="9">
        <f t="shared" si="265"/>
        <v>104.99007444168734</v>
      </c>
      <c r="Q2342" s="8" t="str">
        <f t="shared" si="268"/>
        <v>food</v>
      </c>
      <c r="R2342" s="8" t="str">
        <f t="shared" si="269"/>
        <v>small batch</v>
      </c>
      <c r="S2342" s="14">
        <f t="shared" si="266"/>
        <v>42643.642800925925</v>
      </c>
      <c r="T2342" s="14">
        <f t="shared" si="26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64"/>
        <v>0</v>
      </c>
      <c r="P2343" s="9">
        <f t="shared" si="265"/>
        <v>0</v>
      </c>
      <c r="Q2343" s="8" t="str">
        <f>LEFT(N2343,10)</f>
        <v>technology</v>
      </c>
      <c r="R2343" s="8" t="str">
        <f>RIGHT(N2343,3)</f>
        <v>web</v>
      </c>
      <c r="S2343" s="14">
        <f t="shared" si="266"/>
        <v>42167.813703703709</v>
      </c>
      <c r="T2343" s="14">
        <f t="shared" si="26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64"/>
        <v>0</v>
      </c>
      <c r="P2344" s="9">
        <f t="shared" si="265"/>
        <v>0</v>
      </c>
      <c r="Q2344" s="8" t="str">
        <f t="shared" ref="Q2344:Q2402" si="270">LEFT(N2344,10)</f>
        <v>technology</v>
      </c>
      <c r="R2344" s="8" t="str">
        <f t="shared" ref="R2344:R2402" si="271">RIGHT(N2344,3)</f>
        <v>web</v>
      </c>
      <c r="S2344" s="14">
        <f t="shared" si="266"/>
        <v>41897.702199074076</v>
      </c>
      <c r="T2344" s="14">
        <f t="shared" si="26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64"/>
        <v>0.03</v>
      </c>
      <c r="P2345" s="9">
        <f t="shared" si="265"/>
        <v>300</v>
      </c>
      <c r="Q2345" s="8" t="str">
        <f t="shared" si="270"/>
        <v>technology</v>
      </c>
      <c r="R2345" s="8" t="str">
        <f t="shared" si="271"/>
        <v>web</v>
      </c>
      <c r="S2345" s="14">
        <f t="shared" si="266"/>
        <v>42327.825289351851</v>
      </c>
      <c r="T2345" s="14">
        <f t="shared" si="26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64"/>
        <v>1E-3</v>
      </c>
      <c r="P2346" s="9">
        <f t="shared" si="265"/>
        <v>1</v>
      </c>
      <c r="Q2346" s="8" t="str">
        <f t="shared" si="270"/>
        <v>technology</v>
      </c>
      <c r="R2346" s="8" t="str">
        <f t="shared" si="271"/>
        <v>web</v>
      </c>
      <c r="S2346" s="14">
        <f t="shared" si="266"/>
        <v>42515.727650462963</v>
      </c>
      <c r="T2346" s="14">
        <f t="shared" si="26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64"/>
        <v>0</v>
      </c>
      <c r="P2347" s="9">
        <f t="shared" si="265"/>
        <v>0</v>
      </c>
      <c r="Q2347" s="8" t="str">
        <f t="shared" si="270"/>
        <v>technology</v>
      </c>
      <c r="R2347" s="8" t="str">
        <f t="shared" si="271"/>
        <v>web</v>
      </c>
      <c r="S2347" s="14">
        <f t="shared" si="266"/>
        <v>42060.001805555556</v>
      </c>
      <c r="T2347" s="14">
        <f t="shared" si="26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64"/>
        <v>6.4999999999999997E-4</v>
      </c>
      <c r="P2348" s="9">
        <f t="shared" si="265"/>
        <v>13</v>
      </c>
      <c r="Q2348" s="8" t="str">
        <f t="shared" si="270"/>
        <v>technology</v>
      </c>
      <c r="R2348" s="8" t="str">
        <f t="shared" si="271"/>
        <v>web</v>
      </c>
      <c r="S2348" s="14">
        <f t="shared" si="266"/>
        <v>42615.79896990741</v>
      </c>
      <c r="T2348" s="14">
        <f t="shared" si="26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64"/>
        <v>1.4999999999999999E-2</v>
      </c>
      <c r="P2349" s="9">
        <f t="shared" si="265"/>
        <v>15</v>
      </c>
      <c r="Q2349" s="8" t="str">
        <f t="shared" si="270"/>
        <v>technology</v>
      </c>
      <c r="R2349" s="8" t="str">
        <f t="shared" si="271"/>
        <v>web</v>
      </c>
      <c r="S2349" s="14">
        <f t="shared" si="266"/>
        <v>42577.607361111113</v>
      </c>
      <c r="T2349" s="14">
        <f t="shared" si="26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64"/>
        <v>3.8571428571428572E-3</v>
      </c>
      <c r="P2350" s="9">
        <f t="shared" si="265"/>
        <v>54</v>
      </c>
      <c r="Q2350" s="8" t="str">
        <f t="shared" si="270"/>
        <v>technology</v>
      </c>
      <c r="R2350" s="8" t="str">
        <f t="shared" si="271"/>
        <v>web</v>
      </c>
      <c r="S2350" s="14">
        <f t="shared" si="266"/>
        <v>42360.932152777779</v>
      </c>
      <c r="T2350" s="14">
        <f t="shared" si="26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64"/>
        <v>0</v>
      </c>
      <c r="P2351" s="9">
        <f t="shared" si="265"/>
        <v>0</v>
      </c>
      <c r="Q2351" s="8" t="str">
        <f t="shared" si="270"/>
        <v>technology</v>
      </c>
      <c r="R2351" s="8" t="str">
        <f t="shared" si="271"/>
        <v>web</v>
      </c>
      <c r="S2351" s="14">
        <f t="shared" si="266"/>
        <v>42198.775787037041</v>
      </c>
      <c r="T2351" s="14">
        <f t="shared" si="26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64"/>
        <v>0</v>
      </c>
      <c r="P2352" s="9">
        <f t="shared" si="265"/>
        <v>0</v>
      </c>
      <c r="Q2352" s="8" t="str">
        <f t="shared" si="270"/>
        <v>technology</v>
      </c>
      <c r="R2352" s="8" t="str">
        <f t="shared" si="271"/>
        <v>web</v>
      </c>
      <c r="S2352" s="14">
        <f t="shared" si="266"/>
        <v>42708.842245370368</v>
      </c>
      <c r="T2352" s="14">
        <f t="shared" si="26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64"/>
        <v>5.7142857142857143E-3</v>
      </c>
      <c r="P2353" s="9">
        <f t="shared" si="265"/>
        <v>15.428571428571429</v>
      </c>
      <c r="Q2353" s="8" t="str">
        <f t="shared" si="270"/>
        <v>technology</v>
      </c>
      <c r="R2353" s="8" t="str">
        <f t="shared" si="271"/>
        <v>web</v>
      </c>
      <c r="S2353" s="14">
        <f t="shared" si="266"/>
        <v>42094.101145833338</v>
      </c>
      <c r="T2353" s="14">
        <f t="shared" si="26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64"/>
        <v>0</v>
      </c>
      <c r="P2354" s="9">
        <f t="shared" si="265"/>
        <v>0</v>
      </c>
      <c r="Q2354" s="8" t="str">
        <f t="shared" si="270"/>
        <v>technology</v>
      </c>
      <c r="R2354" s="8" t="str">
        <f t="shared" si="271"/>
        <v>web</v>
      </c>
      <c r="S2354" s="14">
        <f t="shared" si="266"/>
        <v>42101.633703703701</v>
      </c>
      <c r="T2354" s="14">
        <f t="shared" si="26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64"/>
        <v>0</v>
      </c>
      <c r="P2355" s="9">
        <f t="shared" si="265"/>
        <v>0</v>
      </c>
      <c r="Q2355" s="8" t="str">
        <f t="shared" si="270"/>
        <v>technology</v>
      </c>
      <c r="R2355" s="8" t="str">
        <f t="shared" si="271"/>
        <v>web</v>
      </c>
      <c r="S2355" s="14">
        <f t="shared" si="266"/>
        <v>42103.676180555558</v>
      </c>
      <c r="T2355" s="14">
        <f t="shared" si="26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64"/>
        <v>7.1428571428571429E-4</v>
      </c>
      <c r="P2356" s="9">
        <f t="shared" si="265"/>
        <v>25</v>
      </c>
      <c r="Q2356" s="8" t="str">
        <f t="shared" si="270"/>
        <v>technology</v>
      </c>
      <c r="R2356" s="8" t="str">
        <f t="shared" si="271"/>
        <v>web</v>
      </c>
      <c r="S2356" s="14">
        <f t="shared" si="266"/>
        <v>41954.722916666666</v>
      </c>
      <c r="T2356" s="14">
        <f t="shared" si="26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64"/>
        <v>6.875E-3</v>
      </c>
      <c r="P2357" s="9">
        <f t="shared" si="265"/>
        <v>27.5</v>
      </c>
      <c r="Q2357" s="8" t="str">
        <f t="shared" si="270"/>
        <v>technology</v>
      </c>
      <c r="R2357" s="8" t="str">
        <f t="shared" si="271"/>
        <v>web</v>
      </c>
      <c r="S2357" s="14">
        <f t="shared" si="266"/>
        <v>42096.918240740735</v>
      </c>
      <c r="T2357" s="14">
        <f t="shared" si="26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64"/>
        <v>0</v>
      </c>
      <c r="P2358" s="9">
        <f t="shared" si="265"/>
        <v>0</v>
      </c>
      <c r="Q2358" s="8" t="str">
        <f t="shared" si="270"/>
        <v>technology</v>
      </c>
      <c r="R2358" s="8" t="str">
        <f t="shared" si="271"/>
        <v>web</v>
      </c>
      <c r="S2358" s="14">
        <f t="shared" si="266"/>
        <v>42130.78361111111</v>
      </c>
      <c r="T2358" s="14">
        <f t="shared" si="26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64"/>
        <v>0</v>
      </c>
      <c r="P2359" s="9">
        <f t="shared" si="265"/>
        <v>0</v>
      </c>
      <c r="Q2359" s="8" t="str">
        <f t="shared" si="270"/>
        <v>technology</v>
      </c>
      <c r="R2359" s="8" t="str">
        <f t="shared" si="271"/>
        <v>web</v>
      </c>
      <c r="S2359" s="14">
        <f t="shared" si="266"/>
        <v>42264.620115740734</v>
      </c>
      <c r="T2359" s="14">
        <f t="shared" si="26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64"/>
        <v>0</v>
      </c>
      <c r="P2360" s="9">
        <f t="shared" si="265"/>
        <v>0</v>
      </c>
      <c r="Q2360" s="8" t="str">
        <f t="shared" si="270"/>
        <v>technology</v>
      </c>
      <c r="R2360" s="8" t="str">
        <f t="shared" si="271"/>
        <v>web</v>
      </c>
      <c r="S2360" s="14">
        <f t="shared" si="266"/>
        <v>41978.930972222224</v>
      </c>
      <c r="T2360" s="14">
        <f t="shared" si="26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64"/>
        <v>0.14680000000000001</v>
      </c>
      <c r="P2361" s="9">
        <f t="shared" si="265"/>
        <v>367</v>
      </c>
      <c r="Q2361" s="8" t="str">
        <f t="shared" si="270"/>
        <v>technology</v>
      </c>
      <c r="R2361" s="8" t="str">
        <f t="shared" si="271"/>
        <v>web</v>
      </c>
      <c r="S2361" s="14">
        <f t="shared" si="266"/>
        <v>42159.649583333332</v>
      </c>
      <c r="T2361" s="14">
        <f t="shared" si="26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64"/>
        <v>4.0000000000000002E-4</v>
      </c>
      <c r="P2362" s="9">
        <f t="shared" si="265"/>
        <v>2</v>
      </c>
      <c r="Q2362" s="8" t="str">
        <f t="shared" si="270"/>
        <v>technology</v>
      </c>
      <c r="R2362" s="8" t="str">
        <f t="shared" si="271"/>
        <v>web</v>
      </c>
      <c r="S2362" s="14">
        <f t="shared" si="266"/>
        <v>42377.70694444445</v>
      </c>
      <c r="T2362" s="14">
        <f t="shared" si="26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64"/>
        <v>0</v>
      </c>
      <c r="P2363" s="9">
        <f t="shared" si="265"/>
        <v>0</v>
      </c>
      <c r="Q2363" s="8" t="str">
        <f t="shared" si="270"/>
        <v>technology</v>
      </c>
      <c r="R2363" s="8" t="str">
        <f t="shared" si="271"/>
        <v>web</v>
      </c>
      <c r="S2363" s="14">
        <f t="shared" si="266"/>
        <v>42466.858888888892</v>
      </c>
      <c r="T2363" s="14">
        <f t="shared" si="26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64"/>
        <v>0.2857142857142857</v>
      </c>
      <c r="P2364" s="9">
        <f t="shared" si="265"/>
        <v>60</v>
      </c>
      <c r="Q2364" s="8" t="str">
        <f t="shared" si="270"/>
        <v>technology</v>
      </c>
      <c r="R2364" s="8" t="str">
        <f t="shared" si="271"/>
        <v>web</v>
      </c>
      <c r="S2364" s="14">
        <f t="shared" si="266"/>
        <v>41954.688310185185</v>
      </c>
      <c r="T2364" s="14">
        <f t="shared" si="26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64"/>
        <v>0</v>
      </c>
      <c r="P2365" s="9">
        <f t="shared" si="265"/>
        <v>0</v>
      </c>
      <c r="Q2365" s="8" t="str">
        <f t="shared" si="270"/>
        <v>technology</v>
      </c>
      <c r="R2365" s="8" t="str">
        <f t="shared" si="271"/>
        <v>web</v>
      </c>
      <c r="S2365" s="14">
        <f t="shared" si="266"/>
        <v>42322.011574074073</v>
      </c>
      <c r="T2365" s="14">
        <f t="shared" si="26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64"/>
        <v>0</v>
      </c>
      <c r="P2366" s="9">
        <f t="shared" si="265"/>
        <v>0</v>
      </c>
      <c r="Q2366" s="8" t="str">
        <f t="shared" si="270"/>
        <v>technology</v>
      </c>
      <c r="R2366" s="8" t="str">
        <f t="shared" si="271"/>
        <v>web</v>
      </c>
      <c r="S2366" s="14">
        <f t="shared" si="266"/>
        <v>42248.934675925921</v>
      </c>
      <c r="T2366" s="14">
        <f t="shared" si="26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64"/>
        <v>0</v>
      </c>
      <c r="P2367" s="9">
        <f t="shared" si="265"/>
        <v>0</v>
      </c>
      <c r="Q2367" s="8" t="str">
        <f t="shared" si="270"/>
        <v>technology</v>
      </c>
      <c r="R2367" s="8" t="str">
        <f t="shared" si="271"/>
        <v>web</v>
      </c>
      <c r="S2367" s="14">
        <f t="shared" si="266"/>
        <v>42346.736400462964</v>
      </c>
      <c r="T2367" s="14">
        <f t="shared" si="26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64"/>
        <v>0.1052</v>
      </c>
      <c r="P2368" s="9">
        <f t="shared" si="265"/>
        <v>97.407407407407405</v>
      </c>
      <c r="Q2368" s="8" t="str">
        <f t="shared" si="270"/>
        <v>technology</v>
      </c>
      <c r="R2368" s="8" t="str">
        <f t="shared" si="271"/>
        <v>web</v>
      </c>
      <c r="S2368" s="14">
        <f t="shared" si="266"/>
        <v>42268.531631944439</v>
      </c>
      <c r="T2368" s="14">
        <f t="shared" si="26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64"/>
        <v>1.34E-2</v>
      </c>
      <c r="P2369" s="9">
        <f t="shared" si="265"/>
        <v>47.857142857142854</v>
      </c>
      <c r="Q2369" s="8" t="str">
        <f t="shared" si="270"/>
        <v>technology</v>
      </c>
      <c r="R2369" s="8" t="str">
        <f t="shared" si="271"/>
        <v>web</v>
      </c>
      <c r="S2369" s="14">
        <f t="shared" si="266"/>
        <v>42425.970092592594</v>
      </c>
      <c r="T2369" s="14">
        <f t="shared" si="26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64"/>
        <v>2.5000000000000001E-3</v>
      </c>
      <c r="P2370" s="9">
        <f t="shared" si="265"/>
        <v>50</v>
      </c>
      <c r="Q2370" s="8" t="str">
        <f t="shared" si="270"/>
        <v>technology</v>
      </c>
      <c r="R2370" s="8" t="str">
        <f t="shared" si="271"/>
        <v>web</v>
      </c>
      <c r="S2370" s="14">
        <f t="shared" si="266"/>
        <v>42063.721817129626</v>
      </c>
      <c r="T2370" s="14">
        <f t="shared" si="26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72">E2371/D2371</f>
        <v>0</v>
      </c>
      <c r="P2371" s="9">
        <f t="shared" ref="P2371:P2434" si="273">IFERROR(E2371/L2371, 0)</f>
        <v>0</v>
      </c>
      <c r="Q2371" s="8" t="str">
        <f t="shared" si="270"/>
        <v>technology</v>
      </c>
      <c r="R2371" s="8" t="str">
        <f t="shared" si="271"/>
        <v>web</v>
      </c>
      <c r="S2371" s="14">
        <f t="shared" ref="S2371:S2434" si="274">(((J2371/60)/60)/24)+DATE(1970,1,1)</f>
        <v>42380.812627314815</v>
      </c>
      <c r="T2371" s="14">
        <f t="shared" ref="T2371:T2434" si="27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72"/>
        <v>3.2799999999999999E-3</v>
      </c>
      <c r="P2372" s="9">
        <f t="shared" si="273"/>
        <v>20.5</v>
      </c>
      <c r="Q2372" s="8" t="str">
        <f t="shared" si="270"/>
        <v>technology</v>
      </c>
      <c r="R2372" s="8" t="str">
        <f t="shared" si="271"/>
        <v>web</v>
      </c>
      <c r="S2372" s="14">
        <f t="shared" si="274"/>
        <v>41961.18913194444</v>
      </c>
      <c r="T2372" s="14">
        <f t="shared" si="27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72"/>
        <v>0</v>
      </c>
      <c r="P2373" s="9">
        <f t="shared" si="273"/>
        <v>0</v>
      </c>
      <c r="Q2373" s="8" t="str">
        <f t="shared" si="270"/>
        <v>technology</v>
      </c>
      <c r="R2373" s="8" t="str">
        <f t="shared" si="271"/>
        <v>web</v>
      </c>
      <c r="S2373" s="14">
        <f t="shared" si="274"/>
        <v>42150.777731481481</v>
      </c>
      <c r="T2373" s="14">
        <f t="shared" si="27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72"/>
        <v>3.272727272727273E-2</v>
      </c>
      <c r="P2374" s="9">
        <f t="shared" si="273"/>
        <v>30</v>
      </c>
      <c r="Q2374" s="8" t="str">
        <f t="shared" si="270"/>
        <v>technology</v>
      </c>
      <c r="R2374" s="8" t="str">
        <f t="shared" si="271"/>
        <v>web</v>
      </c>
      <c r="S2374" s="14">
        <f t="shared" si="274"/>
        <v>42088.069108796291</v>
      </c>
      <c r="T2374" s="14">
        <f t="shared" si="27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72"/>
        <v>5.8823529411764708E-5</v>
      </c>
      <c r="P2375" s="9">
        <f t="shared" si="273"/>
        <v>50</v>
      </c>
      <c r="Q2375" s="8" t="str">
        <f t="shared" si="270"/>
        <v>technology</v>
      </c>
      <c r="R2375" s="8" t="str">
        <f t="shared" si="271"/>
        <v>web</v>
      </c>
      <c r="S2375" s="14">
        <f t="shared" si="274"/>
        <v>42215.662314814821</v>
      </c>
      <c r="T2375" s="14">
        <f t="shared" si="27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72"/>
        <v>4.5454545454545455E-4</v>
      </c>
      <c r="P2376" s="9">
        <f t="shared" si="273"/>
        <v>10</v>
      </c>
      <c r="Q2376" s="8" t="str">
        <f t="shared" si="270"/>
        <v>technology</v>
      </c>
      <c r="R2376" s="8" t="str">
        <f t="shared" si="271"/>
        <v>web</v>
      </c>
      <c r="S2376" s="14">
        <f t="shared" si="274"/>
        <v>42017.843287037031</v>
      </c>
      <c r="T2376" s="14">
        <f t="shared" si="27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72"/>
        <v>0</v>
      </c>
      <c r="P2377" s="9">
        <f t="shared" si="273"/>
        <v>0</v>
      </c>
      <c r="Q2377" s="8" t="str">
        <f t="shared" si="270"/>
        <v>technology</v>
      </c>
      <c r="R2377" s="8" t="str">
        <f t="shared" si="271"/>
        <v>web</v>
      </c>
      <c r="S2377" s="14">
        <f t="shared" si="274"/>
        <v>42592.836076388892</v>
      </c>
      <c r="T2377" s="14">
        <f t="shared" si="27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72"/>
        <v>0.10877666666666666</v>
      </c>
      <c r="P2378" s="9">
        <f t="shared" si="273"/>
        <v>81.582499999999996</v>
      </c>
      <c r="Q2378" s="8" t="str">
        <f t="shared" si="270"/>
        <v>technology</v>
      </c>
      <c r="R2378" s="8" t="str">
        <f t="shared" si="271"/>
        <v>web</v>
      </c>
      <c r="S2378" s="14">
        <f t="shared" si="274"/>
        <v>42318.925532407404</v>
      </c>
      <c r="T2378" s="14">
        <f t="shared" si="27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72"/>
        <v>0</v>
      </c>
      <c r="P2379" s="9">
        <f t="shared" si="273"/>
        <v>0</v>
      </c>
      <c r="Q2379" s="8" t="str">
        <f t="shared" si="270"/>
        <v>technology</v>
      </c>
      <c r="R2379" s="8" t="str">
        <f t="shared" si="271"/>
        <v>web</v>
      </c>
      <c r="S2379" s="14">
        <f t="shared" si="274"/>
        <v>42669.870173611111</v>
      </c>
      <c r="T2379" s="14">
        <f t="shared" si="27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72"/>
        <v>0</v>
      </c>
      <c r="P2380" s="9">
        <f t="shared" si="273"/>
        <v>0</v>
      </c>
      <c r="Q2380" s="8" t="str">
        <f t="shared" si="270"/>
        <v>technology</v>
      </c>
      <c r="R2380" s="8" t="str">
        <f t="shared" si="271"/>
        <v>web</v>
      </c>
      <c r="S2380" s="14">
        <f t="shared" si="274"/>
        <v>42213.013078703705</v>
      </c>
      <c r="T2380" s="14">
        <f t="shared" si="27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72"/>
        <v>0</v>
      </c>
      <c r="P2381" s="9">
        <f t="shared" si="273"/>
        <v>0</v>
      </c>
      <c r="Q2381" s="8" t="str">
        <f t="shared" si="270"/>
        <v>technology</v>
      </c>
      <c r="R2381" s="8" t="str">
        <f t="shared" si="271"/>
        <v>web</v>
      </c>
      <c r="S2381" s="14">
        <f t="shared" si="274"/>
        <v>42237.016388888893</v>
      </c>
      <c r="T2381" s="14">
        <f t="shared" si="27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72"/>
        <v>3.6666666666666666E-3</v>
      </c>
      <c r="P2382" s="9">
        <f t="shared" si="273"/>
        <v>18.333333333333332</v>
      </c>
      <c r="Q2382" s="8" t="str">
        <f t="shared" si="270"/>
        <v>technology</v>
      </c>
      <c r="R2382" s="8" t="str">
        <f t="shared" si="271"/>
        <v>web</v>
      </c>
      <c r="S2382" s="14">
        <f t="shared" si="274"/>
        <v>42248.793310185181</v>
      </c>
      <c r="T2382" s="14">
        <f t="shared" si="27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72"/>
        <v>1.8193398957730169E-2</v>
      </c>
      <c r="P2383" s="9">
        <f t="shared" si="273"/>
        <v>224.42857142857142</v>
      </c>
      <c r="Q2383" s="8" t="str">
        <f t="shared" si="270"/>
        <v>technology</v>
      </c>
      <c r="R2383" s="8" t="str">
        <f t="shared" si="271"/>
        <v>web</v>
      </c>
      <c r="S2383" s="14">
        <f t="shared" si="274"/>
        <v>42074.935740740737</v>
      </c>
      <c r="T2383" s="14">
        <f t="shared" si="27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72"/>
        <v>2.5000000000000001E-2</v>
      </c>
      <c r="P2384" s="9">
        <f t="shared" si="273"/>
        <v>37.5</v>
      </c>
      <c r="Q2384" s="8" t="str">
        <f t="shared" si="270"/>
        <v>technology</v>
      </c>
      <c r="R2384" s="8" t="str">
        <f t="shared" si="271"/>
        <v>web</v>
      </c>
      <c r="S2384" s="14">
        <f t="shared" si="274"/>
        <v>42195.187534722223</v>
      </c>
      <c r="T2384" s="14">
        <f t="shared" si="27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72"/>
        <v>4.3499999999999997E-2</v>
      </c>
      <c r="P2385" s="9">
        <f t="shared" si="273"/>
        <v>145</v>
      </c>
      <c r="Q2385" s="8" t="str">
        <f t="shared" si="270"/>
        <v>technology</v>
      </c>
      <c r="R2385" s="8" t="str">
        <f t="shared" si="271"/>
        <v>web</v>
      </c>
      <c r="S2385" s="14">
        <f t="shared" si="274"/>
        <v>42027.056793981479</v>
      </c>
      <c r="T2385" s="14">
        <f t="shared" si="27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72"/>
        <v>8.0000000000000002E-3</v>
      </c>
      <c r="P2386" s="9">
        <f t="shared" si="273"/>
        <v>1</v>
      </c>
      <c r="Q2386" s="8" t="str">
        <f t="shared" si="270"/>
        <v>technology</v>
      </c>
      <c r="R2386" s="8" t="str">
        <f t="shared" si="271"/>
        <v>web</v>
      </c>
      <c r="S2386" s="14">
        <f t="shared" si="274"/>
        <v>41927.067627314813</v>
      </c>
      <c r="T2386" s="14">
        <f t="shared" si="27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72"/>
        <v>1.2123076923076924E-2</v>
      </c>
      <c r="P2387" s="9">
        <f t="shared" si="273"/>
        <v>112.57142857142857</v>
      </c>
      <c r="Q2387" s="8" t="str">
        <f t="shared" si="270"/>
        <v>technology</v>
      </c>
      <c r="R2387" s="8" t="str">
        <f t="shared" si="271"/>
        <v>web</v>
      </c>
      <c r="S2387" s="14">
        <f t="shared" si="274"/>
        <v>42191.70175925926</v>
      </c>
      <c r="T2387" s="14">
        <f t="shared" si="27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72"/>
        <v>0</v>
      </c>
      <c r="P2388" s="9">
        <f t="shared" si="273"/>
        <v>0</v>
      </c>
      <c r="Q2388" s="8" t="str">
        <f t="shared" si="270"/>
        <v>technology</v>
      </c>
      <c r="R2388" s="8" t="str">
        <f t="shared" si="271"/>
        <v>web</v>
      </c>
      <c r="S2388" s="14">
        <f t="shared" si="274"/>
        <v>41954.838240740741</v>
      </c>
      <c r="T2388" s="14">
        <f t="shared" si="27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72"/>
        <v>6.8399999999999997E-3</v>
      </c>
      <c r="P2389" s="9">
        <f t="shared" si="273"/>
        <v>342</v>
      </c>
      <c r="Q2389" s="8" t="str">
        <f t="shared" si="270"/>
        <v>technology</v>
      </c>
      <c r="R2389" s="8" t="str">
        <f t="shared" si="271"/>
        <v>web</v>
      </c>
      <c r="S2389" s="14">
        <f t="shared" si="274"/>
        <v>42528.626620370371</v>
      </c>
      <c r="T2389" s="14">
        <f t="shared" si="27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72"/>
        <v>1.2513513513513513E-2</v>
      </c>
      <c r="P2390" s="9">
        <f t="shared" si="273"/>
        <v>57.875</v>
      </c>
      <c r="Q2390" s="8" t="str">
        <f t="shared" si="270"/>
        <v>technology</v>
      </c>
      <c r="R2390" s="8" t="str">
        <f t="shared" si="271"/>
        <v>web</v>
      </c>
      <c r="S2390" s="14">
        <f t="shared" si="274"/>
        <v>41989.853692129633</v>
      </c>
      <c r="T2390" s="14">
        <f t="shared" si="27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72"/>
        <v>1.8749999999999999E-3</v>
      </c>
      <c r="P2391" s="9">
        <f t="shared" si="273"/>
        <v>30</v>
      </c>
      <c r="Q2391" s="8" t="str">
        <f t="shared" si="270"/>
        <v>technology</v>
      </c>
      <c r="R2391" s="8" t="str">
        <f t="shared" si="271"/>
        <v>web</v>
      </c>
      <c r="S2391" s="14">
        <f t="shared" si="274"/>
        <v>42179.653379629628</v>
      </c>
      <c r="T2391" s="14">
        <f t="shared" si="27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72"/>
        <v>0</v>
      </c>
      <c r="P2392" s="9">
        <f t="shared" si="273"/>
        <v>0</v>
      </c>
      <c r="Q2392" s="8" t="str">
        <f t="shared" si="270"/>
        <v>technology</v>
      </c>
      <c r="R2392" s="8" t="str">
        <f t="shared" si="271"/>
        <v>web</v>
      </c>
      <c r="S2392" s="14">
        <f t="shared" si="274"/>
        <v>41968.262314814812</v>
      </c>
      <c r="T2392" s="14">
        <f t="shared" si="27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72"/>
        <v>1.25E-3</v>
      </c>
      <c r="P2393" s="9">
        <f t="shared" si="273"/>
        <v>25</v>
      </c>
      <c r="Q2393" s="8" t="str">
        <f t="shared" si="270"/>
        <v>technology</v>
      </c>
      <c r="R2393" s="8" t="str">
        <f t="shared" si="271"/>
        <v>web</v>
      </c>
      <c r="S2393" s="14">
        <f t="shared" si="274"/>
        <v>42064.794490740736</v>
      </c>
      <c r="T2393" s="14">
        <f t="shared" si="27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72"/>
        <v>0</v>
      </c>
      <c r="P2394" s="9">
        <f t="shared" si="273"/>
        <v>0</v>
      </c>
      <c r="Q2394" s="8" t="str">
        <f t="shared" si="270"/>
        <v>technology</v>
      </c>
      <c r="R2394" s="8" t="str">
        <f t="shared" si="271"/>
        <v>web</v>
      </c>
      <c r="S2394" s="14">
        <f t="shared" si="274"/>
        <v>42276.120636574073</v>
      </c>
      <c r="T2394" s="14">
        <f t="shared" si="27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72"/>
        <v>5.0000000000000001E-4</v>
      </c>
      <c r="P2395" s="9">
        <f t="shared" si="273"/>
        <v>50</v>
      </c>
      <c r="Q2395" s="8" t="str">
        <f t="shared" si="270"/>
        <v>technology</v>
      </c>
      <c r="R2395" s="8" t="str">
        <f t="shared" si="271"/>
        <v>web</v>
      </c>
      <c r="S2395" s="14">
        <f t="shared" si="274"/>
        <v>42194.648344907408</v>
      </c>
      <c r="T2395" s="14">
        <f t="shared" si="27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72"/>
        <v>5.9999999999999995E-4</v>
      </c>
      <c r="P2396" s="9">
        <f t="shared" si="273"/>
        <v>1.5</v>
      </c>
      <c r="Q2396" s="8" t="str">
        <f t="shared" si="270"/>
        <v>technology</v>
      </c>
      <c r="R2396" s="8" t="str">
        <f t="shared" si="271"/>
        <v>web</v>
      </c>
      <c r="S2396" s="14">
        <f t="shared" si="274"/>
        <v>42031.362187499995</v>
      </c>
      <c r="T2396" s="14">
        <f t="shared" si="27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72"/>
        <v>0</v>
      </c>
      <c r="P2397" s="9">
        <f t="shared" si="273"/>
        <v>0</v>
      </c>
      <c r="Q2397" s="8" t="str">
        <f t="shared" si="270"/>
        <v>technology</v>
      </c>
      <c r="R2397" s="8" t="str">
        <f t="shared" si="271"/>
        <v>web</v>
      </c>
      <c r="S2397" s="14">
        <f t="shared" si="274"/>
        <v>42717.121377314819</v>
      </c>
      <c r="T2397" s="14">
        <f t="shared" si="27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72"/>
        <v>2E-3</v>
      </c>
      <c r="P2398" s="9">
        <f t="shared" si="273"/>
        <v>10</v>
      </c>
      <c r="Q2398" s="8" t="str">
        <f t="shared" si="270"/>
        <v>technology</v>
      </c>
      <c r="R2398" s="8" t="str">
        <f t="shared" si="271"/>
        <v>web</v>
      </c>
      <c r="S2398" s="14">
        <f t="shared" si="274"/>
        <v>42262.849050925928</v>
      </c>
      <c r="T2398" s="14">
        <f t="shared" si="27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72"/>
        <v>0</v>
      </c>
      <c r="P2399" s="9">
        <f t="shared" si="273"/>
        <v>0</v>
      </c>
      <c r="Q2399" s="8" t="str">
        <f t="shared" si="270"/>
        <v>technology</v>
      </c>
      <c r="R2399" s="8" t="str">
        <f t="shared" si="271"/>
        <v>web</v>
      </c>
      <c r="S2399" s="14">
        <f t="shared" si="274"/>
        <v>41976.88490740741</v>
      </c>
      <c r="T2399" s="14">
        <f t="shared" si="27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72"/>
        <v>0</v>
      </c>
      <c r="P2400" s="9">
        <f t="shared" si="273"/>
        <v>0</v>
      </c>
      <c r="Q2400" s="8" t="str">
        <f t="shared" si="270"/>
        <v>technology</v>
      </c>
      <c r="R2400" s="8" t="str">
        <f t="shared" si="271"/>
        <v>web</v>
      </c>
      <c r="S2400" s="14">
        <f t="shared" si="274"/>
        <v>42157.916481481487</v>
      </c>
      <c r="T2400" s="14">
        <f t="shared" si="27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72"/>
        <v>0</v>
      </c>
      <c r="P2401" s="9">
        <f t="shared" si="273"/>
        <v>0</v>
      </c>
      <c r="Q2401" s="8" t="str">
        <f t="shared" si="270"/>
        <v>technology</v>
      </c>
      <c r="R2401" s="8" t="str">
        <f t="shared" si="271"/>
        <v>web</v>
      </c>
      <c r="S2401" s="14">
        <f t="shared" si="274"/>
        <v>41956.853078703702</v>
      </c>
      <c r="T2401" s="14">
        <f t="shared" si="27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72"/>
        <v>0</v>
      </c>
      <c r="P2402" s="9">
        <f t="shared" si="273"/>
        <v>0</v>
      </c>
      <c r="Q2402" s="8" t="str">
        <f t="shared" si="270"/>
        <v>technology</v>
      </c>
      <c r="R2402" s="8" t="str">
        <f t="shared" si="271"/>
        <v>web</v>
      </c>
      <c r="S2402" s="14">
        <f t="shared" si="274"/>
        <v>42444.268101851849</v>
      </c>
      <c r="T2402" s="14">
        <f t="shared" si="27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72"/>
        <v>7.1785714285714283E-3</v>
      </c>
      <c r="P2403" s="9">
        <f t="shared" si="273"/>
        <v>22.333333333333332</v>
      </c>
      <c r="Q2403" s="8" t="str">
        <f>LEFT(N2403,4)</f>
        <v>food</v>
      </c>
      <c r="R2403" s="8" t="str">
        <f>RIGHT(N2403,11)</f>
        <v>food trucks</v>
      </c>
      <c r="S2403" s="14">
        <f t="shared" si="274"/>
        <v>42374.822870370372</v>
      </c>
      <c r="T2403" s="14">
        <f t="shared" si="27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72"/>
        <v>4.3333333333333331E-3</v>
      </c>
      <c r="P2404" s="9">
        <f t="shared" si="273"/>
        <v>52</v>
      </c>
      <c r="Q2404" s="8" t="str">
        <f t="shared" ref="Q2404:Q2462" si="276">LEFT(N2404,4)</f>
        <v>food</v>
      </c>
      <c r="R2404" s="8" t="str">
        <f t="shared" ref="R2404:R2442" si="277">RIGHT(N2404,11)</f>
        <v>food trucks</v>
      </c>
      <c r="S2404" s="14">
        <f t="shared" si="274"/>
        <v>42107.679756944446</v>
      </c>
      <c r="T2404" s="14">
        <f t="shared" si="27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72"/>
        <v>0.16833333333333333</v>
      </c>
      <c r="P2405" s="9">
        <f t="shared" si="273"/>
        <v>16.833333333333332</v>
      </c>
      <c r="Q2405" s="8" t="str">
        <f t="shared" si="276"/>
        <v>food</v>
      </c>
      <c r="R2405" s="8" t="str">
        <f t="shared" si="277"/>
        <v>food trucks</v>
      </c>
      <c r="S2405" s="14">
        <f t="shared" si="274"/>
        <v>42399.882615740738</v>
      </c>
      <c r="T2405" s="14">
        <f t="shared" si="27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72"/>
        <v>0</v>
      </c>
      <c r="P2406" s="9">
        <f t="shared" si="273"/>
        <v>0</v>
      </c>
      <c r="Q2406" s="8" t="str">
        <f t="shared" si="276"/>
        <v>food</v>
      </c>
      <c r="R2406" s="8" t="str">
        <f t="shared" si="277"/>
        <v>food trucks</v>
      </c>
      <c r="S2406" s="14">
        <f t="shared" si="274"/>
        <v>42342.03943287037</v>
      </c>
      <c r="T2406" s="14">
        <f t="shared" si="27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72"/>
        <v>0.22520000000000001</v>
      </c>
      <c r="P2407" s="9">
        <f t="shared" si="273"/>
        <v>56.3</v>
      </c>
      <c r="Q2407" s="8" t="str">
        <f t="shared" si="276"/>
        <v>food</v>
      </c>
      <c r="R2407" s="8" t="str">
        <f t="shared" si="277"/>
        <v>food trucks</v>
      </c>
      <c r="S2407" s="14">
        <f t="shared" si="274"/>
        <v>42595.585358796292</v>
      </c>
      <c r="T2407" s="14">
        <f t="shared" si="27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72"/>
        <v>0.41384615384615386</v>
      </c>
      <c r="P2408" s="9">
        <f t="shared" si="273"/>
        <v>84.0625</v>
      </c>
      <c r="Q2408" s="8" t="str">
        <f t="shared" si="276"/>
        <v>food</v>
      </c>
      <c r="R2408" s="8" t="str">
        <f t="shared" si="277"/>
        <v>food trucks</v>
      </c>
      <c r="S2408" s="14">
        <f t="shared" si="274"/>
        <v>41983.110995370371</v>
      </c>
      <c r="T2408" s="14">
        <f t="shared" si="27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72"/>
        <v>0.25259090909090909</v>
      </c>
      <c r="P2409" s="9">
        <f t="shared" si="273"/>
        <v>168.39393939393941</v>
      </c>
      <c r="Q2409" s="8" t="str">
        <f t="shared" si="276"/>
        <v>food</v>
      </c>
      <c r="R2409" s="8" t="str">
        <f t="shared" si="277"/>
        <v>food trucks</v>
      </c>
      <c r="S2409" s="14">
        <f t="shared" si="274"/>
        <v>42082.575555555552</v>
      </c>
      <c r="T2409" s="14">
        <f t="shared" si="27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72"/>
        <v>2E-3</v>
      </c>
      <c r="P2410" s="9">
        <f t="shared" si="273"/>
        <v>15</v>
      </c>
      <c r="Q2410" s="8" t="str">
        <f t="shared" si="276"/>
        <v>food</v>
      </c>
      <c r="R2410" s="8" t="str">
        <f t="shared" si="277"/>
        <v>food trucks</v>
      </c>
      <c r="S2410" s="14">
        <f t="shared" si="274"/>
        <v>41919.140706018516</v>
      </c>
      <c r="T2410" s="14">
        <f t="shared" si="27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72"/>
        <v>1.84E-2</v>
      </c>
      <c r="P2411" s="9">
        <f t="shared" si="273"/>
        <v>76.666666666666671</v>
      </c>
      <c r="Q2411" s="8" t="str">
        <f t="shared" si="276"/>
        <v>food</v>
      </c>
      <c r="R2411" s="8" t="str">
        <f t="shared" si="277"/>
        <v>food trucks</v>
      </c>
      <c r="S2411" s="14">
        <f t="shared" si="274"/>
        <v>42204.875868055555</v>
      </c>
      <c r="T2411" s="14">
        <f t="shared" si="27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72"/>
        <v>0</v>
      </c>
      <c r="P2412" s="9">
        <f t="shared" si="273"/>
        <v>0</v>
      </c>
      <c r="Q2412" s="8" t="str">
        <f t="shared" si="276"/>
        <v>food</v>
      </c>
      <c r="R2412" s="8" t="str">
        <f t="shared" si="277"/>
        <v>food trucks</v>
      </c>
      <c r="S2412" s="14">
        <f t="shared" si="274"/>
        <v>42224.408275462964</v>
      </c>
      <c r="T2412" s="14">
        <f t="shared" si="27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72"/>
        <v>6.0400000000000002E-3</v>
      </c>
      <c r="P2413" s="9">
        <f t="shared" si="273"/>
        <v>50.333333333333336</v>
      </c>
      <c r="Q2413" s="8" t="str">
        <f t="shared" si="276"/>
        <v>food</v>
      </c>
      <c r="R2413" s="8" t="str">
        <f t="shared" si="277"/>
        <v>food trucks</v>
      </c>
      <c r="S2413" s="14">
        <f t="shared" si="274"/>
        <v>42211.732430555552</v>
      </c>
      <c r="T2413" s="14">
        <f t="shared" si="27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72"/>
        <v>0</v>
      </c>
      <c r="P2414" s="9">
        <f t="shared" si="273"/>
        <v>0</v>
      </c>
      <c r="Q2414" s="8" t="str">
        <f t="shared" si="276"/>
        <v>food</v>
      </c>
      <c r="R2414" s="8" t="str">
        <f t="shared" si="277"/>
        <v>food trucks</v>
      </c>
      <c r="S2414" s="14">
        <f t="shared" si="274"/>
        <v>42655.736956018518</v>
      </c>
      <c r="T2414" s="14">
        <f t="shared" si="27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72"/>
        <v>8.3333333333333332E-3</v>
      </c>
      <c r="P2415" s="9">
        <f t="shared" si="273"/>
        <v>8.3333333333333339</v>
      </c>
      <c r="Q2415" s="8" t="str">
        <f t="shared" si="276"/>
        <v>food</v>
      </c>
      <c r="R2415" s="8" t="str">
        <f t="shared" si="277"/>
        <v>food trucks</v>
      </c>
      <c r="S2415" s="14">
        <f t="shared" si="274"/>
        <v>41760.10974537037</v>
      </c>
      <c r="T2415" s="14">
        <f t="shared" si="27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72"/>
        <v>3.0666666666666665E-2</v>
      </c>
      <c r="P2416" s="9">
        <f t="shared" si="273"/>
        <v>35.384615384615387</v>
      </c>
      <c r="Q2416" s="8" t="str">
        <f t="shared" si="276"/>
        <v>food</v>
      </c>
      <c r="R2416" s="8" t="str">
        <f t="shared" si="277"/>
        <v>food trucks</v>
      </c>
      <c r="S2416" s="14">
        <f t="shared" si="274"/>
        <v>42198.695138888885</v>
      </c>
      <c r="T2416" s="14">
        <f t="shared" si="27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72"/>
        <v>5.5833333333333334E-3</v>
      </c>
      <c r="P2417" s="9">
        <f t="shared" si="273"/>
        <v>55.833333333333336</v>
      </c>
      <c r="Q2417" s="8" t="str">
        <f t="shared" si="276"/>
        <v>food</v>
      </c>
      <c r="R2417" s="8" t="str">
        <f t="shared" si="277"/>
        <v>food trucks</v>
      </c>
      <c r="S2417" s="14">
        <f t="shared" si="274"/>
        <v>42536.862800925926</v>
      </c>
      <c r="T2417" s="14">
        <f t="shared" si="27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72"/>
        <v>2.5000000000000001E-4</v>
      </c>
      <c r="P2418" s="9">
        <f t="shared" si="273"/>
        <v>5</v>
      </c>
      <c r="Q2418" s="8" t="str">
        <f t="shared" si="276"/>
        <v>food</v>
      </c>
      <c r="R2418" s="8" t="str">
        <f t="shared" si="277"/>
        <v>food trucks</v>
      </c>
      <c r="S2418" s="14">
        <f t="shared" si="274"/>
        <v>42019.737766203703</v>
      </c>
      <c r="T2418" s="14">
        <f t="shared" si="27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72"/>
        <v>0</v>
      </c>
      <c r="P2419" s="9">
        <f t="shared" si="273"/>
        <v>0</v>
      </c>
      <c r="Q2419" s="8" t="str">
        <f t="shared" si="276"/>
        <v>food</v>
      </c>
      <c r="R2419" s="8" t="str">
        <f t="shared" si="277"/>
        <v>food trucks</v>
      </c>
      <c r="S2419" s="14">
        <f t="shared" si="274"/>
        <v>41831.884108796294</v>
      </c>
      <c r="T2419" s="14">
        <f t="shared" si="27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72"/>
        <v>2.0000000000000001E-4</v>
      </c>
      <c r="P2420" s="9">
        <f t="shared" si="273"/>
        <v>1</v>
      </c>
      <c r="Q2420" s="8" t="str">
        <f t="shared" si="276"/>
        <v>food</v>
      </c>
      <c r="R2420" s="8" t="str">
        <f t="shared" si="277"/>
        <v>food trucks</v>
      </c>
      <c r="S2420" s="14">
        <f t="shared" si="274"/>
        <v>42027.856990740736</v>
      </c>
      <c r="T2420" s="14">
        <f t="shared" si="27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72"/>
        <v>0</v>
      </c>
      <c r="P2421" s="9">
        <f t="shared" si="273"/>
        <v>0</v>
      </c>
      <c r="Q2421" s="8" t="str">
        <f t="shared" si="276"/>
        <v>food</v>
      </c>
      <c r="R2421" s="8" t="str">
        <f t="shared" si="277"/>
        <v>food trucks</v>
      </c>
      <c r="S2421" s="14">
        <f t="shared" si="274"/>
        <v>41993.738298611104</v>
      </c>
      <c r="T2421" s="14">
        <f t="shared" si="27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72"/>
        <v>0.14825133372851215</v>
      </c>
      <c r="P2422" s="9">
        <f t="shared" si="273"/>
        <v>69.472222222222229</v>
      </c>
      <c r="Q2422" s="8" t="str">
        <f t="shared" si="276"/>
        <v>food</v>
      </c>
      <c r="R2422" s="8" t="str">
        <f t="shared" si="277"/>
        <v>food trucks</v>
      </c>
      <c r="S2422" s="14">
        <f t="shared" si="274"/>
        <v>41893.028877314813</v>
      </c>
      <c r="T2422" s="14">
        <f t="shared" si="27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72"/>
        <v>1.6666666666666666E-4</v>
      </c>
      <c r="P2423" s="9">
        <f t="shared" si="273"/>
        <v>1</v>
      </c>
      <c r="Q2423" s="8" t="str">
        <f t="shared" si="276"/>
        <v>food</v>
      </c>
      <c r="R2423" s="8" t="str">
        <f t="shared" si="277"/>
        <v>food trucks</v>
      </c>
      <c r="S2423" s="14">
        <f t="shared" si="274"/>
        <v>42026.687453703707</v>
      </c>
      <c r="T2423" s="14">
        <f t="shared" si="27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72"/>
        <v>2E-3</v>
      </c>
      <c r="P2424" s="9">
        <f t="shared" si="273"/>
        <v>1</v>
      </c>
      <c r="Q2424" s="8" t="str">
        <f t="shared" si="276"/>
        <v>food</v>
      </c>
      <c r="R2424" s="8" t="str">
        <f t="shared" si="277"/>
        <v>food trucks</v>
      </c>
      <c r="S2424" s="14">
        <f t="shared" si="274"/>
        <v>42044.724953703699</v>
      </c>
      <c r="T2424" s="14">
        <f t="shared" si="27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72"/>
        <v>1.3333333333333334E-4</v>
      </c>
      <c r="P2425" s="9">
        <f t="shared" si="273"/>
        <v>8</v>
      </c>
      <c r="Q2425" s="8" t="str">
        <f t="shared" si="276"/>
        <v>food</v>
      </c>
      <c r="R2425" s="8" t="str">
        <f t="shared" si="277"/>
        <v>food trucks</v>
      </c>
      <c r="S2425" s="14">
        <f t="shared" si="274"/>
        <v>41974.704745370371</v>
      </c>
      <c r="T2425" s="14">
        <f t="shared" si="27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72"/>
        <v>1.24E-2</v>
      </c>
      <c r="P2426" s="9">
        <f t="shared" si="273"/>
        <v>34.444444444444443</v>
      </c>
      <c r="Q2426" s="8" t="str">
        <f t="shared" si="276"/>
        <v>food</v>
      </c>
      <c r="R2426" s="8" t="str">
        <f t="shared" si="277"/>
        <v>food trucks</v>
      </c>
      <c r="S2426" s="14">
        <f t="shared" si="274"/>
        <v>41909.892453703702</v>
      </c>
      <c r="T2426" s="14">
        <f t="shared" si="27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72"/>
        <v>2.8571428571428574E-4</v>
      </c>
      <c r="P2427" s="9">
        <f t="shared" si="273"/>
        <v>1</v>
      </c>
      <c r="Q2427" s="8" t="str">
        <f t="shared" si="276"/>
        <v>food</v>
      </c>
      <c r="R2427" s="8" t="str">
        <f t="shared" si="277"/>
        <v>food trucks</v>
      </c>
      <c r="S2427" s="14">
        <f t="shared" si="274"/>
        <v>42502.913761574076</v>
      </c>
      <c r="T2427" s="14">
        <f t="shared" si="27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72"/>
        <v>0</v>
      </c>
      <c r="P2428" s="9">
        <f t="shared" si="273"/>
        <v>0</v>
      </c>
      <c r="Q2428" s="8" t="str">
        <f t="shared" si="276"/>
        <v>food</v>
      </c>
      <c r="R2428" s="8" t="str">
        <f t="shared" si="277"/>
        <v>food trucks</v>
      </c>
      <c r="S2428" s="14">
        <f t="shared" si="274"/>
        <v>42164.170046296291</v>
      </c>
      <c r="T2428" s="14">
        <f t="shared" si="27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72"/>
        <v>2.0000000000000002E-5</v>
      </c>
      <c r="P2429" s="9">
        <f t="shared" si="273"/>
        <v>1</v>
      </c>
      <c r="Q2429" s="8" t="str">
        <f t="shared" si="276"/>
        <v>food</v>
      </c>
      <c r="R2429" s="8" t="str">
        <f t="shared" si="277"/>
        <v>food trucks</v>
      </c>
      <c r="S2429" s="14">
        <f t="shared" si="274"/>
        <v>42412.318668981476</v>
      </c>
      <c r="T2429" s="14">
        <f t="shared" si="27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72"/>
        <v>2.8571428571428571E-5</v>
      </c>
      <c r="P2430" s="9">
        <f t="shared" si="273"/>
        <v>1</v>
      </c>
      <c r="Q2430" s="8" t="str">
        <f t="shared" si="276"/>
        <v>food</v>
      </c>
      <c r="R2430" s="8" t="str">
        <f t="shared" si="277"/>
        <v>food trucks</v>
      </c>
      <c r="S2430" s="14">
        <f t="shared" si="274"/>
        <v>42045.784155092595</v>
      </c>
      <c r="T2430" s="14">
        <f t="shared" si="27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72"/>
        <v>1.4321428571428572E-2</v>
      </c>
      <c r="P2431" s="9">
        <f t="shared" si="273"/>
        <v>501.25</v>
      </c>
      <c r="Q2431" s="8" t="str">
        <f t="shared" si="276"/>
        <v>food</v>
      </c>
      <c r="R2431" s="8" t="str">
        <f t="shared" si="277"/>
        <v>food trucks</v>
      </c>
      <c r="S2431" s="14">
        <f t="shared" si="274"/>
        <v>42734.879236111112</v>
      </c>
      <c r="T2431" s="14">
        <f t="shared" si="27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72"/>
        <v>7.0000000000000001E-3</v>
      </c>
      <c r="P2432" s="9">
        <f t="shared" si="273"/>
        <v>10.5</v>
      </c>
      <c r="Q2432" s="8" t="str">
        <f t="shared" si="276"/>
        <v>food</v>
      </c>
      <c r="R2432" s="8" t="str">
        <f t="shared" si="277"/>
        <v>food trucks</v>
      </c>
      <c r="S2432" s="14">
        <f t="shared" si="274"/>
        <v>42382.130833333329</v>
      </c>
      <c r="T2432" s="14">
        <f t="shared" si="27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72"/>
        <v>2.0000000000000002E-5</v>
      </c>
      <c r="P2433" s="9">
        <f t="shared" si="273"/>
        <v>1</v>
      </c>
      <c r="Q2433" s="8" t="str">
        <f t="shared" si="276"/>
        <v>food</v>
      </c>
      <c r="R2433" s="8" t="str">
        <f t="shared" si="277"/>
        <v>food trucks</v>
      </c>
      <c r="S2433" s="14">
        <f t="shared" si="274"/>
        <v>42489.099687499998</v>
      </c>
      <c r="T2433" s="14">
        <f t="shared" si="27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72"/>
        <v>1.4285714285714287E-4</v>
      </c>
      <c r="P2434" s="9">
        <f t="shared" si="273"/>
        <v>1</v>
      </c>
      <c r="Q2434" s="8" t="str">
        <f t="shared" si="276"/>
        <v>food</v>
      </c>
      <c r="R2434" s="8" t="str">
        <f t="shared" si="277"/>
        <v>food trucks</v>
      </c>
      <c r="S2434" s="14">
        <f t="shared" si="274"/>
        <v>42041.218715277777</v>
      </c>
      <c r="T2434" s="14">
        <f t="shared" si="27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78">E2435/D2435</f>
        <v>0</v>
      </c>
      <c r="P2435" s="9">
        <f t="shared" ref="P2435:P2498" si="279">IFERROR(E2435/L2435, 0)</f>
        <v>0</v>
      </c>
      <c r="Q2435" s="8" t="str">
        <f t="shared" si="276"/>
        <v>food</v>
      </c>
      <c r="R2435" s="8" t="str">
        <f t="shared" si="277"/>
        <v>food trucks</v>
      </c>
      <c r="S2435" s="14">
        <f t="shared" ref="S2435:S2498" si="280">(((J2435/60)/60)/24)+DATE(1970,1,1)</f>
        <v>42397.89980324074</v>
      </c>
      <c r="T2435" s="14">
        <f t="shared" ref="T2435:T2498" si="281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78"/>
        <v>1.2999999999999999E-3</v>
      </c>
      <c r="P2436" s="9">
        <f t="shared" si="279"/>
        <v>13</v>
      </c>
      <c r="Q2436" s="8" t="str">
        <f t="shared" si="276"/>
        <v>food</v>
      </c>
      <c r="R2436" s="8" t="str">
        <f t="shared" si="277"/>
        <v>food trucks</v>
      </c>
      <c r="S2436" s="14">
        <f t="shared" si="280"/>
        <v>42180.18604166666</v>
      </c>
      <c r="T2436" s="14">
        <f t="shared" si="281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78"/>
        <v>4.8960000000000002E-3</v>
      </c>
      <c r="P2437" s="9">
        <f t="shared" si="279"/>
        <v>306</v>
      </c>
      <c r="Q2437" s="8" t="str">
        <f t="shared" si="276"/>
        <v>food</v>
      </c>
      <c r="R2437" s="8" t="str">
        <f t="shared" si="277"/>
        <v>food trucks</v>
      </c>
      <c r="S2437" s="14">
        <f t="shared" si="280"/>
        <v>42252.277615740735</v>
      </c>
      <c r="T2437" s="14">
        <f t="shared" si="281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78"/>
        <v>3.8461538461538462E-4</v>
      </c>
      <c r="P2438" s="9">
        <f t="shared" si="279"/>
        <v>22.5</v>
      </c>
      <c r="Q2438" s="8" t="str">
        <f t="shared" si="276"/>
        <v>food</v>
      </c>
      <c r="R2438" s="8" t="str">
        <f t="shared" si="277"/>
        <v>food trucks</v>
      </c>
      <c r="S2438" s="14">
        <f t="shared" si="280"/>
        <v>42338.615393518514</v>
      </c>
      <c r="T2438" s="14">
        <f t="shared" si="281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78"/>
        <v>0</v>
      </c>
      <c r="P2439" s="9">
        <f t="shared" si="279"/>
        <v>0</v>
      </c>
      <c r="Q2439" s="8" t="str">
        <f t="shared" si="276"/>
        <v>food</v>
      </c>
      <c r="R2439" s="8" t="str">
        <f t="shared" si="277"/>
        <v>food trucks</v>
      </c>
      <c r="S2439" s="14">
        <f t="shared" si="280"/>
        <v>42031.965138888889</v>
      </c>
      <c r="T2439" s="14">
        <f t="shared" si="281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78"/>
        <v>3.3333333333333335E-3</v>
      </c>
      <c r="P2440" s="9">
        <f t="shared" si="279"/>
        <v>50</v>
      </c>
      <c r="Q2440" s="8" t="str">
        <f t="shared" si="276"/>
        <v>food</v>
      </c>
      <c r="R2440" s="8" t="str">
        <f t="shared" si="277"/>
        <v>food trucks</v>
      </c>
      <c r="S2440" s="14">
        <f t="shared" si="280"/>
        <v>42285.91506944444</v>
      </c>
      <c r="T2440" s="14">
        <f t="shared" si="281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78"/>
        <v>0</v>
      </c>
      <c r="P2441" s="9">
        <f t="shared" si="279"/>
        <v>0</v>
      </c>
      <c r="Q2441" s="8" t="str">
        <f t="shared" si="276"/>
        <v>food</v>
      </c>
      <c r="R2441" s="8" t="str">
        <f t="shared" si="277"/>
        <v>food trucks</v>
      </c>
      <c r="S2441" s="14">
        <f t="shared" si="280"/>
        <v>42265.818622685183</v>
      </c>
      <c r="T2441" s="14">
        <f t="shared" si="281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78"/>
        <v>2E-3</v>
      </c>
      <c r="P2442" s="9">
        <f t="shared" si="279"/>
        <v>5</v>
      </c>
      <c r="Q2442" s="8" t="str">
        <f t="shared" si="276"/>
        <v>food</v>
      </c>
      <c r="R2442" s="8" t="str">
        <f t="shared" si="277"/>
        <v>food trucks</v>
      </c>
      <c r="S2442" s="14">
        <f t="shared" si="280"/>
        <v>42383.899456018517</v>
      </c>
      <c r="T2442" s="14">
        <f t="shared" si="281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78"/>
        <v>1.0788</v>
      </c>
      <c r="P2443" s="9">
        <f t="shared" si="279"/>
        <v>74.22935779816514</v>
      </c>
      <c r="Q2443" s="8" t="str">
        <f t="shared" si="276"/>
        <v>food</v>
      </c>
      <c r="R2443" s="8" t="str">
        <f>RIGHT(N2443,11)</f>
        <v>small batch</v>
      </c>
      <c r="S2443" s="14">
        <f t="shared" si="280"/>
        <v>42187.125625000001</v>
      </c>
      <c r="T2443" s="14">
        <f t="shared" si="281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78"/>
        <v>1.2594166666666666</v>
      </c>
      <c r="P2444" s="9">
        <f t="shared" si="279"/>
        <v>81.252688172043008</v>
      </c>
      <c r="Q2444" s="8" t="str">
        <f t="shared" si="276"/>
        <v>food</v>
      </c>
      <c r="R2444" s="8" t="str">
        <f t="shared" ref="R2444:R2462" si="282">RIGHT(N2444,11)</f>
        <v>small batch</v>
      </c>
      <c r="S2444" s="14">
        <f t="shared" si="280"/>
        <v>42052.666990740734</v>
      </c>
      <c r="T2444" s="14">
        <f t="shared" si="281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78"/>
        <v>2.0251494999999999</v>
      </c>
      <c r="P2445" s="9">
        <f t="shared" si="279"/>
        <v>130.23469453376205</v>
      </c>
      <c r="Q2445" s="8" t="str">
        <f t="shared" si="276"/>
        <v>food</v>
      </c>
      <c r="R2445" s="8" t="str">
        <f t="shared" si="282"/>
        <v>small batch</v>
      </c>
      <c r="S2445" s="14">
        <f t="shared" si="280"/>
        <v>41836.625254629631</v>
      </c>
      <c r="T2445" s="14">
        <f t="shared" si="281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78"/>
        <v>1.0860000000000001</v>
      </c>
      <c r="P2446" s="9">
        <f t="shared" si="279"/>
        <v>53.409836065573771</v>
      </c>
      <c r="Q2446" s="8" t="str">
        <f t="shared" si="276"/>
        <v>food</v>
      </c>
      <c r="R2446" s="8" t="str">
        <f t="shared" si="282"/>
        <v>small batch</v>
      </c>
      <c r="S2446" s="14">
        <f t="shared" si="280"/>
        <v>42485.754525462966</v>
      </c>
      <c r="T2446" s="14">
        <f t="shared" si="281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78"/>
        <v>1.728</v>
      </c>
      <c r="P2447" s="9">
        <f t="shared" si="279"/>
        <v>75.130434782608702</v>
      </c>
      <c r="Q2447" s="8" t="str">
        <f t="shared" si="276"/>
        <v>food</v>
      </c>
      <c r="R2447" s="8" t="str">
        <f t="shared" si="282"/>
        <v>small batch</v>
      </c>
      <c r="S2447" s="14">
        <f t="shared" si="280"/>
        <v>42243.190057870372</v>
      </c>
      <c r="T2447" s="14">
        <f t="shared" si="281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78"/>
        <v>1.6798</v>
      </c>
      <c r="P2448" s="9">
        <f t="shared" si="279"/>
        <v>75.666666666666671</v>
      </c>
      <c r="Q2448" s="8" t="str">
        <f t="shared" si="276"/>
        <v>food</v>
      </c>
      <c r="R2448" s="8" t="str">
        <f t="shared" si="282"/>
        <v>small batch</v>
      </c>
      <c r="S2448" s="14">
        <f t="shared" si="280"/>
        <v>42670.602673611109</v>
      </c>
      <c r="T2448" s="14">
        <f t="shared" si="281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78"/>
        <v>4.2720000000000002</v>
      </c>
      <c r="P2449" s="9">
        <f t="shared" si="279"/>
        <v>31.691394658753708</v>
      </c>
      <c r="Q2449" s="8" t="str">
        <f t="shared" si="276"/>
        <v>food</v>
      </c>
      <c r="R2449" s="8" t="str">
        <f t="shared" si="282"/>
        <v>small batch</v>
      </c>
      <c r="S2449" s="14">
        <f t="shared" si="280"/>
        <v>42654.469826388886</v>
      </c>
      <c r="T2449" s="14">
        <f t="shared" si="281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78"/>
        <v>1.075</v>
      </c>
      <c r="P2450" s="9">
        <f t="shared" si="279"/>
        <v>47.777777777777779</v>
      </c>
      <c r="Q2450" s="8" t="str">
        <f t="shared" si="276"/>
        <v>food</v>
      </c>
      <c r="R2450" s="8" t="str">
        <f t="shared" si="282"/>
        <v>small batch</v>
      </c>
      <c r="S2450" s="14">
        <f t="shared" si="280"/>
        <v>42607.316122685181</v>
      </c>
      <c r="T2450" s="14">
        <f t="shared" si="281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78"/>
        <v>1.08</v>
      </c>
      <c r="P2451" s="9">
        <f t="shared" si="279"/>
        <v>90</v>
      </c>
      <c r="Q2451" s="8" t="str">
        <f t="shared" si="276"/>
        <v>food</v>
      </c>
      <c r="R2451" s="8" t="str">
        <f t="shared" si="282"/>
        <v>small batch</v>
      </c>
      <c r="S2451" s="14">
        <f t="shared" si="280"/>
        <v>41943.142534722225</v>
      </c>
      <c r="T2451" s="14">
        <f t="shared" si="281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78"/>
        <v>1.0153353333333335</v>
      </c>
      <c r="P2452" s="9">
        <f t="shared" si="279"/>
        <v>149.31401960784314</v>
      </c>
      <c r="Q2452" s="8" t="str">
        <f t="shared" si="276"/>
        <v>food</v>
      </c>
      <c r="R2452" s="8" t="str">
        <f t="shared" si="282"/>
        <v>small batch</v>
      </c>
      <c r="S2452" s="14">
        <f t="shared" si="280"/>
        <v>41902.07240740741</v>
      </c>
      <c r="T2452" s="14">
        <f t="shared" si="281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78"/>
        <v>1.1545000000000001</v>
      </c>
      <c r="P2453" s="9">
        <f t="shared" si="279"/>
        <v>62.06989247311828</v>
      </c>
      <c r="Q2453" s="8" t="str">
        <f t="shared" si="276"/>
        <v>food</v>
      </c>
      <c r="R2453" s="8" t="str">
        <f t="shared" si="282"/>
        <v>small batch</v>
      </c>
      <c r="S2453" s="14">
        <f t="shared" si="280"/>
        <v>42779.908449074079</v>
      </c>
      <c r="T2453" s="14">
        <f t="shared" si="281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78"/>
        <v>1.335</v>
      </c>
      <c r="P2454" s="9">
        <f t="shared" si="279"/>
        <v>53.4</v>
      </c>
      <c r="Q2454" s="8" t="str">
        <f t="shared" si="276"/>
        <v>food</v>
      </c>
      <c r="R2454" s="8" t="str">
        <f t="shared" si="282"/>
        <v>small batch</v>
      </c>
      <c r="S2454" s="14">
        <f t="shared" si="280"/>
        <v>42338.84375</v>
      </c>
      <c r="T2454" s="14">
        <f t="shared" si="281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78"/>
        <v>1.5469999999999999</v>
      </c>
      <c r="P2455" s="9">
        <f t="shared" si="279"/>
        <v>69.268656716417908</v>
      </c>
      <c r="Q2455" s="8" t="str">
        <f t="shared" si="276"/>
        <v>food</v>
      </c>
      <c r="R2455" s="8" t="str">
        <f t="shared" si="282"/>
        <v>small batch</v>
      </c>
      <c r="S2455" s="14">
        <f t="shared" si="280"/>
        <v>42738.692233796297</v>
      </c>
      <c r="T2455" s="14">
        <f t="shared" si="281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78"/>
        <v>1.0084571428571429</v>
      </c>
      <c r="P2456" s="9">
        <f t="shared" si="279"/>
        <v>271.50769230769231</v>
      </c>
      <c r="Q2456" s="8" t="str">
        <f t="shared" si="276"/>
        <v>food</v>
      </c>
      <c r="R2456" s="8" t="str">
        <f t="shared" si="282"/>
        <v>small batch</v>
      </c>
      <c r="S2456" s="14">
        <f t="shared" si="280"/>
        <v>42770.201481481476</v>
      </c>
      <c r="T2456" s="14">
        <f t="shared" si="281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78"/>
        <v>1.82</v>
      </c>
      <c r="P2457" s="9">
        <f t="shared" si="279"/>
        <v>34.125</v>
      </c>
      <c r="Q2457" s="8" t="str">
        <f t="shared" si="276"/>
        <v>food</v>
      </c>
      <c r="R2457" s="8" t="str">
        <f t="shared" si="282"/>
        <v>small batch</v>
      </c>
      <c r="S2457" s="14">
        <f t="shared" si="280"/>
        <v>42452.781828703708</v>
      </c>
      <c r="T2457" s="14">
        <f t="shared" si="281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78"/>
        <v>1.8086666666666666</v>
      </c>
      <c r="P2458" s="9">
        <f t="shared" si="279"/>
        <v>40.492537313432834</v>
      </c>
      <c r="Q2458" s="8" t="str">
        <f t="shared" si="276"/>
        <v>food</v>
      </c>
      <c r="R2458" s="8" t="str">
        <f t="shared" si="282"/>
        <v>small batch</v>
      </c>
      <c r="S2458" s="14">
        <f t="shared" si="280"/>
        <v>42761.961099537039</v>
      </c>
      <c r="T2458" s="14">
        <f t="shared" si="281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78"/>
        <v>1.0230434782608695</v>
      </c>
      <c r="P2459" s="9">
        <f t="shared" si="279"/>
        <v>189.75806451612902</v>
      </c>
      <c r="Q2459" s="8" t="str">
        <f t="shared" si="276"/>
        <v>food</v>
      </c>
      <c r="R2459" s="8" t="str">
        <f t="shared" si="282"/>
        <v>small batch</v>
      </c>
      <c r="S2459" s="14">
        <f t="shared" si="280"/>
        <v>42423.602500000001</v>
      </c>
      <c r="T2459" s="14">
        <f t="shared" si="281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78"/>
        <v>1.1017999999999999</v>
      </c>
      <c r="P2460" s="9">
        <f t="shared" si="279"/>
        <v>68.862499999999997</v>
      </c>
      <c r="Q2460" s="8" t="str">
        <f t="shared" si="276"/>
        <v>food</v>
      </c>
      <c r="R2460" s="8" t="str">
        <f t="shared" si="282"/>
        <v>small batch</v>
      </c>
      <c r="S2460" s="14">
        <f t="shared" si="280"/>
        <v>42495.871736111112</v>
      </c>
      <c r="T2460" s="14">
        <f t="shared" si="281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78"/>
        <v>1.0225</v>
      </c>
      <c r="P2461" s="9">
        <f t="shared" si="279"/>
        <v>108.77659574468085</v>
      </c>
      <c r="Q2461" s="8" t="str">
        <f t="shared" si="276"/>
        <v>food</v>
      </c>
      <c r="R2461" s="8" t="str">
        <f t="shared" si="282"/>
        <v>small batch</v>
      </c>
      <c r="S2461" s="14">
        <f t="shared" si="280"/>
        <v>42407.637557870374</v>
      </c>
      <c r="T2461" s="14">
        <f t="shared" si="281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78"/>
        <v>1.0078823529411765</v>
      </c>
      <c r="P2462" s="9">
        <f t="shared" si="279"/>
        <v>125.98529411764706</v>
      </c>
      <c r="Q2462" s="8" t="str">
        <f t="shared" si="276"/>
        <v>food</v>
      </c>
      <c r="R2462" s="8" t="str">
        <f t="shared" si="282"/>
        <v>small batch</v>
      </c>
      <c r="S2462" s="14">
        <f t="shared" si="280"/>
        <v>42704.187118055561</v>
      </c>
      <c r="T2462" s="14">
        <f t="shared" si="281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78"/>
        <v>1.038</v>
      </c>
      <c r="P2463" s="9">
        <f t="shared" si="279"/>
        <v>90.523255813953483</v>
      </c>
      <c r="Q2463" s="8" t="str">
        <f>LEFT(N2463,5)</f>
        <v>music</v>
      </c>
      <c r="R2463" s="8" t="str">
        <f>RIGHT(N2463,10)</f>
        <v>indie rock</v>
      </c>
      <c r="S2463" s="14">
        <f t="shared" si="280"/>
        <v>40784.012696759259</v>
      </c>
      <c r="T2463" s="14">
        <f t="shared" si="281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78"/>
        <v>1.1070833333333334</v>
      </c>
      <c r="P2464" s="9">
        <f t="shared" si="279"/>
        <v>28.880434782608695</v>
      </c>
      <c r="Q2464" s="8" t="str">
        <f t="shared" ref="Q2464:Q2502" si="283">LEFT(N2464,5)</f>
        <v>music</v>
      </c>
      <c r="R2464" s="8" t="str">
        <f t="shared" ref="R2464:R2502" si="284">RIGHT(N2464,10)</f>
        <v>indie rock</v>
      </c>
      <c r="S2464" s="14">
        <f t="shared" si="280"/>
        <v>41089.186296296299</v>
      </c>
      <c r="T2464" s="14">
        <f t="shared" si="281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78"/>
        <v>1.1625000000000001</v>
      </c>
      <c r="P2465" s="9">
        <f t="shared" si="279"/>
        <v>31</v>
      </c>
      <c r="Q2465" s="8" t="str">
        <f t="shared" si="283"/>
        <v>music</v>
      </c>
      <c r="R2465" s="8" t="str">
        <f t="shared" si="284"/>
        <v>indie rock</v>
      </c>
      <c r="S2465" s="14">
        <f t="shared" si="280"/>
        <v>41341.111400462964</v>
      </c>
      <c r="T2465" s="14">
        <f t="shared" si="281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78"/>
        <v>1.111</v>
      </c>
      <c r="P2466" s="9">
        <f t="shared" si="279"/>
        <v>51.674418604651166</v>
      </c>
      <c r="Q2466" s="8" t="str">
        <f t="shared" si="283"/>
        <v>music</v>
      </c>
      <c r="R2466" s="8" t="str">
        <f t="shared" si="284"/>
        <v>indie rock</v>
      </c>
      <c r="S2466" s="14">
        <f t="shared" si="280"/>
        <v>42248.90042824074</v>
      </c>
      <c r="T2466" s="14">
        <f t="shared" si="281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78"/>
        <v>1.8014285714285714</v>
      </c>
      <c r="P2467" s="9">
        <f t="shared" si="279"/>
        <v>26.270833333333332</v>
      </c>
      <c r="Q2467" s="8" t="str">
        <f t="shared" si="283"/>
        <v>music</v>
      </c>
      <c r="R2467" s="8" t="str">
        <f t="shared" si="284"/>
        <v>indie rock</v>
      </c>
      <c r="S2467" s="14">
        <f t="shared" si="280"/>
        <v>41145.719305555554</v>
      </c>
      <c r="T2467" s="14">
        <f t="shared" si="281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78"/>
        <v>1</v>
      </c>
      <c r="P2468" s="9">
        <f t="shared" si="279"/>
        <v>48.07692307692308</v>
      </c>
      <c r="Q2468" s="8" t="str">
        <f t="shared" si="283"/>
        <v>music</v>
      </c>
      <c r="R2468" s="8" t="str">
        <f t="shared" si="284"/>
        <v>indie rock</v>
      </c>
      <c r="S2468" s="14">
        <f t="shared" si="280"/>
        <v>41373.102465277778</v>
      </c>
      <c r="T2468" s="14">
        <f t="shared" si="281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78"/>
        <v>1.1850000000000001</v>
      </c>
      <c r="P2469" s="9">
        <f t="shared" si="279"/>
        <v>27.558139534883722</v>
      </c>
      <c r="Q2469" s="8" t="str">
        <f t="shared" si="283"/>
        <v>music</v>
      </c>
      <c r="R2469" s="8" t="str">
        <f t="shared" si="284"/>
        <v>indie rock</v>
      </c>
      <c r="S2469" s="14">
        <f t="shared" si="280"/>
        <v>41025.874201388891</v>
      </c>
      <c r="T2469" s="14">
        <f t="shared" si="281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78"/>
        <v>1.0721700000000001</v>
      </c>
      <c r="P2470" s="9">
        <f t="shared" si="279"/>
        <v>36.97137931034483</v>
      </c>
      <c r="Q2470" s="8" t="str">
        <f t="shared" si="283"/>
        <v>music</v>
      </c>
      <c r="R2470" s="8" t="str">
        <f t="shared" si="284"/>
        <v>indie rock</v>
      </c>
      <c r="S2470" s="14">
        <f t="shared" si="280"/>
        <v>41174.154178240737</v>
      </c>
      <c r="T2470" s="14">
        <f t="shared" si="281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78"/>
        <v>1.1366666666666667</v>
      </c>
      <c r="P2471" s="9">
        <f t="shared" si="279"/>
        <v>29.021276595744681</v>
      </c>
      <c r="Q2471" s="8" t="str">
        <f t="shared" si="283"/>
        <v>music</v>
      </c>
      <c r="R2471" s="8" t="str">
        <f t="shared" si="284"/>
        <v>indie rock</v>
      </c>
      <c r="S2471" s="14">
        <f t="shared" si="280"/>
        <v>40557.429733796293</v>
      </c>
      <c r="T2471" s="14">
        <f t="shared" si="281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78"/>
        <v>1.0316400000000001</v>
      </c>
      <c r="P2472" s="9">
        <f t="shared" si="279"/>
        <v>28.65666666666667</v>
      </c>
      <c r="Q2472" s="8" t="str">
        <f t="shared" si="283"/>
        <v>music</v>
      </c>
      <c r="R2472" s="8" t="str">
        <f t="shared" si="284"/>
        <v>indie rock</v>
      </c>
      <c r="S2472" s="14">
        <f t="shared" si="280"/>
        <v>41023.07471064815</v>
      </c>
      <c r="T2472" s="14">
        <f t="shared" si="281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78"/>
        <v>1.28</v>
      </c>
      <c r="P2473" s="9">
        <f t="shared" si="279"/>
        <v>37.647058823529413</v>
      </c>
      <c r="Q2473" s="8" t="str">
        <f t="shared" si="283"/>
        <v>music</v>
      </c>
      <c r="R2473" s="8" t="str">
        <f t="shared" si="284"/>
        <v>indie rock</v>
      </c>
      <c r="S2473" s="14">
        <f t="shared" si="280"/>
        <v>40893.992962962962</v>
      </c>
      <c r="T2473" s="14">
        <f t="shared" si="281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78"/>
        <v>1.3576026666666667</v>
      </c>
      <c r="P2474" s="9">
        <f t="shared" si="279"/>
        <v>97.904038461538462</v>
      </c>
      <c r="Q2474" s="8" t="str">
        <f t="shared" si="283"/>
        <v>music</v>
      </c>
      <c r="R2474" s="8" t="str">
        <f t="shared" si="284"/>
        <v>indie rock</v>
      </c>
      <c r="S2474" s="14">
        <f t="shared" si="280"/>
        <v>40354.11550925926</v>
      </c>
      <c r="T2474" s="14">
        <f t="shared" si="281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78"/>
        <v>1</v>
      </c>
      <c r="P2475" s="9">
        <f t="shared" si="279"/>
        <v>42.553191489361701</v>
      </c>
      <c r="Q2475" s="8" t="str">
        <f t="shared" si="283"/>
        <v>music</v>
      </c>
      <c r="R2475" s="8" t="str">
        <f t="shared" si="284"/>
        <v>indie rock</v>
      </c>
      <c r="S2475" s="14">
        <f t="shared" si="280"/>
        <v>41193.748483796298</v>
      </c>
      <c r="T2475" s="14">
        <f t="shared" si="281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78"/>
        <v>1.0000360000000001</v>
      </c>
      <c r="P2476" s="9">
        <f t="shared" si="279"/>
        <v>131.58368421052631</v>
      </c>
      <c r="Q2476" s="8" t="str">
        <f t="shared" si="283"/>
        <v>music</v>
      </c>
      <c r="R2476" s="8" t="str">
        <f t="shared" si="284"/>
        <v>indie rock</v>
      </c>
      <c r="S2476" s="14">
        <f t="shared" si="280"/>
        <v>40417.011296296296</v>
      </c>
      <c r="T2476" s="14">
        <f t="shared" si="281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78"/>
        <v>1.0471999999999999</v>
      </c>
      <c r="P2477" s="9">
        <f t="shared" si="279"/>
        <v>32.320987654320987</v>
      </c>
      <c r="Q2477" s="8" t="str">
        <f t="shared" si="283"/>
        <v>music</v>
      </c>
      <c r="R2477" s="8" t="str">
        <f t="shared" si="284"/>
        <v>indie rock</v>
      </c>
      <c r="S2477" s="14">
        <f t="shared" si="280"/>
        <v>40310.287673611114</v>
      </c>
      <c r="T2477" s="14">
        <f t="shared" si="281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78"/>
        <v>1.050225</v>
      </c>
      <c r="P2478" s="9">
        <f t="shared" si="279"/>
        <v>61.103999999999999</v>
      </c>
      <c r="Q2478" s="8" t="str">
        <f t="shared" si="283"/>
        <v>music</v>
      </c>
      <c r="R2478" s="8" t="str">
        <f t="shared" si="284"/>
        <v>indie rock</v>
      </c>
      <c r="S2478" s="14">
        <f t="shared" si="280"/>
        <v>41913.328356481477</v>
      </c>
      <c r="T2478" s="14">
        <f t="shared" si="281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78"/>
        <v>1.7133333333333334</v>
      </c>
      <c r="P2479" s="9">
        <f t="shared" si="279"/>
        <v>31.341463414634145</v>
      </c>
      <c r="Q2479" s="8" t="str">
        <f t="shared" si="283"/>
        <v>music</v>
      </c>
      <c r="R2479" s="8" t="str">
        <f t="shared" si="284"/>
        <v>indie rock</v>
      </c>
      <c r="S2479" s="14">
        <f t="shared" si="280"/>
        <v>41088.691493055558</v>
      </c>
      <c r="T2479" s="14">
        <f t="shared" si="281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78"/>
        <v>1.2749999999999999</v>
      </c>
      <c r="P2480" s="9">
        <f t="shared" si="279"/>
        <v>129.1139240506329</v>
      </c>
      <c r="Q2480" s="8" t="str">
        <f t="shared" si="283"/>
        <v>music</v>
      </c>
      <c r="R2480" s="8" t="str">
        <f t="shared" si="284"/>
        <v>indie rock</v>
      </c>
      <c r="S2480" s="14">
        <f t="shared" si="280"/>
        <v>41257.950381944444</v>
      </c>
      <c r="T2480" s="14">
        <f t="shared" si="281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78"/>
        <v>1.3344333333333334</v>
      </c>
      <c r="P2481" s="9">
        <f t="shared" si="279"/>
        <v>25.020624999999999</v>
      </c>
      <c r="Q2481" s="8" t="str">
        <f t="shared" si="283"/>
        <v>music</v>
      </c>
      <c r="R2481" s="8" t="str">
        <f t="shared" si="284"/>
        <v>indie rock</v>
      </c>
      <c r="S2481" s="14">
        <f t="shared" si="280"/>
        <v>41107.726782407408</v>
      </c>
      <c r="T2481" s="14">
        <f t="shared" si="281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78"/>
        <v>1</v>
      </c>
      <c r="P2482" s="9">
        <f t="shared" si="279"/>
        <v>250</v>
      </c>
      <c r="Q2482" s="8" t="str">
        <f t="shared" si="283"/>
        <v>music</v>
      </c>
      <c r="R2482" s="8" t="str">
        <f t="shared" si="284"/>
        <v>indie rock</v>
      </c>
      <c r="S2482" s="14">
        <f t="shared" si="280"/>
        <v>42227.936157407406</v>
      </c>
      <c r="T2482" s="14">
        <f t="shared" si="281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78"/>
        <v>1.1291099999999998</v>
      </c>
      <c r="P2483" s="9">
        <f t="shared" si="279"/>
        <v>47.541473684210523</v>
      </c>
      <c r="Q2483" s="8" t="str">
        <f t="shared" si="283"/>
        <v>music</v>
      </c>
      <c r="R2483" s="8" t="str">
        <f t="shared" si="284"/>
        <v>indie rock</v>
      </c>
      <c r="S2483" s="14">
        <f t="shared" si="280"/>
        <v>40999.645925925928</v>
      </c>
      <c r="T2483" s="14">
        <f t="shared" si="281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78"/>
        <v>1.0009999999999999</v>
      </c>
      <c r="P2484" s="9">
        <f t="shared" si="279"/>
        <v>40.04</v>
      </c>
      <c r="Q2484" s="8" t="str">
        <f t="shared" si="283"/>
        <v>music</v>
      </c>
      <c r="R2484" s="8" t="str">
        <f t="shared" si="284"/>
        <v>indie rock</v>
      </c>
      <c r="S2484" s="14">
        <f t="shared" si="280"/>
        <v>40711.782210648147</v>
      </c>
      <c r="T2484" s="14">
        <f t="shared" si="281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78"/>
        <v>1.1372727272727272</v>
      </c>
      <c r="P2485" s="9">
        <f t="shared" si="279"/>
        <v>65.84210526315789</v>
      </c>
      <c r="Q2485" s="8" t="str">
        <f t="shared" si="283"/>
        <v>music</v>
      </c>
      <c r="R2485" s="8" t="str">
        <f t="shared" si="284"/>
        <v>indie rock</v>
      </c>
      <c r="S2485" s="14">
        <f t="shared" si="280"/>
        <v>40970.750034722223</v>
      </c>
      <c r="T2485" s="14">
        <f t="shared" si="281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78"/>
        <v>1.1931742857142855</v>
      </c>
      <c r="P2486" s="9">
        <f t="shared" si="279"/>
        <v>46.401222222222216</v>
      </c>
      <c r="Q2486" s="8" t="str">
        <f t="shared" si="283"/>
        <v>music</v>
      </c>
      <c r="R2486" s="8" t="str">
        <f t="shared" si="284"/>
        <v>indie rock</v>
      </c>
      <c r="S2486" s="14">
        <f t="shared" si="280"/>
        <v>40771.916701388887</v>
      </c>
      <c r="T2486" s="14">
        <f t="shared" si="281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78"/>
        <v>1.0325</v>
      </c>
      <c r="P2487" s="9">
        <f t="shared" si="279"/>
        <v>50.365853658536587</v>
      </c>
      <c r="Q2487" s="8" t="str">
        <f t="shared" si="283"/>
        <v>music</v>
      </c>
      <c r="R2487" s="8" t="str">
        <f t="shared" si="284"/>
        <v>indie rock</v>
      </c>
      <c r="S2487" s="14">
        <f t="shared" si="280"/>
        <v>40793.998599537037</v>
      </c>
      <c r="T2487" s="14">
        <f t="shared" si="281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78"/>
        <v>2.6566666666666667</v>
      </c>
      <c r="P2488" s="9">
        <f t="shared" si="279"/>
        <v>26.566666666666666</v>
      </c>
      <c r="Q2488" s="8" t="str">
        <f t="shared" si="283"/>
        <v>music</v>
      </c>
      <c r="R2488" s="8" t="str">
        <f t="shared" si="284"/>
        <v>indie rock</v>
      </c>
      <c r="S2488" s="14">
        <f t="shared" si="280"/>
        <v>40991.708055555559</v>
      </c>
      <c r="T2488" s="14">
        <f t="shared" si="281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78"/>
        <v>1.0005066666666667</v>
      </c>
      <c r="P2489" s="9">
        <f t="shared" si="279"/>
        <v>39.493684210526318</v>
      </c>
      <c r="Q2489" s="8" t="str">
        <f t="shared" si="283"/>
        <v>music</v>
      </c>
      <c r="R2489" s="8" t="str">
        <f t="shared" si="284"/>
        <v>indie rock</v>
      </c>
      <c r="S2489" s="14">
        <f t="shared" si="280"/>
        <v>41026.083298611113</v>
      </c>
      <c r="T2489" s="14">
        <f t="shared" si="281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78"/>
        <v>1.0669999999999999</v>
      </c>
      <c r="P2490" s="9">
        <f t="shared" si="279"/>
        <v>49.246153846153845</v>
      </c>
      <c r="Q2490" s="8" t="str">
        <f t="shared" si="283"/>
        <v>music</v>
      </c>
      <c r="R2490" s="8" t="str">
        <f t="shared" si="284"/>
        <v>indie rock</v>
      </c>
      <c r="S2490" s="14">
        <f t="shared" si="280"/>
        <v>40833.633194444446</v>
      </c>
      <c r="T2490" s="14">
        <f t="shared" si="281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78"/>
        <v>1.3367142857142857</v>
      </c>
      <c r="P2491" s="9">
        <f t="shared" si="279"/>
        <v>62.38</v>
      </c>
      <c r="Q2491" s="8" t="str">
        <f t="shared" si="283"/>
        <v>music</v>
      </c>
      <c r="R2491" s="8" t="str">
        <f t="shared" si="284"/>
        <v>indie rock</v>
      </c>
      <c r="S2491" s="14">
        <f t="shared" si="280"/>
        <v>41373.690266203703</v>
      </c>
      <c r="T2491" s="14">
        <f t="shared" si="281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78"/>
        <v>1.214</v>
      </c>
      <c r="P2492" s="9">
        <f t="shared" si="279"/>
        <v>37.9375</v>
      </c>
      <c r="Q2492" s="8" t="str">
        <f t="shared" si="283"/>
        <v>music</v>
      </c>
      <c r="R2492" s="8" t="str">
        <f t="shared" si="284"/>
        <v>indie rock</v>
      </c>
      <c r="S2492" s="14">
        <f t="shared" si="280"/>
        <v>41023.227731481478</v>
      </c>
      <c r="T2492" s="14">
        <f t="shared" si="281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78"/>
        <v>1.032</v>
      </c>
      <c r="P2493" s="9">
        <f t="shared" si="279"/>
        <v>51.6</v>
      </c>
      <c r="Q2493" s="8" t="str">
        <f t="shared" si="283"/>
        <v>music</v>
      </c>
      <c r="R2493" s="8" t="str">
        <f t="shared" si="284"/>
        <v>indie rock</v>
      </c>
      <c r="S2493" s="14">
        <f t="shared" si="280"/>
        <v>40542.839282407411</v>
      </c>
      <c r="T2493" s="14">
        <f t="shared" si="281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78"/>
        <v>1.25</v>
      </c>
      <c r="P2494" s="9">
        <f t="shared" si="279"/>
        <v>27.777777777777779</v>
      </c>
      <c r="Q2494" s="8" t="str">
        <f t="shared" si="283"/>
        <v>music</v>
      </c>
      <c r="R2494" s="8" t="str">
        <f t="shared" si="284"/>
        <v>indie rock</v>
      </c>
      <c r="S2494" s="14">
        <f t="shared" si="280"/>
        <v>41024.985972222225</v>
      </c>
      <c r="T2494" s="14">
        <f t="shared" si="281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78"/>
        <v>1.2869999999999999</v>
      </c>
      <c r="P2495" s="9">
        <f t="shared" si="279"/>
        <v>99.382239382239376</v>
      </c>
      <c r="Q2495" s="8" t="str">
        <f t="shared" si="283"/>
        <v>music</v>
      </c>
      <c r="R2495" s="8" t="str">
        <f t="shared" si="284"/>
        <v>indie rock</v>
      </c>
      <c r="S2495" s="14">
        <f t="shared" si="280"/>
        <v>41348.168287037035</v>
      </c>
      <c r="T2495" s="14">
        <f t="shared" si="281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78"/>
        <v>1.0100533333333332</v>
      </c>
      <c r="P2496" s="9">
        <f t="shared" si="279"/>
        <v>38.848205128205123</v>
      </c>
      <c r="Q2496" s="8" t="str">
        <f t="shared" si="283"/>
        <v>music</v>
      </c>
      <c r="R2496" s="8" t="str">
        <f t="shared" si="284"/>
        <v>indie rock</v>
      </c>
      <c r="S2496" s="14">
        <f t="shared" si="280"/>
        <v>41022.645185185182</v>
      </c>
      <c r="T2496" s="14">
        <f t="shared" si="281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78"/>
        <v>1.2753666666666665</v>
      </c>
      <c r="P2497" s="9">
        <f t="shared" si="279"/>
        <v>45.548809523809524</v>
      </c>
      <c r="Q2497" s="8" t="str">
        <f t="shared" si="283"/>
        <v>music</v>
      </c>
      <c r="R2497" s="8" t="str">
        <f t="shared" si="284"/>
        <v>indie rock</v>
      </c>
      <c r="S2497" s="14">
        <f t="shared" si="280"/>
        <v>41036.946469907409</v>
      </c>
      <c r="T2497" s="14">
        <f t="shared" si="281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78"/>
        <v>1</v>
      </c>
      <c r="P2498" s="9">
        <f t="shared" si="279"/>
        <v>600</v>
      </c>
      <c r="Q2498" s="8" t="str">
        <f t="shared" si="283"/>
        <v>music</v>
      </c>
      <c r="R2498" s="8" t="str">
        <f t="shared" si="284"/>
        <v>indie rock</v>
      </c>
      <c r="S2498" s="14">
        <f t="shared" si="280"/>
        <v>41327.996435185189</v>
      </c>
      <c r="T2498" s="14">
        <f t="shared" si="281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85">E2499/D2499</f>
        <v>1.127715</v>
      </c>
      <c r="P2499" s="9">
        <f t="shared" ref="P2499:P2562" si="286">IFERROR(E2499/L2499, 0)</f>
        <v>80.551071428571419</v>
      </c>
      <c r="Q2499" s="8" t="str">
        <f t="shared" si="283"/>
        <v>music</v>
      </c>
      <c r="R2499" s="8" t="str">
        <f t="shared" si="284"/>
        <v>indie rock</v>
      </c>
      <c r="S2499" s="14">
        <f t="shared" ref="S2499:S2562" si="287">(((J2499/60)/60)/24)+DATE(1970,1,1)</f>
        <v>40730.878912037035</v>
      </c>
      <c r="T2499" s="14">
        <f t="shared" ref="T2499:T2562" si="28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85"/>
        <v>1.056</v>
      </c>
      <c r="P2500" s="9">
        <f t="shared" si="286"/>
        <v>52.8</v>
      </c>
      <c r="Q2500" s="8" t="str">
        <f t="shared" si="283"/>
        <v>music</v>
      </c>
      <c r="R2500" s="8" t="str">
        <f t="shared" si="284"/>
        <v>indie rock</v>
      </c>
      <c r="S2500" s="14">
        <f t="shared" si="287"/>
        <v>42017.967442129629</v>
      </c>
      <c r="T2500" s="14">
        <f t="shared" si="28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85"/>
        <v>2.0262500000000001</v>
      </c>
      <c r="P2501" s="9">
        <f t="shared" si="286"/>
        <v>47.676470588235297</v>
      </c>
      <c r="Q2501" s="8" t="str">
        <f t="shared" si="283"/>
        <v>music</v>
      </c>
      <c r="R2501" s="8" t="str">
        <f t="shared" si="284"/>
        <v>indie rock</v>
      </c>
      <c r="S2501" s="14">
        <f t="shared" si="287"/>
        <v>41226.648576388885</v>
      </c>
      <c r="T2501" s="14">
        <f t="shared" si="28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85"/>
        <v>1.1333333333333333</v>
      </c>
      <c r="P2502" s="9">
        <f t="shared" si="286"/>
        <v>23.448275862068964</v>
      </c>
      <c r="Q2502" s="8" t="str">
        <f t="shared" si="283"/>
        <v>music</v>
      </c>
      <c r="R2502" s="8" t="str">
        <f t="shared" si="284"/>
        <v>indie rock</v>
      </c>
      <c r="S2502" s="14">
        <f t="shared" si="287"/>
        <v>41053.772858796299</v>
      </c>
      <c r="T2502" s="14">
        <f t="shared" si="28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85"/>
        <v>2.5545454545454545E-2</v>
      </c>
      <c r="P2503" s="9">
        <f t="shared" si="286"/>
        <v>40.142857142857146</v>
      </c>
      <c r="Q2503" s="8" t="str">
        <f>LEFT(N2503,4)</f>
        <v>food</v>
      </c>
      <c r="R2503" s="8" t="str">
        <f>RIGHT(N2503,11)</f>
        <v>restaurants</v>
      </c>
      <c r="S2503" s="14">
        <f t="shared" si="287"/>
        <v>42244.776666666665</v>
      </c>
      <c r="T2503" s="14">
        <f t="shared" si="28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85"/>
        <v>7.8181818181818181E-4</v>
      </c>
      <c r="P2504" s="9">
        <f t="shared" si="286"/>
        <v>17.2</v>
      </c>
      <c r="Q2504" s="8" t="str">
        <f t="shared" ref="Q2504:Q2522" si="289">LEFT(N2504,4)</f>
        <v>food</v>
      </c>
      <c r="R2504" s="8" t="str">
        <f t="shared" ref="R2504:R2522" si="290">RIGHT(N2504,11)</f>
        <v>restaurants</v>
      </c>
      <c r="S2504" s="14">
        <f t="shared" si="287"/>
        <v>41858.825439814813</v>
      </c>
      <c r="T2504" s="14">
        <f t="shared" si="28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85"/>
        <v>0</v>
      </c>
      <c r="P2505" s="9">
        <f t="shared" si="286"/>
        <v>0</v>
      </c>
      <c r="Q2505" s="8" t="str">
        <f t="shared" si="289"/>
        <v>food</v>
      </c>
      <c r="R2505" s="8" t="str">
        <f t="shared" si="290"/>
        <v>restaurants</v>
      </c>
      <c r="S2505" s="14">
        <f t="shared" si="287"/>
        <v>42498.899398148147</v>
      </c>
      <c r="T2505" s="14">
        <f t="shared" si="28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85"/>
        <v>0</v>
      </c>
      <c r="P2506" s="9">
        <f t="shared" si="286"/>
        <v>0</v>
      </c>
      <c r="Q2506" s="8" t="str">
        <f t="shared" si="289"/>
        <v>food</v>
      </c>
      <c r="R2506" s="8" t="str">
        <f t="shared" si="290"/>
        <v>restaurants</v>
      </c>
      <c r="S2506" s="14">
        <f t="shared" si="287"/>
        <v>41928.015439814815</v>
      </c>
      <c r="T2506" s="14">
        <f t="shared" si="28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85"/>
        <v>0</v>
      </c>
      <c r="P2507" s="9">
        <f t="shared" si="286"/>
        <v>0</v>
      </c>
      <c r="Q2507" s="8" t="str">
        <f t="shared" si="289"/>
        <v>food</v>
      </c>
      <c r="R2507" s="8" t="str">
        <f t="shared" si="290"/>
        <v>restaurants</v>
      </c>
      <c r="S2507" s="14">
        <f t="shared" si="287"/>
        <v>42047.05574074074</v>
      </c>
      <c r="T2507" s="14">
        <f t="shared" si="28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85"/>
        <v>6.0000000000000001E-3</v>
      </c>
      <c r="P2508" s="9">
        <f t="shared" si="286"/>
        <v>15</v>
      </c>
      <c r="Q2508" s="8" t="str">
        <f t="shared" si="289"/>
        <v>food</v>
      </c>
      <c r="R2508" s="8" t="str">
        <f t="shared" si="290"/>
        <v>restaurants</v>
      </c>
      <c r="S2508" s="14">
        <f t="shared" si="287"/>
        <v>42258.297094907408</v>
      </c>
      <c r="T2508" s="14">
        <f t="shared" si="28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85"/>
        <v>0</v>
      </c>
      <c r="P2509" s="9">
        <f t="shared" si="286"/>
        <v>0</v>
      </c>
      <c r="Q2509" s="8" t="str">
        <f t="shared" si="289"/>
        <v>food</v>
      </c>
      <c r="R2509" s="8" t="str">
        <f t="shared" si="290"/>
        <v>restaurants</v>
      </c>
      <c r="S2509" s="14">
        <f t="shared" si="287"/>
        <v>42105.072962962964</v>
      </c>
      <c r="T2509" s="14">
        <f t="shared" si="28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85"/>
        <v>0</v>
      </c>
      <c r="P2510" s="9">
        <f t="shared" si="286"/>
        <v>0</v>
      </c>
      <c r="Q2510" s="8" t="str">
        <f t="shared" si="289"/>
        <v>food</v>
      </c>
      <c r="R2510" s="8" t="str">
        <f t="shared" si="290"/>
        <v>restaurants</v>
      </c>
      <c r="S2510" s="14">
        <f t="shared" si="287"/>
        <v>41835.951782407406</v>
      </c>
      <c r="T2510" s="14">
        <f t="shared" si="28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85"/>
        <v>1.0526315789473684E-2</v>
      </c>
      <c r="P2511" s="9">
        <f t="shared" si="286"/>
        <v>35.714285714285715</v>
      </c>
      <c r="Q2511" s="8" t="str">
        <f t="shared" si="289"/>
        <v>food</v>
      </c>
      <c r="R2511" s="8" t="str">
        <f t="shared" si="290"/>
        <v>restaurants</v>
      </c>
      <c r="S2511" s="14">
        <f t="shared" si="287"/>
        <v>42058.809594907405</v>
      </c>
      <c r="T2511" s="14">
        <f t="shared" si="28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85"/>
        <v>1.5E-3</v>
      </c>
      <c r="P2512" s="9">
        <f t="shared" si="286"/>
        <v>37.5</v>
      </c>
      <c r="Q2512" s="8" t="str">
        <f t="shared" si="289"/>
        <v>food</v>
      </c>
      <c r="R2512" s="8" t="str">
        <f t="shared" si="290"/>
        <v>restaurants</v>
      </c>
      <c r="S2512" s="14">
        <f t="shared" si="287"/>
        <v>42078.997361111105</v>
      </c>
      <c r="T2512" s="14">
        <f t="shared" si="28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85"/>
        <v>0</v>
      </c>
      <c r="P2513" s="9">
        <f t="shared" si="286"/>
        <v>0</v>
      </c>
      <c r="Q2513" s="8" t="str">
        <f t="shared" si="289"/>
        <v>food</v>
      </c>
      <c r="R2513" s="8" t="str">
        <f t="shared" si="290"/>
        <v>restaurants</v>
      </c>
      <c r="S2513" s="14">
        <f t="shared" si="287"/>
        <v>42371.446909722217</v>
      </c>
      <c r="T2513" s="14">
        <f t="shared" si="28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85"/>
        <v>0</v>
      </c>
      <c r="P2514" s="9">
        <f t="shared" si="286"/>
        <v>0</v>
      </c>
      <c r="Q2514" s="8" t="str">
        <f t="shared" si="289"/>
        <v>food</v>
      </c>
      <c r="R2514" s="8" t="str">
        <f t="shared" si="290"/>
        <v>restaurants</v>
      </c>
      <c r="S2514" s="14">
        <f t="shared" si="287"/>
        <v>41971.876863425925</v>
      </c>
      <c r="T2514" s="14">
        <f t="shared" si="28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85"/>
        <v>0</v>
      </c>
      <c r="P2515" s="9">
        <f t="shared" si="286"/>
        <v>0</v>
      </c>
      <c r="Q2515" s="8" t="str">
        <f t="shared" si="289"/>
        <v>food</v>
      </c>
      <c r="R2515" s="8" t="str">
        <f t="shared" si="290"/>
        <v>restaurants</v>
      </c>
      <c r="S2515" s="14">
        <f t="shared" si="287"/>
        <v>42732.00681712963</v>
      </c>
      <c r="T2515" s="14">
        <f t="shared" si="28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85"/>
        <v>1.7500000000000002E-2</v>
      </c>
      <c r="P2516" s="9">
        <f t="shared" si="286"/>
        <v>52.5</v>
      </c>
      <c r="Q2516" s="8" t="str">
        <f t="shared" si="289"/>
        <v>food</v>
      </c>
      <c r="R2516" s="8" t="str">
        <f t="shared" si="290"/>
        <v>restaurants</v>
      </c>
      <c r="S2516" s="14">
        <f t="shared" si="287"/>
        <v>41854.389780092592</v>
      </c>
      <c r="T2516" s="14">
        <f t="shared" si="28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85"/>
        <v>0.186</v>
      </c>
      <c r="P2517" s="9">
        <f t="shared" si="286"/>
        <v>77.5</v>
      </c>
      <c r="Q2517" s="8" t="str">
        <f t="shared" si="289"/>
        <v>food</v>
      </c>
      <c r="R2517" s="8" t="str">
        <f t="shared" si="290"/>
        <v>restaurants</v>
      </c>
      <c r="S2517" s="14">
        <f t="shared" si="287"/>
        <v>42027.839733796296</v>
      </c>
      <c r="T2517" s="14">
        <f t="shared" si="28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85"/>
        <v>0</v>
      </c>
      <c r="P2518" s="9">
        <f t="shared" si="286"/>
        <v>0</v>
      </c>
      <c r="Q2518" s="8" t="str">
        <f t="shared" si="289"/>
        <v>food</v>
      </c>
      <c r="R2518" s="8" t="str">
        <f t="shared" si="290"/>
        <v>restaurants</v>
      </c>
      <c r="S2518" s="14">
        <f t="shared" si="287"/>
        <v>41942.653379629628</v>
      </c>
      <c r="T2518" s="14">
        <f t="shared" si="28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85"/>
        <v>9.8166666666666666E-2</v>
      </c>
      <c r="P2519" s="9">
        <f t="shared" si="286"/>
        <v>53.545454545454547</v>
      </c>
      <c r="Q2519" s="8" t="str">
        <f t="shared" si="289"/>
        <v>food</v>
      </c>
      <c r="R2519" s="8" t="str">
        <f t="shared" si="290"/>
        <v>restaurants</v>
      </c>
      <c r="S2519" s="14">
        <f t="shared" si="287"/>
        <v>42052.802430555559</v>
      </c>
      <c r="T2519" s="14">
        <f t="shared" si="28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85"/>
        <v>0</v>
      </c>
      <c r="P2520" s="9">
        <f t="shared" si="286"/>
        <v>0</v>
      </c>
      <c r="Q2520" s="8" t="str">
        <f t="shared" si="289"/>
        <v>food</v>
      </c>
      <c r="R2520" s="8" t="str">
        <f t="shared" si="290"/>
        <v>restaurants</v>
      </c>
      <c r="S2520" s="14">
        <f t="shared" si="287"/>
        <v>41926.680879629632</v>
      </c>
      <c r="T2520" s="14">
        <f t="shared" si="28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85"/>
        <v>4.3333333333333331E-4</v>
      </c>
      <c r="P2521" s="9">
        <f t="shared" si="286"/>
        <v>16.25</v>
      </c>
      <c r="Q2521" s="8" t="str">
        <f t="shared" si="289"/>
        <v>food</v>
      </c>
      <c r="R2521" s="8" t="str">
        <f t="shared" si="290"/>
        <v>restaurants</v>
      </c>
      <c r="S2521" s="14">
        <f t="shared" si="287"/>
        <v>41809.155138888891</v>
      </c>
      <c r="T2521" s="14">
        <f t="shared" si="28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85"/>
        <v>0</v>
      </c>
      <c r="P2522" s="9">
        <f t="shared" si="286"/>
        <v>0</v>
      </c>
      <c r="Q2522" s="8" t="str">
        <f t="shared" si="289"/>
        <v>food</v>
      </c>
      <c r="R2522" s="8" t="str">
        <f t="shared" si="290"/>
        <v>restaurants</v>
      </c>
      <c r="S2522" s="14">
        <f t="shared" si="287"/>
        <v>42612.600520833337</v>
      </c>
      <c r="T2522" s="14">
        <f t="shared" si="28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85"/>
        <v>1.0948792000000001</v>
      </c>
      <c r="P2523" s="9">
        <f t="shared" si="286"/>
        <v>103.68174242424243</v>
      </c>
      <c r="Q2523" s="8" t="str">
        <f>LEFT(N2523,5)</f>
        <v>music</v>
      </c>
      <c r="R2523" s="8" t="str">
        <f>RIGHT(N2523,15)</f>
        <v>classical music</v>
      </c>
      <c r="S2523" s="14">
        <f t="shared" si="287"/>
        <v>42269.967835648145</v>
      </c>
      <c r="T2523" s="14">
        <f t="shared" si="28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85"/>
        <v>1</v>
      </c>
      <c r="P2524" s="9">
        <f t="shared" si="286"/>
        <v>185.18518518518519</v>
      </c>
      <c r="Q2524" s="8" t="str">
        <f t="shared" ref="Q2524:Q2562" si="291">LEFT(N2524,5)</f>
        <v>music</v>
      </c>
      <c r="R2524" s="8" t="str">
        <f t="shared" ref="R2524:R2562" si="292">RIGHT(N2524,15)</f>
        <v>classical music</v>
      </c>
      <c r="S2524" s="14">
        <f t="shared" si="287"/>
        <v>42460.573611111111</v>
      </c>
      <c r="T2524" s="14">
        <f t="shared" si="28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85"/>
        <v>1.5644444444444445</v>
      </c>
      <c r="P2525" s="9">
        <f t="shared" si="286"/>
        <v>54.153846153846153</v>
      </c>
      <c r="Q2525" s="8" t="str">
        <f t="shared" si="291"/>
        <v>music</v>
      </c>
      <c r="R2525" s="8" t="str">
        <f t="shared" si="292"/>
        <v>classical music</v>
      </c>
      <c r="S2525" s="14">
        <f t="shared" si="287"/>
        <v>41930.975601851853</v>
      </c>
      <c r="T2525" s="14">
        <f t="shared" si="28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85"/>
        <v>1.016</v>
      </c>
      <c r="P2526" s="9">
        <f t="shared" si="286"/>
        <v>177.2093023255814</v>
      </c>
      <c r="Q2526" s="8" t="str">
        <f t="shared" si="291"/>
        <v>music</v>
      </c>
      <c r="R2526" s="8" t="str">
        <f t="shared" si="292"/>
        <v>classical music</v>
      </c>
      <c r="S2526" s="14">
        <f t="shared" si="287"/>
        <v>41961.807372685187</v>
      </c>
      <c r="T2526" s="14">
        <f t="shared" si="28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85"/>
        <v>1.00325</v>
      </c>
      <c r="P2527" s="9">
        <f t="shared" si="286"/>
        <v>100.325</v>
      </c>
      <c r="Q2527" s="8" t="str">
        <f t="shared" si="291"/>
        <v>music</v>
      </c>
      <c r="R2527" s="8" t="str">
        <f t="shared" si="292"/>
        <v>classical music</v>
      </c>
      <c r="S2527" s="14">
        <f t="shared" si="287"/>
        <v>41058.844571759262</v>
      </c>
      <c r="T2527" s="14">
        <f t="shared" si="28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85"/>
        <v>1.1294999999999999</v>
      </c>
      <c r="P2528" s="9">
        <f t="shared" si="286"/>
        <v>136.90909090909091</v>
      </c>
      <c r="Q2528" s="8" t="str">
        <f t="shared" si="291"/>
        <v>music</v>
      </c>
      <c r="R2528" s="8" t="str">
        <f t="shared" si="292"/>
        <v>classical music</v>
      </c>
      <c r="S2528" s="14">
        <f t="shared" si="287"/>
        <v>41953.091134259259</v>
      </c>
      <c r="T2528" s="14">
        <f t="shared" si="28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85"/>
        <v>1.02125</v>
      </c>
      <c r="P2529" s="9">
        <f t="shared" si="286"/>
        <v>57.535211267605632</v>
      </c>
      <c r="Q2529" s="8" t="str">
        <f t="shared" si="291"/>
        <v>music</v>
      </c>
      <c r="R2529" s="8" t="str">
        <f t="shared" si="292"/>
        <v>classical music</v>
      </c>
      <c r="S2529" s="14">
        <f t="shared" si="287"/>
        <v>41546.75105324074</v>
      </c>
      <c r="T2529" s="14">
        <f t="shared" si="28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85"/>
        <v>1.0724974999999999</v>
      </c>
      <c r="P2530" s="9">
        <f t="shared" si="286"/>
        <v>52.962839506172834</v>
      </c>
      <c r="Q2530" s="8" t="str">
        <f t="shared" si="291"/>
        <v>music</v>
      </c>
      <c r="R2530" s="8" t="str">
        <f t="shared" si="292"/>
        <v>classical music</v>
      </c>
      <c r="S2530" s="14">
        <f t="shared" si="287"/>
        <v>42217.834525462968</v>
      </c>
      <c r="T2530" s="14">
        <f t="shared" si="28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85"/>
        <v>1.0428333333333333</v>
      </c>
      <c r="P2531" s="9">
        <f t="shared" si="286"/>
        <v>82.328947368421055</v>
      </c>
      <c r="Q2531" s="8" t="str">
        <f t="shared" si="291"/>
        <v>music</v>
      </c>
      <c r="R2531" s="8" t="str">
        <f t="shared" si="292"/>
        <v>classical music</v>
      </c>
      <c r="S2531" s="14">
        <f t="shared" si="287"/>
        <v>40948.080729166664</v>
      </c>
      <c r="T2531" s="14">
        <f t="shared" si="28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85"/>
        <v>1</v>
      </c>
      <c r="P2532" s="9">
        <f t="shared" si="286"/>
        <v>135.41666666666666</v>
      </c>
      <c r="Q2532" s="8" t="str">
        <f t="shared" si="291"/>
        <v>music</v>
      </c>
      <c r="R2532" s="8" t="str">
        <f t="shared" si="292"/>
        <v>classical music</v>
      </c>
      <c r="S2532" s="14">
        <f t="shared" si="287"/>
        <v>42081.864641203705</v>
      </c>
      <c r="T2532" s="14">
        <f t="shared" si="28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85"/>
        <v>1.004</v>
      </c>
      <c r="P2533" s="9">
        <f t="shared" si="286"/>
        <v>74.06557377049181</v>
      </c>
      <c r="Q2533" s="8" t="str">
        <f t="shared" si="291"/>
        <v>music</v>
      </c>
      <c r="R2533" s="8" t="str">
        <f t="shared" si="292"/>
        <v>classical music</v>
      </c>
      <c r="S2533" s="14">
        <f t="shared" si="287"/>
        <v>42208.680023148147</v>
      </c>
      <c r="T2533" s="14">
        <f t="shared" si="28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85"/>
        <v>1.26125</v>
      </c>
      <c r="P2534" s="9">
        <f t="shared" si="286"/>
        <v>84.083333333333329</v>
      </c>
      <c r="Q2534" s="8" t="str">
        <f t="shared" si="291"/>
        <v>music</v>
      </c>
      <c r="R2534" s="8" t="str">
        <f t="shared" si="292"/>
        <v>classical music</v>
      </c>
      <c r="S2534" s="14">
        <f t="shared" si="287"/>
        <v>41107.849143518521</v>
      </c>
      <c r="T2534" s="14">
        <f t="shared" si="28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85"/>
        <v>1.1066666666666667</v>
      </c>
      <c r="P2535" s="9">
        <f t="shared" si="286"/>
        <v>61.029411764705884</v>
      </c>
      <c r="Q2535" s="8" t="str">
        <f t="shared" si="291"/>
        <v>music</v>
      </c>
      <c r="R2535" s="8" t="str">
        <f t="shared" si="292"/>
        <v>classical music</v>
      </c>
      <c r="S2535" s="14">
        <f t="shared" si="287"/>
        <v>41304.751284722224</v>
      </c>
      <c r="T2535" s="14">
        <f t="shared" si="28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85"/>
        <v>1.05</v>
      </c>
      <c r="P2536" s="9">
        <f t="shared" si="286"/>
        <v>150</v>
      </c>
      <c r="Q2536" s="8" t="str">
        <f t="shared" si="291"/>
        <v>music</v>
      </c>
      <c r="R2536" s="8" t="str">
        <f t="shared" si="292"/>
        <v>classical music</v>
      </c>
      <c r="S2536" s="14">
        <f t="shared" si="287"/>
        <v>40127.700370370374</v>
      </c>
      <c r="T2536" s="14">
        <f t="shared" si="28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85"/>
        <v>1.03775</v>
      </c>
      <c r="P2537" s="9">
        <f t="shared" si="286"/>
        <v>266.08974358974359</v>
      </c>
      <c r="Q2537" s="8" t="str">
        <f t="shared" si="291"/>
        <v>music</v>
      </c>
      <c r="R2537" s="8" t="str">
        <f t="shared" si="292"/>
        <v>classical music</v>
      </c>
      <c r="S2537" s="14">
        <f t="shared" si="287"/>
        <v>41943.791030092594</v>
      </c>
      <c r="T2537" s="14">
        <f t="shared" si="28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85"/>
        <v>1.1599999999999999</v>
      </c>
      <c r="P2538" s="9">
        <f t="shared" si="286"/>
        <v>7.25</v>
      </c>
      <c r="Q2538" s="8" t="str">
        <f t="shared" si="291"/>
        <v>music</v>
      </c>
      <c r="R2538" s="8" t="str">
        <f t="shared" si="292"/>
        <v>classical music</v>
      </c>
      <c r="S2538" s="14">
        <f t="shared" si="287"/>
        <v>41464.106087962966</v>
      </c>
      <c r="T2538" s="14">
        <f t="shared" si="28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85"/>
        <v>1.1000000000000001</v>
      </c>
      <c r="P2539" s="9">
        <f t="shared" si="286"/>
        <v>100</v>
      </c>
      <c r="Q2539" s="8" t="str">
        <f t="shared" si="291"/>
        <v>music</v>
      </c>
      <c r="R2539" s="8" t="str">
        <f t="shared" si="292"/>
        <v>classical music</v>
      </c>
      <c r="S2539" s="14">
        <f t="shared" si="287"/>
        <v>40696.648784722223</v>
      </c>
      <c r="T2539" s="14">
        <f t="shared" si="28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85"/>
        <v>1.130176111111111</v>
      </c>
      <c r="P2540" s="9">
        <f t="shared" si="286"/>
        <v>109.96308108108107</v>
      </c>
      <c r="Q2540" s="8" t="str">
        <f t="shared" si="291"/>
        <v>music</v>
      </c>
      <c r="R2540" s="8" t="str">
        <f t="shared" si="292"/>
        <v>classical music</v>
      </c>
      <c r="S2540" s="14">
        <f t="shared" si="287"/>
        <v>41298.509965277779</v>
      </c>
      <c r="T2540" s="14">
        <f t="shared" si="28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85"/>
        <v>1.0024999999999999</v>
      </c>
      <c r="P2541" s="9">
        <f t="shared" si="286"/>
        <v>169.91525423728814</v>
      </c>
      <c r="Q2541" s="8" t="str">
        <f t="shared" si="291"/>
        <v>music</v>
      </c>
      <c r="R2541" s="8" t="str">
        <f t="shared" si="292"/>
        <v>classical music</v>
      </c>
      <c r="S2541" s="14">
        <f t="shared" si="287"/>
        <v>41977.902222222227</v>
      </c>
      <c r="T2541" s="14">
        <f t="shared" si="28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85"/>
        <v>1.034</v>
      </c>
      <c r="P2542" s="9">
        <f t="shared" si="286"/>
        <v>95.740740740740748</v>
      </c>
      <c r="Q2542" s="8" t="str">
        <f t="shared" si="291"/>
        <v>music</v>
      </c>
      <c r="R2542" s="8" t="str">
        <f t="shared" si="292"/>
        <v>classical music</v>
      </c>
      <c r="S2542" s="14">
        <f t="shared" si="287"/>
        <v>40785.675011574072</v>
      </c>
      <c r="T2542" s="14">
        <f t="shared" si="28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85"/>
        <v>1.0702857142857143</v>
      </c>
      <c r="P2543" s="9">
        <f t="shared" si="286"/>
        <v>59.460317460317462</v>
      </c>
      <c r="Q2543" s="8" t="str">
        <f t="shared" si="291"/>
        <v>music</v>
      </c>
      <c r="R2543" s="8" t="str">
        <f t="shared" si="292"/>
        <v>classical music</v>
      </c>
      <c r="S2543" s="14">
        <f t="shared" si="287"/>
        <v>41483.449282407404</v>
      </c>
      <c r="T2543" s="14">
        <f t="shared" si="28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85"/>
        <v>1.0357142857142858</v>
      </c>
      <c r="P2544" s="9">
        <f t="shared" si="286"/>
        <v>55.769230769230766</v>
      </c>
      <c r="Q2544" s="8" t="str">
        <f t="shared" si="291"/>
        <v>music</v>
      </c>
      <c r="R2544" s="8" t="str">
        <f t="shared" si="292"/>
        <v>classical music</v>
      </c>
      <c r="S2544" s="14">
        <f t="shared" si="287"/>
        <v>41509.426585648151</v>
      </c>
      <c r="T2544" s="14">
        <f t="shared" si="28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85"/>
        <v>1.5640000000000001</v>
      </c>
      <c r="P2545" s="9">
        <f t="shared" si="286"/>
        <v>30.076923076923077</v>
      </c>
      <c r="Q2545" s="8" t="str">
        <f t="shared" si="291"/>
        <v>music</v>
      </c>
      <c r="R2545" s="8" t="str">
        <f t="shared" si="292"/>
        <v>classical music</v>
      </c>
      <c r="S2545" s="14">
        <f t="shared" si="287"/>
        <v>40514.107615740737</v>
      </c>
      <c r="T2545" s="14">
        <f t="shared" si="28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85"/>
        <v>1.0082</v>
      </c>
      <c r="P2546" s="9">
        <f t="shared" si="286"/>
        <v>88.438596491228068</v>
      </c>
      <c r="Q2546" s="8" t="str">
        <f t="shared" si="291"/>
        <v>music</v>
      </c>
      <c r="R2546" s="8" t="str">
        <f t="shared" si="292"/>
        <v>classical music</v>
      </c>
      <c r="S2546" s="14">
        <f t="shared" si="287"/>
        <v>41068.520474537036</v>
      </c>
      <c r="T2546" s="14">
        <f t="shared" si="28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85"/>
        <v>1.9530000000000001</v>
      </c>
      <c r="P2547" s="9">
        <f t="shared" si="286"/>
        <v>64.032786885245898</v>
      </c>
      <c r="Q2547" s="8" t="str">
        <f t="shared" si="291"/>
        <v>music</v>
      </c>
      <c r="R2547" s="8" t="str">
        <f t="shared" si="292"/>
        <v>classical music</v>
      </c>
      <c r="S2547" s="14">
        <f t="shared" si="287"/>
        <v>42027.13817129629</v>
      </c>
      <c r="T2547" s="14">
        <f t="shared" si="28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85"/>
        <v>1.1171428571428572</v>
      </c>
      <c r="P2548" s="9">
        <f t="shared" si="286"/>
        <v>60.153846153846153</v>
      </c>
      <c r="Q2548" s="8" t="str">
        <f t="shared" si="291"/>
        <v>music</v>
      </c>
      <c r="R2548" s="8" t="str">
        <f t="shared" si="292"/>
        <v>classical music</v>
      </c>
      <c r="S2548" s="14">
        <f t="shared" si="287"/>
        <v>41524.858553240738</v>
      </c>
      <c r="T2548" s="14">
        <f t="shared" si="28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85"/>
        <v>1.1985454545454546</v>
      </c>
      <c r="P2549" s="9">
        <f t="shared" si="286"/>
        <v>49.194029850746269</v>
      </c>
      <c r="Q2549" s="8" t="str">
        <f t="shared" si="291"/>
        <v>music</v>
      </c>
      <c r="R2549" s="8" t="str">
        <f t="shared" si="292"/>
        <v>classical music</v>
      </c>
      <c r="S2549" s="14">
        <f t="shared" si="287"/>
        <v>40973.773182870369</v>
      </c>
      <c r="T2549" s="14">
        <f t="shared" si="28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85"/>
        <v>1.0185</v>
      </c>
      <c r="P2550" s="9">
        <f t="shared" si="286"/>
        <v>165.16216216216216</v>
      </c>
      <c r="Q2550" s="8" t="str">
        <f t="shared" si="291"/>
        <v>music</v>
      </c>
      <c r="R2550" s="8" t="str">
        <f t="shared" si="292"/>
        <v>classical music</v>
      </c>
      <c r="S2550" s="14">
        <f t="shared" si="287"/>
        <v>42618.625428240746</v>
      </c>
      <c r="T2550" s="14">
        <f t="shared" si="28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85"/>
        <v>1.0280254777070064</v>
      </c>
      <c r="P2551" s="9">
        <f t="shared" si="286"/>
        <v>43.621621621621621</v>
      </c>
      <c r="Q2551" s="8" t="str">
        <f t="shared" si="291"/>
        <v>music</v>
      </c>
      <c r="R2551" s="8" t="str">
        <f t="shared" si="292"/>
        <v>classical music</v>
      </c>
      <c r="S2551" s="14">
        <f t="shared" si="287"/>
        <v>41390.757754629631</v>
      </c>
      <c r="T2551" s="14">
        <f t="shared" si="28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85"/>
        <v>1.0084615384615385</v>
      </c>
      <c r="P2552" s="9">
        <f t="shared" si="286"/>
        <v>43.7</v>
      </c>
      <c r="Q2552" s="8" t="str">
        <f t="shared" si="291"/>
        <v>music</v>
      </c>
      <c r="R2552" s="8" t="str">
        <f t="shared" si="292"/>
        <v>classical music</v>
      </c>
      <c r="S2552" s="14">
        <f t="shared" si="287"/>
        <v>42228.634328703702</v>
      </c>
      <c r="T2552" s="14">
        <f t="shared" si="28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85"/>
        <v>1.0273469387755103</v>
      </c>
      <c r="P2553" s="9">
        <f t="shared" si="286"/>
        <v>67.419642857142861</v>
      </c>
      <c r="Q2553" s="8" t="str">
        <f t="shared" si="291"/>
        <v>music</v>
      </c>
      <c r="R2553" s="8" t="str">
        <f t="shared" si="292"/>
        <v>classical music</v>
      </c>
      <c r="S2553" s="14">
        <f t="shared" si="287"/>
        <v>40961.252141203702</v>
      </c>
      <c r="T2553" s="14">
        <f t="shared" si="28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85"/>
        <v>1.0649999999999999</v>
      </c>
      <c r="P2554" s="9">
        <f t="shared" si="286"/>
        <v>177.5</v>
      </c>
      <c r="Q2554" s="8" t="str">
        <f t="shared" si="291"/>
        <v>music</v>
      </c>
      <c r="R2554" s="8" t="str">
        <f t="shared" si="292"/>
        <v>classical music</v>
      </c>
      <c r="S2554" s="14">
        <f t="shared" si="287"/>
        <v>42769.809965277775</v>
      </c>
      <c r="T2554" s="14">
        <f t="shared" si="28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85"/>
        <v>1.5553333333333332</v>
      </c>
      <c r="P2555" s="9">
        <f t="shared" si="286"/>
        <v>38.883333333333333</v>
      </c>
      <c r="Q2555" s="8" t="str">
        <f t="shared" si="291"/>
        <v>music</v>
      </c>
      <c r="R2555" s="8" t="str">
        <f t="shared" si="292"/>
        <v>classical music</v>
      </c>
      <c r="S2555" s="14">
        <f t="shared" si="287"/>
        <v>41113.199155092596</v>
      </c>
      <c r="T2555" s="14">
        <f t="shared" si="28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85"/>
        <v>1.228</v>
      </c>
      <c r="P2556" s="9">
        <f t="shared" si="286"/>
        <v>54.985074626865675</v>
      </c>
      <c r="Q2556" s="8" t="str">
        <f t="shared" si="291"/>
        <v>music</v>
      </c>
      <c r="R2556" s="8" t="str">
        <f t="shared" si="292"/>
        <v>classical music</v>
      </c>
      <c r="S2556" s="14">
        <f t="shared" si="287"/>
        <v>42125.078275462962</v>
      </c>
      <c r="T2556" s="14">
        <f t="shared" si="28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85"/>
        <v>1.0734999999999999</v>
      </c>
      <c r="P2557" s="9">
        <f t="shared" si="286"/>
        <v>61.342857142857142</v>
      </c>
      <c r="Q2557" s="8" t="str">
        <f t="shared" si="291"/>
        <v>music</v>
      </c>
      <c r="R2557" s="8" t="str">
        <f t="shared" si="292"/>
        <v>classical music</v>
      </c>
      <c r="S2557" s="14">
        <f t="shared" si="287"/>
        <v>41026.655011574076</v>
      </c>
      <c r="T2557" s="14">
        <f t="shared" si="28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85"/>
        <v>1.0550335570469798</v>
      </c>
      <c r="P2558" s="9">
        <f t="shared" si="286"/>
        <v>23.117647058823529</v>
      </c>
      <c r="Q2558" s="8" t="str">
        <f t="shared" si="291"/>
        <v>music</v>
      </c>
      <c r="R2558" s="8" t="str">
        <f t="shared" si="292"/>
        <v>classical music</v>
      </c>
      <c r="S2558" s="14">
        <f t="shared" si="287"/>
        <v>41222.991400462961</v>
      </c>
      <c r="T2558" s="14">
        <f t="shared" si="28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85"/>
        <v>1.1844444444444444</v>
      </c>
      <c r="P2559" s="9">
        <f t="shared" si="286"/>
        <v>29.611111111111111</v>
      </c>
      <c r="Q2559" s="8" t="str">
        <f t="shared" si="291"/>
        <v>music</v>
      </c>
      <c r="R2559" s="8" t="str">
        <f t="shared" si="292"/>
        <v>classical music</v>
      </c>
      <c r="S2559" s="14">
        <f t="shared" si="287"/>
        <v>41744.745208333334</v>
      </c>
      <c r="T2559" s="14">
        <f t="shared" si="28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85"/>
        <v>1.0888</v>
      </c>
      <c r="P2560" s="9">
        <f t="shared" si="286"/>
        <v>75.611111111111114</v>
      </c>
      <c r="Q2560" s="8" t="str">
        <f t="shared" si="291"/>
        <v>music</v>
      </c>
      <c r="R2560" s="8" t="str">
        <f>RIGHT(N2560,15)</f>
        <v>classical music</v>
      </c>
      <c r="S2560" s="14">
        <f t="shared" si="287"/>
        <v>42093.860023148154</v>
      </c>
      <c r="T2560" s="14">
        <f t="shared" si="28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85"/>
        <v>1.1125</v>
      </c>
      <c r="P2561" s="9">
        <f t="shared" si="286"/>
        <v>35.6</v>
      </c>
      <c r="Q2561" s="8" t="str">
        <f t="shared" si="291"/>
        <v>music</v>
      </c>
      <c r="R2561" s="8" t="str">
        <f t="shared" si="292"/>
        <v>classical music</v>
      </c>
      <c r="S2561" s="14">
        <f t="shared" si="287"/>
        <v>40829.873657407406</v>
      </c>
      <c r="T2561" s="14">
        <f t="shared" si="28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85"/>
        <v>1.0009999999999999</v>
      </c>
      <c r="P2562" s="9">
        <f t="shared" si="286"/>
        <v>143</v>
      </c>
      <c r="Q2562" s="8" t="str">
        <f t="shared" si="291"/>
        <v>music</v>
      </c>
      <c r="R2562" s="8" t="str">
        <f t="shared" si="292"/>
        <v>classical music</v>
      </c>
      <c r="S2562" s="14">
        <f t="shared" si="287"/>
        <v>42039.951087962967</v>
      </c>
      <c r="T2562" s="14">
        <f t="shared" si="28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93">E2563/D2563</f>
        <v>0</v>
      </c>
      <c r="P2563" s="9">
        <f t="shared" ref="P2563:P2626" si="294">IFERROR(E2563/L2563, 0)</f>
        <v>0</v>
      </c>
      <c r="Q2563" s="8" t="str">
        <f>LEFT(N2563,4)</f>
        <v>food</v>
      </c>
      <c r="R2563" s="8" t="str">
        <f>RIGHT(N2563,11)</f>
        <v>food trucks</v>
      </c>
      <c r="S2563" s="14">
        <f t="shared" ref="S2563:S2626" si="295">(((J2563/60)/60)/24)+DATE(1970,1,1)</f>
        <v>42260.528807870374</v>
      </c>
      <c r="T2563" s="14">
        <f t="shared" ref="T2563:T2626" si="296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93"/>
        <v>7.4999999999999997E-3</v>
      </c>
      <c r="P2564" s="9">
        <f t="shared" si="294"/>
        <v>25</v>
      </c>
      <c r="Q2564" s="8" t="str">
        <f t="shared" ref="Q2564:Q2602" si="297">LEFT(N2564,4)</f>
        <v>food</v>
      </c>
      <c r="R2564" s="8" t="str">
        <f t="shared" ref="R2564:R2602" si="298">RIGHT(N2564,11)</f>
        <v>food trucks</v>
      </c>
      <c r="S2564" s="14">
        <f t="shared" si="295"/>
        <v>42594.524756944447</v>
      </c>
      <c r="T2564" s="14">
        <f t="shared" si="296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93"/>
        <v>0</v>
      </c>
      <c r="P2565" s="9">
        <f t="shared" si="294"/>
        <v>0</v>
      </c>
      <c r="Q2565" s="8" t="str">
        <f t="shared" si="297"/>
        <v>food</v>
      </c>
      <c r="R2565" s="8" t="str">
        <f t="shared" si="298"/>
        <v>food trucks</v>
      </c>
      <c r="S2565" s="14">
        <f t="shared" si="295"/>
        <v>42155.139479166668</v>
      </c>
      <c r="T2565" s="14">
        <f t="shared" si="296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93"/>
        <v>0</v>
      </c>
      <c r="P2566" s="9">
        <f t="shared" si="294"/>
        <v>0</v>
      </c>
      <c r="Q2566" s="8" t="str">
        <f t="shared" si="297"/>
        <v>food</v>
      </c>
      <c r="R2566" s="8" t="str">
        <f t="shared" si="298"/>
        <v>food trucks</v>
      </c>
      <c r="S2566" s="14">
        <f t="shared" si="295"/>
        <v>41822.040497685186</v>
      </c>
      <c r="T2566" s="14">
        <f t="shared" si="296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93"/>
        <v>0.01</v>
      </c>
      <c r="P2567" s="9">
        <f t="shared" si="294"/>
        <v>100</v>
      </c>
      <c r="Q2567" s="8" t="str">
        <f t="shared" si="297"/>
        <v>food</v>
      </c>
      <c r="R2567" s="8" t="str">
        <f t="shared" si="298"/>
        <v>food trucks</v>
      </c>
      <c r="S2567" s="14">
        <f t="shared" si="295"/>
        <v>42440.650335648148</v>
      </c>
      <c r="T2567" s="14">
        <f t="shared" si="296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93"/>
        <v>0</v>
      </c>
      <c r="P2568" s="9">
        <f t="shared" si="294"/>
        <v>0</v>
      </c>
      <c r="Q2568" s="8" t="str">
        <f t="shared" si="297"/>
        <v>food</v>
      </c>
      <c r="R2568" s="8" t="str">
        <f t="shared" si="298"/>
        <v>food trucks</v>
      </c>
      <c r="S2568" s="14">
        <f t="shared" si="295"/>
        <v>41842.980879629627</v>
      </c>
      <c r="T2568" s="14">
        <f t="shared" si="296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93"/>
        <v>2.6666666666666666E-3</v>
      </c>
      <c r="P2569" s="9">
        <f t="shared" si="294"/>
        <v>60</v>
      </c>
      <c r="Q2569" s="8" t="str">
        <f t="shared" si="297"/>
        <v>food</v>
      </c>
      <c r="R2569" s="8" t="str">
        <f t="shared" si="298"/>
        <v>food trucks</v>
      </c>
      <c r="S2569" s="14">
        <f t="shared" si="295"/>
        <v>42087.878912037035</v>
      </c>
      <c r="T2569" s="14">
        <f t="shared" si="296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93"/>
        <v>5.0000000000000001E-3</v>
      </c>
      <c r="P2570" s="9">
        <f t="shared" si="294"/>
        <v>50</v>
      </c>
      <c r="Q2570" s="8" t="str">
        <f t="shared" si="297"/>
        <v>food</v>
      </c>
      <c r="R2570" s="8" t="str">
        <f t="shared" si="298"/>
        <v>food trucks</v>
      </c>
      <c r="S2570" s="14">
        <f t="shared" si="295"/>
        <v>42584.666597222225</v>
      </c>
      <c r="T2570" s="14">
        <f t="shared" si="296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93"/>
        <v>2.2307692307692306E-2</v>
      </c>
      <c r="P2571" s="9">
        <f t="shared" si="294"/>
        <v>72.5</v>
      </c>
      <c r="Q2571" s="8" t="str">
        <f t="shared" si="297"/>
        <v>food</v>
      </c>
      <c r="R2571" s="8" t="str">
        <f t="shared" si="298"/>
        <v>food trucks</v>
      </c>
      <c r="S2571" s="14">
        <f t="shared" si="295"/>
        <v>42234.105462962965</v>
      </c>
      <c r="T2571" s="14">
        <f t="shared" si="296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93"/>
        <v>8.4285714285714294E-3</v>
      </c>
      <c r="P2572" s="9">
        <f t="shared" si="294"/>
        <v>29.5</v>
      </c>
      <c r="Q2572" s="8" t="str">
        <f t="shared" si="297"/>
        <v>food</v>
      </c>
      <c r="R2572" s="8" t="str">
        <f t="shared" si="298"/>
        <v>food trucks</v>
      </c>
      <c r="S2572" s="14">
        <f t="shared" si="295"/>
        <v>42744.903182870374</v>
      </c>
      <c r="T2572" s="14">
        <f t="shared" si="296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93"/>
        <v>2.5000000000000001E-3</v>
      </c>
      <c r="P2573" s="9">
        <f t="shared" si="294"/>
        <v>62.5</v>
      </c>
      <c r="Q2573" s="8" t="str">
        <f t="shared" si="297"/>
        <v>food</v>
      </c>
      <c r="R2573" s="8" t="str">
        <f t="shared" si="298"/>
        <v>food trucks</v>
      </c>
      <c r="S2573" s="14">
        <f t="shared" si="295"/>
        <v>42449.341678240744</v>
      </c>
      <c r="T2573" s="14">
        <f t="shared" si="296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93"/>
        <v>0</v>
      </c>
      <c r="P2574" s="9">
        <f t="shared" si="294"/>
        <v>0</v>
      </c>
      <c r="Q2574" s="8" t="str">
        <f t="shared" si="297"/>
        <v>food</v>
      </c>
      <c r="R2574" s="8" t="str">
        <f t="shared" si="298"/>
        <v>food trucks</v>
      </c>
      <c r="S2574" s="14">
        <f t="shared" si="295"/>
        <v>42077.119409722218</v>
      </c>
      <c r="T2574" s="14">
        <f t="shared" si="296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93"/>
        <v>0</v>
      </c>
      <c r="P2575" s="9">
        <f t="shared" si="294"/>
        <v>0</v>
      </c>
      <c r="Q2575" s="8" t="str">
        <f t="shared" si="297"/>
        <v>food</v>
      </c>
      <c r="R2575" s="8" t="str">
        <f t="shared" si="298"/>
        <v>food trucks</v>
      </c>
      <c r="S2575" s="14">
        <f t="shared" si="295"/>
        <v>41829.592002314814</v>
      </c>
      <c r="T2575" s="14">
        <f t="shared" si="296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93"/>
        <v>0</v>
      </c>
      <c r="P2576" s="9">
        <f t="shared" si="294"/>
        <v>0</v>
      </c>
      <c r="Q2576" s="8" t="str">
        <f t="shared" si="297"/>
        <v>food</v>
      </c>
      <c r="R2576" s="8" t="str">
        <f t="shared" si="298"/>
        <v>food trucks</v>
      </c>
      <c r="S2576" s="14">
        <f t="shared" si="295"/>
        <v>42487.825752314813</v>
      </c>
      <c r="T2576" s="14">
        <f t="shared" si="296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93"/>
        <v>0</v>
      </c>
      <c r="P2577" s="9">
        <f t="shared" si="294"/>
        <v>0</v>
      </c>
      <c r="Q2577" s="8" t="str">
        <f t="shared" si="297"/>
        <v>food</v>
      </c>
      <c r="R2577" s="8" t="str">
        <f t="shared" si="298"/>
        <v>food trucks</v>
      </c>
      <c r="S2577" s="14">
        <f t="shared" si="295"/>
        <v>41986.108726851846</v>
      </c>
      <c r="T2577" s="14">
        <f t="shared" si="296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93"/>
        <v>0</v>
      </c>
      <c r="P2578" s="9">
        <f t="shared" si="294"/>
        <v>0</v>
      </c>
      <c r="Q2578" s="8" t="str">
        <f t="shared" si="297"/>
        <v>food</v>
      </c>
      <c r="R2578" s="8" t="str">
        <f t="shared" si="298"/>
        <v>food trucks</v>
      </c>
      <c r="S2578" s="14">
        <f t="shared" si="295"/>
        <v>42060.00980324074</v>
      </c>
      <c r="T2578" s="14">
        <f t="shared" si="296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93"/>
        <v>0</v>
      </c>
      <c r="P2579" s="9">
        <f t="shared" si="294"/>
        <v>0</v>
      </c>
      <c r="Q2579" s="8" t="str">
        <f t="shared" si="297"/>
        <v>food</v>
      </c>
      <c r="R2579" s="8" t="str">
        <f t="shared" si="298"/>
        <v>food trucks</v>
      </c>
      <c r="S2579" s="14">
        <f t="shared" si="295"/>
        <v>41830.820567129631</v>
      </c>
      <c r="T2579" s="14">
        <f t="shared" si="296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93"/>
        <v>0</v>
      </c>
      <c r="P2580" s="9">
        <f t="shared" si="294"/>
        <v>0</v>
      </c>
      <c r="Q2580" s="8" t="str">
        <f t="shared" si="297"/>
        <v>food</v>
      </c>
      <c r="R2580" s="8" t="str">
        <f t="shared" si="298"/>
        <v>food trucks</v>
      </c>
      <c r="S2580" s="14">
        <f t="shared" si="295"/>
        <v>42238.022905092599</v>
      </c>
      <c r="T2580" s="14">
        <f t="shared" si="296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93"/>
        <v>1.3849999999999999E-3</v>
      </c>
      <c r="P2581" s="9">
        <f t="shared" si="294"/>
        <v>23.083333333333332</v>
      </c>
      <c r="Q2581" s="8" t="str">
        <f t="shared" si="297"/>
        <v>food</v>
      </c>
      <c r="R2581" s="8" t="str">
        <f t="shared" si="298"/>
        <v>food trucks</v>
      </c>
      <c r="S2581" s="14">
        <f t="shared" si="295"/>
        <v>41837.829895833333</v>
      </c>
      <c r="T2581" s="14">
        <f t="shared" si="296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93"/>
        <v>6.0000000000000001E-3</v>
      </c>
      <c r="P2582" s="9">
        <f t="shared" si="294"/>
        <v>25.5</v>
      </c>
      <c r="Q2582" s="8" t="str">
        <f t="shared" si="297"/>
        <v>food</v>
      </c>
      <c r="R2582" s="8" t="str">
        <f t="shared" si="298"/>
        <v>food trucks</v>
      </c>
      <c r="S2582" s="14">
        <f t="shared" si="295"/>
        <v>42110.326423611114</v>
      </c>
      <c r="T2582" s="14">
        <f t="shared" si="296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93"/>
        <v>0.106</v>
      </c>
      <c r="P2583" s="9">
        <f t="shared" si="294"/>
        <v>48.18181818181818</v>
      </c>
      <c r="Q2583" s="8" t="str">
        <f t="shared" si="297"/>
        <v>food</v>
      </c>
      <c r="R2583" s="8" t="str">
        <f t="shared" si="298"/>
        <v>food trucks</v>
      </c>
      <c r="S2583" s="14">
        <f t="shared" si="295"/>
        <v>42294.628449074073</v>
      </c>
      <c r="T2583" s="14">
        <f t="shared" si="296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93"/>
        <v>1.1111111111111112E-5</v>
      </c>
      <c r="P2584" s="9">
        <f t="shared" si="294"/>
        <v>1</v>
      </c>
      <c r="Q2584" s="8" t="str">
        <f t="shared" si="297"/>
        <v>food</v>
      </c>
      <c r="R2584" s="8" t="str">
        <f t="shared" si="298"/>
        <v>food trucks</v>
      </c>
      <c r="S2584" s="14">
        <f t="shared" si="295"/>
        <v>42642.988819444443</v>
      </c>
      <c r="T2584" s="14">
        <f t="shared" si="296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93"/>
        <v>5.0000000000000001E-3</v>
      </c>
      <c r="P2585" s="9">
        <f t="shared" si="294"/>
        <v>1</v>
      </c>
      <c r="Q2585" s="8" t="str">
        <f t="shared" si="297"/>
        <v>food</v>
      </c>
      <c r="R2585" s="8" t="str">
        <f t="shared" si="298"/>
        <v>food trucks</v>
      </c>
      <c r="S2585" s="14">
        <f t="shared" si="295"/>
        <v>42019.76944444445</v>
      </c>
      <c r="T2585" s="14">
        <f t="shared" si="296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93"/>
        <v>0</v>
      </c>
      <c r="P2586" s="9">
        <f t="shared" si="294"/>
        <v>0</v>
      </c>
      <c r="Q2586" s="8" t="str">
        <f t="shared" si="297"/>
        <v>food</v>
      </c>
      <c r="R2586" s="8" t="str">
        <f t="shared" si="298"/>
        <v>food trucks</v>
      </c>
      <c r="S2586" s="14">
        <f t="shared" si="295"/>
        <v>42140.173252314817</v>
      </c>
      <c r="T2586" s="14">
        <f t="shared" si="296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93"/>
        <v>1.6666666666666668E-3</v>
      </c>
      <c r="P2587" s="9">
        <f t="shared" si="294"/>
        <v>50</v>
      </c>
      <c r="Q2587" s="8" t="str">
        <f t="shared" si="297"/>
        <v>food</v>
      </c>
      <c r="R2587" s="8" t="str">
        <f t="shared" si="298"/>
        <v>food trucks</v>
      </c>
      <c r="S2587" s="14">
        <f t="shared" si="295"/>
        <v>41795.963333333333</v>
      </c>
      <c r="T2587" s="14">
        <f t="shared" si="296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93"/>
        <v>1.6666666666666668E-3</v>
      </c>
      <c r="P2588" s="9">
        <f t="shared" si="294"/>
        <v>5</v>
      </c>
      <c r="Q2588" s="8" t="str">
        <f t="shared" si="297"/>
        <v>food</v>
      </c>
      <c r="R2588" s="8" t="str">
        <f t="shared" si="298"/>
        <v>food trucks</v>
      </c>
      <c r="S2588" s="14">
        <f t="shared" si="295"/>
        <v>42333.330277777779</v>
      </c>
      <c r="T2588" s="14">
        <f t="shared" si="296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93"/>
        <v>2.4340000000000001E-2</v>
      </c>
      <c r="P2589" s="9">
        <f t="shared" si="294"/>
        <v>202.83333333333334</v>
      </c>
      <c r="Q2589" s="8" t="str">
        <f t="shared" si="297"/>
        <v>food</v>
      </c>
      <c r="R2589" s="8" t="str">
        <f t="shared" si="298"/>
        <v>food trucks</v>
      </c>
      <c r="S2589" s="14">
        <f t="shared" si="295"/>
        <v>42338.675381944442</v>
      </c>
      <c r="T2589" s="14">
        <f t="shared" si="296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93"/>
        <v>3.8833333333333331E-2</v>
      </c>
      <c r="P2590" s="9">
        <f t="shared" si="294"/>
        <v>29.125</v>
      </c>
      <c r="Q2590" s="8" t="str">
        <f t="shared" si="297"/>
        <v>food</v>
      </c>
      <c r="R2590" s="8" t="str">
        <f t="shared" si="298"/>
        <v>food trucks</v>
      </c>
      <c r="S2590" s="14">
        <f t="shared" si="295"/>
        <v>42042.676226851851</v>
      </c>
      <c r="T2590" s="14">
        <f t="shared" si="296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93"/>
        <v>1E-4</v>
      </c>
      <c r="P2591" s="9">
        <f t="shared" si="294"/>
        <v>5</v>
      </c>
      <c r="Q2591" s="8" t="str">
        <f t="shared" si="297"/>
        <v>food</v>
      </c>
      <c r="R2591" s="8" t="str">
        <f t="shared" si="298"/>
        <v>food trucks</v>
      </c>
      <c r="S2591" s="14">
        <f t="shared" si="295"/>
        <v>42422.536192129628</v>
      </c>
      <c r="T2591" s="14">
        <f t="shared" si="296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93"/>
        <v>0</v>
      </c>
      <c r="P2592" s="9">
        <f t="shared" si="294"/>
        <v>0</v>
      </c>
      <c r="Q2592" s="8" t="str">
        <f t="shared" si="297"/>
        <v>food</v>
      </c>
      <c r="R2592" s="8" t="str">
        <f t="shared" si="298"/>
        <v>food trucks</v>
      </c>
      <c r="S2592" s="14">
        <f t="shared" si="295"/>
        <v>42388.589085648149</v>
      </c>
      <c r="T2592" s="14">
        <f t="shared" si="296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93"/>
        <v>1.7333333333333333E-2</v>
      </c>
      <c r="P2593" s="9">
        <f t="shared" si="294"/>
        <v>13</v>
      </c>
      <c r="Q2593" s="8" t="str">
        <f t="shared" si="297"/>
        <v>food</v>
      </c>
      <c r="R2593" s="8" t="str">
        <f t="shared" si="298"/>
        <v>food trucks</v>
      </c>
      <c r="S2593" s="14">
        <f t="shared" si="295"/>
        <v>42382.906527777777</v>
      </c>
      <c r="T2593" s="14">
        <f t="shared" si="296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93"/>
        <v>1.6666666666666668E-3</v>
      </c>
      <c r="P2594" s="9">
        <f t="shared" si="294"/>
        <v>50</v>
      </c>
      <c r="Q2594" s="8" t="str">
        <f t="shared" si="297"/>
        <v>food</v>
      </c>
      <c r="R2594" s="8" t="str">
        <f t="shared" si="298"/>
        <v>food trucks</v>
      </c>
      <c r="S2594" s="14">
        <f t="shared" si="295"/>
        <v>41887.801168981481</v>
      </c>
      <c r="T2594" s="14">
        <f t="shared" si="296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93"/>
        <v>0</v>
      </c>
      <c r="P2595" s="9">
        <f t="shared" si="294"/>
        <v>0</v>
      </c>
      <c r="Q2595" s="8" t="str">
        <f t="shared" si="297"/>
        <v>food</v>
      </c>
      <c r="R2595" s="8" t="str">
        <f t="shared" si="298"/>
        <v>food trucks</v>
      </c>
      <c r="S2595" s="14">
        <f t="shared" si="295"/>
        <v>42089.84520833334</v>
      </c>
      <c r="T2595" s="14">
        <f t="shared" si="296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93"/>
        <v>1.2500000000000001E-5</v>
      </c>
      <c r="P2596" s="9">
        <f t="shared" si="294"/>
        <v>1</v>
      </c>
      <c r="Q2596" s="8" t="str">
        <f t="shared" si="297"/>
        <v>food</v>
      </c>
      <c r="R2596" s="8" t="str">
        <f t="shared" si="298"/>
        <v>food trucks</v>
      </c>
      <c r="S2596" s="14">
        <f t="shared" si="295"/>
        <v>41828.967916666668</v>
      </c>
      <c r="T2596" s="14">
        <f t="shared" si="296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93"/>
        <v>0.12166666666666667</v>
      </c>
      <c r="P2597" s="9">
        <f t="shared" si="294"/>
        <v>96.05263157894737</v>
      </c>
      <c r="Q2597" s="8" t="str">
        <f t="shared" si="297"/>
        <v>food</v>
      </c>
      <c r="R2597" s="8" t="str">
        <f t="shared" si="298"/>
        <v>food trucks</v>
      </c>
      <c r="S2597" s="14">
        <f t="shared" si="295"/>
        <v>42760.244212962964</v>
      </c>
      <c r="T2597" s="14">
        <f t="shared" si="296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93"/>
        <v>0.23588571428571428</v>
      </c>
      <c r="P2598" s="9">
        <f t="shared" si="294"/>
        <v>305.77777777777777</v>
      </c>
      <c r="Q2598" s="8" t="str">
        <f t="shared" si="297"/>
        <v>food</v>
      </c>
      <c r="R2598" s="8" t="str">
        <f t="shared" si="298"/>
        <v>food trucks</v>
      </c>
      <c r="S2598" s="14">
        <f t="shared" si="295"/>
        <v>41828.664456018516</v>
      </c>
      <c r="T2598" s="14">
        <f t="shared" si="296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93"/>
        <v>5.6666666666666664E-2</v>
      </c>
      <c r="P2599" s="9">
        <f t="shared" si="294"/>
        <v>12.142857142857142</v>
      </c>
      <c r="Q2599" s="8" t="str">
        <f t="shared" si="297"/>
        <v>food</v>
      </c>
      <c r="R2599" s="8" t="str">
        <f t="shared" si="298"/>
        <v>food trucks</v>
      </c>
      <c r="S2599" s="14">
        <f t="shared" si="295"/>
        <v>42510.341631944444</v>
      </c>
      <c r="T2599" s="14">
        <f t="shared" si="296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93"/>
        <v>0.39</v>
      </c>
      <c r="P2600" s="9">
        <f t="shared" si="294"/>
        <v>83.571428571428569</v>
      </c>
      <c r="Q2600" s="8" t="str">
        <f t="shared" si="297"/>
        <v>food</v>
      </c>
      <c r="R2600" s="8" t="str">
        <f t="shared" si="298"/>
        <v>food trucks</v>
      </c>
      <c r="S2600" s="14">
        <f t="shared" si="295"/>
        <v>42240.840289351851</v>
      </c>
      <c r="T2600" s="14">
        <f t="shared" si="296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93"/>
        <v>9.9546510341776348E-3</v>
      </c>
      <c r="P2601" s="9">
        <f t="shared" si="294"/>
        <v>18</v>
      </c>
      <c r="Q2601" s="8" t="str">
        <f t="shared" si="297"/>
        <v>food</v>
      </c>
      <c r="R2601" s="8" t="str">
        <f t="shared" si="298"/>
        <v>food trucks</v>
      </c>
      <c r="S2601" s="14">
        <f t="shared" si="295"/>
        <v>41809.754016203704</v>
      </c>
      <c r="T2601" s="14">
        <f t="shared" si="296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93"/>
        <v>6.9320000000000007E-2</v>
      </c>
      <c r="P2602" s="9">
        <f t="shared" si="294"/>
        <v>115.53333333333333</v>
      </c>
      <c r="Q2602" s="8" t="str">
        <f t="shared" si="297"/>
        <v>food</v>
      </c>
      <c r="R2602" s="8" t="str">
        <f t="shared" si="298"/>
        <v>food trucks</v>
      </c>
      <c r="S2602" s="14">
        <f t="shared" si="295"/>
        <v>42394.900462962964</v>
      </c>
      <c r="T2602" s="14">
        <f t="shared" si="296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93"/>
        <v>6.6139999999999999</v>
      </c>
      <c r="P2603" s="9">
        <f t="shared" si="294"/>
        <v>21.900662251655628</v>
      </c>
      <c r="Q2603" s="8" t="str">
        <f>LEFT(N2603,10)</f>
        <v>technology</v>
      </c>
      <c r="R2603" s="8" t="str">
        <f>RIGHT(N2603, 17)</f>
        <v>space exploration</v>
      </c>
      <c r="S2603" s="14">
        <f t="shared" si="295"/>
        <v>41150.902187499996</v>
      </c>
      <c r="T2603" s="14">
        <f t="shared" si="296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93"/>
        <v>3.2609166666666667</v>
      </c>
      <c r="P2604" s="9">
        <f t="shared" si="294"/>
        <v>80.022494887525568</v>
      </c>
      <c r="Q2604" s="8" t="str">
        <f t="shared" ref="Q2604:Q2667" si="299">LEFT(N2604,10)</f>
        <v>technology</v>
      </c>
      <c r="R2604" s="8" t="str">
        <f t="shared" ref="R2604:R2662" si="300">RIGHT(N2604, 17)</f>
        <v>space exploration</v>
      </c>
      <c r="S2604" s="14">
        <f t="shared" si="295"/>
        <v>41915.747314814813</v>
      </c>
      <c r="T2604" s="14">
        <f t="shared" si="296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93"/>
        <v>1.0148571428571429</v>
      </c>
      <c r="P2605" s="9">
        <f t="shared" si="294"/>
        <v>35.520000000000003</v>
      </c>
      <c r="Q2605" s="8" t="str">
        <f t="shared" si="299"/>
        <v>technology</v>
      </c>
      <c r="R2605" s="8" t="str">
        <f t="shared" si="300"/>
        <v>space exploration</v>
      </c>
      <c r="S2605" s="14">
        <f t="shared" si="295"/>
        <v>41617.912662037037</v>
      </c>
      <c r="T2605" s="14">
        <f t="shared" si="296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93"/>
        <v>1.0421799999999999</v>
      </c>
      <c r="P2606" s="9">
        <f t="shared" si="294"/>
        <v>64.933333333333323</v>
      </c>
      <c r="Q2606" s="8" t="str">
        <f t="shared" si="299"/>
        <v>technology</v>
      </c>
      <c r="R2606" s="8" t="str">
        <f t="shared" si="300"/>
        <v>space exploration</v>
      </c>
      <c r="S2606" s="14">
        <f t="shared" si="295"/>
        <v>40998.051192129627</v>
      </c>
      <c r="T2606" s="14">
        <f t="shared" si="296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93"/>
        <v>1.0742157000000001</v>
      </c>
      <c r="P2607" s="9">
        <f t="shared" si="294"/>
        <v>60.965703745743475</v>
      </c>
      <c r="Q2607" s="8" t="str">
        <f t="shared" si="299"/>
        <v>technology</v>
      </c>
      <c r="R2607" s="8" t="str">
        <f t="shared" si="300"/>
        <v>space exploration</v>
      </c>
      <c r="S2607" s="14">
        <f t="shared" si="295"/>
        <v>42508.541550925926</v>
      </c>
      <c r="T2607" s="14">
        <f t="shared" si="296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93"/>
        <v>1.1005454545454545</v>
      </c>
      <c r="P2608" s="9">
        <f t="shared" si="294"/>
        <v>31.444155844155844</v>
      </c>
      <c r="Q2608" s="8" t="str">
        <f t="shared" si="299"/>
        <v>technology</v>
      </c>
      <c r="R2608" s="8" t="str">
        <f t="shared" si="300"/>
        <v>space exploration</v>
      </c>
      <c r="S2608" s="14">
        <f t="shared" si="295"/>
        <v>41726.712754629632</v>
      </c>
      <c r="T2608" s="14">
        <f t="shared" si="296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93"/>
        <v>4.077</v>
      </c>
      <c r="P2609" s="9">
        <f t="shared" si="294"/>
        <v>81.949748743718587</v>
      </c>
      <c r="Q2609" s="8" t="str">
        <f t="shared" si="299"/>
        <v>technology</v>
      </c>
      <c r="R2609" s="8" t="str">
        <f t="shared" si="300"/>
        <v>space exploration</v>
      </c>
      <c r="S2609" s="14">
        <f t="shared" si="295"/>
        <v>42184.874675925923</v>
      </c>
      <c r="T2609" s="14">
        <f t="shared" si="296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93"/>
        <v>2.2392500000000002</v>
      </c>
      <c r="P2610" s="9">
        <f t="shared" si="294"/>
        <v>58.92763157894737</v>
      </c>
      <c r="Q2610" s="8" t="str">
        <f t="shared" si="299"/>
        <v>technology</v>
      </c>
      <c r="R2610" s="8" t="str">
        <f t="shared" si="300"/>
        <v>space exploration</v>
      </c>
      <c r="S2610" s="14">
        <f t="shared" si="295"/>
        <v>42767.801712962959</v>
      </c>
      <c r="T2610" s="14">
        <f t="shared" si="296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93"/>
        <v>3.038011142857143</v>
      </c>
      <c r="P2611" s="9">
        <f t="shared" si="294"/>
        <v>157.29347633136095</v>
      </c>
      <c r="Q2611" s="8" t="str">
        <f t="shared" si="299"/>
        <v>technology</v>
      </c>
      <c r="R2611" s="8" t="str">
        <f t="shared" si="300"/>
        <v>space exploration</v>
      </c>
      <c r="S2611" s="14">
        <f t="shared" si="295"/>
        <v>41075.237858796296</v>
      </c>
      <c r="T2611" s="14">
        <f t="shared" si="296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93"/>
        <v>1.4132510432681749</v>
      </c>
      <c r="P2612" s="9">
        <f t="shared" si="294"/>
        <v>55.758509532062391</v>
      </c>
      <c r="Q2612" s="8" t="str">
        <f t="shared" si="299"/>
        <v>technology</v>
      </c>
      <c r="R2612" s="8" t="str">
        <f t="shared" si="300"/>
        <v>space exploration</v>
      </c>
      <c r="S2612" s="14">
        <f t="shared" si="295"/>
        <v>42564.881076388891</v>
      </c>
      <c r="T2612" s="14">
        <f t="shared" si="296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93"/>
        <v>27.906363636363636</v>
      </c>
      <c r="P2613" s="9">
        <f t="shared" si="294"/>
        <v>83.802893802893806</v>
      </c>
      <c r="Q2613" s="8" t="str">
        <f t="shared" si="299"/>
        <v>technology</v>
      </c>
      <c r="R2613" s="8" t="str">
        <f t="shared" si="300"/>
        <v>space exploration</v>
      </c>
      <c r="S2613" s="14">
        <f t="shared" si="295"/>
        <v>42704.335810185185</v>
      </c>
      <c r="T2613" s="14">
        <f t="shared" si="296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93"/>
        <v>1.7176130000000001</v>
      </c>
      <c r="P2614" s="9">
        <f t="shared" si="294"/>
        <v>58.422210884353746</v>
      </c>
      <c r="Q2614" s="8" t="str">
        <f t="shared" si="299"/>
        <v>technology</v>
      </c>
      <c r="R2614" s="8" t="str">
        <f t="shared" si="300"/>
        <v>space exploration</v>
      </c>
      <c r="S2614" s="14">
        <f t="shared" si="295"/>
        <v>41982.143171296295</v>
      </c>
      <c r="T2614" s="14">
        <f t="shared" si="296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93"/>
        <v>1.0101333333333333</v>
      </c>
      <c r="P2615" s="9">
        <f t="shared" si="294"/>
        <v>270.57142857142856</v>
      </c>
      <c r="Q2615" s="8" t="str">
        <f t="shared" si="299"/>
        <v>technology</v>
      </c>
      <c r="R2615" s="8" t="str">
        <f t="shared" si="300"/>
        <v>space exploration</v>
      </c>
      <c r="S2615" s="14">
        <f t="shared" si="295"/>
        <v>41143.81821759259</v>
      </c>
      <c r="T2615" s="14">
        <f t="shared" si="296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93"/>
        <v>1.02</v>
      </c>
      <c r="P2616" s="9">
        <f t="shared" si="294"/>
        <v>107.1</v>
      </c>
      <c r="Q2616" s="8" t="str">
        <f t="shared" si="299"/>
        <v>technology</v>
      </c>
      <c r="R2616" s="8" t="str">
        <f t="shared" si="300"/>
        <v>space exploration</v>
      </c>
      <c r="S2616" s="14">
        <f t="shared" si="295"/>
        <v>41730.708472222221</v>
      </c>
      <c r="T2616" s="14">
        <f t="shared" si="296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93"/>
        <v>1.6976511744127936</v>
      </c>
      <c r="P2617" s="9">
        <f t="shared" si="294"/>
        <v>47.180555555555557</v>
      </c>
      <c r="Q2617" s="8" t="str">
        <f t="shared" si="299"/>
        <v>technology</v>
      </c>
      <c r="R2617" s="8" t="str">
        <f t="shared" si="300"/>
        <v>space exploration</v>
      </c>
      <c r="S2617" s="14">
        <f t="shared" si="295"/>
        <v>42453.49726851852</v>
      </c>
      <c r="T2617" s="14">
        <f t="shared" si="296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93"/>
        <v>1.14534</v>
      </c>
      <c r="P2618" s="9">
        <f t="shared" si="294"/>
        <v>120.30882352941177</v>
      </c>
      <c r="Q2618" s="8" t="str">
        <f t="shared" si="299"/>
        <v>technology</v>
      </c>
      <c r="R2618" s="8" t="str">
        <f t="shared" si="300"/>
        <v>space exploration</v>
      </c>
      <c r="S2618" s="14">
        <f t="shared" si="295"/>
        <v>42211.99454861111</v>
      </c>
      <c r="T2618" s="14">
        <f t="shared" si="296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93"/>
        <v>8.7759999999999998</v>
      </c>
      <c r="P2619" s="9">
        <f t="shared" si="294"/>
        <v>27.59748427672956</v>
      </c>
      <c r="Q2619" s="8" t="str">
        <f t="shared" si="299"/>
        <v>technology</v>
      </c>
      <c r="R2619" s="8" t="str">
        <f t="shared" si="300"/>
        <v>space exploration</v>
      </c>
      <c r="S2619" s="14">
        <f t="shared" si="295"/>
        <v>41902.874432870369</v>
      </c>
      <c r="T2619" s="14">
        <f t="shared" si="296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93"/>
        <v>1.0538666666666667</v>
      </c>
      <c r="P2620" s="9">
        <f t="shared" si="294"/>
        <v>205.2987012987013</v>
      </c>
      <c r="Q2620" s="8" t="str">
        <f t="shared" si="299"/>
        <v>technology</v>
      </c>
      <c r="R2620" s="8" t="str">
        <f t="shared" si="300"/>
        <v>space exploration</v>
      </c>
      <c r="S2620" s="14">
        <f t="shared" si="295"/>
        <v>42279.792372685188</v>
      </c>
      <c r="T2620" s="14">
        <f t="shared" si="296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93"/>
        <v>1.8839999999999999</v>
      </c>
      <c r="P2621" s="9">
        <f t="shared" si="294"/>
        <v>35.547169811320757</v>
      </c>
      <c r="Q2621" s="8" t="str">
        <f t="shared" si="299"/>
        <v>technology</v>
      </c>
      <c r="R2621" s="8" t="str">
        <f t="shared" si="300"/>
        <v>space exploration</v>
      </c>
      <c r="S2621" s="14">
        <f t="shared" si="295"/>
        <v>42273.884305555555</v>
      </c>
      <c r="T2621" s="14">
        <f t="shared" si="296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93"/>
        <v>1.436523076923077</v>
      </c>
      <c r="P2622" s="9">
        <f t="shared" si="294"/>
        <v>74.639488409272587</v>
      </c>
      <c r="Q2622" s="8" t="str">
        <f t="shared" si="299"/>
        <v>technology</v>
      </c>
      <c r="R2622" s="8" t="str">
        <f t="shared" si="300"/>
        <v>space exploration</v>
      </c>
      <c r="S2622" s="14">
        <f t="shared" si="295"/>
        <v>42251.16715277778</v>
      </c>
      <c r="T2622" s="14">
        <f t="shared" si="296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93"/>
        <v>1.4588000000000001</v>
      </c>
      <c r="P2623" s="9">
        <f t="shared" si="294"/>
        <v>47.058064516129029</v>
      </c>
      <c r="Q2623" s="8" t="str">
        <f t="shared" si="299"/>
        <v>technology</v>
      </c>
      <c r="R2623" s="8" t="str">
        <f t="shared" si="300"/>
        <v>space exploration</v>
      </c>
      <c r="S2623" s="14">
        <f t="shared" si="295"/>
        <v>42115.74754629629</v>
      </c>
      <c r="T2623" s="14">
        <f t="shared" si="296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93"/>
        <v>1.3118399999999999</v>
      </c>
      <c r="P2624" s="9">
        <f t="shared" si="294"/>
        <v>26.591351351351353</v>
      </c>
      <c r="Q2624" s="8" t="str">
        <f t="shared" si="299"/>
        <v>technology</v>
      </c>
      <c r="R2624" s="8" t="str">
        <f t="shared" si="300"/>
        <v>space exploration</v>
      </c>
      <c r="S2624" s="14">
        <f t="shared" si="295"/>
        <v>42689.74324074074</v>
      </c>
      <c r="T2624" s="14">
        <f t="shared" si="296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93"/>
        <v>1.1399999999999999</v>
      </c>
      <c r="P2625" s="9">
        <f t="shared" si="294"/>
        <v>36.774193548387096</v>
      </c>
      <c r="Q2625" s="8" t="str">
        <f t="shared" si="299"/>
        <v>technology</v>
      </c>
      <c r="R2625" s="8" t="str">
        <f t="shared" si="300"/>
        <v>space exploration</v>
      </c>
      <c r="S2625" s="14">
        <f t="shared" si="295"/>
        <v>42692.256550925929</v>
      </c>
      <c r="T2625" s="14">
        <f t="shared" si="296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93"/>
        <v>13.794206249999998</v>
      </c>
      <c r="P2626" s="9">
        <f t="shared" si="294"/>
        <v>31.820544982698959</v>
      </c>
      <c r="Q2626" s="8" t="str">
        <f t="shared" si="299"/>
        <v>technology</v>
      </c>
      <c r="R2626" s="8" t="str">
        <f t="shared" si="300"/>
        <v>space exploration</v>
      </c>
      <c r="S2626" s="14">
        <f t="shared" si="295"/>
        <v>41144.42155092593</v>
      </c>
      <c r="T2626" s="14">
        <f t="shared" si="296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01">E2627/D2627</f>
        <v>9.56</v>
      </c>
      <c r="P2627" s="9">
        <f t="shared" ref="P2627:P2690" si="302">IFERROR(E2627/L2627, 0)</f>
        <v>27.576923076923077</v>
      </c>
      <c r="Q2627" s="8" t="str">
        <f t="shared" si="299"/>
        <v>technology</v>
      </c>
      <c r="R2627" s="8" t="str">
        <f t="shared" si="300"/>
        <v>space exploration</v>
      </c>
      <c r="S2627" s="14">
        <f t="shared" ref="S2627:S2690" si="303">(((J2627/60)/60)/24)+DATE(1970,1,1)</f>
        <v>42658.810277777782</v>
      </c>
      <c r="T2627" s="14">
        <f t="shared" ref="T2627:T2690" si="304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01"/>
        <v>1.1200000000000001</v>
      </c>
      <c r="P2628" s="9">
        <f t="shared" si="302"/>
        <v>56</v>
      </c>
      <c r="Q2628" s="8" t="str">
        <f t="shared" si="299"/>
        <v>technology</v>
      </c>
      <c r="R2628" s="8" t="str">
        <f t="shared" si="300"/>
        <v>space exploration</v>
      </c>
      <c r="S2628" s="14">
        <f t="shared" si="303"/>
        <v>42128.628113425926</v>
      </c>
      <c r="T2628" s="14">
        <f t="shared" si="304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01"/>
        <v>6.4666666666666668</v>
      </c>
      <c r="P2629" s="9">
        <f t="shared" si="302"/>
        <v>21.555555555555557</v>
      </c>
      <c r="Q2629" s="8" t="str">
        <f t="shared" si="299"/>
        <v>technology</v>
      </c>
      <c r="R2629" s="8" t="str">
        <f t="shared" si="300"/>
        <v>space exploration</v>
      </c>
      <c r="S2629" s="14">
        <f t="shared" si="303"/>
        <v>42304.829409722224</v>
      </c>
      <c r="T2629" s="14">
        <f t="shared" si="304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01"/>
        <v>1.1036948748510131</v>
      </c>
      <c r="P2630" s="9">
        <f t="shared" si="302"/>
        <v>44.095238095238095</v>
      </c>
      <c r="Q2630" s="8" t="str">
        <f t="shared" si="299"/>
        <v>technology</v>
      </c>
      <c r="R2630" s="8" t="str">
        <f t="shared" si="300"/>
        <v>space exploration</v>
      </c>
      <c r="S2630" s="14">
        <f t="shared" si="303"/>
        <v>41953.966053240743</v>
      </c>
      <c r="T2630" s="14">
        <f t="shared" si="304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01"/>
        <v>1.2774000000000001</v>
      </c>
      <c r="P2631" s="9">
        <f t="shared" si="302"/>
        <v>63.87</v>
      </c>
      <c r="Q2631" s="8" t="str">
        <f t="shared" si="299"/>
        <v>technology</v>
      </c>
      <c r="R2631" s="8" t="str">
        <f t="shared" si="300"/>
        <v>space exploration</v>
      </c>
      <c r="S2631" s="14">
        <f t="shared" si="303"/>
        <v>42108.538449074069</v>
      </c>
      <c r="T2631" s="14">
        <f t="shared" si="304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01"/>
        <v>1.579</v>
      </c>
      <c r="P2632" s="9">
        <f t="shared" si="302"/>
        <v>38.987654320987652</v>
      </c>
      <c r="Q2632" s="8" t="str">
        <f t="shared" si="299"/>
        <v>technology</v>
      </c>
      <c r="R2632" s="8" t="str">
        <f t="shared" si="300"/>
        <v>space exploration</v>
      </c>
      <c r="S2632" s="14">
        <f t="shared" si="303"/>
        <v>42524.105462962965</v>
      </c>
      <c r="T2632" s="14">
        <f t="shared" si="304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01"/>
        <v>1.1466525000000001</v>
      </c>
      <c r="P2633" s="9">
        <f t="shared" si="302"/>
        <v>80.185489510489504</v>
      </c>
      <c r="Q2633" s="8" t="str">
        <f t="shared" si="299"/>
        <v>technology</v>
      </c>
      <c r="R2633" s="8" t="str">
        <f t="shared" si="300"/>
        <v>space exploration</v>
      </c>
      <c r="S2633" s="14">
        <f t="shared" si="303"/>
        <v>42218.169293981482</v>
      </c>
      <c r="T2633" s="14">
        <f t="shared" si="304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01"/>
        <v>1.3700934579439252</v>
      </c>
      <c r="P2634" s="9">
        <f t="shared" si="302"/>
        <v>34.904761904761905</v>
      </c>
      <c r="Q2634" s="8" t="str">
        <f t="shared" si="299"/>
        <v>technology</v>
      </c>
      <c r="R2634" s="8" t="str">
        <f t="shared" si="300"/>
        <v>space exploration</v>
      </c>
      <c r="S2634" s="14">
        <f t="shared" si="303"/>
        <v>42494.061793981484</v>
      </c>
      <c r="T2634" s="14">
        <f t="shared" si="304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01"/>
        <v>3.5461999999999998</v>
      </c>
      <c r="P2635" s="9">
        <f t="shared" si="302"/>
        <v>89.100502512562812</v>
      </c>
      <c r="Q2635" s="8" t="str">
        <f t="shared" si="299"/>
        <v>technology</v>
      </c>
      <c r="R2635" s="8" t="str">
        <f t="shared" si="300"/>
        <v>space exploration</v>
      </c>
      <c r="S2635" s="14">
        <f t="shared" si="303"/>
        <v>41667.823287037041</v>
      </c>
      <c r="T2635" s="14">
        <f t="shared" si="304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01"/>
        <v>1.0602150537634409</v>
      </c>
      <c r="P2636" s="9">
        <f t="shared" si="302"/>
        <v>39.44</v>
      </c>
      <c r="Q2636" s="8" t="str">
        <f t="shared" si="299"/>
        <v>technology</v>
      </c>
      <c r="R2636" s="8" t="str">
        <f t="shared" si="300"/>
        <v>space exploration</v>
      </c>
      <c r="S2636" s="14">
        <f t="shared" si="303"/>
        <v>42612.656493055561</v>
      </c>
      <c r="T2636" s="14">
        <f t="shared" si="304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01"/>
        <v>1</v>
      </c>
      <c r="P2637" s="9">
        <f t="shared" si="302"/>
        <v>136.9047619047619</v>
      </c>
      <c r="Q2637" s="8" t="str">
        <f t="shared" si="299"/>
        <v>technology</v>
      </c>
      <c r="R2637" s="8" t="str">
        <f t="shared" si="300"/>
        <v>space exploration</v>
      </c>
      <c r="S2637" s="14">
        <f t="shared" si="303"/>
        <v>42037.950937500005</v>
      </c>
      <c r="T2637" s="14">
        <f t="shared" si="304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01"/>
        <v>1.873</v>
      </c>
      <c r="P2638" s="9">
        <f t="shared" si="302"/>
        <v>37.46</v>
      </c>
      <c r="Q2638" s="8" t="str">
        <f t="shared" si="299"/>
        <v>technology</v>
      </c>
      <c r="R2638" s="8" t="str">
        <f t="shared" si="300"/>
        <v>space exploration</v>
      </c>
      <c r="S2638" s="14">
        <f t="shared" si="303"/>
        <v>42636.614745370374</v>
      </c>
      <c r="T2638" s="14">
        <f t="shared" si="304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01"/>
        <v>1.6619999999999999</v>
      </c>
      <c r="P2639" s="9">
        <f t="shared" si="302"/>
        <v>31.96153846153846</v>
      </c>
      <c r="Q2639" s="8" t="str">
        <f t="shared" si="299"/>
        <v>technology</v>
      </c>
      <c r="R2639" s="8" t="str">
        <f t="shared" si="300"/>
        <v>space exploration</v>
      </c>
      <c r="S2639" s="14">
        <f t="shared" si="303"/>
        <v>42639.549479166672</v>
      </c>
      <c r="T2639" s="14">
        <f t="shared" si="304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01"/>
        <v>1.0172910662824208</v>
      </c>
      <c r="P2640" s="9">
        <f t="shared" si="302"/>
        <v>25.214285714285715</v>
      </c>
      <c r="Q2640" s="8" t="str">
        <f t="shared" si="299"/>
        <v>technology</v>
      </c>
      <c r="R2640" s="8" t="str">
        <f t="shared" si="300"/>
        <v>space exploration</v>
      </c>
      <c r="S2640" s="14">
        <f t="shared" si="303"/>
        <v>41989.913136574076</v>
      </c>
      <c r="T2640" s="14">
        <f t="shared" si="304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01"/>
        <v>1.64</v>
      </c>
      <c r="P2641" s="9">
        <f t="shared" si="302"/>
        <v>10.040816326530612</v>
      </c>
      <c r="Q2641" s="8" t="str">
        <f t="shared" si="299"/>
        <v>technology</v>
      </c>
      <c r="R2641" s="8" t="str">
        <f t="shared" si="300"/>
        <v>space exploration</v>
      </c>
      <c r="S2641" s="14">
        <f t="shared" si="303"/>
        <v>42024.86513888889</v>
      </c>
      <c r="T2641" s="14">
        <f t="shared" si="304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01"/>
        <v>1.0566666666666666</v>
      </c>
      <c r="P2642" s="9">
        <f t="shared" si="302"/>
        <v>45.94202898550725</v>
      </c>
      <c r="Q2642" s="8" t="str">
        <f t="shared" si="299"/>
        <v>technology</v>
      </c>
      <c r="R2642" s="8" t="str">
        <f t="shared" si="300"/>
        <v>space exploration</v>
      </c>
      <c r="S2642" s="14">
        <f t="shared" si="303"/>
        <v>42103.160578703704</v>
      </c>
      <c r="T2642" s="14">
        <f t="shared" si="304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01"/>
        <v>0.01</v>
      </c>
      <c r="P2643" s="9">
        <f t="shared" si="302"/>
        <v>15</v>
      </c>
      <c r="Q2643" s="8" t="str">
        <f t="shared" si="299"/>
        <v>technology</v>
      </c>
      <c r="R2643" s="8" t="str">
        <f t="shared" si="300"/>
        <v>space exploration</v>
      </c>
      <c r="S2643" s="14">
        <f t="shared" si="303"/>
        <v>41880.827118055553</v>
      </c>
      <c r="T2643" s="14">
        <f t="shared" si="304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01"/>
        <v>0</v>
      </c>
      <c r="P2644" s="9">
        <f t="shared" si="302"/>
        <v>0</v>
      </c>
      <c r="Q2644" s="8" t="str">
        <f t="shared" si="299"/>
        <v>technology</v>
      </c>
      <c r="R2644" s="8" t="str">
        <f t="shared" si="300"/>
        <v>space exploration</v>
      </c>
      <c r="S2644" s="14">
        <f t="shared" si="303"/>
        <v>42536.246620370366</v>
      </c>
      <c r="T2644" s="14">
        <f t="shared" si="304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01"/>
        <v>0.33559730999999998</v>
      </c>
      <c r="P2645" s="9">
        <f t="shared" si="302"/>
        <v>223.58248500999335</v>
      </c>
      <c r="Q2645" s="8" t="str">
        <f t="shared" si="299"/>
        <v>technology</v>
      </c>
      <c r="R2645" s="8" t="str">
        <f t="shared" si="300"/>
        <v>space exploration</v>
      </c>
      <c r="S2645" s="14">
        <f t="shared" si="303"/>
        <v>42689.582349537035</v>
      </c>
      <c r="T2645" s="14">
        <f t="shared" si="304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01"/>
        <v>2.053E-2</v>
      </c>
      <c r="P2646" s="9">
        <f t="shared" si="302"/>
        <v>39.480769230769234</v>
      </c>
      <c r="Q2646" s="8" t="str">
        <f t="shared" si="299"/>
        <v>technology</v>
      </c>
      <c r="R2646" s="8" t="str">
        <f t="shared" si="300"/>
        <v>space exploration</v>
      </c>
      <c r="S2646" s="14">
        <f t="shared" si="303"/>
        <v>42774.792071759264</v>
      </c>
      <c r="T2646" s="14">
        <f t="shared" si="304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01"/>
        <v>0.105</v>
      </c>
      <c r="P2647" s="9">
        <f t="shared" si="302"/>
        <v>91.304347826086953</v>
      </c>
      <c r="Q2647" s="8" t="str">
        <f t="shared" si="299"/>
        <v>technology</v>
      </c>
      <c r="R2647" s="8" t="str">
        <f t="shared" si="300"/>
        <v>space exploration</v>
      </c>
      <c r="S2647" s="14">
        <f t="shared" si="303"/>
        <v>41921.842627314814</v>
      </c>
      <c r="T2647" s="14">
        <f t="shared" si="304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01"/>
        <v>8.4172839999999999E-2</v>
      </c>
      <c r="P2648" s="9">
        <f t="shared" si="302"/>
        <v>78.666205607476627</v>
      </c>
      <c r="Q2648" s="8" t="str">
        <f t="shared" si="299"/>
        <v>technology</v>
      </c>
      <c r="R2648" s="8" t="str">
        <f t="shared" si="300"/>
        <v>space exploration</v>
      </c>
      <c r="S2648" s="14">
        <f t="shared" si="303"/>
        <v>42226.313298611116</v>
      </c>
      <c r="T2648" s="14">
        <f t="shared" si="304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01"/>
        <v>1.44E-2</v>
      </c>
      <c r="P2649" s="9">
        <f t="shared" si="302"/>
        <v>12</v>
      </c>
      <c r="Q2649" s="8" t="str">
        <f t="shared" si="299"/>
        <v>technology</v>
      </c>
      <c r="R2649" s="8" t="str">
        <f t="shared" si="300"/>
        <v>space exploration</v>
      </c>
      <c r="S2649" s="14">
        <f t="shared" si="303"/>
        <v>42200.261793981481</v>
      </c>
      <c r="T2649" s="14">
        <f t="shared" si="304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01"/>
        <v>8.8333333333333337E-3</v>
      </c>
      <c r="P2650" s="9">
        <f t="shared" si="302"/>
        <v>17.666666666666668</v>
      </c>
      <c r="Q2650" s="8" t="str">
        <f t="shared" si="299"/>
        <v>technology</v>
      </c>
      <c r="R2650" s="8" t="str">
        <f t="shared" si="300"/>
        <v>space exploration</v>
      </c>
      <c r="S2650" s="14">
        <f t="shared" si="303"/>
        <v>42408.714814814812</v>
      </c>
      <c r="T2650" s="14">
        <f t="shared" si="304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01"/>
        <v>9.9200000000000004E-4</v>
      </c>
      <c r="P2651" s="9">
        <f t="shared" si="302"/>
        <v>41.333333333333336</v>
      </c>
      <c r="Q2651" s="8" t="str">
        <f t="shared" si="299"/>
        <v>technology</v>
      </c>
      <c r="R2651" s="8" t="str">
        <f t="shared" si="300"/>
        <v>space exploration</v>
      </c>
      <c r="S2651" s="14">
        <f t="shared" si="303"/>
        <v>42341.99700231482</v>
      </c>
      <c r="T2651" s="14">
        <f t="shared" si="304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01"/>
        <v>5.966666666666667E-3</v>
      </c>
      <c r="P2652" s="9">
        <f t="shared" si="302"/>
        <v>71.599999999999994</v>
      </c>
      <c r="Q2652" s="8" t="str">
        <f t="shared" si="299"/>
        <v>technology</v>
      </c>
      <c r="R2652" s="8" t="str">
        <f t="shared" si="300"/>
        <v>space exploration</v>
      </c>
      <c r="S2652" s="14">
        <f t="shared" si="303"/>
        <v>42695.624340277776</v>
      </c>
      <c r="T2652" s="14">
        <f t="shared" si="304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01"/>
        <v>1.8689285714285714E-2</v>
      </c>
      <c r="P2653" s="9">
        <f t="shared" si="302"/>
        <v>307.8235294117647</v>
      </c>
      <c r="Q2653" s="8" t="str">
        <f t="shared" si="299"/>
        <v>technology</v>
      </c>
      <c r="R2653" s="8" t="str">
        <f t="shared" si="300"/>
        <v>space exploration</v>
      </c>
      <c r="S2653" s="14">
        <f t="shared" si="303"/>
        <v>42327.805659722217</v>
      </c>
      <c r="T2653" s="14">
        <f t="shared" si="304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01"/>
        <v>8.8500000000000002E-3</v>
      </c>
      <c r="P2654" s="9">
        <f t="shared" si="302"/>
        <v>80.454545454545453</v>
      </c>
      <c r="Q2654" s="8" t="str">
        <f t="shared" si="299"/>
        <v>technology</v>
      </c>
      <c r="R2654" s="8" t="str">
        <f t="shared" si="300"/>
        <v>space exploration</v>
      </c>
      <c r="S2654" s="14">
        <f t="shared" si="303"/>
        <v>41953.158854166672</v>
      </c>
      <c r="T2654" s="14">
        <f t="shared" si="304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01"/>
        <v>0.1152156862745098</v>
      </c>
      <c r="P2655" s="9">
        <f t="shared" si="302"/>
        <v>83.942857142857136</v>
      </c>
      <c r="Q2655" s="8" t="str">
        <f t="shared" si="299"/>
        <v>technology</v>
      </c>
      <c r="R2655" s="8" t="str">
        <f t="shared" si="300"/>
        <v>space exploration</v>
      </c>
      <c r="S2655" s="14">
        <f t="shared" si="303"/>
        <v>41771.651932870373</v>
      </c>
      <c r="T2655" s="14">
        <f t="shared" si="304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01"/>
        <v>5.1000000000000004E-4</v>
      </c>
      <c r="P2656" s="9">
        <f t="shared" si="302"/>
        <v>8.5</v>
      </c>
      <c r="Q2656" s="8" t="str">
        <f t="shared" si="299"/>
        <v>technology</v>
      </c>
      <c r="R2656" s="8" t="str">
        <f t="shared" si="300"/>
        <v>space exploration</v>
      </c>
      <c r="S2656" s="14">
        <f t="shared" si="303"/>
        <v>42055.600995370376</v>
      </c>
      <c r="T2656" s="14">
        <f t="shared" si="304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01"/>
        <v>0.21033333333333334</v>
      </c>
      <c r="P2657" s="9">
        <f t="shared" si="302"/>
        <v>73.372093023255815</v>
      </c>
      <c r="Q2657" s="8" t="str">
        <f t="shared" si="299"/>
        <v>technology</v>
      </c>
      <c r="R2657" s="8" t="str">
        <f t="shared" si="300"/>
        <v>space exploration</v>
      </c>
      <c r="S2657" s="14">
        <f t="shared" si="303"/>
        <v>42381.866284722222</v>
      </c>
      <c r="T2657" s="14">
        <f t="shared" si="304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01"/>
        <v>0.11436666666666667</v>
      </c>
      <c r="P2658" s="9">
        <f t="shared" si="302"/>
        <v>112.86184210526316</v>
      </c>
      <c r="Q2658" s="8" t="str">
        <f t="shared" si="299"/>
        <v>technology</v>
      </c>
      <c r="R2658" s="8" t="str">
        <f t="shared" si="300"/>
        <v>space exploration</v>
      </c>
      <c r="S2658" s="14">
        <f t="shared" si="303"/>
        <v>42767.688518518517</v>
      </c>
      <c r="T2658" s="14">
        <f t="shared" si="304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01"/>
        <v>0.18737933333333334</v>
      </c>
      <c r="P2659" s="9">
        <f t="shared" si="302"/>
        <v>95.277627118644077</v>
      </c>
      <c r="Q2659" s="8" t="str">
        <f t="shared" si="299"/>
        <v>technology</v>
      </c>
      <c r="R2659" s="8" t="str">
        <f t="shared" si="300"/>
        <v>space exploration</v>
      </c>
      <c r="S2659" s="14">
        <f t="shared" si="303"/>
        <v>42551.928854166668</v>
      </c>
      <c r="T2659" s="14">
        <f t="shared" si="304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01"/>
        <v>9.2857142857142856E-4</v>
      </c>
      <c r="P2660" s="9">
        <f t="shared" si="302"/>
        <v>22.75</v>
      </c>
      <c r="Q2660" s="8" t="str">
        <f t="shared" si="299"/>
        <v>technology</v>
      </c>
      <c r="R2660" s="8" t="str">
        <f t="shared" si="300"/>
        <v>space exploration</v>
      </c>
      <c r="S2660" s="14">
        <f t="shared" si="303"/>
        <v>42551.884189814817</v>
      </c>
      <c r="T2660" s="14">
        <f t="shared" si="304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01"/>
        <v>2.720408163265306E-2</v>
      </c>
      <c r="P2661" s="9">
        <f t="shared" si="302"/>
        <v>133.30000000000001</v>
      </c>
      <c r="Q2661" s="8" t="str">
        <f t="shared" si="299"/>
        <v>technology</v>
      </c>
      <c r="R2661" s="8" t="str">
        <f t="shared" si="300"/>
        <v>space exploration</v>
      </c>
      <c r="S2661" s="14">
        <f t="shared" si="303"/>
        <v>42082.069560185191</v>
      </c>
      <c r="T2661" s="14">
        <f t="shared" si="304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01"/>
        <v>9.5E-4</v>
      </c>
      <c r="P2662" s="9">
        <f t="shared" si="302"/>
        <v>3.8</v>
      </c>
      <c r="Q2662" s="8" t="str">
        <f t="shared" si="299"/>
        <v>technology</v>
      </c>
      <c r="R2662" s="8" t="str">
        <f t="shared" si="300"/>
        <v>space exploration</v>
      </c>
      <c r="S2662" s="14">
        <f t="shared" si="303"/>
        <v>42272.713171296295</v>
      </c>
      <c r="T2662" s="14">
        <f t="shared" si="304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01"/>
        <v>1.0289999999999999</v>
      </c>
      <c r="P2663" s="9">
        <f t="shared" si="302"/>
        <v>85.75</v>
      </c>
      <c r="Q2663" s="8" t="str">
        <f t="shared" si="299"/>
        <v>technology</v>
      </c>
      <c r="R2663" s="8" t="str">
        <f>RIGHT(N2663, 11)</f>
        <v>makerspaces</v>
      </c>
      <c r="S2663" s="14">
        <f t="shared" si="303"/>
        <v>41542.958449074074</v>
      </c>
      <c r="T2663" s="14">
        <f t="shared" si="304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01"/>
        <v>1.0680000000000001</v>
      </c>
      <c r="P2664" s="9">
        <f t="shared" si="302"/>
        <v>267</v>
      </c>
      <c r="Q2664" s="8" t="str">
        <f t="shared" si="299"/>
        <v>technology</v>
      </c>
      <c r="R2664" s="8" t="str">
        <f t="shared" ref="R2664:R2682" si="305">RIGHT(N2664, 11)</f>
        <v>makerspaces</v>
      </c>
      <c r="S2664" s="14">
        <f t="shared" si="303"/>
        <v>42207.746678240743</v>
      </c>
      <c r="T2664" s="14">
        <f t="shared" si="304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01"/>
        <v>1.0459624999999999</v>
      </c>
      <c r="P2665" s="9">
        <f t="shared" si="302"/>
        <v>373.55803571428572</v>
      </c>
      <c r="Q2665" s="8" t="str">
        <f t="shared" si="299"/>
        <v>technology</v>
      </c>
      <c r="R2665" s="8" t="str">
        <f t="shared" si="305"/>
        <v>makerspaces</v>
      </c>
      <c r="S2665" s="14">
        <f t="shared" si="303"/>
        <v>42222.622766203705</v>
      </c>
      <c r="T2665" s="14">
        <f t="shared" si="304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01"/>
        <v>1.0342857142857143</v>
      </c>
      <c r="P2666" s="9">
        <f t="shared" si="302"/>
        <v>174.03846153846155</v>
      </c>
      <c r="Q2666" s="8" t="str">
        <f t="shared" si="299"/>
        <v>technology</v>
      </c>
      <c r="R2666" s="8" t="str">
        <f t="shared" si="305"/>
        <v>makerspaces</v>
      </c>
      <c r="S2666" s="14">
        <f t="shared" si="303"/>
        <v>42313.02542824074</v>
      </c>
      <c r="T2666" s="14">
        <f t="shared" si="304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01"/>
        <v>1.2314285714285715</v>
      </c>
      <c r="P2667" s="9">
        <f t="shared" si="302"/>
        <v>93.695652173913047</v>
      </c>
      <c r="Q2667" s="8" t="str">
        <f t="shared" si="299"/>
        <v>technology</v>
      </c>
      <c r="R2667" s="8" t="str">
        <f t="shared" si="305"/>
        <v>makerspaces</v>
      </c>
      <c r="S2667" s="14">
        <f t="shared" si="303"/>
        <v>42083.895532407405</v>
      </c>
      <c r="T2667" s="14">
        <f t="shared" si="304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01"/>
        <v>1.592951</v>
      </c>
      <c r="P2668" s="9">
        <f t="shared" si="302"/>
        <v>77.327718446601949</v>
      </c>
      <c r="Q2668" s="8" t="str">
        <f t="shared" ref="Q2668:Q2682" si="306">LEFT(N2668,10)</f>
        <v>technology</v>
      </c>
      <c r="R2668" s="8" t="str">
        <f t="shared" si="305"/>
        <v>makerspaces</v>
      </c>
      <c r="S2668" s="14">
        <f t="shared" si="303"/>
        <v>42235.764340277776</v>
      </c>
      <c r="T2668" s="14">
        <f t="shared" si="304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01"/>
        <v>1.1066666666666667</v>
      </c>
      <c r="P2669" s="9">
        <f t="shared" si="302"/>
        <v>92.222222222222229</v>
      </c>
      <c r="Q2669" s="8" t="str">
        <f t="shared" si="306"/>
        <v>technology</v>
      </c>
      <c r="R2669" s="8" t="str">
        <f t="shared" si="305"/>
        <v>makerspaces</v>
      </c>
      <c r="S2669" s="14">
        <f t="shared" si="303"/>
        <v>42380.926111111112</v>
      </c>
      <c r="T2669" s="14">
        <f t="shared" si="304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01"/>
        <v>1.7070000000000001</v>
      </c>
      <c r="P2670" s="9">
        <f t="shared" si="302"/>
        <v>60.964285714285715</v>
      </c>
      <c r="Q2670" s="8" t="str">
        <f t="shared" si="306"/>
        <v>technology</v>
      </c>
      <c r="R2670" s="8" t="str">
        <f t="shared" si="305"/>
        <v>makerspaces</v>
      </c>
      <c r="S2670" s="14">
        <f t="shared" si="303"/>
        <v>42275.588715277772</v>
      </c>
      <c r="T2670" s="14">
        <f t="shared" si="304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01"/>
        <v>1.25125</v>
      </c>
      <c r="P2671" s="9">
        <f t="shared" si="302"/>
        <v>91</v>
      </c>
      <c r="Q2671" s="8" t="str">
        <f t="shared" si="306"/>
        <v>technology</v>
      </c>
      <c r="R2671" s="8" t="str">
        <f t="shared" si="305"/>
        <v>makerspaces</v>
      </c>
      <c r="S2671" s="14">
        <f t="shared" si="303"/>
        <v>42319.035833333335</v>
      </c>
      <c r="T2671" s="14">
        <f t="shared" si="304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01"/>
        <v>6.4158609339642042E-2</v>
      </c>
      <c r="P2672" s="9">
        <f t="shared" si="302"/>
        <v>41.583333333333336</v>
      </c>
      <c r="Q2672" s="8" t="str">
        <f t="shared" si="306"/>
        <v>technology</v>
      </c>
      <c r="R2672" s="8" t="str">
        <f t="shared" si="305"/>
        <v>makerspaces</v>
      </c>
      <c r="S2672" s="14">
        <f t="shared" si="303"/>
        <v>41821.020601851851</v>
      </c>
      <c r="T2672" s="14">
        <f t="shared" si="304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01"/>
        <v>0.11344</v>
      </c>
      <c r="P2673" s="9">
        <f t="shared" si="302"/>
        <v>33.761904761904759</v>
      </c>
      <c r="Q2673" s="8" t="str">
        <f t="shared" si="306"/>
        <v>technology</v>
      </c>
      <c r="R2673" s="8" t="str">
        <f t="shared" si="305"/>
        <v>makerspaces</v>
      </c>
      <c r="S2673" s="14">
        <f t="shared" si="303"/>
        <v>41962.749027777783</v>
      </c>
      <c r="T2673" s="14">
        <f t="shared" si="304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01"/>
        <v>0.33189999999999997</v>
      </c>
      <c r="P2674" s="9">
        <f t="shared" si="302"/>
        <v>70.61702127659575</v>
      </c>
      <c r="Q2674" s="8" t="str">
        <f t="shared" si="306"/>
        <v>technology</v>
      </c>
      <c r="R2674" s="8" t="str">
        <f t="shared" si="305"/>
        <v>makerspaces</v>
      </c>
      <c r="S2674" s="14">
        <f t="shared" si="303"/>
        <v>42344.884143518517</v>
      </c>
      <c r="T2674" s="14">
        <f t="shared" si="304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01"/>
        <v>0.27579999999999999</v>
      </c>
      <c r="P2675" s="9">
        <f t="shared" si="302"/>
        <v>167.15151515151516</v>
      </c>
      <c r="Q2675" s="8" t="str">
        <f t="shared" si="306"/>
        <v>technology</v>
      </c>
      <c r="R2675" s="8" t="str">
        <f t="shared" si="305"/>
        <v>makerspaces</v>
      </c>
      <c r="S2675" s="14">
        <f t="shared" si="303"/>
        <v>41912.541655092595</v>
      </c>
      <c r="T2675" s="14">
        <f t="shared" si="304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01"/>
        <v>0.62839999999999996</v>
      </c>
      <c r="P2676" s="9">
        <f t="shared" si="302"/>
        <v>128.61988304093566</v>
      </c>
      <c r="Q2676" s="8" t="str">
        <f t="shared" si="306"/>
        <v>technology</v>
      </c>
      <c r="R2676" s="8" t="str">
        <f t="shared" si="305"/>
        <v>makerspaces</v>
      </c>
      <c r="S2676" s="14">
        <f t="shared" si="303"/>
        <v>42529.632754629631</v>
      </c>
      <c r="T2676" s="14">
        <f t="shared" si="304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01"/>
        <v>7.5880000000000003E-2</v>
      </c>
      <c r="P2677" s="9">
        <f t="shared" si="302"/>
        <v>65.41379310344827</v>
      </c>
      <c r="Q2677" s="8" t="str">
        <f t="shared" si="306"/>
        <v>technology</v>
      </c>
      <c r="R2677" s="8" t="str">
        <f t="shared" si="305"/>
        <v>makerspaces</v>
      </c>
      <c r="S2677" s="14">
        <f t="shared" si="303"/>
        <v>41923.857511574075</v>
      </c>
      <c r="T2677" s="14">
        <f t="shared" si="304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01"/>
        <v>0.50380952380952382</v>
      </c>
      <c r="P2678" s="9">
        <f t="shared" si="302"/>
        <v>117.55555555555556</v>
      </c>
      <c r="Q2678" s="8" t="str">
        <f t="shared" si="306"/>
        <v>technology</v>
      </c>
      <c r="R2678" s="8" t="str">
        <f t="shared" si="305"/>
        <v>makerspaces</v>
      </c>
      <c r="S2678" s="14">
        <f t="shared" si="303"/>
        <v>42482.624699074076</v>
      </c>
      <c r="T2678" s="14">
        <f t="shared" si="304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01"/>
        <v>0.17512820512820512</v>
      </c>
      <c r="P2679" s="9">
        <f t="shared" si="302"/>
        <v>126.48148148148148</v>
      </c>
      <c r="Q2679" s="8" t="str">
        <f t="shared" si="306"/>
        <v>technology</v>
      </c>
      <c r="R2679" s="8" t="str">
        <f t="shared" si="305"/>
        <v>makerspaces</v>
      </c>
      <c r="S2679" s="14">
        <f t="shared" si="303"/>
        <v>41793.029432870368</v>
      </c>
      <c r="T2679" s="14">
        <f t="shared" si="304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01"/>
        <v>1.3750000000000001E-4</v>
      </c>
      <c r="P2680" s="9">
        <f t="shared" si="302"/>
        <v>550</v>
      </c>
      <c r="Q2680" s="8" t="str">
        <f t="shared" si="306"/>
        <v>technology</v>
      </c>
      <c r="R2680" s="8" t="str">
        <f t="shared" si="305"/>
        <v>makerspaces</v>
      </c>
      <c r="S2680" s="14">
        <f t="shared" si="303"/>
        <v>42241.798206018517</v>
      </c>
      <c r="T2680" s="14">
        <f t="shared" si="304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01"/>
        <v>3.3E-3</v>
      </c>
      <c r="P2681" s="9">
        <f t="shared" si="302"/>
        <v>44</v>
      </c>
      <c r="Q2681" s="8" t="str">
        <f t="shared" si="306"/>
        <v>technology</v>
      </c>
      <c r="R2681" s="8" t="str">
        <f t="shared" si="305"/>
        <v>makerspaces</v>
      </c>
      <c r="S2681" s="14">
        <f t="shared" si="303"/>
        <v>42033.001087962963</v>
      </c>
      <c r="T2681" s="14">
        <f t="shared" si="304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01"/>
        <v>8.6250000000000007E-3</v>
      </c>
      <c r="P2682" s="9">
        <f t="shared" si="302"/>
        <v>69</v>
      </c>
      <c r="Q2682" s="8" t="str">
        <f t="shared" si="306"/>
        <v>technology</v>
      </c>
      <c r="R2682" s="8" t="str">
        <f t="shared" si="305"/>
        <v>makerspaces</v>
      </c>
      <c r="S2682" s="14">
        <f t="shared" si="303"/>
        <v>42436.211701388893</v>
      </c>
      <c r="T2682" s="14">
        <f t="shared" si="304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01"/>
        <v>6.875E-3</v>
      </c>
      <c r="P2683" s="9">
        <f t="shared" si="302"/>
        <v>27.5</v>
      </c>
      <c r="Q2683" s="8" t="str">
        <f>LEFT(N2683,4)</f>
        <v>food</v>
      </c>
      <c r="R2683" s="8" t="str">
        <f>RIGHT(N2683,11)</f>
        <v>food trucks</v>
      </c>
      <c r="S2683" s="14">
        <f t="shared" si="303"/>
        <v>41805.895254629628</v>
      </c>
      <c r="T2683" s="14">
        <f t="shared" si="304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01"/>
        <v>0.28299999999999997</v>
      </c>
      <c r="P2684" s="9">
        <f t="shared" si="302"/>
        <v>84.9</v>
      </c>
      <c r="Q2684" s="8" t="str">
        <f t="shared" ref="Q2684:Q2702" si="307">LEFT(N2684,4)</f>
        <v>food</v>
      </c>
      <c r="R2684" s="8" t="str">
        <f t="shared" ref="R2684:R2702" si="308">RIGHT(N2684,11)</f>
        <v>food trucks</v>
      </c>
      <c r="S2684" s="14">
        <f t="shared" si="303"/>
        <v>41932.871990740743</v>
      </c>
      <c r="T2684" s="14">
        <f t="shared" si="304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01"/>
        <v>2.3999999999999998E-3</v>
      </c>
      <c r="P2685" s="9">
        <f t="shared" si="302"/>
        <v>12</v>
      </c>
      <c r="Q2685" s="8" t="str">
        <f t="shared" si="307"/>
        <v>food</v>
      </c>
      <c r="R2685" s="8" t="str">
        <f t="shared" si="308"/>
        <v>food trucks</v>
      </c>
      <c r="S2685" s="14">
        <f t="shared" si="303"/>
        <v>42034.75509259259</v>
      </c>
      <c r="T2685" s="14">
        <f t="shared" si="304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01"/>
        <v>1.1428571428571429E-2</v>
      </c>
      <c r="P2686" s="9">
        <f t="shared" si="302"/>
        <v>200</v>
      </c>
      <c r="Q2686" s="8" t="str">
        <f t="shared" si="307"/>
        <v>food</v>
      </c>
      <c r="R2686" s="8" t="str">
        <f t="shared" si="308"/>
        <v>food trucks</v>
      </c>
      <c r="S2686" s="14">
        <f t="shared" si="303"/>
        <v>41820.914641203701</v>
      </c>
      <c r="T2686" s="14">
        <f t="shared" si="304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01"/>
        <v>2.0000000000000001E-4</v>
      </c>
      <c r="P2687" s="9">
        <f t="shared" si="302"/>
        <v>10</v>
      </c>
      <c r="Q2687" s="8" t="str">
        <f t="shared" si="307"/>
        <v>food</v>
      </c>
      <c r="R2687" s="8" t="str">
        <f t="shared" si="308"/>
        <v>food trucks</v>
      </c>
      <c r="S2687" s="14">
        <f t="shared" si="303"/>
        <v>42061.69594907407</v>
      </c>
      <c r="T2687" s="14">
        <f t="shared" si="304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01"/>
        <v>0</v>
      </c>
      <c r="P2688" s="9">
        <f t="shared" si="302"/>
        <v>0</v>
      </c>
      <c r="Q2688" s="8" t="str">
        <f t="shared" si="307"/>
        <v>food</v>
      </c>
      <c r="R2688" s="8" t="str">
        <f t="shared" si="308"/>
        <v>food trucks</v>
      </c>
      <c r="S2688" s="14">
        <f t="shared" si="303"/>
        <v>41892.974803240737</v>
      </c>
      <c r="T2688" s="14">
        <f t="shared" si="304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01"/>
        <v>0</v>
      </c>
      <c r="P2689" s="9">
        <f t="shared" si="302"/>
        <v>0</v>
      </c>
      <c r="Q2689" s="8" t="str">
        <f t="shared" si="307"/>
        <v>food</v>
      </c>
      <c r="R2689" s="8" t="str">
        <f t="shared" si="308"/>
        <v>food trucks</v>
      </c>
      <c r="S2689" s="14">
        <f t="shared" si="303"/>
        <v>42154.64025462963</v>
      </c>
      <c r="T2689" s="14">
        <f t="shared" si="304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01"/>
        <v>1.48E-3</v>
      </c>
      <c r="P2690" s="9">
        <f t="shared" si="302"/>
        <v>5.2857142857142856</v>
      </c>
      <c r="Q2690" s="8" t="str">
        <f t="shared" si="307"/>
        <v>food</v>
      </c>
      <c r="R2690" s="8" t="str">
        <f t="shared" si="308"/>
        <v>food trucks</v>
      </c>
      <c r="S2690" s="14">
        <f t="shared" si="303"/>
        <v>42028.118865740747</v>
      </c>
      <c r="T2690" s="14">
        <f t="shared" si="304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09">E2691/D2691</f>
        <v>2.8571428571428571E-5</v>
      </c>
      <c r="P2691" s="9">
        <f t="shared" ref="P2691:P2754" si="310">IFERROR(E2691/L2691, 0)</f>
        <v>1</v>
      </c>
      <c r="Q2691" s="8" t="str">
        <f t="shared" si="307"/>
        <v>food</v>
      </c>
      <c r="R2691" s="8" t="str">
        <f t="shared" si="308"/>
        <v>food trucks</v>
      </c>
      <c r="S2691" s="14">
        <f t="shared" ref="S2691:S2754" si="311">(((J2691/60)/60)/24)+DATE(1970,1,1)</f>
        <v>42551.961689814809</v>
      </c>
      <c r="T2691" s="14">
        <f t="shared" ref="T2691:T2754" si="31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09"/>
        <v>0.107325</v>
      </c>
      <c r="P2692" s="9">
        <f t="shared" si="310"/>
        <v>72.762711864406782</v>
      </c>
      <c r="Q2692" s="8" t="str">
        <f t="shared" si="307"/>
        <v>food</v>
      </c>
      <c r="R2692" s="8" t="str">
        <f t="shared" si="308"/>
        <v>food trucks</v>
      </c>
      <c r="S2692" s="14">
        <f t="shared" si="311"/>
        <v>42113.105046296296</v>
      </c>
      <c r="T2692" s="14">
        <f t="shared" si="31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09"/>
        <v>5.3846153846153844E-4</v>
      </c>
      <c r="P2693" s="9">
        <f t="shared" si="310"/>
        <v>17.5</v>
      </c>
      <c r="Q2693" s="8" t="str">
        <f t="shared" si="307"/>
        <v>food</v>
      </c>
      <c r="R2693" s="8" t="str">
        <f t="shared" si="308"/>
        <v>food trucks</v>
      </c>
      <c r="S2693" s="14">
        <f t="shared" si="311"/>
        <v>42089.724039351851</v>
      </c>
      <c r="T2693" s="14">
        <f t="shared" si="31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09"/>
        <v>7.1428571428571426E-3</v>
      </c>
      <c r="P2694" s="9">
        <f t="shared" si="310"/>
        <v>25</v>
      </c>
      <c r="Q2694" s="8" t="str">
        <f t="shared" si="307"/>
        <v>food</v>
      </c>
      <c r="R2694" s="8" t="str">
        <f t="shared" si="308"/>
        <v>food trucks</v>
      </c>
      <c r="S2694" s="14">
        <f t="shared" si="311"/>
        <v>42058.334027777775</v>
      </c>
      <c r="T2694" s="14">
        <f t="shared" si="31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09"/>
        <v>8.0000000000000002E-3</v>
      </c>
      <c r="P2695" s="9">
        <f t="shared" si="310"/>
        <v>13.333333333333334</v>
      </c>
      <c r="Q2695" s="8" t="str">
        <f t="shared" si="307"/>
        <v>food</v>
      </c>
      <c r="R2695" s="8" t="str">
        <f t="shared" si="308"/>
        <v>food trucks</v>
      </c>
      <c r="S2695" s="14">
        <f t="shared" si="311"/>
        <v>41834.138495370367</v>
      </c>
      <c r="T2695" s="14">
        <f t="shared" si="31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09"/>
        <v>3.3333333333333335E-5</v>
      </c>
      <c r="P2696" s="9">
        <f t="shared" si="310"/>
        <v>1</v>
      </c>
      <c r="Q2696" s="8" t="str">
        <f t="shared" si="307"/>
        <v>food</v>
      </c>
      <c r="R2696" s="8" t="str">
        <f t="shared" si="308"/>
        <v>food trucks</v>
      </c>
      <c r="S2696" s="14">
        <f t="shared" si="311"/>
        <v>41878.140497685185</v>
      </c>
      <c r="T2696" s="14">
        <f t="shared" si="31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09"/>
        <v>4.7333333333333333E-3</v>
      </c>
      <c r="P2697" s="9">
        <f t="shared" si="310"/>
        <v>23.666666666666668</v>
      </c>
      <c r="Q2697" s="8" t="str">
        <f t="shared" si="307"/>
        <v>food</v>
      </c>
      <c r="R2697" s="8" t="str">
        <f t="shared" si="308"/>
        <v>food trucks</v>
      </c>
      <c r="S2697" s="14">
        <f t="shared" si="311"/>
        <v>42048.181921296295</v>
      </c>
      <c r="T2697" s="14">
        <f t="shared" si="31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09"/>
        <v>5.6500000000000002E-2</v>
      </c>
      <c r="P2698" s="9">
        <f t="shared" si="310"/>
        <v>89.21052631578948</v>
      </c>
      <c r="Q2698" s="8" t="str">
        <f t="shared" si="307"/>
        <v>food</v>
      </c>
      <c r="R2698" s="8" t="str">
        <f t="shared" si="308"/>
        <v>food trucks</v>
      </c>
      <c r="S2698" s="14">
        <f t="shared" si="311"/>
        <v>41964.844444444447</v>
      </c>
      <c r="T2698" s="14">
        <f t="shared" si="31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09"/>
        <v>0.26352173913043481</v>
      </c>
      <c r="P2699" s="9">
        <f t="shared" si="310"/>
        <v>116.55769230769231</v>
      </c>
      <c r="Q2699" s="8" t="str">
        <f t="shared" si="307"/>
        <v>food</v>
      </c>
      <c r="R2699" s="8" t="str">
        <f t="shared" si="308"/>
        <v>food trucks</v>
      </c>
      <c r="S2699" s="14">
        <f t="shared" si="311"/>
        <v>42187.940081018518</v>
      </c>
      <c r="T2699" s="14">
        <f t="shared" si="31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09"/>
        <v>3.2512500000000002E-3</v>
      </c>
      <c r="P2700" s="9">
        <f t="shared" si="310"/>
        <v>13.005000000000001</v>
      </c>
      <c r="Q2700" s="8" t="str">
        <f t="shared" si="307"/>
        <v>food</v>
      </c>
      <c r="R2700" s="8" t="str">
        <f t="shared" si="308"/>
        <v>food trucks</v>
      </c>
      <c r="S2700" s="14">
        <f t="shared" si="311"/>
        <v>41787.898240740738</v>
      </c>
      <c r="T2700" s="14">
        <f t="shared" si="31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09"/>
        <v>0</v>
      </c>
      <c r="P2701" s="9">
        <f t="shared" si="310"/>
        <v>0</v>
      </c>
      <c r="Q2701" s="8" t="str">
        <f t="shared" si="307"/>
        <v>food</v>
      </c>
      <c r="R2701" s="8" t="str">
        <f t="shared" si="308"/>
        <v>food trucks</v>
      </c>
      <c r="S2701" s="14">
        <f t="shared" si="311"/>
        <v>41829.896562499998</v>
      </c>
      <c r="T2701" s="14">
        <f t="shared" si="31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09"/>
        <v>7.0007000700070005E-3</v>
      </c>
      <c r="P2702" s="9">
        <f t="shared" si="310"/>
        <v>17.5</v>
      </c>
      <c r="Q2702" s="8" t="str">
        <f t="shared" si="307"/>
        <v>food</v>
      </c>
      <c r="R2702" s="8" t="str">
        <f t="shared" si="308"/>
        <v>food trucks</v>
      </c>
      <c r="S2702" s="14">
        <f t="shared" si="311"/>
        <v>41870.87467592593</v>
      </c>
      <c r="T2702" s="14">
        <f t="shared" si="312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09"/>
        <v>0.46176470588235297</v>
      </c>
      <c r="P2703" s="9">
        <f t="shared" si="310"/>
        <v>34.130434782608695</v>
      </c>
      <c r="Q2703" s="8" t="str">
        <f>LEFT(N2703,7)</f>
        <v>theater</v>
      </c>
      <c r="R2703" s="8" t="str">
        <f>RIGHT(N2703,6)</f>
        <v>spaces</v>
      </c>
      <c r="S2703" s="14">
        <f t="shared" si="311"/>
        <v>42801.774699074071</v>
      </c>
      <c r="T2703" s="14">
        <f t="shared" si="31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09"/>
        <v>0.34410000000000002</v>
      </c>
      <c r="P2704" s="9">
        <f t="shared" si="310"/>
        <v>132.34615384615384</v>
      </c>
      <c r="Q2704" s="8" t="str">
        <f t="shared" ref="Q2704:Q2722" si="313">LEFT(N2704,7)</f>
        <v>theater</v>
      </c>
      <c r="R2704" s="8" t="str">
        <f t="shared" ref="R2704:R2722" si="314">RIGHT(N2704,6)</f>
        <v>spaces</v>
      </c>
      <c r="S2704" s="14">
        <f t="shared" si="311"/>
        <v>42800.801817129628</v>
      </c>
      <c r="T2704" s="14">
        <f t="shared" si="31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09"/>
        <v>1.0375000000000001</v>
      </c>
      <c r="P2705" s="9">
        <f t="shared" si="310"/>
        <v>922.22222222222217</v>
      </c>
      <c r="Q2705" s="8" t="str">
        <f t="shared" si="313"/>
        <v>theater</v>
      </c>
      <c r="R2705" s="8" t="str">
        <f t="shared" si="314"/>
        <v>spaces</v>
      </c>
      <c r="S2705" s="14">
        <f t="shared" si="311"/>
        <v>42756.690162037034</v>
      </c>
      <c r="T2705" s="14">
        <f t="shared" si="31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09"/>
        <v>6.0263157894736845E-2</v>
      </c>
      <c r="P2706" s="9">
        <f t="shared" si="310"/>
        <v>163.57142857142858</v>
      </c>
      <c r="Q2706" s="8" t="str">
        <f t="shared" si="313"/>
        <v>theater</v>
      </c>
      <c r="R2706" s="8" t="str">
        <f t="shared" si="314"/>
        <v>spaces</v>
      </c>
      <c r="S2706" s="14">
        <f t="shared" si="311"/>
        <v>42787.862430555557</v>
      </c>
      <c r="T2706" s="14">
        <f t="shared" si="31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09"/>
        <v>0.10539393939393939</v>
      </c>
      <c r="P2707" s="9">
        <f t="shared" si="310"/>
        <v>217.375</v>
      </c>
      <c r="Q2707" s="8" t="str">
        <f t="shared" si="313"/>
        <v>theater</v>
      </c>
      <c r="R2707" s="8" t="str">
        <f t="shared" si="314"/>
        <v>spaces</v>
      </c>
      <c r="S2707" s="14">
        <f t="shared" si="311"/>
        <v>42773.916180555556</v>
      </c>
      <c r="T2707" s="14">
        <f t="shared" si="31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09"/>
        <v>1.1229714285714285</v>
      </c>
      <c r="P2708" s="9">
        <f t="shared" si="310"/>
        <v>149.44486692015209</v>
      </c>
      <c r="Q2708" s="8" t="str">
        <f t="shared" si="313"/>
        <v>theater</v>
      </c>
      <c r="R2708" s="8" t="str">
        <f t="shared" si="314"/>
        <v>spaces</v>
      </c>
      <c r="S2708" s="14">
        <f t="shared" si="311"/>
        <v>41899.294942129629</v>
      </c>
      <c r="T2708" s="14">
        <f t="shared" si="31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09"/>
        <v>3.50844625</v>
      </c>
      <c r="P2709" s="9">
        <f t="shared" si="310"/>
        <v>71.237487309644663</v>
      </c>
      <c r="Q2709" s="8" t="str">
        <f t="shared" si="313"/>
        <v>theater</v>
      </c>
      <c r="R2709" s="8" t="str">
        <f t="shared" si="314"/>
        <v>spaces</v>
      </c>
      <c r="S2709" s="14">
        <f t="shared" si="311"/>
        <v>41391.782905092594</v>
      </c>
      <c r="T2709" s="14">
        <f t="shared" si="31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09"/>
        <v>2.3321535</v>
      </c>
      <c r="P2710" s="9">
        <f t="shared" si="310"/>
        <v>44.464318398474738</v>
      </c>
      <c r="Q2710" s="8" t="str">
        <f t="shared" si="313"/>
        <v>theater</v>
      </c>
      <c r="R2710" s="8" t="str">
        <f t="shared" si="314"/>
        <v>spaces</v>
      </c>
      <c r="S2710" s="14">
        <f t="shared" si="311"/>
        <v>42512.698217592595</v>
      </c>
      <c r="T2710" s="14">
        <f t="shared" si="31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09"/>
        <v>1.01606</v>
      </c>
      <c r="P2711" s="9">
        <f t="shared" si="310"/>
        <v>164.94480519480518</v>
      </c>
      <c r="Q2711" s="8" t="str">
        <f t="shared" si="313"/>
        <v>theater</v>
      </c>
      <c r="R2711" s="8" t="str">
        <f t="shared" si="314"/>
        <v>spaces</v>
      </c>
      <c r="S2711" s="14">
        <f t="shared" si="311"/>
        <v>42612.149780092594</v>
      </c>
      <c r="T2711" s="14">
        <f t="shared" si="31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09"/>
        <v>1.5390035000000002</v>
      </c>
      <c r="P2712" s="9">
        <f t="shared" si="310"/>
        <v>84.871516544117654</v>
      </c>
      <c r="Q2712" s="8" t="str">
        <f t="shared" si="313"/>
        <v>theater</v>
      </c>
      <c r="R2712" s="8" t="str">
        <f t="shared" si="314"/>
        <v>spaces</v>
      </c>
      <c r="S2712" s="14">
        <f t="shared" si="311"/>
        <v>41828.229490740741</v>
      </c>
      <c r="T2712" s="14">
        <f t="shared" si="31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09"/>
        <v>1.007161125319693</v>
      </c>
      <c r="P2713" s="9">
        <f t="shared" si="310"/>
        <v>53.945205479452056</v>
      </c>
      <c r="Q2713" s="8" t="str">
        <f t="shared" si="313"/>
        <v>theater</v>
      </c>
      <c r="R2713" s="8" t="str">
        <f t="shared" si="314"/>
        <v>spaces</v>
      </c>
      <c r="S2713" s="14">
        <f t="shared" si="311"/>
        <v>41780.745254629634</v>
      </c>
      <c r="T2713" s="14">
        <f t="shared" si="31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09"/>
        <v>1.3138181818181818</v>
      </c>
      <c r="P2714" s="9">
        <f t="shared" si="310"/>
        <v>50.531468531468533</v>
      </c>
      <c r="Q2714" s="8" t="str">
        <f t="shared" si="313"/>
        <v>theater</v>
      </c>
      <c r="R2714" s="8" t="str">
        <f t="shared" si="314"/>
        <v>spaces</v>
      </c>
      <c r="S2714" s="14">
        <f t="shared" si="311"/>
        <v>41432.062037037038</v>
      </c>
      <c r="T2714" s="14">
        <f t="shared" si="31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09"/>
        <v>1.0224133333333334</v>
      </c>
      <c r="P2715" s="9">
        <f t="shared" si="310"/>
        <v>108.00140845070422</v>
      </c>
      <c r="Q2715" s="8" t="str">
        <f t="shared" si="313"/>
        <v>theater</v>
      </c>
      <c r="R2715" s="8" t="str">
        <f t="shared" si="314"/>
        <v>spaces</v>
      </c>
      <c r="S2715" s="14">
        <f t="shared" si="311"/>
        <v>42322.653749999998</v>
      </c>
      <c r="T2715" s="14">
        <f t="shared" si="31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09"/>
        <v>1.1635599999999999</v>
      </c>
      <c r="P2716" s="9">
        <f t="shared" si="310"/>
        <v>95.373770491803285</v>
      </c>
      <c r="Q2716" s="8" t="str">
        <f t="shared" si="313"/>
        <v>theater</v>
      </c>
      <c r="R2716" s="8" t="str">
        <f t="shared" si="314"/>
        <v>spaces</v>
      </c>
      <c r="S2716" s="14">
        <f t="shared" si="311"/>
        <v>42629.655046296291</v>
      </c>
      <c r="T2716" s="14">
        <f t="shared" si="31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09"/>
        <v>2.6462241666666664</v>
      </c>
      <c r="P2717" s="9">
        <f t="shared" si="310"/>
        <v>57.631016333938291</v>
      </c>
      <c r="Q2717" s="8" t="str">
        <f t="shared" si="313"/>
        <v>theater</v>
      </c>
      <c r="R2717" s="8" t="str">
        <f t="shared" si="314"/>
        <v>spaces</v>
      </c>
      <c r="S2717" s="14">
        <f t="shared" si="311"/>
        <v>42387.398472222223</v>
      </c>
      <c r="T2717" s="14">
        <f t="shared" si="31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09"/>
        <v>1.1998010000000001</v>
      </c>
      <c r="P2718" s="9">
        <f t="shared" si="310"/>
        <v>64.160481283422456</v>
      </c>
      <c r="Q2718" s="8" t="str">
        <f t="shared" si="313"/>
        <v>theater</v>
      </c>
      <c r="R2718" s="8" t="str">
        <f t="shared" si="314"/>
        <v>spaces</v>
      </c>
      <c r="S2718" s="14">
        <f t="shared" si="311"/>
        <v>42255.333252314813</v>
      </c>
      <c r="T2718" s="14">
        <f t="shared" si="31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09"/>
        <v>1.2010400000000001</v>
      </c>
      <c r="P2719" s="9">
        <f t="shared" si="310"/>
        <v>92.387692307692305</v>
      </c>
      <c r="Q2719" s="8" t="str">
        <f t="shared" si="313"/>
        <v>theater</v>
      </c>
      <c r="R2719" s="8" t="str">
        <f t="shared" si="314"/>
        <v>spaces</v>
      </c>
      <c r="S2719" s="14">
        <f t="shared" si="311"/>
        <v>41934.914918981485</v>
      </c>
      <c r="T2719" s="14">
        <f t="shared" si="31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09"/>
        <v>1.0358333333333334</v>
      </c>
      <c r="P2720" s="9">
        <f t="shared" si="310"/>
        <v>125.97972972972973</v>
      </c>
      <c r="Q2720" s="8" t="str">
        <f t="shared" si="313"/>
        <v>theater</v>
      </c>
      <c r="R2720" s="8" t="str">
        <f t="shared" si="314"/>
        <v>spaces</v>
      </c>
      <c r="S2720" s="14">
        <f t="shared" si="311"/>
        <v>42465.596585648149</v>
      </c>
      <c r="T2720" s="14">
        <f t="shared" si="31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09"/>
        <v>1.0883333333333334</v>
      </c>
      <c r="P2721" s="9">
        <f t="shared" si="310"/>
        <v>94.637681159420296</v>
      </c>
      <c r="Q2721" s="8" t="str">
        <f t="shared" si="313"/>
        <v>theater</v>
      </c>
      <c r="R2721" s="8" t="str">
        <f t="shared" si="314"/>
        <v>spaces</v>
      </c>
      <c r="S2721" s="14">
        <f t="shared" si="311"/>
        <v>42418.031180555554</v>
      </c>
      <c r="T2721" s="14">
        <f t="shared" si="312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09"/>
        <v>1.1812400000000001</v>
      </c>
      <c r="P2722" s="9">
        <f t="shared" si="310"/>
        <v>170.69942196531792</v>
      </c>
      <c r="Q2722" s="8" t="str">
        <f t="shared" si="313"/>
        <v>theater</v>
      </c>
      <c r="R2722" s="8" t="str">
        <f t="shared" si="314"/>
        <v>spaces</v>
      </c>
      <c r="S2722" s="14">
        <f t="shared" si="311"/>
        <v>42655.465891203698</v>
      </c>
      <c r="T2722" s="14">
        <f t="shared" si="31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09"/>
        <v>14.62</v>
      </c>
      <c r="P2723" s="9">
        <f t="shared" si="310"/>
        <v>40.762081784386616</v>
      </c>
      <c r="Q2723" s="8" t="str">
        <f>LEFT(N2723,10)</f>
        <v>technology</v>
      </c>
      <c r="R2723" s="8" t="str">
        <f>RIGHT(N2723,8)</f>
        <v>hardware</v>
      </c>
      <c r="S2723" s="14">
        <f t="shared" si="311"/>
        <v>41493.543958333335</v>
      </c>
      <c r="T2723" s="14">
        <f t="shared" si="31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09"/>
        <v>2.5253999999999999</v>
      </c>
      <c r="P2724" s="9">
        <f t="shared" si="310"/>
        <v>68.254054054054052</v>
      </c>
      <c r="Q2724" s="8" t="str">
        <f t="shared" ref="Q2724:Q2742" si="315">LEFT(N2724,10)</f>
        <v>technology</v>
      </c>
      <c r="R2724" s="8" t="str">
        <f t="shared" ref="R2724:R2742" si="316">RIGHT(N2724,8)</f>
        <v>hardware</v>
      </c>
      <c r="S2724" s="14">
        <f t="shared" si="311"/>
        <v>42704.857094907406</v>
      </c>
      <c r="T2724" s="14">
        <f t="shared" si="31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09"/>
        <v>1.4005000000000001</v>
      </c>
      <c r="P2725" s="9">
        <f t="shared" si="310"/>
        <v>95.48863636363636</v>
      </c>
      <c r="Q2725" s="8" t="str">
        <f t="shared" si="315"/>
        <v>technology</v>
      </c>
      <c r="R2725" s="8" t="str">
        <f t="shared" si="316"/>
        <v>hardware</v>
      </c>
      <c r="S2725" s="14">
        <f t="shared" si="311"/>
        <v>41944.83898148148</v>
      </c>
      <c r="T2725" s="14">
        <f t="shared" si="31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09"/>
        <v>2.9687520259319289</v>
      </c>
      <c r="P2726" s="9">
        <f t="shared" si="310"/>
        <v>7.1902649656526005</v>
      </c>
      <c r="Q2726" s="8" t="str">
        <f t="shared" si="315"/>
        <v>technology</v>
      </c>
      <c r="R2726" s="8" t="str">
        <f t="shared" si="316"/>
        <v>hardware</v>
      </c>
      <c r="S2726" s="14">
        <f t="shared" si="311"/>
        <v>42199.32707175926</v>
      </c>
      <c r="T2726" s="14">
        <f t="shared" si="31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09"/>
        <v>1.445425</v>
      </c>
      <c r="P2727" s="9">
        <f t="shared" si="310"/>
        <v>511.65486725663715</v>
      </c>
      <c r="Q2727" s="8" t="str">
        <f t="shared" si="315"/>
        <v>technology</v>
      </c>
      <c r="R2727" s="8" t="str">
        <f t="shared" si="316"/>
        <v>hardware</v>
      </c>
      <c r="S2727" s="14">
        <f t="shared" si="311"/>
        <v>42745.744618055556</v>
      </c>
      <c r="T2727" s="14">
        <f t="shared" si="312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09"/>
        <v>1.05745</v>
      </c>
      <c r="P2728" s="9">
        <f t="shared" si="310"/>
        <v>261.74504950495049</v>
      </c>
      <c r="Q2728" s="8" t="str">
        <f t="shared" si="315"/>
        <v>technology</v>
      </c>
      <c r="R2728" s="8" t="str">
        <f t="shared" si="316"/>
        <v>hardware</v>
      </c>
      <c r="S2728" s="14">
        <f t="shared" si="311"/>
        <v>42452.579988425925</v>
      </c>
      <c r="T2728" s="14">
        <f t="shared" si="31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09"/>
        <v>4.9321000000000002</v>
      </c>
      <c r="P2729" s="9">
        <f t="shared" si="310"/>
        <v>69.760961810466767</v>
      </c>
      <c r="Q2729" s="8" t="str">
        <f t="shared" si="315"/>
        <v>technology</v>
      </c>
      <c r="R2729" s="8" t="str">
        <f t="shared" si="316"/>
        <v>hardware</v>
      </c>
      <c r="S2729" s="14">
        <f t="shared" si="311"/>
        <v>42198.676655092597</v>
      </c>
      <c r="T2729" s="14">
        <f t="shared" si="31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09"/>
        <v>2.0182666666666669</v>
      </c>
      <c r="P2730" s="9">
        <f t="shared" si="310"/>
        <v>77.229591836734699</v>
      </c>
      <c r="Q2730" s="8" t="str">
        <f t="shared" si="315"/>
        <v>technology</v>
      </c>
      <c r="R2730" s="8" t="str">
        <f t="shared" si="316"/>
        <v>hardware</v>
      </c>
      <c r="S2730" s="14">
        <f t="shared" si="311"/>
        <v>42333.59993055556</v>
      </c>
      <c r="T2730" s="14">
        <f t="shared" si="31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09"/>
        <v>1.0444</v>
      </c>
      <c r="P2731" s="9">
        <f t="shared" si="310"/>
        <v>340.56521739130437</v>
      </c>
      <c r="Q2731" s="8" t="str">
        <f t="shared" si="315"/>
        <v>technology</v>
      </c>
      <c r="R2731" s="8" t="str">
        <f t="shared" si="316"/>
        <v>hardware</v>
      </c>
      <c r="S2731" s="14">
        <f t="shared" si="311"/>
        <v>42095.240706018521</v>
      </c>
      <c r="T2731" s="14">
        <f t="shared" si="31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09"/>
        <v>1.7029262962962963</v>
      </c>
      <c r="P2732" s="9">
        <f t="shared" si="310"/>
        <v>67.417903225806455</v>
      </c>
      <c r="Q2732" s="8" t="str">
        <f t="shared" si="315"/>
        <v>technology</v>
      </c>
      <c r="R2732" s="8" t="str">
        <f t="shared" si="316"/>
        <v>hardware</v>
      </c>
      <c r="S2732" s="14">
        <f t="shared" si="311"/>
        <v>41351.541377314818</v>
      </c>
      <c r="T2732" s="14">
        <f t="shared" si="31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09"/>
        <v>1.0430333333333333</v>
      </c>
      <c r="P2733" s="9">
        <f t="shared" si="310"/>
        <v>845.70270270270271</v>
      </c>
      <c r="Q2733" s="8" t="str">
        <f t="shared" si="315"/>
        <v>technology</v>
      </c>
      <c r="R2733" s="8" t="str">
        <f t="shared" si="316"/>
        <v>hardware</v>
      </c>
      <c r="S2733" s="14">
        <f t="shared" si="311"/>
        <v>41872.525717592594</v>
      </c>
      <c r="T2733" s="14">
        <f t="shared" si="31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09"/>
        <v>1.1825000000000001</v>
      </c>
      <c r="P2734" s="9">
        <f t="shared" si="310"/>
        <v>97.191780821917803</v>
      </c>
      <c r="Q2734" s="8" t="str">
        <f t="shared" si="315"/>
        <v>technology</v>
      </c>
      <c r="R2734" s="8" t="str">
        <f t="shared" si="316"/>
        <v>hardware</v>
      </c>
      <c r="S2734" s="14">
        <f t="shared" si="311"/>
        <v>41389.808194444442</v>
      </c>
      <c r="T2734" s="14">
        <f t="shared" si="31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09"/>
        <v>1.07538</v>
      </c>
      <c r="P2735" s="9">
        <f t="shared" si="310"/>
        <v>451.84033613445376</v>
      </c>
      <c r="Q2735" s="8" t="str">
        <f t="shared" si="315"/>
        <v>technology</v>
      </c>
      <c r="R2735" s="8" t="str">
        <f t="shared" si="316"/>
        <v>hardware</v>
      </c>
      <c r="S2735" s="14">
        <f t="shared" si="311"/>
        <v>42044.272847222222</v>
      </c>
      <c r="T2735" s="14">
        <f t="shared" si="31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09"/>
        <v>22603</v>
      </c>
      <c r="P2736" s="9">
        <f t="shared" si="310"/>
        <v>138.66871165644173</v>
      </c>
      <c r="Q2736" s="8" t="str">
        <f t="shared" si="315"/>
        <v>technology</v>
      </c>
      <c r="R2736" s="8" t="str">
        <f t="shared" si="316"/>
        <v>hardware</v>
      </c>
      <c r="S2736" s="14">
        <f t="shared" si="311"/>
        <v>42626.668888888889</v>
      </c>
      <c r="T2736" s="14">
        <f t="shared" si="31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09"/>
        <v>9.7813466666666677</v>
      </c>
      <c r="P2737" s="9">
        <f t="shared" si="310"/>
        <v>21.640147492625371</v>
      </c>
      <c r="Q2737" s="8" t="str">
        <f t="shared" si="315"/>
        <v>technology</v>
      </c>
      <c r="R2737" s="8" t="str">
        <f t="shared" si="316"/>
        <v>hardware</v>
      </c>
      <c r="S2737" s="14">
        <f t="shared" si="311"/>
        <v>41316.120949074073</v>
      </c>
      <c r="T2737" s="14">
        <f t="shared" si="31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09"/>
        <v>1.2290000000000001</v>
      </c>
      <c r="P2738" s="9">
        <f t="shared" si="310"/>
        <v>169.51724137931035</v>
      </c>
      <c r="Q2738" s="8" t="str">
        <f t="shared" si="315"/>
        <v>technology</v>
      </c>
      <c r="R2738" s="8" t="str">
        <f t="shared" si="316"/>
        <v>hardware</v>
      </c>
      <c r="S2738" s="14">
        <f t="shared" si="311"/>
        <v>41722.666354166664</v>
      </c>
      <c r="T2738" s="14">
        <f t="shared" si="31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09"/>
        <v>2.4606080000000001</v>
      </c>
      <c r="P2739" s="9">
        <f t="shared" si="310"/>
        <v>161.88210526315791</v>
      </c>
      <c r="Q2739" s="8" t="str">
        <f t="shared" si="315"/>
        <v>technology</v>
      </c>
      <c r="R2739" s="8" t="str">
        <f t="shared" si="316"/>
        <v>hardware</v>
      </c>
      <c r="S2739" s="14">
        <f t="shared" si="311"/>
        <v>41611.917673611111</v>
      </c>
      <c r="T2739" s="14">
        <f t="shared" si="31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09"/>
        <v>1.4794</v>
      </c>
      <c r="P2740" s="9">
        <f t="shared" si="310"/>
        <v>493.13333333333333</v>
      </c>
      <c r="Q2740" s="8" t="str">
        <f t="shared" si="315"/>
        <v>technology</v>
      </c>
      <c r="R2740" s="8" t="str">
        <f t="shared" si="316"/>
        <v>hardware</v>
      </c>
      <c r="S2740" s="14">
        <f t="shared" si="311"/>
        <v>42620.143564814818</v>
      </c>
      <c r="T2740" s="14">
        <f t="shared" si="31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09"/>
        <v>3.8409090909090908</v>
      </c>
      <c r="P2741" s="9">
        <f t="shared" si="310"/>
        <v>22.120418848167539</v>
      </c>
      <c r="Q2741" s="8" t="str">
        <f t="shared" si="315"/>
        <v>technology</v>
      </c>
      <c r="R2741" s="8" t="str">
        <f t="shared" si="316"/>
        <v>hardware</v>
      </c>
      <c r="S2741" s="14">
        <f t="shared" si="311"/>
        <v>41719.887928240743</v>
      </c>
      <c r="T2741" s="14">
        <f t="shared" si="31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09"/>
        <v>1.0333333333333334</v>
      </c>
      <c r="P2742" s="9">
        <f t="shared" si="310"/>
        <v>18.235294117647058</v>
      </c>
      <c r="Q2742" s="8" t="str">
        <f t="shared" si="315"/>
        <v>technology</v>
      </c>
      <c r="R2742" s="8" t="str">
        <f t="shared" si="316"/>
        <v>hardware</v>
      </c>
      <c r="S2742" s="14">
        <f t="shared" si="311"/>
        <v>42045.031851851847</v>
      </c>
      <c r="T2742" s="14">
        <f t="shared" si="31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09"/>
        <v>4.3750000000000004E-3</v>
      </c>
      <c r="P2743" s="9">
        <f t="shared" si="310"/>
        <v>8.75</v>
      </c>
      <c r="Q2743" s="8" t="str">
        <f>LEFT(N2743,10)</f>
        <v>publishing</v>
      </c>
      <c r="R2743" s="8" t="str">
        <f>RIGHT(N2743,16)</f>
        <v>children's books</v>
      </c>
      <c r="S2743" s="14">
        <f t="shared" si="311"/>
        <v>41911.657430555555</v>
      </c>
      <c r="T2743" s="14">
        <f t="shared" si="31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09"/>
        <v>0.29239999999999999</v>
      </c>
      <c r="P2744" s="9">
        <f t="shared" si="310"/>
        <v>40.611111111111114</v>
      </c>
      <c r="Q2744" s="8" t="str">
        <f t="shared" ref="Q2744:Q2782" si="317">LEFT(N2744,10)</f>
        <v>publishing</v>
      </c>
      <c r="R2744" s="8" t="str">
        <f t="shared" ref="R2744:R2782" si="318">RIGHT(N2744,16)</f>
        <v>children's books</v>
      </c>
      <c r="S2744" s="14">
        <f t="shared" si="311"/>
        <v>41030.719756944447</v>
      </c>
      <c r="T2744" s="14">
        <f t="shared" si="31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09"/>
        <v>0</v>
      </c>
      <c r="P2745" s="9">
        <f t="shared" si="310"/>
        <v>0</v>
      </c>
      <c r="Q2745" s="8" t="str">
        <f t="shared" si="317"/>
        <v>publishing</v>
      </c>
      <c r="R2745" s="8" t="str">
        <f t="shared" si="318"/>
        <v>children's books</v>
      </c>
      <c r="S2745" s="14">
        <f t="shared" si="311"/>
        <v>42632.328784722224</v>
      </c>
      <c r="T2745" s="14">
        <f t="shared" si="31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09"/>
        <v>5.2187499999999998E-2</v>
      </c>
      <c r="P2746" s="9">
        <f t="shared" si="310"/>
        <v>37.954545454545453</v>
      </c>
      <c r="Q2746" s="8" t="str">
        <f t="shared" si="317"/>
        <v>publishing</v>
      </c>
      <c r="R2746" s="8" t="str">
        <f t="shared" si="318"/>
        <v>children's books</v>
      </c>
      <c r="S2746" s="14">
        <f t="shared" si="311"/>
        <v>40938.062476851854</v>
      </c>
      <c r="T2746" s="14">
        <f t="shared" si="31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09"/>
        <v>0.21887499999999999</v>
      </c>
      <c r="P2747" s="9">
        <f t="shared" si="310"/>
        <v>35.734693877551024</v>
      </c>
      <c r="Q2747" s="8" t="str">
        <f t="shared" si="317"/>
        <v>publishing</v>
      </c>
      <c r="R2747" s="8" t="str">
        <f t="shared" si="318"/>
        <v>children's books</v>
      </c>
      <c r="S2747" s="14">
        <f t="shared" si="311"/>
        <v>41044.988055555557</v>
      </c>
      <c r="T2747" s="14">
        <f t="shared" si="31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09"/>
        <v>0.26700000000000002</v>
      </c>
      <c r="P2748" s="9">
        <f t="shared" si="310"/>
        <v>42.157894736842103</v>
      </c>
      <c r="Q2748" s="8" t="str">
        <f t="shared" si="317"/>
        <v>publishing</v>
      </c>
      <c r="R2748" s="8" t="str">
        <f t="shared" si="318"/>
        <v>children's books</v>
      </c>
      <c r="S2748" s="14">
        <f t="shared" si="311"/>
        <v>41850.781377314815</v>
      </c>
      <c r="T2748" s="14">
        <f t="shared" si="31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09"/>
        <v>0.28000000000000003</v>
      </c>
      <c r="P2749" s="9">
        <f t="shared" si="310"/>
        <v>35</v>
      </c>
      <c r="Q2749" s="8" t="str">
        <f t="shared" si="317"/>
        <v>publishing</v>
      </c>
      <c r="R2749" s="8" t="str">
        <f t="shared" si="318"/>
        <v>children's books</v>
      </c>
      <c r="S2749" s="14">
        <f t="shared" si="311"/>
        <v>41044.64811342593</v>
      </c>
      <c r="T2749" s="14">
        <f t="shared" si="31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09"/>
        <v>1.06E-2</v>
      </c>
      <c r="P2750" s="9">
        <f t="shared" si="310"/>
        <v>13.25</v>
      </c>
      <c r="Q2750" s="8" t="str">
        <f t="shared" si="317"/>
        <v>publishing</v>
      </c>
      <c r="R2750" s="8" t="str">
        <f t="shared" si="318"/>
        <v>children's books</v>
      </c>
      <c r="S2750" s="14">
        <f t="shared" si="311"/>
        <v>42585.7106712963</v>
      </c>
      <c r="T2750" s="14">
        <f t="shared" si="31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09"/>
        <v>1.0999999999999999E-2</v>
      </c>
      <c r="P2751" s="9">
        <f t="shared" si="310"/>
        <v>55</v>
      </c>
      <c r="Q2751" s="8" t="str">
        <f t="shared" si="317"/>
        <v>publishing</v>
      </c>
      <c r="R2751" s="8" t="str">
        <f t="shared" si="318"/>
        <v>children's books</v>
      </c>
      <c r="S2751" s="14">
        <f t="shared" si="311"/>
        <v>42068.799039351856</v>
      </c>
      <c r="T2751" s="14">
        <f t="shared" si="31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09"/>
        <v>0</v>
      </c>
      <c r="P2752" s="9">
        <f t="shared" si="310"/>
        <v>0</v>
      </c>
      <c r="Q2752" s="8" t="str">
        <f t="shared" si="317"/>
        <v>publishing</v>
      </c>
      <c r="R2752" s="8" t="str">
        <f t="shared" si="318"/>
        <v>children's books</v>
      </c>
      <c r="S2752" s="14">
        <f t="shared" si="311"/>
        <v>41078.899826388886</v>
      </c>
      <c r="T2752" s="14">
        <f t="shared" si="31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09"/>
        <v>0</v>
      </c>
      <c r="P2753" s="9">
        <f t="shared" si="310"/>
        <v>0</v>
      </c>
      <c r="Q2753" s="8" t="str">
        <f t="shared" si="317"/>
        <v>publishing</v>
      </c>
      <c r="R2753" s="8" t="str">
        <f t="shared" si="318"/>
        <v>children's books</v>
      </c>
      <c r="S2753" s="14">
        <f t="shared" si="311"/>
        <v>41747.887060185189</v>
      </c>
      <c r="T2753" s="14">
        <f t="shared" si="31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09"/>
        <v>0.11458333333333333</v>
      </c>
      <c r="P2754" s="9">
        <f t="shared" si="310"/>
        <v>39.285714285714285</v>
      </c>
      <c r="Q2754" s="8" t="str">
        <f t="shared" si="317"/>
        <v>publishing</v>
      </c>
      <c r="R2754" s="8" t="str">
        <f t="shared" si="318"/>
        <v>children's books</v>
      </c>
      <c r="S2754" s="14">
        <f t="shared" si="311"/>
        <v>40855.765092592592</v>
      </c>
      <c r="T2754" s="14">
        <f t="shared" si="31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19">E2755/D2755</f>
        <v>0.19</v>
      </c>
      <c r="P2755" s="9">
        <f t="shared" ref="P2755:P2818" si="320">IFERROR(E2755/L2755, 0)</f>
        <v>47.5</v>
      </c>
      <c r="Q2755" s="8" t="str">
        <f t="shared" si="317"/>
        <v>publishing</v>
      </c>
      <c r="R2755" s="8" t="str">
        <f t="shared" si="318"/>
        <v>children's books</v>
      </c>
      <c r="S2755" s="14">
        <f t="shared" ref="S2755:S2818" si="321">(((J2755/60)/60)/24)+DATE(1970,1,1)</f>
        <v>41117.900729166664</v>
      </c>
      <c r="T2755" s="14">
        <f t="shared" ref="T2755:T2818" si="32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19"/>
        <v>0</v>
      </c>
      <c r="P2756" s="9">
        <f t="shared" si="320"/>
        <v>0</v>
      </c>
      <c r="Q2756" s="8" t="str">
        <f t="shared" si="317"/>
        <v>publishing</v>
      </c>
      <c r="R2756" s="8" t="str">
        <f t="shared" si="318"/>
        <v>children's books</v>
      </c>
      <c r="S2756" s="14">
        <f t="shared" si="321"/>
        <v>41863.636006944449</v>
      </c>
      <c r="T2756" s="14">
        <f t="shared" si="32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19"/>
        <v>0.52</v>
      </c>
      <c r="P2757" s="9">
        <f t="shared" si="320"/>
        <v>17.333333333333332</v>
      </c>
      <c r="Q2757" s="8" t="str">
        <f t="shared" si="317"/>
        <v>publishing</v>
      </c>
      <c r="R2757" s="8" t="str">
        <f t="shared" si="318"/>
        <v>children's books</v>
      </c>
      <c r="S2757" s="14">
        <f t="shared" si="321"/>
        <v>42072.790821759263</v>
      </c>
      <c r="T2757" s="14">
        <f t="shared" si="32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19"/>
        <v>0.1048</v>
      </c>
      <c r="P2758" s="9">
        <f t="shared" si="320"/>
        <v>31.757575757575758</v>
      </c>
      <c r="Q2758" s="8" t="str">
        <f t="shared" si="317"/>
        <v>publishing</v>
      </c>
      <c r="R2758" s="8" t="str">
        <f t="shared" si="318"/>
        <v>children's books</v>
      </c>
      <c r="S2758" s="14">
        <f t="shared" si="321"/>
        <v>41620.90047453704</v>
      </c>
      <c r="T2758" s="14">
        <f t="shared" si="32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19"/>
        <v>6.6666666666666671E-3</v>
      </c>
      <c r="P2759" s="9">
        <f t="shared" si="320"/>
        <v>5</v>
      </c>
      <c r="Q2759" s="8" t="str">
        <f t="shared" si="317"/>
        <v>publishing</v>
      </c>
      <c r="R2759" s="8" t="str">
        <f t="shared" si="318"/>
        <v>children's books</v>
      </c>
      <c r="S2759" s="14">
        <f t="shared" si="321"/>
        <v>42573.65662037037</v>
      </c>
      <c r="T2759" s="14">
        <f t="shared" si="32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19"/>
        <v>0.11700000000000001</v>
      </c>
      <c r="P2760" s="9">
        <f t="shared" si="320"/>
        <v>39</v>
      </c>
      <c r="Q2760" s="8" t="str">
        <f t="shared" si="317"/>
        <v>publishing</v>
      </c>
      <c r="R2760" s="8" t="str">
        <f t="shared" si="318"/>
        <v>children's books</v>
      </c>
      <c r="S2760" s="14">
        <f t="shared" si="321"/>
        <v>42639.441932870366</v>
      </c>
      <c r="T2760" s="14">
        <f t="shared" si="32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19"/>
        <v>0.105</v>
      </c>
      <c r="P2761" s="9">
        <f t="shared" si="320"/>
        <v>52.5</v>
      </c>
      <c r="Q2761" s="8" t="str">
        <f t="shared" si="317"/>
        <v>publishing</v>
      </c>
      <c r="R2761" s="8" t="str">
        <f t="shared" si="318"/>
        <v>children's books</v>
      </c>
      <c r="S2761" s="14">
        <f t="shared" si="321"/>
        <v>42524.36650462963</v>
      </c>
      <c r="T2761" s="14">
        <f t="shared" si="32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19"/>
        <v>0</v>
      </c>
      <c r="P2762" s="9">
        <f t="shared" si="320"/>
        <v>0</v>
      </c>
      <c r="Q2762" s="8" t="str">
        <f t="shared" si="317"/>
        <v>publishing</v>
      </c>
      <c r="R2762" s="8" t="str">
        <f t="shared" si="318"/>
        <v>children's books</v>
      </c>
      <c r="S2762" s="14">
        <f t="shared" si="321"/>
        <v>41415.461319444446</v>
      </c>
      <c r="T2762" s="14">
        <f t="shared" si="32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19"/>
        <v>7.1999999999999998E-3</v>
      </c>
      <c r="P2763" s="9">
        <f t="shared" si="320"/>
        <v>9</v>
      </c>
      <c r="Q2763" s="8" t="str">
        <f t="shared" si="317"/>
        <v>publishing</v>
      </c>
      <c r="R2763" s="8" t="str">
        <f t="shared" si="318"/>
        <v>children's books</v>
      </c>
      <c r="S2763" s="14">
        <f t="shared" si="321"/>
        <v>41247.063576388886</v>
      </c>
      <c r="T2763" s="14">
        <f t="shared" si="32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19"/>
        <v>7.6923076923076927E-3</v>
      </c>
      <c r="P2764" s="9">
        <f t="shared" si="320"/>
        <v>25</v>
      </c>
      <c r="Q2764" s="8" t="str">
        <f t="shared" si="317"/>
        <v>publishing</v>
      </c>
      <c r="R2764" s="8" t="str">
        <f t="shared" si="318"/>
        <v>children's books</v>
      </c>
      <c r="S2764" s="14">
        <f t="shared" si="321"/>
        <v>40927.036979166667</v>
      </c>
      <c r="T2764" s="14">
        <f t="shared" si="32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19"/>
        <v>2.2842639593908631E-3</v>
      </c>
      <c r="P2765" s="9">
        <f t="shared" si="320"/>
        <v>30</v>
      </c>
      <c r="Q2765" s="8" t="str">
        <f t="shared" si="317"/>
        <v>publishing</v>
      </c>
      <c r="R2765" s="8" t="str">
        <f t="shared" si="318"/>
        <v>children's books</v>
      </c>
      <c r="S2765" s="14">
        <f t="shared" si="321"/>
        <v>41373.579675925925</v>
      </c>
      <c r="T2765" s="14">
        <f t="shared" si="32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19"/>
        <v>1.125E-2</v>
      </c>
      <c r="P2766" s="9">
        <f t="shared" si="320"/>
        <v>11.25</v>
      </c>
      <c r="Q2766" s="8" t="str">
        <f t="shared" si="317"/>
        <v>publishing</v>
      </c>
      <c r="R2766" s="8" t="str">
        <f t="shared" si="318"/>
        <v>children's books</v>
      </c>
      <c r="S2766" s="14">
        <f t="shared" si="321"/>
        <v>41030.292025462964</v>
      </c>
      <c r="T2766" s="14">
        <f t="shared" si="32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19"/>
        <v>0</v>
      </c>
      <c r="P2767" s="9">
        <f t="shared" si="320"/>
        <v>0</v>
      </c>
      <c r="Q2767" s="8" t="str">
        <f t="shared" si="317"/>
        <v>publishing</v>
      </c>
      <c r="R2767" s="8" t="str">
        <f t="shared" si="318"/>
        <v>children's books</v>
      </c>
      <c r="S2767" s="14">
        <f t="shared" si="321"/>
        <v>41194.579027777778</v>
      </c>
      <c r="T2767" s="14">
        <f t="shared" si="32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19"/>
        <v>0.02</v>
      </c>
      <c r="P2768" s="9">
        <f t="shared" si="320"/>
        <v>25</v>
      </c>
      <c r="Q2768" s="8" t="str">
        <f t="shared" si="317"/>
        <v>publishing</v>
      </c>
      <c r="R2768" s="8" t="str">
        <f t="shared" si="318"/>
        <v>children's books</v>
      </c>
      <c r="S2768" s="14">
        <f t="shared" si="321"/>
        <v>40736.668032407404</v>
      </c>
      <c r="T2768" s="14">
        <f t="shared" si="32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19"/>
        <v>8.5000000000000006E-3</v>
      </c>
      <c r="P2769" s="9">
        <f t="shared" si="320"/>
        <v>11.333333333333334</v>
      </c>
      <c r="Q2769" s="8" t="str">
        <f t="shared" si="317"/>
        <v>publishing</v>
      </c>
      <c r="R2769" s="8" t="str">
        <f t="shared" si="318"/>
        <v>children's books</v>
      </c>
      <c r="S2769" s="14">
        <f t="shared" si="321"/>
        <v>42172.958912037036</v>
      </c>
      <c r="T2769" s="14">
        <f t="shared" si="32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19"/>
        <v>0.14314285714285716</v>
      </c>
      <c r="P2770" s="9">
        <f t="shared" si="320"/>
        <v>29.470588235294116</v>
      </c>
      <c r="Q2770" s="8" t="str">
        <f t="shared" si="317"/>
        <v>publishing</v>
      </c>
      <c r="R2770" s="8" t="str">
        <f t="shared" si="318"/>
        <v>children's books</v>
      </c>
      <c r="S2770" s="14">
        <f t="shared" si="321"/>
        <v>40967.614849537036</v>
      </c>
      <c r="T2770" s="14">
        <f t="shared" si="32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19"/>
        <v>2.5000000000000001E-3</v>
      </c>
      <c r="P2771" s="9">
        <f t="shared" si="320"/>
        <v>1</v>
      </c>
      <c r="Q2771" s="8" t="str">
        <f t="shared" si="317"/>
        <v>publishing</v>
      </c>
      <c r="R2771" s="8" t="str">
        <f t="shared" si="318"/>
        <v>children's books</v>
      </c>
      <c r="S2771" s="14">
        <f t="shared" si="321"/>
        <v>41745.826273148145</v>
      </c>
      <c r="T2771" s="14">
        <f t="shared" si="32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19"/>
        <v>0.1041125</v>
      </c>
      <c r="P2772" s="9">
        <f t="shared" si="320"/>
        <v>63.098484848484851</v>
      </c>
      <c r="Q2772" s="8" t="str">
        <f t="shared" si="317"/>
        <v>publishing</v>
      </c>
      <c r="R2772" s="8" t="str">
        <f t="shared" si="318"/>
        <v>children's books</v>
      </c>
      <c r="S2772" s="14">
        <f t="shared" si="321"/>
        <v>41686.705208333333</v>
      </c>
      <c r="T2772" s="14">
        <f t="shared" si="32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19"/>
        <v>0</v>
      </c>
      <c r="P2773" s="9">
        <f t="shared" si="320"/>
        <v>0</v>
      </c>
      <c r="Q2773" s="8" t="str">
        <f t="shared" si="317"/>
        <v>publishing</v>
      </c>
      <c r="R2773" s="8" t="str">
        <f t="shared" si="318"/>
        <v>children's books</v>
      </c>
      <c r="S2773" s="14">
        <f t="shared" si="321"/>
        <v>41257.531712962962</v>
      </c>
      <c r="T2773" s="14">
        <f t="shared" si="32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19"/>
        <v>0</v>
      </c>
      <c r="P2774" s="9">
        <f t="shared" si="320"/>
        <v>0</v>
      </c>
      <c r="Q2774" s="8" t="str">
        <f t="shared" si="317"/>
        <v>publishing</v>
      </c>
      <c r="R2774" s="8" t="str">
        <f t="shared" si="318"/>
        <v>children's books</v>
      </c>
      <c r="S2774" s="14">
        <f t="shared" si="321"/>
        <v>41537.869143518517</v>
      </c>
      <c r="T2774" s="14">
        <f t="shared" si="32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19"/>
        <v>1.8867924528301887E-3</v>
      </c>
      <c r="P2775" s="9">
        <f t="shared" si="320"/>
        <v>1</v>
      </c>
      <c r="Q2775" s="8" t="str">
        <f t="shared" si="317"/>
        <v>publishing</v>
      </c>
      <c r="R2775" s="8" t="str">
        <f t="shared" si="318"/>
        <v>children's books</v>
      </c>
      <c r="S2775" s="14">
        <f t="shared" si="321"/>
        <v>42474.86482638889</v>
      </c>
      <c r="T2775" s="14">
        <f t="shared" si="32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19"/>
        <v>0.14249999999999999</v>
      </c>
      <c r="P2776" s="9">
        <f t="shared" si="320"/>
        <v>43.846153846153847</v>
      </c>
      <c r="Q2776" s="8" t="str">
        <f t="shared" si="317"/>
        <v>publishing</v>
      </c>
      <c r="R2776" s="8" t="str">
        <f t="shared" si="318"/>
        <v>children's books</v>
      </c>
      <c r="S2776" s="14">
        <f t="shared" si="321"/>
        <v>41311.126481481479</v>
      </c>
      <c r="T2776" s="14">
        <f t="shared" si="32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19"/>
        <v>0.03</v>
      </c>
      <c r="P2777" s="9">
        <f t="shared" si="320"/>
        <v>75</v>
      </c>
      <c r="Q2777" s="8" t="str">
        <f t="shared" si="317"/>
        <v>publishing</v>
      </c>
      <c r="R2777" s="8" t="str">
        <f t="shared" si="318"/>
        <v>children's books</v>
      </c>
      <c r="S2777" s="14">
        <f t="shared" si="321"/>
        <v>40863.013356481482</v>
      </c>
      <c r="T2777" s="14">
        <f t="shared" si="32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19"/>
        <v>7.8809523809523815E-2</v>
      </c>
      <c r="P2778" s="9">
        <f t="shared" si="320"/>
        <v>45.972222222222221</v>
      </c>
      <c r="Q2778" s="8" t="str">
        <f t="shared" si="317"/>
        <v>publishing</v>
      </c>
      <c r="R2778" s="8" t="str">
        <f t="shared" si="318"/>
        <v>children's books</v>
      </c>
      <c r="S2778" s="14">
        <f t="shared" si="321"/>
        <v>42136.297175925924</v>
      </c>
      <c r="T2778" s="14">
        <f t="shared" si="32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19"/>
        <v>3.3333333333333335E-3</v>
      </c>
      <c r="P2779" s="9">
        <f t="shared" si="320"/>
        <v>10</v>
      </c>
      <c r="Q2779" s="8" t="str">
        <f t="shared" si="317"/>
        <v>publishing</v>
      </c>
      <c r="R2779" s="8" t="str">
        <f t="shared" si="318"/>
        <v>children's books</v>
      </c>
      <c r="S2779" s="14">
        <f t="shared" si="321"/>
        <v>42172.669027777782</v>
      </c>
      <c r="T2779" s="14">
        <f t="shared" si="32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19"/>
        <v>0.25545454545454543</v>
      </c>
      <c r="P2780" s="9">
        <f t="shared" si="320"/>
        <v>93.666666666666671</v>
      </c>
      <c r="Q2780" s="8" t="str">
        <f t="shared" si="317"/>
        <v>publishing</v>
      </c>
      <c r="R2780" s="8" t="str">
        <f t="shared" si="318"/>
        <v>children's books</v>
      </c>
      <c r="S2780" s="14">
        <f t="shared" si="321"/>
        <v>41846.978078703702</v>
      </c>
      <c r="T2780" s="14">
        <f t="shared" si="32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19"/>
        <v>2.12E-2</v>
      </c>
      <c r="P2781" s="9">
        <f t="shared" si="320"/>
        <v>53</v>
      </c>
      <c r="Q2781" s="8" t="str">
        <f t="shared" si="317"/>
        <v>publishing</v>
      </c>
      <c r="R2781" s="8" t="str">
        <f t="shared" si="318"/>
        <v>children's books</v>
      </c>
      <c r="S2781" s="14">
        <f t="shared" si="321"/>
        <v>42300.585891203707</v>
      </c>
      <c r="T2781" s="14">
        <f t="shared" si="32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19"/>
        <v>0</v>
      </c>
      <c r="P2782" s="9">
        <f t="shared" si="320"/>
        <v>0</v>
      </c>
      <c r="Q2782" s="8" t="str">
        <f t="shared" si="317"/>
        <v>publishing</v>
      </c>
      <c r="R2782" s="8" t="str">
        <f t="shared" si="318"/>
        <v>children's books</v>
      </c>
      <c r="S2782" s="14">
        <f t="shared" si="321"/>
        <v>42774.447777777779</v>
      </c>
      <c r="T2782" s="14">
        <f t="shared" si="32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19"/>
        <v>1.0528</v>
      </c>
      <c r="P2783" s="9">
        <f t="shared" si="320"/>
        <v>47</v>
      </c>
      <c r="Q2783" s="8" t="str">
        <f>LEFT(N2783,7)</f>
        <v>theater</v>
      </c>
      <c r="R2783" s="8" t="str">
        <f>RIGHT(N2783,5)</f>
        <v>plays</v>
      </c>
      <c r="S2783" s="14">
        <f t="shared" si="321"/>
        <v>42018.94159722222</v>
      </c>
      <c r="T2783" s="14">
        <f t="shared" si="32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19"/>
        <v>1.2</v>
      </c>
      <c r="P2784" s="9">
        <f t="shared" si="320"/>
        <v>66.666666666666671</v>
      </c>
      <c r="Q2784" s="8" t="str">
        <f t="shared" ref="Q2784:Q2847" si="323">LEFT(N2784,7)</f>
        <v>theater</v>
      </c>
      <c r="R2784" s="8" t="str">
        <f t="shared" ref="R2784:R2847" si="324">RIGHT(N2784,5)</f>
        <v>plays</v>
      </c>
      <c r="S2784" s="14">
        <f t="shared" si="321"/>
        <v>42026.924976851849</v>
      </c>
      <c r="T2784" s="14">
        <f t="shared" si="32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19"/>
        <v>1.145</v>
      </c>
      <c r="P2785" s="9">
        <f t="shared" si="320"/>
        <v>18.770491803278688</v>
      </c>
      <c r="Q2785" s="8" t="str">
        <f t="shared" si="323"/>
        <v>theater</v>
      </c>
      <c r="R2785" s="8" t="str">
        <f t="shared" si="324"/>
        <v>plays</v>
      </c>
      <c r="S2785" s="14">
        <f t="shared" si="321"/>
        <v>42103.535254629634</v>
      </c>
      <c r="T2785" s="14">
        <f t="shared" si="32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19"/>
        <v>1.19</v>
      </c>
      <c r="P2786" s="9">
        <f t="shared" si="320"/>
        <v>66.111111111111114</v>
      </c>
      <c r="Q2786" s="8" t="str">
        <f t="shared" si="323"/>
        <v>theater</v>
      </c>
      <c r="R2786" s="8" t="str">
        <f t="shared" si="324"/>
        <v>plays</v>
      </c>
      <c r="S2786" s="14">
        <f t="shared" si="321"/>
        <v>41920.787534722222</v>
      </c>
      <c r="T2786" s="14">
        <f t="shared" si="32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19"/>
        <v>1.0468</v>
      </c>
      <c r="P2787" s="9">
        <f t="shared" si="320"/>
        <v>36.859154929577464</v>
      </c>
      <c r="Q2787" s="8" t="str">
        <f t="shared" si="323"/>
        <v>theater</v>
      </c>
      <c r="R2787" s="8" t="str">
        <f t="shared" si="324"/>
        <v>plays</v>
      </c>
      <c r="S2787" s="14">
        <f t="shared" si="321"/>
        <v>42558.189432870371</v>
      </c>
      <c r="T2787" s="14">
        <f t="shared" si="32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19"/>
        <v>1.1783999999999999</v>
      </c>
      <c r="P2788" s="9">
        <f t="shared" si="320"/>
        <v>39.810810810810814</v>
      </c>
      <c r="Q2788" s="8" t="str">
        <f t="shared" si="323"/>
        <v>theater</v>
      </c>
      <c r="R2788" s="8" t="str">
        <f t="shared" si="324"/>
        <v>plays</v>
      </c>
      <c r="S2788" s="14">
        <f t="shared" si="321"/>
        <v>41815.569212962961</v>
      </c>
      <c r="T2788" s="14">
        <f t="shared" si="32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19"/>
        <v>1.1970000000000001</v>
      </c>
      <c r="P2789" s="9">
        <f t="shared" si="320"/>
        <v>31.5</v>
      </c>
      <c r="Q2789" s="8" t="str">
        <f t="shared" si="323"/>
        <v>theater</v>
      </c>
      <c r="R2789" s="8" t="str">
        <f t="shared" si="324"/>
        <v>plays</v>
      </c>
      <c r="S2789" s="14">
        <f t="shared" si="321"/>
        <v>41808.198518518519</v>
      </c>
      <c r="T2789" s="14">
        <f t="shared" si="32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19"/>
        <v>1.0249999999999999</v>
      </c>
      <c r="P2790" s="9">
        <f t="shared" si="320"/>
        <v>102.5</v>
      </c>
      <c r="Q2790" s="8" t="str">
        <f t="shared" si="323"/>
        <v>theater</v>
      </c>
      <c r="R2790" s="8" t="str">
        <f t="shared" si="324"/>
        <v>plays</v>
      </c>
      <c r="S2790" s="14">
        <f t="shared" si="321"/>
        <v>42550.701886574068</v>
      </c>
      <c r="T2790" s="14">
        <f t="shared" si="32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19"/>
        <v>1.0116666666666667</v>
      </c>
      <c r="P2791" s="9">
        <f t="shared" si="320"/>
        <v>126.45833333333333</v>
      </c>
      <c r="Q2791" s="8" t="str">
        <f t="shared" si="323"/>
        <v>theater</v>
      </c>
      <c r="R2791" s="8" t="str">
        <f t="shared" si="324"/>
        <v>plays</v>
      </c>
      <c r="S2791" s="14">
        <f t="shared" si="321"/>
        <v>42056.013124999998</v>
      </c>
      <c r="T2791" s="14">
        <f t="shared" si="32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19"/>
        <v>1.0533333333333332</v>
      </c>
      <c r="P2792" s="9">
        <f t="shared" si="320"/>
        <v>47.878787878787875</v>
      </c>
      <c r="Q2792" s="8" t="str">
        <f t="shared" si="323"/>
        <v>theater</v>
      </c>
      <c r="R2792" s="8" t="str">
        <f t="shared" si="324"/>
        <v>plays</v>
      </c>
      <c r="S2792" s="14">
        <f t="shared" si="321"/>
        <v>42016.938692129625</v>
      </c>
      <c r="T2792" s="14">
        <f t="shared" si="32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19"/>
        <v>1.0249999999999999</v>
      </c>
      <c r="P2793" s="9">
        <f t="shared" si="320"/>
        <v>73.214285714285708</v>
      </c>
      <c r="Q2793" s="8" t="str">
        <f t="shared" si="323"/>
        <v>theater</v>
      </c>
      <c r="R2793" s="8" t="str">
        <f t="shared" si="324"/>
        <v>plays</v>
      </c>
      <c r="S2793" s="14">
        <f t="shared" si="321"/>
        <v>42591.899988425925</v>
      </c>
      <c r="T2793" s="14">
        <f t="shared" si="32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19"/>
        <v>1.0760000000000001</v>
      </c>
      <c r="P2794" s="9">
        <f t="shared" si="320"/>
        <v>89.666666666666671</v>
      </c>
      <c r="Q2794" s="8" t="str">
        <f t="shared" si="323"/>
        <v>theater</v>
      </c>
      <c r="R2794" s="8" t="str">
        <f t="shared" si="324"/>
        <v>plays</v>
      </c>
      <c r="S2794" s="14">
        <f t="shared" si="321"/>
        <v>42183.231006944443</v>
      </c>
      <c r="T2794" s="14">
        <f t="shared" si="32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19"/>
        <v>1.105675</v>
      </c>
      <c r="P2795" s="9">
        <f t="shared" si="320"/>
        <v>151.4623287671233</v>
      </c>
      <c r="Q2795" s="8" t="str">
        <f t="shared" si="323"/>
        <v>theater</v>
      </c>
      <c r="R2795" s="8" t="str">
        <f t="shared" si="324"/>
        <v>plays</v>
      </c>
      <c r="S2795" s="14">
        <f t="shared" si="321"/>
        <v>42176.419039351851</v>
      </c>
      <c r="T2795" s="14">
        <f t="shared" si="32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19"/>
        <v>1.5</v>
      </c>
      <c r="P2796" s="9">
        <f t="shared" si="320"/>
        <v>25</v>
      </c>
      <c r="Q2796" s="8" t="str">
        <f t="shared" si="323"/>
        <v>theater</v>
      </c>
      <c r="R2796" s="8" t="str">
        <f t="shared" si="324"/>
        <v>plays</v>
      </c>
      <c r="S2796" s="14">
        <f t="shared" si="321"/>
        <v>42416.691655092596</v>
      </c>
      <c r="T2796" s="14">
        <f t="shared" si="32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19"/>
        <v>1.0428571428571429</v>
      </c>
      <c r="P2797" s="9">
        <f t="shared" si="320"/>
        <v>36.5</v>
      </c>
      <c r="Q2797" s="8" t="str">
        <f t="shared" si="323"/>
        <v>theater</v>
      </c>
      <c r="R2797" s="8" t="str">
        <f t="shared" si="324"/>
        <v>plays</v>
      </c>
      <c r="S2797" s="14">
        <f t="shared" si="321"/>
        <v>41780.525937500002</v>
      </c>
      <c r="T2797" s="14">
        <f t="shared" si="32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19"/>
        <v>1.155</v>
      </c>
      <c r="P2798" s="9">
        <f t="shared" si="320"/>
        <v>44</v>
      </c>
      <c r="Q2798" s="8" t="str">
        <f t="shared" si="323"/>
        <v>theater</v>
      </c>
      <c r="R2798" s="8" t="str">
        <f t="shared" si="324"/>
        <v>plays</v>
      </c>
      <c r="S2798" s="14">
        <f t="shared" si="321"/>
        <v>41795.528101851851</v>
      </c>
      <c r="T2798" s="14">
        <f t="shared" si="32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19"/>
        <v>1.02645125</v>
      </c>
      <c r="P2799" s="9">
        <f t="shared" si="320"/>
        <v>87.357553191489373</v>
      </c>
      <c r="Q2799" s="8" t="str">
        <f t="shared" si="323"/>
        <v>theater</v>
      </c>
      <c r="R2799" s="8" t="str">
        <f t="shared" si="324"/>
        <v>plays</v>
      </c>
      <c r="S2799" s="14">
        <f t="shared" si="321"/>
        <v>41798.94027777778</v>
      </c>
      <c r="T2799" s="14">
        <f t="shared" si="32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19"/>
        <v>1.014</v>
      </c>
      <c r="P2800" s="9">
        <f t="shared" si="320"/>
        <v>36.474820143884891</v>
      </c>
      <c r="Q2800" s="8" t="str">
        <f t="shared" si="323"/>
        <v>theater</v>
      </c>
      <c r="R2800" s="8" t="str">
        <f t="shared" si="324"/>
        <v>plays</v>
      </c>
      <c r="S2800" s="14">
        <f t="shared" si="321"/>
        <v>42201.675011574072</v>
      </c>
      <c r="T2800" s="14">
        <f t="shared" si="32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19"/>
        <v>1.1663479999999999</v>
      </c>
      <c r="P2801" s="9">
        <f t="shared" si="320"/>
        <v>44.859538461538463</v>
      </c>
      <c r="Q2801" s="8" t="str">
        <f t="shared" si="323"/>
        <v>theater</v>
      </c>
      <c r="R2801" s="8" t="str">
        <f t="shared" si="324"/>
        <v>plays</v>
      </c>
      <c r="S2801" s="14">
        <f t="shared" si="321"/>
        <v>42507.264699074076</v>
      </c>
      <c r="T2801" s="14">
        <f t="shared" si="32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19"/>
        <v>1.33</v>
      </c>
      <c r="P2802" s="9">
        <f t="shared" si="320"/>
        <v>42.903225806451616</v>
      </c>
      <c r="Q2802" s="8" t="str">
        <f t="shared" si="323"/>
        <v>theater</v>
      </c>
      <c r="R2802" s="8" t="str">
        <f t="shared" si="324"/>
        <v>plays</v>
      </c>
      <c r="S2802" s="14">
        <f t="shared" si="321"/>
        <v>41948.552847222221</v>
      </c>
      <c r="T2802" s="14">
        <f t="shared" si="32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19"/>
        <v>1.3320000000000001</v>
      </c>
      <c r="P2803" s="9">
        <f t="shared" si="320"/>
        <v>51.230769230769234</v>
      </c>
      <c r="Q2803" s="8" t="str">
        <f t="shared" si="323"/>
        <v>theater</v>
      </c>
      <c r="R2803" s="8" t="str">
        <f t="shared" si="324"/>
        <v>plays</v>
      </c>
      <c r="S2803" s="14">
        <f t="shared" si="321"/>
        <v>41900.243159722224</v>
      </c>
      <c r="T2803" s="14">
        <f t="shared" si="32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19"/>
        <v>1.0183333333333333</v>
      </c>
      <c r="P2804" s="9">
        <f t="shared" si="320"/>
        <v>33.944444444444443</v>
      </c>
      <c r="Q2804" s="8" t="str">
        <f t="shared" si="323"/>
        <v>theater</v>
      </c>
      <c r="R2804" s="8" t="str">
        <f t="shared" si="324"/>
        <v>plays</v>
      </c>
      <c r="S2804" s="14">
        <f t="shared" si="321"/>
        <v>42192.64707175926</v>
      </c>
      <c r="T2804" s="14">
        <f t="shared" si="32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19"/>
        <v>1.2795000000000001</v>
      </c>
      <c r="P2805" s="9">
        <f t="shared" si="320"/>
        <v>90.744680851063833</v>
      </c>
      <c r="Q2805" s="8" t="str">
        <f t="shared" si="323"/>
        <v>theater</v>
      </c>
      <c r="R2805" s="8" t="str">
        <f t="shared" si="324"/>
        <v>plays</v>
      </c>
      <c r="S2805" s="14">
        <f t="shared" si="321"/>
        <v>42158.065694444449</v>
      </c>
      <c r="T2805" s="14">
        <f t="shared" si="32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19"/>
        <v>1.1499999999999999</v>
      </c>
      <c r="P2806" s="9">
        <f t="shared" si="320"/>
        <v>50</v>
      </c>
      <c r="Q2806" s="8" t="str">
        <f t="shared" si="323"/>
        <v>theater</v>
      </c>
      <c r="R2806" s="8" t="str">
        <f t="shared" si="324"/>
        <v>plays</v>
      </c>
      <c r="S2806" s="14">
        <f t="shared" si="321"/>
        <v>41881.453587962962</v>
      </c>
      <c r="T2806" s="14">
        <f t="shared" si="32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19"/>
        <v>1.1000000000000001</v>
      </c>
      <c r="P2807" s="9">
        <f t="shared" si="320"/>
        <v>24.444444444444443</v>
      </c>
      <c r="Q2807" s="8" t="str">
        <f t="shared" si="323"/>
        <v>theater</v>
      </c>
      <c r="R2807" s="8" t="str">
        <f t="shared" si="324"/>
        <v>plays</v>
      </c>
      <c r="S2807" s="14">
        <f t="shared" si="321"/>
        <v>42213.505474537036</v>
      </c>
      <c r="T2807" s="14">
        <f t="shared" si="32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19"/>
        <v>1.121</v>
      </c>
      <c r="P2808" s="9">
        <f t="shared" si="320"/>
        <v>44.25</v>
      </c>
      <c r="Q2808" s="8" t="str">
        <f t="shared" si="323"/>
        <v>theater</v>
      </c>
      <c r="R2808" s="8" t="str">
        <f t="shared" si="324"/>
        <v>plays</v>
      </c>
      <c r="S2808" s="14">
        <f t="shared" si="321"/>
        <v>42185.267245370371</v>
      </c>
      <c r="T2808" s="14">
        <f t="shared" si="32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19"/>
        <v>1.26</v>
      </c>
      <c r="P2809" s="9">
        <f t="shared" si="320"/>
        <v>67.741935483870961</v>
      </c>
      <c r="Q2809" s="8" t="str">
        <f t="shared" si="323"/>
        <v>theater</v>
      </c>
      <c r="R2809" s="8" t="str">
        <f t="shared" si="324"/>
        <v>plays</v>
      </c>
      <c r="S2809" s="14">
        <f t="shared" si="321"/>
        <v>42154.873124999998</v>
      </c>
      <c r="T2809" s="14">
        <f t="shared" si="32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19"/>
        <v>1.0024444444444445</v>
      </c>
      <c r="P2810" s="9">
        <f t="shared" si="320"/>
        <v>65.376811594202906</v>
      </c>
      <c r="Q2810" s="8" t="str">
        <f t="shared" si="323"/>
        <v>theater</v>
      </c>
      <c r="R2810" s="8" t="str">
        <f t="shared" si="324"/>
        <v>plays</v>
      </c>
      <c r="S2810" s="14">
        <f t="shared" si="321"/>
        <v>42208.84646990741</v>
      </c>
      <c r="T2810" s="14">
        <f t="shared" si="32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19"/>
        <v>1.024</v>
      </c>
      <c r="P2811" s="9">
        <f t="shared" si="320"/>
        <v>121.9047619047619</v>
      </c>
      <c r="Q2811" s="8" t="str">
        <f t="shared" si="323"/>
        <v>theater</v>
      </c>
      <c r="R2811" s="8" t="str">
        <f t="shared" si="324"/>
        <v>plays</v>
      </c>
      <c r="S2811" s="14">
        <f t="shared" si="321"/>
        <v>42451.496817129635</v>
      </c>
      <c r="T2811" s="14">
        <f t="shared" si="32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19"/>
        <v>1.0820000000000001</v>
      </c>
      <c r="P2812" s="9">
        <f t="shared" si="320"/>
        <v>47.456140350877192</v>
      </c>
      <c r="Q2812" s="8" t="str">
        <f t="shared" si="323"/>
        <v>theater</v>
      </c>
      <c r="R2812" s="8" t="str">
        <f t="shared" si="324"/>
        <v>plays</v>
      </c>
      <c r="S2812" s="14">
        <f t="shared" si="321"/>
        <v>41759.13962962963</v>
      </c>
      <c r="T2812" s="14">
        <f t="shared" si="32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19"/>
        <v>1.0026999999999999</v>
      </c>
      <c r="P2813" s="9">
        <f t="shared" si="320"/>
        <v>92.842592592592595</v>
      </c>
      <c r="Q2813" s="8" t="str">
        <f t="shared" si="323"/>
        <v>theater</v>
      </c>
      <c r="R2813" s="8" t="str">
        <f t="shared" si="324"/>
        <v>plays</v>
      </c>
      <c r="S2813" s="14">
        <f t="shared" si="321"/>
        <v>42028.496562500004</v>
      </c>
      <c r="T2813" s="14">
        <f t="shared" si="32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19"/>
        <v>1.133</v>
      </c>
      <c r="P2814" s="9">
        <f t="shared" si="320"/>
        <v>68.253012048192772</v>
      </c>
      <c r="Q2814" s="8" t="str">
        <f t="shared" si="323"/>
        <v>theater</v>
      </c>
      <c r="R2814" s="8" t="str">
        <f t="shared" si="324"/>
        <v>plays</v>
      </c>
      <c r="S2814" s="14">
        <f t="shared" si="321"/>
        <v>42054.74418981481</v>
      </c>
      <c r="T2814" s="14">
        <f t="shared" si="32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19"/>
        <v>1.2757571428571428</v>
      </c>
      <c r="P2815" s="9">
        <f t="shared" si="320"/>
        <v>37.209583333333335</v>
      </c>
      <c r="Q2815" s="8" t="str">
        <f t="shared" si="323"/>
        <v>theater</v>
      </c>
      <c r="R2815" s="8" t="str">
        <f t="shared" si="324"/>
        <v>plays</v>
      </c>
      <c r="S2815" s="14">
        <f t="shared" si="321"/>
        <v>42693.742604166662</v>
      </c>
      <c r="T2815" s="14">
        <f t="shared" si="32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19"/>
        <v>1.0773333333333333</v>
      </c>
      <c r="P2816" s="9">
        <f t="shared" si="320"/>
        <v>25.25</v>
      </c>
      <c r="Q2816" s="8" t="str">
        <f t="shared" si="323"/>
        <v>theater</v>
      </c>
      <c r="R2816" s="8" t="str">
        <f t="shared" si="324"/>
        <v>plays</v>
      </c>
      <c r="S2816" s="14">
        <f t="shared" si="321"/>
        <v>42103.399479166663</v>
      </c>
      <c r="T2816" s="14">
        <f t="shared" si="32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19"/>
        <v>2.42</v>
      </c>
      <c r="P2817" s="9">
        <f t="shared" si="320"/>
        <v>43.214285714285715</v>
      </c>
      <c r="Q2817" s="8" t="str">
        <f t="shared" si="323"/>
        <v>theater</v>
      </c>
      <c r="R2817" s="8" t="str">
        <f t="shared" si="324"/>
        <v>plays</v>
      </c>
      <c r="S2817" s="14">
        <f t="shared" si="321"/>
        <v>42559.776724537034</v>
      </c>
      <c r="T2817" s="14">
        <f t="shared" si="32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19"/>
        <v>1.4156666666666666</v>
      </c>
      <c r="P2818" s="9">
        <f t="shared" si="320"/>
        <v>25.130177514792898</v>
      </c>
      <c r="Q2818" s="8" t="str">
        <f t="shared" si="323"/>
        <v>theater</v>
      </c>
      <c r="R2818" s="8" t="str">
        <f t="shared" si="324"/>
        <v>plays</v>
      </c>
      <c r="S2818" s="14">
        <f t="shared" si="321"/>
        <v>42188.467499999999</v>
      </c>
      <c r="T2818" s="14">
        <f t="shared" si="32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25">E2819/D2819</f>
        <v>1.3</v>
      </c>
      <c r="P2819" s="9">
        <f t="shared" ref="P2819:P2882" si="326">IFERROR(E2819/L2819, 0)</f>
        <v>23.636363636363637</v>
      </c>
      <c r="Q2819" s="8" t="str">
        <f t="shared" si="323"/>
        <v>theater</v>
      </c>
      <c r="R2819" s="8" t="str">
        <f t="shared" si="324"/>
        <v>plays</v>
      </c>
      <c r="S2819" s="14">
        <f t="shared" ref="S2819:S2882" si="327">(((J2819/60)/60)/24)+DATE(1970,1,1)</f>
        <v>42023.634976851856</v>
      </c>
      <c r="T2819" s="14">
        <f t="shared" ref="T2819:T2882" si="32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25"/>
        <v>1.0603</v>
      </c>
      <c r="P2820" s="9">
        <f t="shared" si="326"/>
        <v>103.95098039215686</v>
      </c>
      <c r="Q2820" s="8" t="str">
        <f t="shared" si="323"/>
        <v>theater</v>
      </c>
      <c r="R2820" s="8" t="str">
        <f t="shared" si="324"/>
        <v>plays</v>
      </c>
      <c r="S2820" s="14">
        <f t="shared" si="327"/>
        <v>42250.598217592589</v>
      </c>
      <c r="T2820" s="14">
        <f t="shared" si="32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25"/>
        <v>1.048</v>
      </c>
      <c r="P2821" s="9">
        <f t="shared" si="326"/>
        <v>50.384615384615387</v>
      </c>
      <c r="Q2821" s="8" t="str">
        <f t="shared" si="323"/>
        <v>theater</v>
      </c>
      <c r="R2821" s="8" t="str">
        <f t="shared" si="324"/>
        <v>plays</v>
      </c>
      <c r="S2821" s="14">
        <f t="shared" si="327"/>
        <v>42139.525567129633</v>
      </c>
      <c r="T2821" s="14">
        <f t="shared" si="32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25"/>
        <v>1.36</v>
      </c>
      <c r="P2822" s="9">
        <f t="shared" si="326"/>
        <v>13.6</v>
      </c>
      <c r="Q2822" s="8" t="str">
        <f t="shared" si="323"/>
        <v>theater</v>
      </c>
      <c r="R2822" s="8" t="str">
        <f t="shared" si="324"/>
        <v>plays</v>
      </c>
      <c r="S2822" s="14">
        <f t="shared" si="327"/>
        <v>42401.610983796301</v>
      </c>
      <c r="T2822" s="14">
        <f t="shared" si="32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25"/>
        <v>1</v>
      </c>
      <c r="P2823" s="9">
        <f t="shared" si="326"/>
        <v>28.571428571428573</v>
      </c>
      <c r="Q2823" s="8" t="str">
        <f t="shared" si="323"/>
        <v>theater</v>
      </c>
      <c r="R2823" s="8" t="str">
        <f t="shared" si="324"/>
        <v>plays</v>
      </c>
      <c r="S2823" s="14">
        <f t="shared" si="327"/>
        <v>41875.922858796301</v>
      </c>
      <c r="T2823" s="14">
        <f t="shared" si="32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25"/>
        <v>1</v>
      </c>
      <c r="P2824" s="9">
        <f t="shared" si="326"/>
        <v>63.829787234042556</v>
      </c>
      <c r="Q2824" s="8" t="str">
        <f t="shared" si="323"/>
        <v>theater</v>
      </c>
      <c r="R2824" s="8" t="str">
        <f t="shared" si="324"/>
        <v>plays</v>
      </c>
      <c r="S2824" s="14">
        <f t="shared" si="327"/>
        <v>42060.683935185181</v>
      </c>
      <c r="T2824" s="14">
        <f t="shared" si="32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25"/>
        <v>1.24</v>
      </c>
      <c r="P2825" s="9">
        <f t="shared" si="326"/>
        <v>8.8571428571428577</v>
      </c>
      <c r="Q2825" s="8" t="str">
        <f t="shared" si="323"/>
        <v>theater</v>
      </c>
      <c r="R2825" s="8" t="str">
        <f t="shared" si="324"/>
        <v>plays</v>
      </c>
      <c r="S2825" s="14">
        <f t="shared" si="327"/>
        <v>42067.011643518519</v>
      </c>
      <c r="T2825" s="14">
        <f t="shared" si="32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25"/>
        <v>1.1692307692307693</v>
      </c>
      <c r="P2826" s="9">
        <f t="shared" si="326"/>
        <v>50.666666666666664</v>
      </c>
      <c r="Q2826" s="8" t="str">
        <f t="shared" si="323"/>
        <v>theater</v>
      </c>
      <c r="R2826" s="8" t="str">
        <f t="shared" si="324"/>
        <v>plays</v>
      </c>
      <c r="S2826" s="14">
        <f t="shared" si="327"/>
        <v>42136.270787037036</v>
      </c>
      <c r="T2826" s="14">
        <f t="shared" si="32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25"/>
        <v>1.0333333333333334</v>
      </c>
      <c r="P2827" s="9">
        <f t="shared" si="326"/>
        <v>60.784313725490193</v>
      </c>
      <c r="Q2827" s="8" t="str">
        <f t="shared" si="323"/>
        <v>theater</v>
      </c>
      <c r="R2827" s="8" t="str">
        <f t="shared" si="324"/>
        <v>plays</v>
      </c>
      <c r="S2827" s="14">
        <f t="shared" si="327"/>
        <v>42312.792662037042</v>
      </c>
      <c r="T2827" s="14">
        <f t="shared" si="32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25"/>
        <v>1.0774999999999999</v>
      </c>
      <c r="P2828" s="9">
        <f t="shared" si="326"/>
        <v>113.42105263157895</v>
      </c>
      <c r="Q2828" s="8" t="str">
        <f t="shared" si="323"/>
        <v>theater</v>
      </c>
      <c r="R2828" s="8" t="str">
        <f t="shared" si="324"/>
        <v>plays</v>
      </c>
      <c r="S2828" s="14">
        <f t="shared" si="327"/>
        <v>42171.034861111111</v>
      </c>
      <c r="T2828" s="14">
        <f t="shared" si="32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25"/>
        <v>1.2024999999999999</v>
      </c>
      <c r="P2829" s="9">
        <f t="shared" si="326"/>
        <v>104.56521739130434</v>
      </c>
      <c r="Q2829" s="8" t="str">
        <f t="shared" si="323"/>
        <v>theater</v>
      </c>
      <c r="R2829" s="8" t="str">
        <f t="shared" si="324"/>
        <v>plays</v>
      </c>
      <c r="S2829" s="14">
        <f t="shared" si="327"/>
        <v>42494.683634259258</v>
      </c>
      <c r="T2829" s="14">
        <f t="shared" si="32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25"/>
        <v>1.0037894736842106</v>
      </c>
      <c r="P2830" s="9">
        <f t="shared" si="326"/>
        <v>98.30927835051547</v>
      </c>
      <c r="Q2830" s="8" t="str">
        <f t="shared" si="323"/>
        <v>theater</v>
      </c>
      <c r="R2830" s="8" t="str">
        <f t="shared" si="324"/>
        <v>plays</v>
      </c>
      <c r="S2830" s="14">
        <f t="shared" si="327"/>
        <v>42254.264687499999</v>
      </c>
      <c r="T2830" s="14">
        <f t="shared" si="32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25"/>
        <v>1.0651999999999999</v>
      </c>
      <c r="P2831" s="9">
        <f t="shared" si="326"/>
        <v>35.039473684210527</v>
      </c>
      <c r="Q2831" s="8" t="str">
        <f t="shared" si="323"/>
        <v>theater</v>
      </c>
      <c r="R2831" s="8" t="str">
        <f t="shared" si="324"/>
        <v>plays</v>
      </c>
      <c r="S2831" s="14">
        <f t="shared" si="327"/>
        <v>42495.434236111112</v>
      </c>
      <c r="T2831" s="14">
        <f t="shared" si="32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25"/>
        <v>1</v>
      </c>
      <c r="P2832" s="9">
        <f t="shared" si="326"/>
        <v>272.72727272727275</v>
      </c>
      <c r="Q2832" s="8" t="str">
        <f t="shared" si="323"/>
        <v>theater</v>
      </c>
      <c r="R2832" s="8" t="str">
        <f t="shared" si="324"/>
        <v>plays</v>
      </c>
      <c r="S2832" s="14">
        <f t="shared" si="327"/>
        <v>41758.839675925927</v>
      </c>
      <c r="T2832" s="14">
        <f t="shared" si="32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25"/>
        <v>1.1066666666666667</v>
      </c>
      <c r="P2833" s="9">
        <f t="shared" si="326"/>
        <v>63.846153846153847</v>
      </c>
      <c r="Q2833" s="8" t="str">
        <f t="shared" si="323"/>
        <v>theater</v>
      </c>
      <c r="R2833" s="8" t="str">
        <f t="shared" si="324"/>
        <v>plays</v>
      </c>
      <c r="S2833" s="14">
        <f t="shared" si="327"/>
        <v>42171.824884259258</v>
      </c>
      <c r="T2833" s="14">
        <f t="shared" si="32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25"/>
        <v>1.1471959999999999</v>
      </c>
      <c r="P2834" s="9">
        <f t="shared" si="326"/>
        <v>30.189368421052631</v>
      </c>
      <c r="Q2834" s="8" t="str">
        <f t="shared" si="323"/>
        <v>theater</v>
      </c>
      <c r="R2834" s="8" t="str">
        <f t="shared" si="324"/>
        <v>plays</v>
      </c>
      <c r="S2834" s="14">
        <f t="shared" si="327"/>
        <v>41938.709421296298</v>
      </c>
      <c r="T2834" s="14">
        <f t="shared" si="32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25"/>
        <v>1.0825925925925926</v>
      </c>
      <c r="P2835" s="9">
        <f t="shared" si="326"/>
        <v>83.51428571428572</v>
      </c>
      <c r="Q2835" s="8" t="str">
        <f t="shared" si="323"/>
        <v>theater</v>
      </c>
      <c r="R2835" s="8" t="str">
        <f t="shared" si="324"/>
        <v>plays</v>
      </c>
      <c r="S2835" s="14">
        <f t="shared" si="327"/>
        <v>42268.127696759257</v>
      </c>
      <c r="T2835" s="14">
        <f t="shared" si="32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25"/>
        <v>1.7</v>
      </c>
      <c r="P2836" s="9">
        <f t="shared" si="326"/>
        <v>64.761904761904759</v>
      </c>
      <c r="Q2836" s="8" t="str">
        <f t="shared" si="323"/>
        <v>theater</v>
      </c>
      <c r="R2836" s="8" t="str">
        <f t="shared" si="324"/>
        <v>plays</v>
      </c>
      <c r="S2836" s="14">
        <f t="shared" si="327"/>
        <v>42019.959837962961</v>
      </c>
      <c r="T2836" s="14">
        <f t="shared" si="32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25"/>
        <v>1.8709899999999999</v>
      </c>
      <c r="P2837" s="9">
        <f t="shared" si="326"/>
        <v>20.118172043010752</v>
      </c>
      <c r="Q2837" s="8" t="str">
        <f t="shared" si="323"/>
        <v>theater</v>
      </c>
      <c r="R2837" s="8" t="str">
        <f t="shared" si="324"/>
        <v>plays</v>
      </c>
      <c r="S2837" s="14">
        <f t="shared" si="327"/>
        <v>42313.703900462962</v>
      </c>
      <c r="T2837" s="14">
        <f t="shared" si="32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25"/>
        <v>1.0777777777777777</v>
      </c>
      <c r="P2838" s="9">
        <f t="shared" si="326"/>
        <v>44.090909090909093</v>
      </c>
      <c r="Q2838" s="8" t="str">
        <f t="shared" si="323"/>
        <v>theater</v>
      </c>
      <c r="R2838" s="8" t="str">
        <f t="shared" si="324"/>
        <v>plays</v>
      </c>
      <c r="S2838" s="14">
        <f t="shared" si="327"/>
        <v>42746.261782407411</v>
      </c>
      <c r="T2838" s="14">
        <f t="shared" si="32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25"/>
        <v>1</v>
      </c>
      <c r="P2839" s="9">
        <f t="shared" si="326"/>
        <v>40.476190476190474</v>
      </c>
      <c r="Q2839" s="8" t="str">
        <f t="shared" si="323"/>
        <v>theater</v>
      </c>
      <c r="R2839" s="8" t="str">
        <f t="shared" si="324"/>
        <v>plays</v>
      </c>
      <c r="S2839" s="14">
        <f t="shared" si="327"/>
        <v>42307.908379629633</v>
      </c>
      <c r="T2839" s="14">
        <f t="shared" si="32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25"/>
        <v>1.2024999999999999</v>
      </c>
      <c r="P2840" s="9">
        <f t="shared" si="326"/>
        <v>44.537037037037038</v>
      </c>
      <c r="Q2840" s="8" t="str">
        <f t="shared" si="323"/>
        <v>theater</v>
      </c>
      <c r="R2840" s="8" t="str">
        <f t="shared" si="324"/>
        <v>plays</v>
      </c>
      <c r="S2840" s="14">
        <f t="shared" si="327"/>
        <v>41842.607592592591</v>
      </c>
      <c r="T2840" s="14">
        <f t="shared" si="32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25"/>
        <v>1.1142857142857143</v>
      </c>
      <c r="P2841" s="9">
        <f t="shared" si="326"/>
        <v>125.80645161290323</v>
      </c>
      <c r="Q2841" s="8" t="str">
        <f t="shared" si="323"/>
        <v>theater</v>
      </c>
      <c r="R2841" s="8" t="str">
        <f t="shared" si="324"/>
        <v>plays</v>
      </c>
      <c r="S2841" s="14">
        <f t="shared" si="327"/>
        <v>41853.240208333329</v>
      </c>
      <c r="T2841" s="14">
        <f t="shared" si="32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25"/>
        <v>1.04</v>
      </c>
      <c r="P2842" s="9">
        <f t="shared" si="326"/>
        <v>19.696969696969695</v>
      </c>
      <c r="Q2842" s="8" t="str">
        <f t="shared" si="323"/>
        <v>theater</v>
      </c>
      <c r="R2842" s="8" t="str">
        <f t="shared" si="324"/>
        <v>plays</v>
      </c>
      <c r="S2842" s="14">
        <f t="shared" si="327"/>
        <v>42060.035636574074</v>
      </c>
      <c r="T2842" s="14">
        <f t="shared" si="32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25"/>
        <v>0.01</v>
      </c>
      <c r="P2843" s="9">
        <f t="shared" si="326"/>
        <v>10</v>
      </c>
      <c r="Q2843" s="8" t="str">
        <f t="shared" si="323"/>
        <v>theater</v>
      </c>
      <c r="R2843" s="8" t="str">
        <f t="shared" si="324"/>
        <v>plays</v>
      </c>
      <c r="S2843" s="14">
        <f t="shared" si="327"/>
        <v>42291.739548611105</v>
      </c>
      <c r="T2843" s="14">
        <f t="shared" si="32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25"/>
        <v>0</v>
      </c>
      <c r="P2844" s="9">
        <f t="shared" si="326"/>
        <v>0</v>
      </c>
      <c r="Q2844" s="8" t="str">
        <f t="shared" si="323"/>
        <v>theater</v>
      </c>
      <c r="R2844" s="8" t="str">
        <f t="shared" si="324"/>
        <v>plays</v>
      </c>
      <c r="S2844" s="14">
        <f t="shared" si="327"/>
        <v>41784.952488425923</v>
      </c>
      <c r="T2844" s="14">
        <f t="shared" si="32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25"/>
        <v>0</v>
      </c>
      <c r="P2845" s="9">
        <f t="shared" si="326"/>
        <v>0</v>
      </c>
      <c r="Q2845" s="8" t="str">
        <f t="shared" si="323"/>
        <v>theater</v>
      </c>
      <c r="R2845" s="8" t="str">
        <f t="shared" si="324"/>
        <v>plays</v>
      </c>
      <c r="S2845" s="14">
        <f t="shared" si="327"/>
        <v>42492.737847222219</v>
      </c>
      <c r="T2845" s="14">
        <f t="shared" si="32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25"/>
        <v>5.4545454545454543E-2</v>
      </c>
      <c r="P2846" s="9">
        <f t="shared" si="326"/>
        <v>30</v>
      </c>
      <c r="Q2846" s="8" t="str">
        <f t="shared" si="323"/>
        <v>theater</v>
      </c>
      <c r="R2846" s="8" t="str">
        <f t="shared" si="324"/>
        <v>plays</v>
      </c>
      <c r="S2846" s="14">
        <f t="shared" si="327"/>
        <v>42709.546064814815</v>
      </c>
      <c r="T2846" s="14">
        <f t="shared" si="32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25"/>
        <v>0.31546666666666667</v>
      </c>
      <c r="P2847" s="9">
        <f t="shared" si="326"/>
        <v>60.666666666666664</v>
      </c>
      <c r="Q2847" s="8" t="str">
        <f t="shared" si="323"/>
        <v>theater</v>
      </c>
      <c r="R2847" s="8" t="str">
        <f t="shared" si="324"/>
        <v>plays</v>
      </c>
      <c r="S2847" s="14">
        <f t="shared" si="327"/>
        <v>42103.016585648147</v>
      </c>
      <c r="T2847" s="14">
        <f t="shared" si="32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25"/>
        <v>0</v>
      </c>
      <c r="P2848" s="9">
        <f t="shared" si="326"/>
        <v>0</v>
      </c>
      <c r="Q2848" s="8" t="str">
        <f t="shared" ref="Q2848:Q2911" si="329">LEFT(N2848,7)</f>
        <v>theater</v>
      </c>
      <c r="R2848" s="8" t="str">
        <f t="shared" ref="R2848:R2911" si="330">RIGHT(N2848,5)</f>
        <v>plays</v>
      </c>
      <c r="S2848" s="14">
        <f t="shared" si="327"/>
        <v>42108.692060185189</v>
      </c>
      <c r="T2848" s="14">
        <f t="shared" si="32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25"/>
        <v>0</v>
      </c>
      <c r="P2849" s="9">
        <f t="shared" si="326"/>
        <v>0</v>
      </c>
      <c r="Q2849" s="8" t="str">
        <f t="shared" si="329"/>
        <v>theater</v>
      </c>
      <c r="R2849" s="8" t="str">
        <f t="shared" si="330"/>
        <v>plays</v>
      </c>
      <c r="S2849" s="14">
        <f t="shared" si="327"/>
        <v>42453.806307870371</v>
      </c>
      <c r="T2849" s="14">
        <f t="shared" si="32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25"/>
        <v>2E-3</v>
      </c>
      <c r="P2850" s="9">
        <f t="shared" si="326"/>
        <v>23.333333333333332</v>
      </c>
      <c r="Q2850" s="8" t="str">
        <f t="shared" si="329"/>
        <v>theater</v>
      </c>
      <c r="R2850" s="8" t="str">
        <f t="shared" si="330"/>
        <v>plays</v>
      </c>
      <c r="S2850" s="14">
        <f t="shared" si="327"/>
        <v>42123.648831018523</v>
      </c>
      <c r="T2850" s="14">
        <f t="shared" si="32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25"/>
        <v>0.01</v>
      </c>
      <c r="P2851" s="9">
        <f t="shared" si="326"/>
        <v>5</v>
      </c>
      <c r="Q2851" s="8" t="str">
        <f t="shared" si="329"/>
        <v>theater</v>
      </c>
      <c r="R2851" s="8" t="str">
        <f t="shared" si="330"/>
        <v>plays</v>
      </c>
      <c r="S2851" s="14">
        <f t="shared" si="327"/>
        <v>42453.428240740745</v>
      </c>
      <c r="T2851" s="14">
        <f t="shared" si="32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25"/>
        <v>3.8875E-2</v>
      </c>
      <c r="P2852" s="9">
        <f t="shared" si="326"/>
        <v>23.923076923076923</v>
      </c>
      <c r="Q2852" s="8" t="str">
        <f t="shared" si="329"/>
        <v>theater</v>
      </c>
      <c r="R2852" s="8" t="str">
        <f t="shared" si="330"/>
        <v>plays</v>
      </c>
      <c r="S2852" s="14">
        <f t="shared" si="327"/>
        <v>41858.007071759261</v>
      </c>
      <c r="T2852" s="14">
        <f t="shared" si="32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25"/>
        <v>0</v>
      </c>
      <c r="P2853" s="9">
        <f t="shared" si="326"/>
        <v>0</v>
      </c>
      <c r="Q2853" s="8" t="str">
        <f t="shared" si="329"/>
        <v>theater</v>
      </c>
      <c r="R2853" s="8" t="str">
        <f t="shared" si="330"/>
        <v>plays</v>
      </c>
      <c r="S2853" s="14">
        <f t="shared" si="327"/>
        <v>42390.002650462964</v>
      </c>
      <c r="T2853" s="14">
        <f t="shared" si="32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25"/>
        <v>1.9E-2</v>
      </c>
      <c r="P2854" s="9">
        <f t="shared" si="326"/>
        <v>15.833333333333334</v>
      </c>
      <c r="Q2854" s="8" t="str">
        <f t="shared" si="329"/>
        <v>theater</v>
      </c>
      <c r="R2854" s="8" t="str">
        <f t="shared" si="330"/>
        <v>plays</v>
      </c>
      <c r="S2854" s="14">
        <f t="shared" si="327"/>
        <v>41781.045173611114</v>
      </c>
      <c r="T2854" s="14">
        <f t="shared" si="32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25"/>
        <v>0</v>
      </c>
      <c r="P2855" s="9">
        <f t="shared" si="326"/>
        <v>0</v>
      </c>
      <c r="Q2855" s="8" t="str">
        <f t="shared" si="329"/>
        <v>theater</v>
      </c>
      <c r="R2855" s="8" t="str">
        <f t="shared" si="330"/>
        <v>plays</v>
      </c>
      <c r="S2855" s="14">
        <f t="shared" si="327"/>
        <v>41836.190937499996</v>
      </c>
      <c r="T2855" s="14">
        <f t="shared" si="32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25"/>
        <v>0.41699999999999998</v>
      </c>
      <c r="P2856" s="9">
        <f t="shared" si="326"/>
        <v>29.785714285714285</v>
      </c>
      <c r="Q2856" s="8" t="str">
        <f t="shared" si="329"/>
        <v>theater</v>
      </c>
      <c r="R2856" s="8" t="str">
        <f t="shared" si="330"/>
        <v>plays</v>
      </c>
      <c r="S2856" s="14">
        <f t="shared" si="327"/>
        <v>42111.71665509259</v>
      </c>
      <c r="T2856" s="14">
        <f t="shared" si="32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25"/>
        <v>0.5</v>
      </c>
      <c r="P2857" s="9">
        <f t="shared" si="326"/>
        <v>60</v>
      </c>
      <c r="Q2857" s="8" t="str">
        <f t="shared" si="329"/>
        <v>theater</v>
      </c>
      <c r="R2857" s="8" t="str">
        <f t="shared" si="330"/>
        <v>plays</v>
      </c>
      <c r="S2857" s="14">
        <f t="shared" si="327"/>
        <v>42370.007766203707</v>
      </c>
      <c r="T2857" s="14">
        <f t="shared" si="32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25"/>
        <v>4.8666666666666664E-2</v>
      </c>
      <c r="P2858" s="9">
        <f t="shared" si="326"/>
        <v>24.333333333333332</v>
      </c>
      <c r="Q2858" s="8" t="str">
        <f t="shared" si="329"/>
        <v>theater</v>
      </c>
      <c r="R2858" s="8" t="str">
        <f t="shared" si="330"/>
        <v>plays</v>
      </c>
      <c r="S2858" s="14">
        <f t="shared" si="327"/>
        <v>42165.037581018521</v>
      </c>
      <c r="T2858" s="14">
        <f t="shared" si="32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25"/>
        <v>0.19736842105263158</v>
      </c>
      <c r="P2859" s="9">
        <f t="shared" si="326"/>
        <v>500</v>
      </c>
      <c r="Q2859" s="8" t="str">
        <f t="shared" si="329"/>
        <v>theater</v>
      </c>
      <c r="R2859" s="8" t="str">
        <f t="shared" si="330"/>
        <v>plays</v>
      </c>
      <c r="S2859" s="14">
        <f t="shared" si="327"/>
        <v>42726.920081018514</v>
      </c>
      <c r="T2859" s="14">
        <f t="shared" si="32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25"/>
        <v>0</v>
      </c>
      <c r="P2860" s="9">
        <f t="shared" si="326"/>
        <v>0</v>
      </c>
      <c r="Q2860" s="8" t="str">
        <f t="shared" si="329"/>
        <v>theater</v>
      </c>
      <c r="R2860" s="8" t="str">
        <f t="shared" si="330"/>
        <v>plays</v>
      </c>
      <c r="S2860" s="14">
        <f t="shared" si="327"/>
        <v>41954.545081018514</v>
      </c>
      <c r="T2860" s="14">
        <f t="shared" si="32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25"/>
        <v>1.7500000000000002E-2</v>
      </c>
      <c r="P2861" s="9">
        <f t="shared" si="326"/>
        <v>35</v>
      </c>
      <c r="Q2861" s="8" t="str">
        <f t="shared" si="329"/>
        <v>theater</v>
      </c>
      <c r="R2861" s="8" t="str">
        <f t="shared" si="330"/>
        <v>plays</v>
      </c>
      <c r="S2861" s="14">
        <f t="shared" si="327"/>
        <v>42233.362314814818</v>
      </c>
      <c r="T2861" s="14">
        <f t="shared" si="32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25"/>
        <v>6.6500000000000004E-2</v>
      </c>
      <c r="P2862" s="9">
        <f t="shared" si="326"/>
        <v>29.555555555555557</v>
      </c>
      <c r="Q2862" s="8" t="str">
        <f t="shared" si="329"/>
        <v>theater</v>
      </c>
      <c r="R2862" s="8" t="str">
        <f t="shared" si="330"/>
        <v>plays</v>
      </c>
      <c r="S2862" s="14">
        <f t="shared" si="327"/>
        <v>42480.800648148142</v>
      </c>
      <c r="T2862" s="14">
        <f t="shared" si="32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25"/>
        <v>0.32</v>
      </c>
      <c r="P2863" s="9">
        <f t="shared" si="326"/>
        <v>26.666666666666668</v>
      </c>
      <c r="Q2863" s="8" t="str">
        <f t="shared" si="329"/>
        <v>theater</v>
      </c>
      <c r="R2863" s="8" t="str">
        <f t="shared" si="330"/>
        <v>plays</v>
      </c>
      <c r="S2863" s="14">
        <f t="shared" si="327"/>
        <v>42257.590833333335</v>
      </c>
      <c r="T2863" s="14">
        <f t="shared" si="32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25"/>
        <v>4.3307086614173228E-3</v>
      </c>
      <c r="P2864" s="9">
        <f t="shared" si="326"/>
        <v>18.333333333333332</v>
      </c>
      <c r="Q2864" s="8" t="str">
        <f t="shared" si="329"/>
        <v>theater</v>
      </c>
      <c r="R2864" s="8" t="str">
        <f t="shared" si="330"/>
        <v>plays</v>
      </c>
      <c r="S2864" s="14">
        <f t="shared" si="327"/>
        <v>41784.789687500001</v>
      </c>
      <c r="T2864" s="14">
        <f t="shared" si="32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25"/>
        <v>4.0000000000000002E-4</v>
      </c>
      <c r="P2865" s="9">
        <f t="shared" si="326"/>
        <v>20</v>
      </c>
      <c r="Q2865" s="8" t="str">
        <f t="shared" si="329"/>
        <v>theater</v>
      </c>
      <c r="R2865" s="8" t="str">
        <f t="shared" si="330"/>
        <v>plays</v>
      </c>
      <c r="S2865" s="14">
        <f t="shared" si="327"/>
        <v>41831.675034722226</v>
      </c>
      <c r="T2865" s="14">
        <f t="shared" si="32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25"/>
        <v>1.6E-2</v>
      </c>
      <c r="P2866" s="9">
        <f t="shared" si="326"/>
        <v>13.333333333333334</v>
      </c>
      <c r="Q2866" s="8" t="str">
        <f t="shared" si="329"/>
        <v>theater</v>
      </c>
      <c r="R2866" s="8" t="str">
        <f t="shared" si="330"/>
        <v>plays</v>
      </c>
      <c r="S2866" s="14">
        <f t="shared" si="327"/>
        <v>42172.613506944443</v>
      </c>
      <c r="T2866" s="14">
        <f t="shared" si="32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25"/>
        <v>0</v>
      </c>
      <c r="P2867" s="9">
        <f t="shared" si="326"/>
        <v>0</v>
      </c>
      <c r="Q2867" s="8" t="str">
        <f t="shared" si="329"/>
        <v>theater</v>
      </c>
      <c r="R2867" s="8" t="str">
        <f t="shared" si="330"/>
        <v>plays</v>
      </c>
      <c r="S2867" s="14">
        <f t="shared" si="327"/>
        <v>41950.114108796297</v>
      </c>
      <c r="T2867" s="14">
        <f t="shared" si="32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25"/>
        <v>8.9999999999999993E-3</v>
      </c>
      <c r="P2868" s="9">
        <f t="shared" si="326"/>
        <v>22.5</v>
      </c>
      <c r="Q2868" s="8" t="str">
        <f t="shared" si="329"/>
        <v>theater</v>
      </c>
      <c r="R2868" s="8" t="str">
        <f t="shared" si="330"/>
        <v>plays</v>
      </c>
      <c r="S2868" s="14">
        <f t="shared" si="327"/>
        <v>42627.955104166671</v>
      </c>
      <c r="T2868" s="14">
        <f t="shared" si="32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25"/>
        <v>0.2016</v>
      </c>
      <c r="P2869" s="9">
        <f t="shared" si="326"/>
        <v>50.4</v>
      </c>
      <c r="Q2869" s="8" t="str">
        <f t="shared" si="329"/>
        <v>theater</v>
      </c>
      <c r="R2869" s="8" t="str">
        <f t="shared" si="330"/>
        <v>plays</v>
      </c>
      <c r="S2869" s="14">
        <f t="shared" si="327"/>
        <v>42531.195277777777</v>
      </c>
      <c r="T2869" s="14">
        <f t="shared" si="32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25"/>
        <v>0.42011733333333334</v>
      </c>
      <c r="P2870" s="9">
        <f t="shared" si="326"/>
        <v>105.02933333333334</v>
      </c>
      <c r="Q2870" s="8" t="str">
        <f t="shared" si="329"/>
        <v>theater</v>
      </c>
      <c r="R2870" s="8" t="str">
        <f t="shared" si="330"/>
        <v>plays</v>
      </c>
      <c r="S2870" s="14">
        <f t="shared" si="327"/>
        <v>42618.827013888891</v>
      </c>
      <c r="T2870" s="14">
        <f t="shared" si="32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25"/>
        <v>8.8500000000000002E-3</v>
      </c>
      <c r="P2871" s="9">
        <f t="shared" si="326"/>
        <v>35.4</v>
      </c>
      <c r="Q2871" s="8" t="str">
        <f t="shared" si="329"/>
        <v>theater</v>
      </c>
      <c r="R2871" s="8" t="str">
        <f t="shared" si="330"/>
        <v>plays</v>
      </c>
      <c r="S2871" s="14">
        <f t="shared" si="327"/>
        <v>42540.593530092592</v>
      </c>
      <c r="T2871" s="14">
        <f t="shared" si="32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25"/>
        <v>0.15</v>
      </c>
      <c r="P2872" s="9">
        <f t="shared" si="326"/>
        <v>83.333333333333329</v>
      </c>
      <c r="Q2872" s="8" t="str">
        <f t="shared" si="329"/>
        <v>theater</v>
      </c>
      <c r="R2872" s="8" t="str">
        <f t="shared" si="330"/>
        <v>plays</v>
      </c>
      <c r="S2872" s="14">
        <f t="shared" si="327"/>
        <v>41746.189409722225</v>
      </c>
      <c r="T2872" s="14">
        <f t="shared" si="32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25"/>
        <v>4.6699999999999998E-2</v>
      </c>
      <c r="P2873" s="9">
        <f t="shared" si="326"/>
        <v>35.92307692307692</v>
      </c>
      <c r="Q2873" s="8" t="str">
        <f t="shared" si="329"/>
        <v>theater</v>
      </c>
      <c r="R2873" s="8" t="str">
        <f t="shared" si="330"/>
        <v>plays</v>
      </c>
      <c r="S2873" s="14">
        <f t="shared" si="327"/>
        <v>41974.738576388889</v>
      </c>
      <c r="T2873" s="14">
        <f t="shared" si="32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25"/>
        <v>0</v>
      </c>
      <c r="P2874" s="9">
        <f t="shared" si="326"/>
        <v>0</v>
      </c>
      <c r="Q2874" s="8" t="str">
        <f t="shared" si="329"/>
        <v>theater</v>
      </c>
      <c r="R2874" s="8" t="str">
        <f t="shared" si="330"/>
        <v>plays</v>
      </c>
      <c r="S2874" s="14">
        <f t="shared" si="327"/>
        <v>42115.11618055556</v>
      </c>
      <c r="T2874" s="14">
        <f t="shared" si="32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25"/>
        <v>0.38119999999999998</v>
      </c>
      <c r="P2875" s="9">
        <f t="shared" si="326"/>
        <v>119.125</v>
      </c>
      <c r="Q2875" s="8" t="str">
        <f t="shared" si="329"/>
        <v>theater</v>
      </c>
      <c r="R2875" s="8" t="str">
        <f t="shared" si="330"/>
        <v>plays</v>
      </c>
      <c r="S2875" s="14">
        <f t="shared" si="327"/>
        <v>42002.817488425921</v>
      </c>
      <c r="T2875" s="14">
        <f t="shared" si="32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25"/>
        <v>5.4199999999999998E-2</v>
      </c>
      <c r="P2876" s="9">
        <f t="shared" si="326"/>
        <v>90.333333333333329</v>
      </c>
      <c r="Q2876" s="8" t="str">
        <f t="shared" si="329"/>
        <v>theater</v>
      </c>
      <c r="R2876" s="8" t="str">
        <f t="shared" si="330"/>
        <v>plays</v>
      </c>
      <c r="S2876" s="14">
        <f t="shared" si="327"/>
        <v>42722.84474537037</v>
      </c>
      <c r="T2876" s="14">
        <f t="shared" si="32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25"/>
        <v>3.5E-4</v>
      </c>
      <c r="P2877" s="9">
        <f t="shared" si="326"/>
        <v>2.3333333333333335</v>
      </c>
      <c r="Q2877" s="8" t="str">
        <f t="shared" si="329"/>
        <v>theater</v>
      </c>
      <c r="R2877" s="8" t="str">
        <f t="shared" si="330"/>
        <v>plays</v>
      </c>
      <c r="S2877" s="14">
        <f t="shared" si="327"/>
        <v>42465.128391203703</v>
      </c>
      <c r="T2877" s="14">
        <f t="shared" si="32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25"/>
        <v>0</v>
      </c>
      <c r="P2878" s="9">
        <f t="shared" si="326"/>
        <v>0</v>
      </c>
      <c r="Q2878" s="8" t="str">
        <f t="shared" si="329"/>
        <v>theater</v>
      </c>
      <c r="R2878" s="8" t="str">
        <f t="shared" si="330"/>
        <v>plays</v>
      </c>
      <c r="S2878" s="14">
        <f t="shared" si="327"/>
        <v>42171.743969907402</v>
      </c>
      <c r="T2878" s="14">
        <f t="shared" si="32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25"/>
        <v>0.10833333333333334</v>
      </c>
      <c r="P2879" s="9">
        <f t="shared" si="326"/>
        <v>108.33333333333333</v>
      </c>
      <c r="Q2879" s="8" t="str">
        <f t="shared" si="329"/>
        <v>theater</v>
      </c>
      <c r="R2879" s="8" t="str">
        <f t="shared" si="330"/>
        <v>plays</v>
      </c>
      <c r="S2879" s="14">
        <f t="shared" si="327"/>
        <v>42672.955138888887</v>
      </c>
      <c r="T2879" s="14">
        <f t="shared" si="32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25"/>
        <v>2.1000000000000001E-2</v>
      </c>
      <c r="P2880" s="9">
        <f t="shared" si="326"/>
        <v>15.75</v>
      </c>
      <c r="Q2880" s="8" t="str">
        <f t="shared" si="329"/>
        <v>theater</v>
      </c>
      <c r="R2880" s="8" t="str">
        <f t="shared" si="330"/>
        <v>plays</v>
      </c>
      <c r="S2880" s="14">
        <f t="shared" si="327"/>
        <v>42128.615682870368</v>
      </c>
      <c r="T2880" s="14">
        <f t="shared" si="32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25"/>
        <v>2.5892857142857141E-3</v>
      </c>
      <c r="P2881" s="9">
        <f t="shared" si="326"/>
        <v>29</v>
      </c>
      <c r="Q2881" s="8" t="str">
        <f t="shared" si="329"/>
        <v>theater</v>
      </c>
      <c r="R2881" s="8" t="str">
        <f t="shared" si="330"/>
        <v>plays</v>
      </c>
      <c r="S2881" s="14">
        <f t="shared" si="327"/>
        <v>42359.725243055553</v>
      </c>
      <c r="T2881" s="14">
        <f t="shared" si="32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25"/>
        <v>0.23333333333333334</v>
      </c>
      <c r="P2882" s="9">
        <f t="shared" si="326"/>
        <v>96.551724137931032</v>
      </c>
      <c r="Q2882" s="8" t="str">
        <f t="shared" si="329"/>
        <v>theater</v>
      </c>
      <c r="R2882" s="8" t="str">
        <f t="shared" si="330"/>
        <v>plays</v>
      </c>
      <c r="S2882" s="14">
        <f t="shared" si="327"/>
        <v>42192.905694444446</v>
      </c>
      <c r="T2882" s="14">
        <f t="shared" si="32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31">E2883/D2883</f>
        <v>0</v>
      </c>
      <c r="P2883" s="9">
        <f t="shared" ref="P2883:P2946" si="332">IFERROR(E2883/L2883, 0)</f>
        <v>0</v>
      </c>
      <c r="Q2883" s="8" t="str">
        <f t="shared" si="329"/>
        <v>theater</v>
      </c>
      <c r="R2883" s="8" t="str">
        <f t="shared" si="330"/>
        <v>plays</v>
      </c>
      <c r="S2883" s="14">
        <f t="shared" ref="S2883:S2946" si="333">(((J2883/60)/60)/24)+DATE(1970,1,1)</f>
        <v>41916.597638888888</v>
      </c>
      <c r="T2883" s="14">
        <f t="shared" ref="T2883:T2946" si="33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31"/>
        <v>0.33600000000000002</v>
      </c>
      <c r="P2884" s="9">
        <f t="shared" si="332"/>
        <v>63</v>
      </c>
      <c r="Q2884" s="8" t="str">
        <f t="shared" si="329"/>
        <v>theater</v>
      </c>
      <c r="R2884" s="8" t="str">
        <f t="shared" si="330"/>
        <v>plays</v>
      </c>
      <c r="S2884" s="14">
        <f t="shared" si="333"/>
        <v>42461.596273148149</v>
      </c>
      <c r="T2884" s="14">
        <f t="shared" si="33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31"/>
        <v>0.1908</v>
      </c>
      <c r="P2885" s="9">
        <f t="shared" si="332"/>
        <v>381.6</v>
      </c>
      <c r="Q2885" s="8" t="str">
        <f t="shared" si="329"/>
        <v>theater</v>
      </c>
      <c r="R2885" s="8" t="str">
        <f t="shared" si="330"/>
        <v>plays</v>
      </c>
      <c r="S2885" s="14">
        <f t="shared" si="333"/>
        <v>42370.90320601852</v>
      </c>
      <c r="T2885" s="14">
        <f t="shared" si="33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31"/>
        <v>4.1111111111111114E-3</v>
      </c>
      <c r="P2886" s="9">
        <f t="shared" si="332"/>
        <v>46.25</v>
      </c>
      <c r="Q2886" s="8" t="str">
        <f t="shared" si="329"/>
        <v>theater</v>
      </c>
      <c r="R2886" s="8" t="str">
        <f t="shared" si="330"/>
        <v>plays</v>
      </c>
      <c r="S2886" s="14">
        <f t="shared" si="333"/>
        <v>41948.727256944447</v>
      </c>
      <c r="T2886" s="14">
        <f t="shared" si="33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31"/>
        <v>0.32500000000000001</v>
      </c>
      <c r="P2887" s="9">
        <f t="shared" si="332"/>
        <v>26</v>
      </c>
      <c r="Q2887" s="8" t="str">
        <f t="shared" si="329"/>
        <v>theater</v>
      </c>
      <c r="R2887" s="8" t="str">
        <f t="shared" si="330"/>
        <v>plays</v>
      </c>
      <c r="S2887" s="14">
        <f t="shared" si="333"/>
        <v>42047.07640046296</v>
      </c>
      <c r="T2887" s="14">
        <f t="shared" si="33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31"/>
        <v>0.05</v>
      </c>
      <c r="P2888" s="9">
        <f t="shared" si="332"/>
        <v>10</v>
      </c>
      <c r="Q2888" s="8" t="str">
        <f t="shared" si="329"/>
        <v>theater</v>
      </c>
      <c r="R2888" s="8" t="str">
        <f t="shared" si="330"/>
        <v>plays</v>
      </c>
      <c r="S2888" s="14">
        <f t="shared" si="333"/>
        <v>42261.632916666669</v>
      </c>
      <c r="T2888" s="14">
        <f t="shared" si="33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31"/>
        <v>1.6666666666666668E-3</v>
      </c>
      <c r="P2889" s="9">
        <f t="shared" si="332"/>
        <v>5</v>
      </c>
      <c r="Q2889" s="8" t="str">
        <f t="shared" si="329"/>
        <v>theater</v>
      </c>
      <c r="R2889" s="8" t="str">
        <f t="shared" si="330"/>
        <v>plays</v>
      </c>
      <c r="S2889" s="14">
        <f t="shared" si="333"/>
        <v>41985.427361111113</v>
      </c>
      <c r="T2889" s="14">
        <f t="shared" si="33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31"/>
        <v>0</v>
      </c>
      <c r="P2890" s="9">
        <f t="shared" si="332"/>
        <v>0</v>
      </c>
      <c r="Q2890" s="8" t="str">
        <f t="shared" si="329"/>
        <v>theater</v>
      </c>
      <c r="R2890" s="8" t="str">
        <f t="shared" si="330"/>
        <v>plays</v>
      </c>
      <c r="S2890" s="14">
        <f t="shared" si="333"/>
        <v>41922.535185185188</v>
      </c>
      <c r="T2890" s="14">
        <f t="shared" si="33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31"/>
        <v>0.38066666666666665</v>
      </c>
      <c r="P2891" s="9">
        <f t="shared" si="332"/>
        <v>81.571428571428569</v>
      </c>
      <c r="Q2891" s="8" t="str">
        <f t="shared" si="329"/>
        <v>theater</v>
      </c>
      <c r="R2891" s="8" t="str">
        <f t="shared" si="330"/>
        <v>plays</v>
      </c>
      <c r="S2891" s="14">
        <f t="shared" si="333"/>
        <v>41850.863252314812</v>
      </c>
      <c r="T2891" s="14">
        <f t="shared" si="33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31"/>
        <v>1.0500000000000001E-2</v>
      </c>
      <c r="P2892" s="9">
        <f t="shared" si="332"/>
        <v>7</v>
      </c>
      <c r="Q2892" s="8" t="str">
        <f t="shared" si="329"/>
        <v>theater</v>
      </c>
      <c r="R2892" s="8" t="str">
        <f t="shared" si="330"/>
        <v>plays</v>
      </c>
      <c r="S2892" s="14">
        <f t="shared" si="333"/>
        <v>41831.742962962962</v>
      </c>
      <c r="T2892" s="14">
        <f t="shared" si="33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31"/>
        <v>2.7300000000000001E-2</v>
      </c>
      <c r="P2893" s="9">
        <f t="shared" si="332"/>
        <v>27.3</v>
      </c>
      <c r="Q2893" s="8" t="str">
        <f t="shared" si="329"/>
        <v>theater</v>
      </c>
      <c r="R2893" s="8" t="str">
        <f t="shared" si="330"/>
        <v>plays</v>
      </c>
      <c r="S2893" s="14">
        <f t="shared" si="333"/>
        <v>42415.883425925931</v>
      </c>
      <c r="T2893" s="14">
        <f t="shared" si="33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31"/>
        <v>9.0909090909090912E-2</v>
      </c>
      <c r="P2894" s="9">
        <f t="shared" si="332"/>
        <v>29.411764705882351</v>
      </c>
      <c r="Q2894" s="8" t="str">
        <f t="shared" si="329"/>
        <v>theater</v>
      </c>
      <c r="R2894" s="8" t="str">
        <f t="shared" si="330"/>
        <v>plays</v>
      </c>
      <c r="S2894" s="14">
        <f t="shared" si="333"/>
        <v>41869.714166666665</v>
      </c>
      <c r="T2894" s="14">
        <f t="shared" si="33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31"/>
        <v>5.0000000000000001E-3</v>
      </c>
      <c r="P2895" s="9">
        <f t="shared" si="332"/>
        <v>12.5</v>
      </c>
      <c r="Q2895" s="8" t="str">
        <f t="shared" si="329"/>
        <v>theater</v>
      </c>
      <c r="R2895" s="8" t="str">
        <f t="shared" si="330"/>
        <v>plays</v>
      </c>
      <c r="S2895" s="14">
        <f t="shared" si="333"/>
        <v>41953.773090277777</v>
      </c>
      <c r="T2895" s="14">
        <f t="shared" si="33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31"/>
        <v>0</v>
      </c>
      <c r="P2896" s="9">
        <f t="shared" si="332"/>
        <v>0</v>
      </c>
      <c r="Q2896" s="8" t="str">
        <f t="shared" si="329"/>
        <v>theater</v>
      </c>
      <c r="R2896" s="8" t="str">
        <f t="shared" si="330"/>
        <v>plays</v>
      </c>
      <c r="S2896" s="14">
        <f t="shared" si="333"/>
        <v>42037.986284722225</v>
      </c>
      <c r="T2896" s="14">
        <f t="shared" si="33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31"/>
        <v>4.5999999999999999E-2</v>
      </c>
      <c r="P2897" s="9">
        <f t="shared" si="332"/>
        <v>5.75</v>
      </c>
      <c r="Q2897" s="8" t="str">
        <f t="shared" si="329"/>
        <v>theater</v>
      </c>
      <c r="R2897" s="8" t="str">
        <f t="shared" si="330"/>
        <v>plays</v>
      </c>
      <c r="S2897" s="14">
        <f t="shared" si="333"/>
        <v>41811.555462962962</v>
      </c>
      <c r="T2897" s="14">
        <f t="shared" si="33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31"/>
        <v>0.20833333333333334</v>
      </c>
      <c r="P2898" s="9">
        <f t="shared" si="332"/>
        <v>52.083333333333336</v>
      </c>
      <c r="Q2898" s="8" t="str">
        <f t="shared" si="329"/>
        <v>theater</v>
      </c>
      <c r="R2898" s="8" t="str">
        <f t="shared" si="330"/>
        <v>plays</v>
      </c>
      <c r="S2898" s="14">
        <f t="shared" si="333"/>
        <v>42701.908807870372</v>
      </c>
      <c r="T2898" s="14">
        <f t="shared" si="33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31"/>
        <v>4.583333333333333E-2</v>
      </c>
      <c r="P2899" s="9">
        <f t="shared" si="332"/>
        <v>183.33333333333334</v>
      </c>
      <c r="Q2899" s="8" t="str">
        <f t="shared" si="329"/>
        <v>theater</v>
      </c>
      <c r="R2899" s="8" t="str">
        <f t="shared" si="330"/>
        <v>plays</v>
      </c>
      <c r="S2899" s="14">
        <f t="shared" si="333"/>
        <v>42258.646504629629</v>
      </c>
      <c r="T2899" s="14">
        <f t="shared" si="33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31"/>
        <v>4.2133333333333335E-2</v>
      </c>
      <c r="P2900" s="9">
        <f t="shared" si="332"/>
        <v>26.333333333333332</v>
      </c>
      <c r="Q2900" s="8" t="str">
        <f t="shared" si="329"/>
        <v>theater</v>
      </c>
      <c r="R2900" s="8" t="str">
        <f t="shared" si="330"/>
        <v>plays</v>
      </c>
      <c r="S2900" s="14">
        <f t="shared" si="333"/>
        <v>42278.664965277778</v>
      </c>
      <c r="T2900" s="14">
        <f t="shared" si="33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31"/>
        <v>0</v>
      </c>
      <c r="P2901" s="9">
        <f t="shared" si="332"/>
        <v>0</v>
      </c>
      <c r="Q2901" s="8" t="str">
        <f t="shared" si="329"/>
        <v>theater</v>
      </c>
      <c r="R2901" s="8" t="str">
        <f t="shared" si="330"/>
        <v>plays</v>
      </c>
      <c r="S2901" s="14">
        <f t="shared" si="333"/>
        <v>42515.078217592592</v>
      </c>
      <c r="T2901" s="14">
        <f t="shared" si="33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31"/>
        <v>0.61909090909090914</v>
      </c>
      <c r="P2902" s="9">
        <f t="shared" si="332"/>
        <v>486.42857142857144</v>
      </c>
      <c r="Q2902" s="8" t="str">
        <f t="shared" si="329"/>
        <v>theater</v>
      </c>
      <c r="R2902" s="8" t="str">
        <f t="shared" si="330"/>
        <v>plays</v>
      </c>
      <c r="S2902" s="14">
        <f t="shared" si="333"/>
        <v>41830.234166666669</v>
      </c>
      <c r="T2902" s="14">
        <f t="shared" si="33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31"/>
        <v>8.0000000000000002E-3</v>
      </c>
      <c r="P2903" s="9">
        <f t="shared" si="332"/>
        <v>3</v>
      </c>
      <c r="Q2903" s="8" t="str">
        <f t="shared" si="329"/>
        <v>theater</v>
      </c>
      <c r="R2903" s="8" t="str">
        <f t="shared" si="330"/>
        <v>plays</v>
      </c>
      <c r="S2903" s="14">
        <f t="shared" si="333"/>
        <v>41982.904386574075</v>
      </c>
      <c r="T2903" s="14">
        <f t="shared" si="33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31"/>
        <v>1.6666666666666666E-4</v>
      </c>
      <c r="P2904" s="9">
        <f t="shared" si="332"/>
        <v>25</v>
      </c>
      <c r="Q2904" s="8" t="str">
        <f t="shared" si="329"/>
        <v>theater</v>
      </c>
      <c r="R2904" s="8" t="str">
        <f t="shared" si="330"/>
        <v>plays</v>
      </c>
      <c r="S2904" s="14">
        <f t="shared" si="333"/>
        <v>42210.439768518518</v>
      </c>
      <c r="T2904" s="14">
        <f t="shared" si="33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31"/>
        <v>7.7999999999999996E-3</v>
      </c>
      <c r="P2905" s="9">
        <f t="shared" si="332"/>
        <v>9.75</v>
      </c>
      <c r="Q2905" s="8" t="str">
        <f t="shared" si="329"/>
        <v>theater</v>
      </c>
      <c r="R2905" s="8" t="str">
        <f t="shared" si="330"/>
        <v>plays</v>
      </c>
      <c r="S2905" s="14">
        <f t="shared" si="333"/>
        <v>42196.166874999995</v>
      </c>
      <c r="T2905" s="14">
        <f t="shared" si="33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31"/>
        <v>0.05</v>
      </c>
      <c r="P2906" s="9">
        <f t="shared" si="332"/>
        <v>18.75</v>
      </c>
      <c r="Q2906" s="8" t="str">
        <f t="shared" si="329"/>
        <v>theater</v>
      </c>
      <c r="R2906" s="8" t="str">
        <f t="shared" si="330"/>
        <v>plays</v>
      </c>
      <c r="S2906" s="14">
        <f t="shared" si="333"/>
        <v>41940.967951388891</v>
      </c>
      <c r="T2906" s="14">
        <f t="shared" si="33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31"/>
        <v>0.17771428571428571</v>
      </c>
      <c r="P2907" s="9">
        <f t="shared" si="332"/>
        <v>36.588235294117645</v>
      </c>
      <c r="Q2907" s="8" t="str">
        <f t="shared" si="329"/>
        <v>theater</v>
      </c>
      <c r="R2907" s="8" t="str">
        <f t="shared" si="330"/>
        <v>plays</v>
      </c>
      <c r="S2907" s="14">
        <f t="shared" si="333"/>
        <v>42606.056863425925</v>
      </c>
      <c r="T2907" s="14">
        <f t="shared" si="33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31"/>
        <v>9.4166666666666662E-2</v>
      </c>
      <c r="P2908" s="9">
        <f t="shared" si="332"/>
        <v>80.714285714285708</v>
      </c>
      <c r="Q2908" s="8" t="str">
        <f t="shared" si="329"/>
        <v>theater</v>
      </c>
      <c r="R2908" s="8" t="str">
        <f t="shared" si="330"/>
        <v>plays</v>
      </c>
      <c r="S2908" s="14">
        <f t="shared" si="333"/>
        <v>42199.648912037039</v>
      </c>
      <c r="T2908" s="14">
        <f t="shared" si="33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31"/>
        <v>8.0000000000000004E-4</v>
      </c>
      <c r="P2909" s="9">
        <f t="shared" si="332"/>
        <v>1</v>
      </c>
      <c r="Q2909" s="8" t="str">
        <f t="shared" si="329"/>
        <v>theater</v>
      </c>
      <c r="R2909" s="8" t="str">
        <f t="shared" si="330"/>
        <v>plays</v>
      </c>
      <c r="S2909" s="14">
        <f t="shared" si="333"/>
        <v>42444.877743055549</v>
      </c>
      <c r="T2909" s="14">
        <f t="shared" si="33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31"/>
        <v>2.75E-2</v>
      </c>
      <c r="P2910" s="9">
        <f t="shared" si="332"/>
        <v>52.8</v>
      </c>
      <c r="Q2910" s="8" t="str">
        <f t="shared" si="329"/>
        <v>theater</v>
      </c>
      <c r="R2910" s="8" t="str">
        <f t="shared" si="330"/>
        <v>plays</v>
      </c>
      <c r="S2910" s="14">
        <f t="shared" si="333"/>
        <v>42499.731701388882</v>
      </c>
      <c r="T2910" s="14">
        <f t="shared" si="33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31"/>
        <v>1.1111111111111112E-4</v>
      </c>
      <c r="P2911" s="9">
        <f t="shared" si="332"/>
        <v>20</v>
      </c>
      <c r="Q2911" s="8" t="str">
        <f t="shared" si="329"/>
        <v>theater</v>
      </c>
      <c r="R2911" s="8" t="str">
        <f t="shared" si="330"/>
        <v>plays</v>
      </c>
      <c r="S2911" s="14">
        <f t="shared" si="333"/>
        <v>41929.266215277778</v>
      </c>
      <c r="T2911" s="14">
        <f t="shared" si="33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31"/>
        <v>3.3333333333333335E-5</v>
      </c>
      <c r="P2912" s="9">
        <f t="shared" si="332"/>
        <v>1</v>
      </c>
      <c r="Q2912" s="8" t="str">
        <f t="shared" ref="Q2912:Q2975" si="335">LEFT(N2912,7)</f>
        <v>theater</v>
      </c>
      <c r="R2912" s="8" t="str">
        <f t="shared" ref="R2912:R2922" si="336">RIGHT(N2912,5)</f>
        <v>plays</v>
      </c>
      <c r="S2912" s="14">
        <f t="shared" si="333"/>
        <v>42107.841284722221</v>
      </c>
      <c r="T2912" s="14">
        <f t="shared" si="33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31"/>
        <v>0.36499999999999999</v>
      </c>
      <c r="P2913" s="9">
        <f t="shared" si="332"/>
        <v>46.928571428571431</v>
      </c>
      <c r="Q2913" s="8" t="str">
        <f t="shared" si="335"/>
        <v>theater</v>
      </c>
      <c r="R2913" s="8" t="str">
        <f t="shared" si="336"/>
        <v>plays</v>
      </c>
      <c r="S2913" s="14">
        <f t="shared" si="333"/>
        <v>42142.768819444449</v>
      </c>
      <c r="T2913" s="14">
        <f t="shared" si="33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31"/>
        <v>0.14058171745152354</v>
      </c>
      <c r="P2914" s="9">
        <f t="shared" si="332"/>
        <v>78.07692307692308</v>
      </c>
      <c r="Q2914" s="8" t="str">
        <f t="shared" si="335"/>
        <v>theater</v>
      </c>
      <c r="R2914" s="8" t="str">
        <f t="shared" si="336"/>
        <v>plays</v>
      </c>
      <c r="S2914" s="14">
        <f t="shared" si="333"/>
        <v>42354.131643518514</v>
      </c>
      <c r="T2914" s="14">
        <f t="shared" si="33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31"/>
        <v>2.0000000000000001E-4</v>
      </c>
      <c r="P2915" s="9">
        <f t="shared" si="332"/>
        <v>1</v>
      </c>
      <c r="Q2915" s="8" t="str">
        <f t="shared" si="335"/>
        <v>theater</v>
      </c>
      <c r="R2915" s="8" t="str">
        <f t="shared" si="336"/>
        <v>plays</v>
      </c>
      <c r="S2915" s="14">
        <f t="shared" si="333"/>
        <v>41828.922905092593</v>
      </c>
      <c r="T2915" s="14">
        <f t="shared" si="33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31"/>
        <v>4.0000000000000003E-5</v>
      </c>
      <c r="P2916" s="9">
        <f t="shared" si="332"/>
        <v>1</v>
      </c>
      <c r="Q2916" s="8" t="str">
        <f t="shared" si="335"/>
        <v>theater</v>
      </c>
      <c r="R2916" s="8" t="str">
        <f t="shared" si="336"/>
        <v>plays</v>
      </c>
      <c r="S2916" s="14">
        <f t="shared" si="333"/>
        <v>42017.907337962963</v>
      </c>
      <c r="T2916" s="14">
        <f t="shared" si="33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31"/>
        <v>0.61099999999999999</v>
      </c>
      <c r="P2917" s="9">
        <f t="shared" si="332"/>
        <v>203.66666666666666</v>
      </c>
      <c r="Q2917" s="8" t="str">
        <f t="shared" si="335"/>
        <v>theater</v>
      </c>
      <c r="R2917" s="8" t="str">
        <f t="shared" si="336"/>
        <v>plays</v>
      </c>
      <c r="S2917" s="14">
        <f t="shared" si="333"/>
        <v>42415.398032407407</v>
      </c>
      <c r="T2917" s="14">
        <f t="shared" si="33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31"/>
        <v>7.8378378378378383E-2</v>
      </c>
      <c r="P2918" s="9">
        <f t="shared" si="332"/>
        <v>20.714285714285715</v>
      </c>
      <c r="Q2918" s="8" t="str">
        <f t="shared" si="335"/>
        <v>theater</v>
      </c>
      <c r="R2918" s="8" t="str">
        <f t="shared" si="336"/>
        <v>plays</v>
      </c>
      <c r="S2918" s="14">
        <f t="shared" si="333"/>
        <v>41755.476724537039</v>
      </c>
      <c r="T2918" s="14">
        <f t="shared" si="33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31"/>
        <v>0.2185</v>
      </c>
      <c r="P2919" s="9">
        <f t="shared" si="332"/>
        <v>48.555555555555557</v>
      </c>
      <c r="Q2919" s="8" t="str">
        <f t="shared" si="335"/>
        <v>theater</v>
      </c>
      <c r="R2919" s="8" t="str">
        <f t="shared" si="336"/>
        <v>plays</v>
      </c>
      <c r="S2919" s="14">
        <f t="shared" si="333"/>
        <v>42245.234340277777</v>
      </c>
      <c r="T2919" s="14">
        <f t="shared" si="33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31"/>
        <v>0.27239999999999998</v>
      </c>
      <c r="P2920" s="9">
        <f t="shared" si="332"/>
        <v>68.099999999999994</v>
      </c>
      <c r="Q2920" s="8" t="str">
        <f t="shared" si="335"/>
        <v>theater</v>
      </c>
      <c r="R2920" s="8" t="str">
        <f t="shared" si="336"/>
        <v>plays</v>
      </c>
      <c r="S2920" s="14">
        <f t="shared" si="333"/>
        <v>42278.629710648151</v>
      </c>
      <c r="T2920" s="14">
        <f t="shared" si="33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31"/>
        <v>8.5000000000000006E-2</v>
      </c>
      <c r="P2921" s="9">
        <f t="shared" si="332"/>
        <v>8.5</v>
      </c>
      <c r="Q2921" s="8" t="str">
        <f t="shared" si="335"/>
        <v>theater</v>
      </c>
      <c r="R2921" s="8" t="str">
        <f t="shared" si="336"/>
        <v>plays</v>
      </c>
      <c r="S2921" s="14">
        <f t="shared" si="333"/>
        <v>41826.61954861111</v>
      </c>
      <c r="T2921" s="14">
        <f t="shared" si="33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31"/>
        <v>0.26840000000000003</v>
      </c>
      <c r="P2922" s="9">
        <f t="shared" si="332"/>
        <v>51.615384615384613</v>
      </c>
      <c r="Q2922" s="8" t="str">
        <f t="shared" si="335"/>
        <v>theater</v>
      </c>
      <c r="R2922" s="8" t="str">
        <f t="shared" si="336"/>
        <v>plays</v>
      </c>
      <c r="S2922" s="14">
        <f t="shared" si="333"/>
        <v>42058.792476851857</v>
      </c>
      <c r="T2922" s="14">
        <f t="shared" si="33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31"/>
        <v>1.29</v>
      </c>
      <c r="P2923" s="9">
        <f t="shared" si="332"/>
        <v>43</v>
      </c>
      <c r="Q2923" s="8" t="str">
        <f t="shared" si="335"/>
        <v>theater</v>
      </c>
      <c r="R2923" s="8" t="str">
        <f>RIGHT(N2923,7)</f>
        <v>musical</v>
      </c>
      <c r="S2923" s="14">
        <f t="shared" si="333"/>
        <v>41877.886620370373</v>
      </c>
      <c r="T2923" s="14">
        <f t="shared" si="33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31"/>
        <v>1</v>
      </c>
      <c r="P2924" s="9">
        <f t="shared" si="332"/>
        <v>83.333333333333329</v>
      </c>
      <c r="Q2924" s="8" t="str">
        <f t="shared" si="335"/>
        <v>theater</v>
      </c>
      <c r="R2924" s="8" t="str">
        <f t="shared" ref="R2924:R2942" si="337">RIGHT(N2924,7)</f>
        <v>musical</v>
      </c>
      <c r="S2924" s="14">
        <f t="shared" si="333"/>
        <v>42097.874155092592</v>
      </c>
      <c r="T2924" s="14">
        <f t="shared" si="33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31"/>
        <v>1</v>
      </c>
      <c r="P2925" s="9">
        <f t="shared" si="332"/>
        <v>30</v>
      </c>
      <c r="Q2925" s="8" t="str">
        <f t="shared" si="335"/>
        <v>theater</v>
      </c>
      <c r="R2925" s="8" t="str">
        <f t="shared" si="337"/>
        <v>musical</v>
      </c>
      <c r="S2925" s="14">
        <f t="shared" si="333"/>
        <v>42013.15253472222</v>
      </c>
      <c r="T2925" s="14">
        <f t="shared" si="33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31"/>
        <v>1.032</v>
      </c>
      <c r="P2926" s="9">
        <f t="shared" si="332"/>
        <v>175.51020408163265</v>
      </c>
      <c r="Q2926" s="8" t="str">
        <f t="shared" si="335"/>
        <v>theater</v>
      </c>
      <c r="R2926" s="8" t="str">
        <f t="shared" si="337"/>
        <v>musical</v>
      </c>
      <c r="S2926" s="14">
        <f t="shared" si="333"/>
        <v>42103.556828703702</v>
      </c>
      <c r="T2926" s="14">
        <f t="shared" si="33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31"/>
        <v>1.0244597777777777</v>
      </c>
      <c r="P2927" s="9">
        <f t="shared" si="332"/>
        <v>231.66175879396985</v>
      </c>
      <c r="Q2927" s="8" t="str">
        <f t="shared" si="335"/>
        <v>theater</v>
      </c>
      <c r="R2927" s="8" t="str">
        <f t="shared" si="337"/>
        <v>musical</v>
      </c>
      <c r="S2927" s="14">
        <f t="shared" si="333"/>
        <v>41863.584120370368</v>
      </c>
      <c r="T2927" s="14">
        <f t="shared" si="33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31"/>
        <v>1.25</v>
      </c>
      <c r="P2928" s="9">
        <f t="shared" si="332"/>
        <v>75</v>
      </c>
      <c r="Q2928" s="8" t="str">
        <f t="shared" si="335"/>
        <v>theater</v>
      </c>
      <c r="R2928" s="8" t="str">
        <f t="shared" si="337"/>
        <v>musical</v>
      </c>
      <c r="S2928" s="14">
        <f t="shared" si="333"/>
        <v>42044.765960648147</v>
      </c>
      <c r="T2928" s="14">
        <f t="shared" si="33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31"/>
        <v>1.3083333333333333</v>
      </c>
      <c r="P2929" s="9">
        <f t="shared" si="332"/>
        <v>112.14285714285714</v>
      </c>
      <c r="Q2929" s="8" t="str">
        <f t="shared" si="335"/>
        <v>theater</v>
      </c>
      <c r="R2929" s="8" t="str">
        <f t="shared" si="337"/>
        <v>musical</v>
      </c>
      <c r="S2929" s="14">
        <f t="shared" si="333"/>
        <v>41806.669317129628</v>
      </c>
      <c r="T2929" s="14">
        <f t="shared" si="33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31"/>
        <v>1</v>
      </c>
      <c r="P2930" s="9">
        <f t="shared" si="332"/>
        <v>41.666666666666664</v>
      </c>
      <c r="Q2930" s="8" t="str">
        <f t="shared" si="335"/>
        <v>theater</v>
      </c>
      <c r="R2930" s="8" t="str">
        <f t="shared" si="337"/>
        <v>musical</v>
      </c>
      <c r="S2930" s="14">
        <f t="shared" si="333"/>
        <v>42403.998217592598</v>
      </c>
      <c r="T2930" s="14">
        <f t="shared" si="33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31"/>
        <v>1.02069375</v>
      </c>
      <c r="P2931" s="9">
        <f t="shared" si="332"/>
        <v>255.17343750000001</v>
      </c>
      <c r="Q2931" s="8" t="str">
        <f t="shared" si="335"/>
        <v>theater</v>
      </c>
      <c r="R2931" s="8" t="str">
        <f t="shared" si="337"/>
        <v>musical</v>
      </c>
      <c r="S2931" s="14">
        <f t="shared" si="333"/>
        <v>41754.564328703702</v>
      </c>
      <c r="T2931" s="14">
        <f t="shared" si="33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31"/>
        <v>1.0092000000000001</v>
      </c>
      <c r="P2932" s="9">
        <f t="shared" si="332"/>
        <v>162.7741935483871</v>
      </c>
      <c r="Q2932" s="8" t="str">
        <f t="shared" si="335"/>
        <v>theater</v>
      </c>
      <c r="R2932" s="8" t="str">
        <f t="shared" si="337"/>
        <v>musical</v>
      </c>
      <c r="S2932" s="14">
        <f t="shared" si="333"/>
        <v>42101.584074074075</v>
      </c>
      <c r="T2932" s="14">
        <f t="shared" si="33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31"/>
        <v>1.06</v>
      </c>
      <c r="P2933" s="9">
        <f t="shared" si="332"/>
        <v>88.333333333333329</v>
      </c>
      <c r="Q2933" s="8" t="str">
        <f t="shared" si="335"/>
        <v>theater</v>
      </c>
      <c r="R2933" s="8" t="str">
        <f t="shared" si="337"/>
        <v>musical</v>
      </c>
      <c r="S2933" s="14">
        <f t="shared" si="333"/>
        <v>41872.291238425925</v>
      </c>
      <c r="T2933" s="14">
        <f t="shared" si="33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31"/>
        <v>1.0509677419354839</v>
      </c>
      <c r="P2934" s="9">
        <f t="shared" si="332"/>
        <v>85.736842105263165</v>
      </c>
      <c r="Q2934" s="8" t="str">
        <f t="shared" si="335"/>
        <v>theater</v>
      </c>
      <c r="R2934" s="8" t="str">
        <f t="shared" si="337"/>
        <v>musical</v>
      </c>
      <c r="S2934" s="14">
        <f t="shared" si="333"/>
        <v>42025.164780092593</v>
      </c>
      <c r="T2934" s="14">
        <f t="shared" si="33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31"/>
        <v>1.0276000000000001</v>
      </c>
      <c r="P2935" s="9">
        <f t="shared" si="332"/>
        <v>47.574074074074076</v>
      </c>
      <c r="Q2935" s="8" t="str">
        <f t="shared" si="335"/>
        <v>theater</v>
      </c>
      <c r="R2935" s="8" t="str">
        <f t="shared" si="337"/>
        <v>musical</v>
      </c>
      <c r="S2935" s="14">
        <f t="shared" si="333"/>
        <v>42495.956631944442</v>
      </c>
      <c r="T2935" s="14">
        <f t="shared" si="33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31"/>
        <v>1.08</v>
      </c>
      <c r="P2936" s="9">
        <f t="shared" si="332"/>
        <v>72.972972972972968</v>
      </c>
      <c r="Q2936" s="8" t="str">
        <f t="shared" si="335"/>
        <v>theater</v>
      </c>
      <c r="R2936" s="8" t="str">
        <f t="shared" si="337"/>
        <v>musical</v>
      </c>
      <c r="S2936" s="14">
        <f t="shared" si="333"/>
        <v>41775.636157407411</v>
      </c>
      <c r="T2936" s="14">
        <f t="shared" si="33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31"/>
        <v>1.0088571428571429</v>
      </c>
      <c r="P2937" s="9">
        <f t="shared" si="332"/>
        <v>90.538461538461533</v>
      </c>
      <c r="Q2937" s="8" t="str">
        <f t="shared" si="335"/>
        <v>theater</v>
      </c>
      <c r="R2937" s="8" t="str">
        <f t="shared" si="337"/>
        <v>musical</v>
      </c>
      <c r="S2937" s="14">
        <f t="shared" si="333"/>
        <v>42553.583425925928</v>
      </c>
      <c r="T2937" s="14">
        <f t="shared" si="33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31"/>
        <v>1.28</v>
      </c>
      <c r="P2938" s="9">
        <f t="shared" si="332"/>
        <v>37.647058823529413</v>
      </c>
      <c r="Q2938" s="8" t="str">
        <f t="shared" si="335"/>
        <v>theater</v>
      </c>
      <c r="R2938" s="8" t="str">
        <f t="shared" si="337"/>
        <v>musical</v>
      </c>
      <c r="S2938" s="14">
        <f t="shared" si="333"/>
        <v>41912.650729166664</v>
      </c>
      <c r="T2938" s="14">
        <f t="shared" si="33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31"/>
        <v>1.3333333333333333</v>
      </c>
      <c r="P2939" s="9">
        <f t="shared" si="332"/>
        <v>36.363636363636367</v>
      </c>
      <c r="Q2939" s="8" t="str">
        <f t="shared" si="335"/>
        <v>theater</v>
      </c>
      <c r="R2939" s="8" t="str">
        <f t="shared" si="337"/>
        <v>musical</v>
      </c>
      <c r="S2939" s="14">
        <f t="shared" si="333"/>
        <v>41803.457326388889</v>
      </c>
      <c r="T2939" s="14">
        <f t="shared" si="33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31"/>
        <v>1.0137499999999999</v>
      </c>
      <c r="P2940" s="9">
        <f t="shared" si="332"/>
        <v>126.71875</v>
      </c>
      <c r="Q2940" s="8" t="str">
        <f t="shared" si="335"/>
        <v>theater</v>
      </c>
      <c r="R2940" s="8" t="str">
        <f t="shared" si="337"/>
        <v>musical</v>
      </c>
      <c r="S2940" s="14">
        <f t="shared" si="333"/>
        <v>42004.703865740739</v>
      </c>
      <c r="T2940" s="14">
        <f t="shared" si="33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31"/>
        <v>1.0287500000000001</v>
      </c>
      <c r="P2941" s="9">
        <f t="shared" si="332"/>
        <v>329.2</v>
      </c>
      <c r="Q2941" s="8" t="str">
        <f t="shared" si="335"/>
        <v>theater</v>
      </c>
      <c r="R2941" s="8" t="str">
        <f t="shared" si="337"/>
        <v>musical</v>
      </c>
      <c r="S2941" s="14">
        <f t="shared" si="333"/>
        <v>41845.809166666666</v>
      </c>
      <c r="T2941" s="14">
        <f t="shared" si="33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31"/>
        <v>1.0724</v>
      </c>
      <c r="P2942" s="9">
        <f t="shared" si="332"/>
        <v>81.242424242424249</v>
      </c>
      <c r="Q2942" s="8" t="str">
        <f t="shared" si="335"/>
        <v>theater</v>
      </c>
      <c r="R2942" s="8" t="str">
        <f t="shared" si="337"/>
        <v>musical</v>
      </c>
      <c r="S2942" s="14">
        <f t="shared" si="333"/>
        <v>41982.773356481484</v>
      </c>
      <c r="T2942" s="14">
        <f t="shared" si="33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31"/>
        <v>4.0000000000000003E-5</v>
      </c>
      <c r="P2943" s="9">
        <f t="shared" si="332"/>
        <v>1</v>
      </c>
      <c r="Q2943" s="8" t="str">
        <f t="shared" si="335"/>
        <v>theater</v>
      </c>
      <c r="R2943" s="8" t="str">
        <f>RIGHT(N2943,6)</f>
        <v>spaces</v>
      </c>
      <c r="S2943" s="14">
        <f t="shared" si="333"/>
        <v>42034.960127314815</v>
      </c>
      <c r="T2943" s="14">
        <f t="shared" si="33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31"/>
        <v>0.20424999999999999</v>
      </c>
      <c r="P2944" s="9">
        <f t="shared" si="332"/>
        <v>202.22772277227722</v>
      </c>
      <c r="Q2944" s="8" t="str">
        <f t="shared" si="335"/>
        <v>theater</v>
      </c>
      <c r="R2944" s="8" t="str">
        <f t="shared" ref="R2944:R2962" si="338">RIGHT(N2944,6)</f>
        <v>spaces</v>
      </c>
      <c r="S2944" s="14">
        <f t="shared" si="333"/>
        <v>42334.803923611107</v>
      </c>
      <c r="T2944" s="14">
        <f t="shared" si="33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31"/>
        <v>0</v>
      </c>
      <c r="P2945" s="9">
        <f t="shared" si="332"/>
        <v>0</v>
      </c>
      <c r="Q2945" s="8" t="str">
        <f t="shared" si="335"/>
        <v>theater</v>
      </c>
      <c r="R2945" s="8" t="str">
        <f t="shared" si="338"/>
        <v>spaces</v>
      </c>
      <c r="S2945" s="14">
        <f t="shared" si="333"/>
        <v>42077.129398148143</v>
      </c>
      <c r="T2945" s="14">
        <f t="shared" si="33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31"/>
        <v>0.01</v>
      </c>
      <c r="P2946" s="9">
        <f t="shared" si="332"/>
        <v>100</v>
      </c>
      <c r="Q2946" s="8" t="str">
        <f t="shared" si="335"/>
        <v>theater</v>
      </c>
      <c r="R2946" s="8" t="str">
        <f t="shared" si="338"/>
        <v>spaces</v>
      </c>
      <c r="S2946" s="14">
        <f t="shared" si="333"/>
        <v>42132.9143287037</v>
      </c>
      <c r="T2946" s="14">
        <f t="shared" si="33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39">E2947/D2947</f>
        <v>0</v>
      </c>
      <c r="P2947" s="9">
        <f t="shared" ref="P2947:P3010" si="340">IFERROR(E2947/L2947, 0)</f>
        <v>0</v>
      </c>
      <c r="Q2947" s="8" t="str">
        <f t="shared" si="335"/>
        <v>theater</v>
      </c>
      <c r="R2947" s="8" t="str">
        <f t="shared" si="338"/>
        <v>spaces</v>
      </c>
      <c r="S2947" s="14">
        <f t="shared" ref="S2947:S3010" si="341">(((J2947/60)/60)/24)+DATE(1970,1,1)</f>
        <v>42118.139583333337</v>
      </c>
      <c r="T2947" s="14">
        <f t="shared" ref="T2947:T3010" si="34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39"/>
        <v>1E-3</v>
      </c>
      <c r="P2948" s="9">
        <f t="shared" si="340"/>
        <v>1</v>
      </c>
      <c r="Q2948" s="8" t="str">
        <f t="shared" si="335"/>
        <v>theater</v>
      </c>
      <c r="R2948" s="8" t="str">
        <f t="shared" si="338"/>
        <v>spaces</v>
      </c>
      <c r="S2948" s="14">
        <f t="shared" si="341"/>
        <v>42567.531157407408</v>
      </c>
      <c r="T2948" s="14">
        <f t="shared" si="34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39"/>
        <v>4.2880000000000001E-2</v>
      </c>
      <c r="P2949" s="9">
        <f t="shared" si="340"/>
        <v>82.461538461538467</v>
      </c>
      <c r="Q2949" s="8" t="str">
        <f t="shared" si="335"/>
        <v>theater</v>
      </c>
      <c r="R2949" s="8" t="str">
        <f t="shared" si="338"/>
        <v>spaces</v>
      </c>
      <c r="S2949" s="14">
        <f t="shared" si="341"/>
        <v>42649.562118055561</v>
      </c>
      <c r="T2949" s="14">
        <f t="shared" si="34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39"/>
        <v>4.8000000000000001E-5</v>
      </c>
      <c r="P2950" s="9">
        <f t="shared" si="340"/>
        <v>2.6666666666666665</v>
      </c>
      <c r="Q2950" s="8" t="str">
        <f t="shared" si="335"/>
        <v>theater</v>
      </c>
      <c r="R2950" s="8" t="str">
        <f t="shared" si="338"/>
        <v>spaces</v>
      </c>
      <c r="S2950" s="14">
        <f t="shared" si="341"/>
        <v>42097.649224537032</v>
      </c>
      <c r="T2950" s="14">
        <f t="shared" si="34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39"/>
        <v>2.5000000000000001E-2</v>
      </c>
      <c r="P2951" s="9">
        <f t="shared" si="340"/>
        <v>12.5</v>
      </c>
      <c r="Q2951" s="8" t="str">
        <f t="shared" si="335"/>
        <v>theater</v>
      </c>
      <c r="R2951" s="8" t="str">
        <f t="shared" si="338"/>
        <v>spaces</v>
      </c>
      <c r="S2951" s="14">
        <f t="shared" si="341"/>
        <v>42297.823113425926</v>
      </c>
      <c r="T2951" s="14">
        <f t="shared" si="34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39"/>
        <v>0</v>
      </c>
      <c r="P2952" s="9">
        <f t="shared" si="340"/>
        <v>0</v>
      </c>
      <c r="Q2952" s="8" t="str">
        <f t="shared" si="335"/>
        <v>theater</v>
      </c>
      <c r="R2952" s="8" t="str">
        <f t="shared" si="338"/>
        <v>spaces</v>
      </c>
      <c r="S2952" s="14">
        <f t="shared" si="341"/>
        <v>42362.36518518519</v>
      </c>
      <c r="T2952" s="14">
        <f t="shared" si="34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39"/>
        <v>2.1919999999999999E-2</v>
      </c>
      <c r="P2953" s="9">
        <f t="shared" si="340"/>
        <v>18.896551724137932</v>
      </c>
      <c r="Q2953" s="8" t="str">
        <f t="shared" si="335"/>
        <v>theater</v>
      </c>
      <c r="R2953" s="8" t="str">
        <f t="shared" si="338"/>
        <v>spaces</v>
      </c>
      <c r="S2953" s="14">
        <f t="shared" si="341"/>
        <v>41872.802928240737</v>
      </c>
      <c r="T2953" s="14">
        <f t="shared" si="34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39"/>
        <v>8.0250000000000002E-2</v>
      </c>
      <c r="P2954" s="9">
        <f t="shared" si="340"/>
        <v>200.625</v>
      </c>
      <c r="Q2954" s="8" t="str">
        <f t="shared" si="335"/>
        <v>theater</v>
      </c>
      <c r="R2954" s="8" t="str">
        <f t="shared" si="338"/>
        <v>spaces</v>
      </c>
      <c r="S2954" s="14">
        <f t="shared" si="341"/>
        <v>42628.690266203703</v>
      </c>
      <c r="T2954" s="14">
        <f t="shared" si="34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39"/>
        <v>1.5125E-3</v>
      </c>
      <c r="P2955" s="9">
        <f t="shared" si="340"/>
        <v>201.66666666666666</v>
      </c>
      <c r="Q2955" s="8" t="str">
        <f t="shared" si="335"/>
        <v>theater</v>
      </c>
      <c r="R2955" s="8" t="str">
        <f t="shared" si="338"/>
        <v>spaces</v>
      </c>
      <c r="S2955" s="14">
        <f t="shared" si="341"/>
        <v>42255.791909722218</v>
      </c>
      <c r="T2955" s="14">
        <f t="shared" si="34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39"/>
        <v>0</v>
      </c>
      <c r="P2956" s="9">
        <f t="shared" si="340"/>
        <v>0</v>
      </c>
      <c r="Q2956" s="8" t="str">
        <f t="shared" si="335"/>
        <v>theater</v>
      </c>
      <c r="R2956" s="8" t="str">
        <f t="shared" si="338"/>
        <v>spaces</v>
      </c>
      <c r="S2956" s="14">
        <f t="shared" si="341"/>
        <v>42790.583368055552</v>
      </c>
      <c r="T2956" s="14">
        <f t="shared" si="34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39"/>
        <v>0.59583333333333333</v>
      </c>
      <c r="P2957" s="9">
        <f t="shared" si="340"/>
        <v>65</v>
      </c>
      <c r="Q2957" s="8" t="str">
        <f t="shared" si="335"/>
        <v>theater</v>
      </c>
      <c r="R2957" s="8" t="str">
        <f t="shared" si="338"/>
        <v>spaces</v>
      </c>
      <c r="S2957" s="14">
        <f t="shared" si="341"/>
        <v>42141.741307870368</v>
      </c>
      <c r="T2957" s="14">
        <f t="shared" si="34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39"/>
        <v>0.16734177215189874</v>
      </c>
      <c r="P2958" s="9">
        <f t="shared" si="340"/>
        <v>66.099999999999994</v>
      </c>
      <c r="Q2958" s="8" t="str">
        <f t="shared" si="335"/>
        <v>theater</v>
      </c>
      <c r="R2958" s="8" t="str">
        <f t="shared" si="338"/>
        <v>spaces</v>
      </c>
      <c r="S2958" s="14">
        <f t="shared" si="341"/>
        <v>42464.958912037036</v>
      </c>
      <c r="T2958" s="14">
        <f t="shared" si="34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39"/>
        <v>1.8666666666666668E-2</v>
      </c>
      <c r="P2959" s="9">
        <f t="shared" si="340"/>
        <v>93.333333333333329</v>
      </c>
      <c r="Q2959" s="8" t="str">
        <f t="shared" si="335"/>
        <v>theater</v>
      </c>
      <c r="R2959" s="8" t="str">
        <f t="shared" si="338"/>
        <v>spaces</v>
      </c>
      <c r="S2959" s="14">
        <f t="shared" si="341"/>
        <v>42031.011249999996</v>
      </c>
      <c r="T2959" s="14">
        <f t="shared" si="34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39"/>
        <v>0</v>
      </c>
      <c r="P2960" s="9">
        <f t="shared" si="340"/>
        <v>0</v>
      </c>
      <c r="Q2960" s="8" t="str">
        <f t="shared" si="335"/>
        <v>theater</v>
      </c>
      <c r="R2960" s="8" t="str">
        <f t="shared" si="338"/>
        <v>spaces</v>
      </c>
      <c r="S2960" s="14">
        <f t="shared" si="341"/>
        <v>42438.779131944444</v>
      </c>
      <c r="T2960" s="14">
        <f t="shared" si="34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39"/>
        <v>0</v>
      </c>
      <c r="P2961" s="9">
        <f t="shared" si="340"/>
        <v>0</v>
      </c>
      <c r="Q2961" s="8" t="str">
        <f t="shared" si="335"/>
        <v>theater</v>
      </c>
      <c r="R2961" s="8" t="str">
        <f t="shared" si="338"/>
        <v>spaces</v>
      </c>
      <c r="S2961" s="14">
        <f t="shared" si="341"/>
        <v>42498.008391203708</v>
      </c>
      <c r="T2961" s="14">
        <f t="shared" si="34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39"/>
        <v>0</v>
      </c>
      <c r="P2962" s="9">
        <f t="shared" si="340"/>
        <v>0</v>
      </c>
      <c r="Q2962" s="8" t="str">
        <f t="shared" si="335"/>
        <v>theater</v>
      </c>
      <c r="R2962" s="8" t="str">
        <f t="shared" si="338"/>
        <v>spaces</v>
      </c>
      <c r="S2962" s="14">
        <f t="shared" si="341"/>
        <v>41863.757210648146</v>
      </c>
      <c r="T2962" s="14">
        <f t="shared" si="34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39"/>
        <v>1.0962000000000001</v>
      </c>
      <c r="P2963" s="9">
        <f t="shared" si="340"/>
        <v>50.75</v>
      </c>
      <c r="Q2963" s="8" t="str">
        <f t="shared" si="335"/>
        <v>theater</v>
      </c>
      <c r="R2963" s="8" t="str">
        <f>RIGHT(N2963,5)</f>
        <v>plays</v>
      </c>
      <c r="S2963" s="14">
        <f t="shared" si="341"/>
        <v>42061.212488425925</v>
      </c>
      <c r="T2963" s="14">
        <f t="shared" si="34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39"/>
        <v>1.218</v>
      </c>
      <c r="P2964" s="9">
        <f t="shared" si="340"/>
        <v>60.9</v>
      </c>
      <c r="Q2964" s="8" t="str">
        <f t="shared" si="335"/>
        <v>theater</v>
      </c>
      <c r="R2964" s="8" t="str">
        <f t="shared" ref="R2964:R2982" si="343">RIGHT(N2964,5)</f>
        <v>plays</v>
      </c>
      <c r="S2964" s="14">
        <f t="shared" si="341"/>
        <v>42036.24428240741</v>
      </c>
      <c r="T2964" s="14">
        <f t="shared" si="34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39"/>
        <v>1.0685</v>
      </c>
      <c r="P2965" s="9">
        <f t="shared" si="340"/>
        <v>109.03061224489795</v>
      </c>
      <c r="Q2965" s="8" t="str">
        <f t="shared" si="335"/>
        <v>theater</v>
      </c>
      <c r="R2965" s="8" t="str">
        <f t="shared" si="343"/>
        <v>plays</v>
      </c>
      <c r="S2965" s="14">
        <f t="shared" si="341"/>
        <v>42157.470185185186</v>
      </c>
      <c r="T2965" s="14">
        <f t="shared" si="34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39"/>
        <v>1.0071379999999999</v>
      </c>
      <c r="P2966" s="9">
        <f t="shared" si="340"/>
        <v>25.692295918367346</v>
      </c>
      <c r="Q2966" s="8" t="str">
        <f t="shared" si="335"/>
        <v>theater</v>
      </c>
      <c r="R2966" s="8" t="str">
        <f t="shared" si="343"/>
        <v>plays</v>
      </c>
      <c r="S2966" s="14">
        <f t="shared" si="341"/>
        <v>41827.909942129627</v>
      </c>
      <c r="T2966" s="14">
        <f t="shared" si="34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39"/>
        <v>1.0900000000000001</v>
      </c>
      <c r="P2967" s="9">
        <f t="shared" si="340"/>
        <v>41.92307692307692</v>
      </c>
      <c r="Q2967" s="8" t="str">
        <f t="shared" si="335"/>
        <v>theater</v>
      </c>
      <c r="R2967" s="8" t="str">
        <f t="shared" si="343"/>
        <v>plays</v>
      </c>
      <c r="S2967" s="14">
        <f t="shared" si="341"/>
        <v>42162.729548611111</v>
      </c>
      <c r="T2967" s="14">
        <f t="shared" si="34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39"/>
        <v>1.1363000000000001</v>
      </c>
      <c r="P2968" s="9">
        <f t="shared" si="340"/>
        <v>88.7734375</v>
      </c>
      <c r="Q2968" s="8" t="str">
        <f t="shared" si="335"/>
        <v>theater</v>
      </c>
      <c r="R2968" s="8" t="str">
        <f t="shared" si="343"/>
        <v>plays</v>
      </c>
      <c r="S2968" s="14">
        <f t="shared" si="341"/>
        <v>42233.738564814819</v>
      </c>
      <c r="T2968" s="14">
        <f t="shared" si="34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39"/>
        <v>1.1392</v>
      </c>
      <c r="P2969" s="9">
        <f t="shared" si="340"/>
        <v>80.225352112676063</v>
      </c>
      <c r="Q2969" s="8" t="str">
        <f t="shared" si="335"/>
        <v>theater</v>
      </c>
      <c r="R2969" s="8" t="str">
        <f t="shared" si="343"/>
        <v>plays</v>
      </c>
      <c r="S2969" s="14">
        <f t="shared" si="341"/>
        <v>42042.197824074072</v>
      </c>
      <c r="T2969" s="14">
        <f t="shared" si="34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39"/>
        <v>1.06</v>
      </c>
      <c r="P2970" s="9">
        <f t="shared" si="340"/>
        <v>78.936170212765958</v>
      </c>
      <c r="Q2970" s="8" t="str">
        <f t="shared" si="335"/>
        <v>theater</v>
      </c>
      <c r="R2970" s="8" t="str">
        <f t="shared" si="343"/>
        <v>plays</v>
      </c>
      <c r="S2970" s="14">
        <f t="shared" si="341"/>
        <v>42585.523842592593</v>
      </c>
      <c r="T2970" s="14">
        <f t="shared" si="34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39"/>
        <v>1.625</v>
      </c>
      <c r="P2971" s="9">
        <f t="shared" si="340"/>
        <v>95.588235294117652</v>
      </c>
      <c r="Q2971" s="8" t="str">
        <f t="shared" si="335"/>
        <v>theater</v>
      </c>
      <c r="R2971" s="8" t="str">
        <f t="shared" si="343"/>
        <v>plays</v>
      </c>
      <c r="S2971" s="14">
        <f t="shared" si="341"/>
        <v>42097.786493055552</v>
      </c>
      <c r="T2971" s="14">
        <f t="shared" si="34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39"/>
        <v>1.06</v>
      </c>
      <c r="P2972" s="9">
        <f t="shared" si="340"/>
        <v>69.890109890109883</v>
      </c>
      <c r="Q2972" s="8" t="str">
        <f t="shared" si="335"/>
        <v>theater</v>
      </c>
      <c r="R2972" s="8" t="str">
        <f t="shared" si="343"/>
        <v>plays</v>
      </c>
      <c r="S2972" s="14">
        <f t="shared" si="341"/>
        <v>41808.669571759259</v>
      </c>
      <c r="T2972" s="14">
        <f t="shared" si="34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39"/>
        <v>1.0015624999999999</v>
      </c>
      <c r="P2973" s="9">
        <f t="shared" si="340"/>
        <v>74.534883720930239</v>
      </c>
      <c r="Q2973" s="8" t="str">
        <f t="shared" si="335"/>
        <v>theater</v>
      </c>
      <c r="R2973" s="8" t="str">
        <f t="shared" si="343"/>
        <v>plays</v>
      </c>
      <c r="S2973" s="14">
        <f t="shared" si="341"/>
        <v>41852.658310185187</v>
      </c>
      <c r="T2973" s="14">
        <f t="shared" si="34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39"/>
        <v>1.0535000000000001</v>
      </c>
      <c r="P2974" s="9">
        <f t="shared" si="340"/>
        <v>123.94117647058823</v>
      </c>
      <c r="Q2974" s="8" t="str">
        <f t="shared" si="335"/>
        <v>theater</v>
      </c>
      <c r="R2974" s="8" t="str">
        <f t="shared" si="343"/>
        <v>plays</v>
      </c>
      <c r="S2974" s="14">
        <f t="shared" si="341"/>
        <v>42694.110185185185</v>
      </c>
      <c r="T2974" s="14">
        <f t="shared" si="34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39"/>
        <v>1.748</v>
      </c>
      <c r="P2975" s="9">
        <f t="shared" si="340"/>
        <v>264.84848484848487</v>
      </c>
      <c r="Q2975" s="8" t="str">
        <f t="shared" si="335"/>
        <v>theater</v>
      </c>
      <c r="R2975" s="8" t="str">
        <f t="shared" si="343"/>
        <v>plays</v>
      </c>
      <c r="S2975" s="14">
        <f t="shared" si="341"/>
        <v>42341.818379629629</v>
      </c>
      <c r="T2975" s="14">
        <f t="shared" si="34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39"/>
        <v>1.02</v>
      </c>
      <c r="P2976" s="9">
        <f t="shared" si="340"/>
        <v>58.620689655172413</v>
      </c>
      <c r="Q2976" s="8" t="str">
        <f t="shared" ref="Q2976:Q3039" si="344">LEFT(N2976,7)</f>
        <v>theater</v>
      </c>
      <c r="R2976" s="8" t="str">
        <f t="shared" si="343"/>
        <v>plays</v>
      </c>
      <c r="S2976" s="14">
        <f t="shared" si="341"/>
        <v>41880.061006944445</v>
      </c>
      <c r="T2976" s="14">
        <f t="shared" si="34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39"/>
        <v>1.00125</v>
      </c>
      <c r="P2977" s="9">
        <f t="shared" si="340"/>
        <v>70.884955752212392</v>
      </c>
      <c r="Q2977" s="8" t="str">
        <f t="shared" si="344"/>
        <v>theater</v>
      </c>
      <c r="R2977" s="8" t="str">
        <f t="shared" si="343"/>
        <v>plays</v>
      </c>
      <c r="S2977" s="14">
        <f t="shared" si="341"/>
        <v>41941.683865740742</v>
      </c>
      <c r="T2977" s="14">
        <f t="shared" si="34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39"/>
        <v>1.7142857142857142</v>
      </c>
      <c r="P2978" s="9">
        <f t="shared" si="340"/>
        <v>8.5714285714285712</v>
      </c>
      <c r="Q2978" s="8" t="str">
        <f t="shared" si="344"/>
        <v>theater</v>
      </c>
      <c r="R2978" s="8" t="str">
        <f t="shared" si="343"/>
        <v>plays</v>
      </c>
      <c r="S2978" s="14">
        <f t="shared" si="341"/>
        <v>42425.730671296296</v>
      </c>
      <c r="T2978" s="14">
        <f t="shared" si="34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39"/>
        <v>1.1356666666666666</v>
      </c>
      <c r="P2979" s="9">
        <f t="shared" si="340"/>
        <v>113.56666666666666</v>
      </c>
      <c r="Q2979" s="8" t="str">
        <f t="shared" si="344"/>
        <v>theater</v>
      </c>
      <c r="R2979" s="8" t="str">
        <f t="shared" si="343"/>
        <v>plays</v>
      </c>
      <c r="S2979" s="14">
        <f t="shared" si="341"/>
        <v>42026.88118055556</v>
      </c>
      <c r="T2979" s="14">
        <f t="shared" si="34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39"/>
        <v>1.2946666666666666</v>
      </c>
      <c r="P2980" s="9">
        <f t="shared" si="340"/>
        <v>60.6875</v>
      </c>
      <c r="Q2980" s="8" t="str">
        <f t="shared" si="344"/>
        <v>theater</v>
      </c>
      <c r="R2980" s="8" t="str">
        <f t="shared" si="343"/>
        <v>plays</v>
      </c>
      <c r="S2980" s="14">
        <f t="shared" si="341"/>
        <v>41922.640590277777</v>
      </c>
      <c r="T2980" s="14">
        <f t="shared" si="34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39"/>
        <v>1.014</v>
      </c>
      <c r="P2981" s="9">
        <f t="shared" si="340"/>
        <v>110.21739130434783</v>
      </c>
      <c r="Q2981" s="8" t="str">
        <f t="shared" si="344"/>
        <v>theater</v>
      </c>
      <c r="R2981" s="8" t="str">
        <f t="shared" si="343"/>
        <v>plays</v>
      </c>
      <c r="S2981" s="14">
        <f t="shared" si="341"/>
        <v>41993.824340277773</v>
      </c>
      <c r="T2981" s="14">
        <f t="shared" si="34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39"/>
        <v>1.0916666666666666</v>
      </c>
      <c r="P2982" s="9">
        <f t="shared" si="340"/>
        <v>136.45833333333334</v>
      </c>
      <c r="Q2982" s="8" t="str">
        <f t="shared" si="344"/>
        <v>theater</v>
      </c>
      <c r="R2982" s="8" t="str">
        <f t="shared" si="343"/>
        <v>plays</v>
      </c>
      <c r="S2982" s="14">
        <f t="shared" si="341"/>
        <v>42219.915856481486</v>
      </c>
      <c r="T2982" s="14">
        <f t="shared" si="34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39"/>
        <v>1.28925</v>
      </c>
      <c r="P2983" s="9">
        <f t="shared" si="340"/>
        <v>53.164948453608247</v>
      </c>
      <c r="Q2983" s="8" t="str">
        <f t="shared" si="344"/>
        <v>theater</v>
      </c>
      <c r="R2983" s="8" t="str">
        <f>RIGHT(N2983,6)</f>
        <v>spaces</v>
      </c>
      <c r="S2983" s="14">
        <f t="shared" si="341"/>
        <v>42225.559675925921</v>
      </c>
      <c r="T2983" s="14">
        <f t="shared" si="34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39"/>
        <v>1.0206</v>
      </c>
      <c r="P2984" s="9">
        <f t="shared" si="340"/>
        <v>86.491525423728817</v>
      </c>
      <c r="Q2984" s="8" t="str">
        <f t="shared" si="344"/>
        <v>theater</v>
      </c>
      <c r="R2984" s="8" t="str">
        <f t="shared" ref="R2984:R3047" si="345">RIGHT(N2984,6)</f>
        <v>spaces</v>
      </c>
      <c r="S2984" s="14">
        <f t="shared" si="341"/>
        <v>42381.686840277776</v>
      </c>
      <c r="T2984" s="14">
        <f t="shared" si="34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39"/>
        <v>1.465395775862069</v>
      </c>
      <c r="P2985" s="9">
        <f t="shared" si="340"/>
        <v>155.23827397260274</v>
      </c>
      <c r="Q2985" s="8" t="str">
        <f t="shared" si="344"/>
        <v>theater</v>
      </c>
      <c r="R2985" s="8" t="str">
        <f t="shared" si="345"/>
        <v>spaces</v>
      </c>
      <c r="S2985" s="14">
        <f t="shared" si="341"/>
        <v>41894.632361111115</v>
      </c>
      <c r="T2985" s="14">
        <f t="shared" si="34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39"/>
        <v>1.00352</v>
      </c>
      <c r="P2986" s="9">
        <f t="shared" si="340"/>
        <v>115.08256880733946</v>
      </c>
      <c r="Q2986" s="8" t="str">
        <f t="shared" si="344"/>
        <v>theater</v>
      </c>
      <c r="R2986" s="8" t="str">
        <f t="shared" si="345"/>
        <v>spaces</v>
      </c>
      <c r="S2986" s="14">
        <f t="shared" si="341"/>
        <v>42576.278715277775</v>
      </c>
      <c r="T2986" s="14">
        <f t="shared" si="34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39"/>
        <v>1.2164999999999999</v>
      </c>
      <c r="P2987" s="9">
        <f t="shared" si="340"/>
        <v>109.5945945945946</v>
      </c>
      <c r="Q2987" s="8" t="str">
        <f t="shared" si="344"/>
        <v>theater</v>
      </c>
      <c r="R2987" s="8" t="str">
        <f t="shared" si="345"/>
        <v>spaces</v>
      </c>
      <c r="S2987" s="14">
        <f t="shared" si="341"/>
        <v>42654.973703703698</v>
      </c>
      <c r="T2987" s="14">
        <f t="shared" si="34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39"/>
        <v>1.0549999999999999</v>
      </c>
      <c r="P2988" s="9">
        <f t="shared" si="340"/>
        <v>45.214285714285715</v>
      </c>
      <c r="Q2988" s="8" t="str">
        <f t="shared" si="344"/>
        <v>theater</v>
      </c>
      <c r="R2988" s="8" t="str">
        <f t="shared" si="345"/>
        <v>spaces</v>
      </c>
      <c r="S2988" s="14">
        <f t="shared" si="341"/>
        <v>42431.500069444446</v>
      </c>
      <c r="T2988" s="14">
        <f t="shared" si="34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39"/>
        <v>1.1040080000000001</v>
      </c>
      <c r="P2989" s="9">
        <f t="shared" si="340"/>
        <v>104.15169811320754</v>
      </c>
      <c r="Q2989" s="8" t="str">
        <f t="shared" si="344"/>
        <v>theater</v>
      </c>
      <c r="R2989" s="8" t="str">
        <f t="shared" si="345"/>
        <v>spaces</v>
      </c>
      <c r="S2989" s="14">
        <f t="shared" si="341"/>
        <v>42627.307303240741</v>
      </c>
      <c r="T2989" s="14">
        <f t="shared" si="34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39"/>
        <v>1</v>
      </c>
      <c r="P2990" s="9">
        <f t="shared" si="340"/>
        <v>35.714285714285715</v>
      </c>
      <c r="Q2990" s="8" t="str">
        <f t="shared" si="344"/>
        <v>theater</v>
      </c>
      <c r="R2990" s="8" t="str">
        <f t="shared" si="345"/>
        <v>spaces</v>
      </c>
      <c r="S2990" s="14">
        <f t="shared" si="341"/>
        <v>42511.362048611118</v>
      </c>
      <c r="T2990" s="14">
        <f t="shared" si="34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39"/>
        <v>1.76535</v>
      </c>
      <c r="P2991" s="9">
        <f t="shared" si="340"/>
        <v>96.997252747252745</v>
      </c>
      <c r="Q2991" s="8" t="str">
        <f t="shared" si="344"/>
        <v>theater</v>
      </c>
      <c r="R2991" s="8" t="str">
        <f t="shared" si="345"/>
        <v>spaces</v>
      </c>
      <c r="S2991" s="14">
        <f t="shared" si="341"/>
        <v>42337.02039351852</v>
      </c>
      <c r="T2991" s="14">
        <f t="shared" si="34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39"/>
        <v>1</v>
      </c>
      <c r="P2992" s="9">
        <f t="shared" si="340"/>
        <v>370.37037037037038</v>
      </c>
      <c r="Q2992" s="8" t="str">
        <f t="shared" si="344"/>
        <v>theater</v>
      </c>
      <c r="R2992" s="8" t="str">
        <f t="shared" si="345"/>
        <v>spaces</v>
      </c>
      <c r="S2992" s="14">
        <f t="shared" si="341"/>
        <v>42341.57430555555</v>
      </c>
      <c r="T2992" s="14">
        <f t="shared" si="34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39"/>
        <v>1.0329411764705883</v>
      </c>
      <c r="P2993" s="9">
        <f t="shared" si="340"/>
        <v>94.408602150537632</v>
      </c>
      <c r="Q2993" s="8" t="str">
        <f t="shared" si="344"/>
        <v>theater</v>
      </c>
      <c r="R2993" s="8" t="str">
        <f t="shared" si="345"/>
        <v>spaces</v>
      </c>
      <c r="S2993" s="14">
        <f t="shared" si="341"/>
        <v>42740.837152777778</v>
      </c>
      <c r="T2993" s="14">
        <f t="shared" si="34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39"/>
        <v>1.0449999999999999</v>
      </c>
      <c r="P2994" s="9">
        <f t="shared" si="340"/>
        <v>48.984375</v>
      </c>
      <c r="Q2994" s="8" t="str">
        <f t="shared" si="344"/>
        <v>theater</v>
      </c>
      <c r="R2994" s="8" t="str">
        <f t="shared" si="345"/>
        <v>spaces</v>
      </c>
      <c r="S2994" s="14">
        <f t="shared" si="341"/>
        <v>42622.767476851848</v>
      </c>
      <c r="T2994" s="14">
        <f t="shared" si="34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39"/>
        <v>1.0029999999999999</v>
      </c>
      <c r="P2995" s="9">
        <f t="shared" si="340"/>
        <v>45.590909090909093</v>
      </c>
      <c r="Q2995" s="8" t="str">
        <f t="shared" si="344"/>
        <v>theater</v>
      </c>
      <c r="R2995" s="8" t="str">
        <f t="shared" si="345"/>
        <v>spaces</v>
      </c>
      <c r="S2995" s="14">
        <f t="shared" si="341"/>
        <v>42390.838738425926</v>
      </c>
      <c r="T2995" s="14">
        <f t="shared" si="34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39"/>
        <v>4.577466666666667</v>
      </c>
      <c r="P2996" s="9">
        <f t="shared" si="340"/>
        <v>23.275254237288134</v>
      </c>
      <c r="Q2996" s="8" t="str">
        <f t="shared" si="344"/>
        <v>theater</v>
      </c>
      <c r="R2996" s="8" t="str">
        <f t="shared" si="345"/>
        <v>spaces</v>
      </c>
      <c r="S2996" s="14">
        <f t="shared" si="341"/>
        <v>41885.478842592594</v>
      </c>
      <c r="T2996" s="14">
        <f t="shared" si="34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39"/>
        <v>1.0496000000000001</v>
      </c>
      <c r="P2997" s="9">
        <f t="shared" si="340"/>
        <v>63.2289156626506</v>
      </c>
      <c r="Q2997" s="8" t="str">
        <f t="shared" si="344"/>
        <v>theater</v>
      </c>
      <c r="R2997" s="8" t="str">
        <f t="shared" si="345"/>
        <v>spaces</v>
      </c>
      <c r="S2997" s="14">
        <f t="shared" si="341"/>
        <v>42724.665173611109</v>
      </c>
      <c r="T2997" s="14">
        <f t="shared" si="34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39"/>
        <v>1.7194285714285715</v>
      </c>
      <c r="P2998" s="9">
        <f t="shared" si="340"/>
        <v>153.5204081632653</v>
      </c>
      <c r="Q2998" s="8" t="str">
        <f t="shared" si="344"/>
        <v>theater</v>
      </c>
      <c r="R2998" s="8" t="str">
        <f t="shared" si="345"/>
        <v>spaces</v>
      </c>
      <c r="S2998" s="14">
        <f t="shared" si="341"/>
        <v>42090.912500000006</v>
      </c>
      <c r="T2998" s="14">
        <f t="shared" si="34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39"/>
        <v>1.0373000000000001</v>
      </c>
      <c r="P2999" s="9">
        <f t="shared" si="340"/>
        <v>90.2</v>
      </c>
      <c r="Q2999" s="8" t="str">
        <f t="shared" si="344"/>
        <v>theater</v>
      </c>
      <c r="R2999" s="8" t="str">
        <f t="shared" si="345"/>
        <v>spaces</v>
      </c>
      <c r="S2999" s="14">
        <f t="shared" si="341"/>
        <v>42775.733715277776</v>
      </c>
      <c r="T2999" s="14">
        <f t="shared" si="34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39"/>
        <v>1.0302899999999999</v>
      </c>
      <c r="P3000" s="9">
        <f t="shared" si="340"/>
        <v>118.97113163972287</v>
      </c>
      <c r="Q3000" s="8" t="str">
        <f t="shared" si="344"/>
        <v>theater</v>
      </c>
      <c r="R3000" s="8" t="str">
        <f t="shared" si="345"/>
        <v>spaces</v>
      </c>
      <c r="S3000" s="14">
        <f t="shared" si="341"/>
        <v>41778.193622685183</v>
      </c>
      <c r="T3000" s="14">
        <f t="shared" si="34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39"/>
        <v>1.1888888888888889</v>
      </c>
      <c r="P3001" s="9">
        <f t="shared" si="340"/>
        <v>80.25</v>
      </c>
      <c r="Q3001" s="8" t="str">
        <f t="shared" si="344"/>
        <v>theater</v>
      </c>
      <c r="R3001" s="8" t="str">
        <f t="shared" si="345"/>
        <v>spaces</v>
      </c>
      <c r="S3001" s="14">
        <f t="shared" si="341"/>
        <v>42780.740277777775</v>
      </c>
      <c r="T3001" s="14">
        <f t="shared" si="34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39"/>
        <v>1</v>
      </c>
      <c r="P3002" s="9">
        <f t="shared" si="340"/>
        <v>62.5</v>
      </c>
      <c r="Q3002" s="8" t="str">
        <f t="shared" si="344"/>
        <v>theater</v>
      </c>
      <c r="R3002" s="8" t="str">
        <f t="shared" si="345"/>
        <v>spaces</v>
      </c>
      <c r="S3002" s="14">
        <f t="shared" si="341"/>
        <v>42752.827199074076</v>
      </c>
      <c r="T3002" s="14">
        <f t="shared" si="34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39"/>
        <v>3.1869988910451896</v>
      </c>
      <c r="P3003" s="9">
        <f t="shared" si="340"/>
        <v>131.37719999999999</v>
      </c>
      <c r="Q3003" s="8" t="str">
        <f t="shared" si="344"/>
        <v>theater</v>
      </c>
      <c r="R3003" s="8" t="str">
        <f t="shared" si="345"/>
        <v>spaces</v>
      </c>
      <c r="S3003" s="14">
        <f t="shared" si="341"/>
        <v>42534.895625000005</v>
      </c>
      <c r="T3003" s="14">
        <f t="shared" si="34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39"/>
        <v>1.0850614285714286</v>
      </c>
      <c r="P3004" s="9">
        <f t="shared" si="340"/>
        <v>73.032980769230775</v>
      </c>
      <c r="Q3004" s="8" t="str">
        <f t="shared" si="344"/>
        <v>theater</v>
      </c>
      <c r="R3004" s="8" t="str">
        <f t="shared" si="345"/>
        <v>spaces</v>
      </c>
      <c r="S3004" s="14">
        <f t="shared" si="341"/>
        <v>41239.83625</v>
      </c>
      <c r="T3004" s="14">
        <f t="shared" si="34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39"/>
        <v>1.0116666666666667</v>
      </c>
      <c r="P3005" s="9">
        <f t="shared" si="340"/>
        <v>178.52941176470588</v>
      </c>
      <c r="Q3005" s="8" t="str">
        <f t="shared" si="344"/>
        <v>theater</v>
      </c>
      <c r="R3005" s="8" t="str">
        <f t="shared" si="345"/>
        <v>spaces</v>
      </c>
      <c r="S3005" s="14">
        <f t="shared" si="341"/>
        <v>42398.849259259259</v>
      </c>
      <c r="T3005" s="14">
        <f t="shared" si="34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39"/>
        <v>1.12815</v>
      </c>
      <c r="P3006" s="9">
        <f t="shared" si="340"/>
        <v>162.90974729241879</v>
      </c>
      <c r="Q3006" s="8" t="str">
        <f t="shared" si="344"/>
        <v>theater</v>
      </c>
      <c r="R3006" s="8" t="str">
        <f t="shared" si="345"/>
        <v>spaces</v>
      </c>
      <c r="S3006" s="14">
        <f t="shared" si="341"/>
        <v>41928.881064814814</v>
      </c>
      <c r="T3006" s="14">
        <f t="shared" si="34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39"/>
        <v>1.2049622641509434</v>
      </c>
      <c r="P3007" s="9">
        <f t="shared" si="340"/>
        <v>108.24237288135593</v>
      </c>
      <c r="Q3007" s="8" t="str">
        <f t="shared" si="344"/>
        <v>theater</v>
      </c>
      <c r="R3007" s="8" t="str">
        <f t="shared" si="345"/>
        <v>spaces</v>
      </c>
      <c r="S3007" s="14">
        <f t="shared" si="341"/>
        <v>41888.674826388888</v>
      </c>
      <c r="T3007" s="14">
        <f t="shared" si="34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39"/>
        <v>1.0774999999999999</v>
      </c>
      <c r="P3008" s="9">
        <f t="shared" si="340"/>
        <v>88.865979381443296</v>
      </c>
      <c r="Q3008" s="8" t="str">
        <f t="shared" si="344"/>
        <v>theater</v>
      </c>
      <c r="R3008" s="8" t="str">
        <f t="shared" si="345"/>
        <v>spaces</v>
      </c>
      <c r="S3008" s="14">
        <f t="shared" si="341"/>
        <v>41957.756840277783</v>
      </c>
      <c r="T3008" s="14">
        <f t="shared" si="34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39"/>
        <v>1.8</v>
      </c>
      <c r="P3009" s="9">
        <f t="shared" si="340"/>
        <v>54</v>
      </c>
      <c r="Q3009" s="8" t="str">
        <f t="shared" si="344"/>
        <v>theater</v>
      </c>
      <c r="R3009" s="8" t="str">
        <f t="shared" si="345"/>
        <v>spaces</v>
      </c>
      <c r="S3009" s="14">
        <f t="shared" si="341"/>
        <v>42098.216238425928</v>
      </c>
      <c r="T3009" s="14">
        <f t="shared" si="34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39"/>
        <v>1.0116666666666667</v>
      </c>
      <c r="P3010" s="9">
        <f t="shared" si="340"/>
        <v>116.73076923076923</v>
      </c>
      <c r="Q3010" s="8" t="str">
        <f t="shared" si="344"/>
        <v>theater</v>
      </c>
      <c r="R3010" s="8" t="str">
        <f t="shared" si="345"/>
        <v>spaces</v>
      </c>
      <c r="S3010" s="14">
        <f t="shared" si="341"/>
        <v>42360.212025462963</v>
      </c>
      <c r="T3010" s="14">
        <f t="shared" si="34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46">E3011/D3011</f>
        <v>1.19756</v>
      </c>
      <c r="P3011" s="9">
        <f t="shared" ref="P3011:P3074" si="347">IFERROR(E3011/L3011, 0)</f>
        <v>233.8984375</v>
      </c>
      <c r="Q3011" s="8" t="str">
        <f t="shared" si="344"/>
        <v>theater</v>
      </c>
      <c r="R3011" s="8" t="str">
        <f t="shared" si="345"/>
        <v>spaces</v>
      </c>
      <c r="S3011" s="14">
        <f t="shared" ref="S3011:S3074" si="348">(((J3011/60)/60)/24)+DATE(1970,1,1)</f>
        <v>41939.569907407407</v>
      </c>
      <c r="T3011" s="14">
        <f t="shared" ref="T3011:T3074" si="34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46"/>
        <v>1.58</v>
      </c>
      <c r="P3012" s="9">
        <f t="shared" si="347"/>
        <v>158</v>
      </c>
      <c r="Q3012" s="8" t="str">
        <f t="shared" si="344"/>
        <v>theater</v>
      </c>
      <c r="R3012" s="8" t="str">
        <f t="shared" si="345"/>
        <v>spaces</v>
      </c>
      <c r="S3012" s="14">
        <f t="shared" si="348"/>
        <v>41996.832395833335</v>
      </c>
      <c r="T3012" s="14">
        <f t="shared" si="34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46"/>
        <v>1.2366666666666666</v>
      </c>
      <c r="P3013" s="9">
        <f t="shared" si="347"/>
        <v>14.84</v>
      </c>
      <c r="Q3013" s="8" t="str">
        <f t="shared" si="344"/>
        <v>theater</v>
      </c>
      <c r="R3013" s="8" t="str">
        <f t="shared" si="345"/>
        <v>spaces</v>
      </c>
      <c r="S3013" s="14">
        <f t="shared" si="348"/>
        <v>42334.468935185185</v>
      </c>
      <c r="T3013" s="14">
        <f t="shared" si="34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46"/>
        <v>1.1712499999999999</v>
      </c>
      <c r="P3014" s="9">
        <f t="shared" si="347"/>
        <v>85.181818181818187</v>
      </c>
      <c r="Q3014" s="8" t="str">
        <f t="shared" si="344"/>
        <v>theater</v>
      </c>
      <c r="R3014" s="8" t="str">
        <f t="shared" si="345"/>
        <v>spaces</v>
      </c>
      <c r="S3014" s="14">
        <f t="shared" si="348"/>
        <v>42024.702893518523</v>
      </c>
      <c r="T3014" s="14">
        <f t="shared" si="34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46"/>
        <v>1.5696000000000001</v>
      </c>
      <c r="P3015" s="9">
        <f t="shared" si="347"/>
        <v>146.69158878504672</v>
      </c>
      <c r="Q3015" s="8" t="str">
        <f t="shared" si="344"/>
        <v>theater</v>
      </c>
      <c r="R3015" s="8" t="str">
        <f t="shared" si="345"/>
        <v>spaces</v>
      </c>
      <c r="S3015" s="14">
        <f t="shared" si="348"/>
        <v>42146.836215277777</v>
      </c>
      <c r="T3015" s="14">
        <f t="shared" si="34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46"/>
        <v>1.13104</v>
      </c>
      <c r="P3016" s="9">
        <f t="shared" si="347"/>
        <v>50.764811490125673</v>
      </c>
      <c r="Q3016" s="8" t="str">
        <f t="shared" si="344"/>
        <v>theater</v>
      </c>
      <c r="R3016" s="8" t="str">
        <f t="shared" si="345"/>
        <v>spaces</v>
      </c>
      <c r="S3016" s="14">
        <f t="shared" si="348"/>
        <v>41920.123611111114</v>
      </c>
      <c r="T3016" s="14">
        <f t="shared" si="34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46"/>
        <v>1.0317647058823529</v>
      </c>
      <c r="P3017" s="9">
        <f t="shared" si="347"/>
        <v>87.7</v>
      </c>
      <c r="Q3017" s="8" t="str">
        <f t="shared" si="344"/>
        <v>theater</v>
      </c>
      <c r="R3017" s="8" t="str">
        <f t="shared" si="345"/>
        <v>spaces</v>
      </c>
      <c r="S3017" s="14">
        <f t="shared" si="348"/>
        <v>41785.72729166667</v>
      </c>
      <c r="T3017" s="14">
        <f t="shared" si="34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46"/>
        <v>1.0261176470588236</v>
      </c>
      <c r="P3018" s="9">
        <f t="shared" si="347"/>
        <v>242.27777777777777</v>
      </c>
      <c r="Q3018" s="8" t="str">
        <f t="shared" si="344"/>
        <v>theater</v>
      </c>
      <c r="R3018" s="8" t="str">
        <f t="shared" si="345"/>
        <v>spaces</v>
      </c>
      <c r="S3018" s="14">
        <f t="shared" si="348"/>
        <v>41778.548055555555</v>
      </c>
      <c r="T3018" s="14">
        <f t="shared" si="34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46"/>
        <v>1.0584090909090909</v>
      </c>
      <c r="P3019" s="9">
        <f t="shared" si="347"/>
        <v>146.44654088050314</v>
      </c>
      <c r="Q3019" s="8" t="str">
        <f t="shared" si="344"/>
        <v>theater</v>
      </c>
      <c r="R3019" s="8" t="str">
        <f t="shared" si="345"/>
        <v>spaces</v>
      </c>
      <c r="S3019" s="14">
        <f t="shared" si="348"/>
        <v>41841.850034722222</v>
      </c>
      <c r="T3019" s="14">
        <f t="shared" si="34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46"/>
        <v>1.0071428571428571</v>
      </c>
      <c r="P3020" s="9">
        <f t="shared" si="347"/>
        <v>103.17073170731707</v>
      </c>
      <c r="Q3020" s="8" t="str">
        <f t="shared" si="344"/>
        <v>theater</v>
      </c>
      <c r="R3020" s="8" t="str">
        <f t="shared" si="345"/>
        <v>spaces</v>
      </c>
      <c r="S3020" s="14">
        <f t="shared" si="348"/>
        <v>42163.29833333334</v>
      </c>
      <c r="T3020" s="14">
        <f t="shared" si="34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46"/>
        <v>1.2123333333333333</v>
      </c>
      <c r="P3021" s="9">
        <f t="shared" si="347"/>
        <v>80.464601769911511</v>
      </c>
      <c r="Q3021" s="8" t="str">
        <f t="shared" si="344"/>
        <v>theater</v>
      </c>
      <c r="R3021" s="8" t="str">
        <f t="shared" si="345"/>
        <v>spaces</v>
      </c>
      <c r="S3021" s="14">
        <f t="shared" si="348"/>
        <v>41758.833564814813</v>
      </c>
      <c r="T3021" s="14">
        <f t="shared" si="34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46"/>
        <v>1.0057142857142858</v>
      </c>
      <c r="P3022" s="9">
        <f t="shared" si="347"/>
        <v>234.66666666666666</v>
      </c>
      <c r="Q3022" s="8" t="str">
        <f t="shared" si="344"/>
        <v>theater</v>
      </c>
      <c r="R3022" s="8" t="str">
        <f t="shared" si="345"/>
        <v>spaces</v>
      </c>
      <c r="S3022" s="14">
        <f t="shared" si="348"/>
        <v>42170.846446759257</v>
      </c>
      <c r="T3022" s="14">
        <f t="shared" si="34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46"/>
        <v>1.1602222222222223</v>
      </c>
      <c r="P3023" s="9">
        <f t="shared" si="347"/>
        <v>50.689320388349515</v>
      </c>
      <c r="Q3023" s="8" t="str">
        <f t="shared" si="344"/>
        <v>theater</v>
      </c>
      <c r="R3023" s="8" t="str">
        <f t="shared" si="345"/>
        <v>spaces</v>
      </c>
      <c r="S3023" s="14">
        <f t="shared" si="348"/>
        <v>42660.618854166663</v>
      </c>
      <c r="T3023" s="14">
        <f t="shared" si="34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46"/>
        <v>1.0087999999999999</v>
      </c>
      <c r="P3024" s="9">
        <f t="shared" si="347"/>
        <v>162.70967741935485</v>
      </c>
      <c r="Q3024" s="8" t="str">
        <f t="shared" si="344"/>
        <v>theater</v>
      </c>
      <c r="R3024" s="8" t="str">
        <f t="shared" si="345"/>
        <v>spaces</v>
      </c>
      <c r="S3024" s="14">
        <f t="shared" si="348"/>
        <v>42564.95380787037</v>
      </c>
      <c r="T3024" s="14">
        <f t="shared" si="34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46"/>
        <v>1.03</v>
      </c>
      <c r="P3025" s="9">
        <f t="shared" si="347"/>
        <v>120.16666666666667</v>
      </c>
      <c r="Q3025" s="8" t="str">
        <f t="shared" si="344"/>
        <v>theater</v>
      </c>
      <c r="R3025" s="8" t="str">
        <f t="shared" si="345"/>
        <v>spaces</v>
      </c>
      <c r="S3025" s="14">
        <f t="shared" si="348"/>
        <v>42121.675763888896</v>
      </c>
      <c r="T3025" s="14">
        <f t="shared" si="34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46"/>
        <v>2.4641999999999999</v>
      </c>
      <c r="P3026" s="9">
        <f t="shared" si="347"/>
        <v>67.697802197802204</v>
      </c>
      <c r="Q3026" s="8" t="str">
        <f t="shared" si="344"/>
        <v>theater</v>
      </c>
      <c r="R3026" s="8" t="str">
        <f t="shared" si="345"/>
        <v>spaces</v>
      </c>
      <c r="S3026" s="14">
        <f t="shared" si="348"/>
        <v>41158.993923611109</v>
      </c>
      <c r="T3026" s="14">
        <f t="shared" si="34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46"/>
        <v>3.0219999999999998</v>
      </c>
      <c r="P3027" s="9">
        <f t="shared" si="347"/>
        <v>52.103448275862071</v>
      </c>
      <c r="Q3027" s="8" t="str">
        <f t="shared" si="344"/>
        <v>theater</v>
      </c>
      <c r="R3027" s="8" t="str">
        <f t="shared" si="345"/>
        <v>spaces</v>
      </c>
      <c r="S3027" s="14">
        <f t="shared" si="348"/>
        <v>41761.509409722225</v>
      </c>
      <c r="T3027" s="14">
        <f t="shared" si="34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46"/>
        <v>1.4333333333333333</v>
      </c>
      <c r="P3028" s="9">
        <f t="shared" si="347"/>
        <v>51.6</v>
      </c>
      <c r="Q3028" s="8" t="str">
        <f t="shared" si="344"/>
        <v>theater</v>
      </c>
      <c r="R3028" s="8" t="str">
        <f t="shared" si="345"/>
        <v>spaces</v>
      </c>
      <c r="S3028" s="14">
        <f t="shared" si="348"/>
        <v>42783.459398148145</v>
      </c>
      <c r="T3028" s="14">
        <f t="shared" si="34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46"/>
        <v>1.3144</v>
      </c>
      <c r="P3029" s="9">
        <f t="shared" si="347"/>
        <v>164.3</v>
      </c>
      <c r="Q3029" s="8" t="str">
        <f t="shared" si="344"/>
        <v>theater</v>
      </c>
      <c r="R3029" s="8" t="str">
        <f t="shared" si="345"/>
        <v>spaces</v>
      </c>
      <c r="S3029" s="14">
        <f t="shared" si="348"/>
        <v>42053.704293981486</v>
      </c>
      <c r="T3029" s="14">
        <f t="shared" si="34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46"/>
        <v>1.6801999999999999</v>
      </c>
      <c r="P3030" s="9">
        <f t="shared" si="347"/>
        <v>84.858585858585855</v>
      </c>
      <c r="Q3030" s="8" t="str">
        <f t="shared" si="344"/>
        <v>theater</v>
      </c>
      <c r="R3030" s="8" t="str">
        <f t="shared" si="345"/>
        <v>spaces</v>
      </c>
      <c r="S3030" s="14">
        <f t="shared" si="348"/>
        <v>42567.264178240745</v>
      </c>
      <c r="T3030" s="14">
        <f t="shared" si="34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46"/>
        <v>1.0967666666666667</v>
      </c>
      <c r="P3031" s="9">
        <f t="shared" si="347"/>
        <v>94.548850574712645</v>
      </c>
      <c r="Q3031" s="8" t="str">
        <f t="shared" si="344"/>
        <v>theater</v>
      </c>
      <c r="R3031" s="8" t="str">
        <f t="shared" si="345"/>
        <v>spaces</v>
      </c>
      <c r="S3031" s="14">
        <f t="shared" si="348"/>
        <v>41932.708877314813</v>
      </c>
      <c r="T3031" s="14">
        <f t="shared" si="34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46"/>
        <v>1.0668571428571429</v>
      </c>
      <c r="P3032" s="9">
        <f t="shared" si="347"/>
        <v>45.536585365853661</v>
      </c>
      <c r="Q3032" s="8" t="str">
        <f t="shared" si="344"/>
        <v>theater</v>
      </c>
      <c r="R3032" s="8" t="str">
        <f t="shared" si="345"/>
        <v>spaces</v>
      </c>
      <c r="S3032" s="14">
        <f t="shared" si="348"/>
        <v>42233.747349537036</v>
      </c>
      <c r="T3032" s="14">
        <f t="shared" si="34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46"/>
        <v>1</v>
      </c>
      <c r="P3033" s="9">
        <f t="shared" si="347"/>
        <v>51.724137931034484</v>
      </c>
      <c r="Q3033" s="8" t="str">
        <f t="shared" si="344"/>
        <v>theater</v>
      </c>
      <c r="R3033" s="8" t="str">
        <f t="shared" si="345"/>
        <v>spaces</v>
      </c>
      <c r="S3033" s="14">
        <f t="shared" si="348"/>
        <v>42597.882488425923</v>
      </c>
      <c r="T3033" s="14">
        <f t="shared" si="34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46"/>
        <v>1.272</v>
      </c>
      <c r="P3034" s="9">
        <f t="shared" si="347"/>
        <v>50.88</v>
      </c>
      <c r="Q3034" s="8" t="str">
        <f t="shared" si="344"/>
        <v>theater</v>
      </c>
      <c r="R3034" s="8" t="str">
        <f t="shared" si="345"/>
        <v>spaces</v>
      </c>
      <c r="S3034" s="14">
        <f t="shared" si="348"/>
        <v>42228.044664351852</v>
      </c>
      <c r="T3034" s="14">
        <f t="shared" si="34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46"/>
        <v>1.4653333333333334</v>
      </c>
      <c r="P3035" s="9">
        <f t="shared" si="347"/>
        <v>191.13043478260869</v>
      </c>
      <c r="Q3035" s="8" t="str">
        <f t="shared" si="344"/>
        <v>theater</v>
      </c>
      <c r="R3035" s="8" t="str">
        <f t="shared" si="345"/>
        <v>spaces</v>
      </c>
      <c r="S3035" s="14">
        <f t="shared" si="348"/>
        <v>42570.110243055555</v>
      </c>
      <c r="T3035" s="14">
        <f t="shared" si="34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46"/>
        <v>1.1253599999999999</v>
      </c>
      <c r="P3036" s="9">
        <f t="shared" si="347"/>
        <v>89.314285714285717</v>
      </c>
      <c r="Q3036" s="8" t="str">
        <f t="shared" si="344"/>
        <v>theater</v>
      </c>
      <c r="R3036" s="8" t="str">
        <f t="shared" si="345"/>
        <v>spaces</v>
      </c>
      <c r="S3036" s="14">
        <f t="shared" si="348"/>
        <v>42644.535358796296</v>
      </c>
      <c r="T3036" s="14">
        <f t="shared" si="34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46"/>
        <v>1.0878684000000001</v>
      </c>
      <c r="P3037" s="9">
        <f t="shared" si="347"/>
        <v>88.588631921824103</v>
      </c>
      <c r="Q3037" s="8" t="str">
        <f t="shared" si="344"/>
        <v>theater</v>
      </c>
      <c r="R3037" s="8" t="str">
        <f t="shared" si="345"/>
        <v>spaces</v>
      </c>
      <c r="S3037" s="14">
        <f t="shared" si="348"/>
        <v>41368.560289351852</v>
      </c>
      <c r="T3037" s="14">
        <f t="shared" si="34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46"/>
        <v>1.26732</v>
      </c>
      <c r="P3038" s="9">
        <f t="shared" si="347"/>
        <v>96.300911854103347</v>
      </c>
      <c r="Q3038" s="8" t="str">
        <f t="shared" si="344"/>
        <v>theater</v>
      </c>
      <c r="R3038" s="8" t="str">
        <f t="shared" si="345"/>
        <v>spaces</v>
      </c>
      <c r="S3038" s="14">
        <f t="shared" si="348"/>
        <v>41466.785231481481</v>
      </c>
      <c r="T3038" s="14">
        <f t="shared" si="34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46"/>
        <v>2.1320000000000001</v>
      </c>
      <c r="P3039" s="9">
        <f t="shared" si="347"/>
        <v>33.3125</v>
      </c>
      <c r="Q3039" s="8" t="str">
        <f t="shared" si="344"/>
        <v>theater</v>
      </c>
      <c r="R3039" s="8" t="str">
        <f t="shared" si="345"/>
        <v>spaces</v>
      </c>
      <c r="S3039" s="14">
        <f t="shared" si="348"/>
        <v>40378.893206018518</v>
      </c>
      <c r="T3039" s="14">
        <f t="shared" si="34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46"/>
        <v>1.0049999999999999</v>
      </c>
      <c r="P3040" s="9">
        <f t="shared" si="347"/>
        <v>37.222222222222221</v>
      </c>
      <c r="Q3040" s="8" t="str">
        <f t="shared" ref="Q3040:Q3103" si="350">LEFT(N3040,7)</f>
        <v>theater</v>
      </c>
      <c r="R3040" s="8" t="str">
        <f t="shared" si="345"/>
        <v>spaces</v>
      </c>
      <c r="S3040" s="14">
        <f t="shared" si="348"/>
        <v>42373.252280092594</v>
      </c>
      <c r="T3040" s="14">
        <f t="shared" si="34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46"/>
        <v>1.0871389999999999</v>
      </c>
      <c r="P3041" s="9">
        <f t="shared" si="347"/>
        <v>92.130423728813554</v>
      </c>
      <c r="Q3041" s="8" t="str">
        <f t="shared" si="350"/>
        <v>theater</v>
      </c>
      <c r="R3041" s="8" t="str">
        <f t="shared" si="345"/>
        <v>spaces</v>
      </c>
      <c r="S3041" s="14">
        <f t="shared" si="348"/>
        <v>41610.794421296298</v>
      </c>
      <c r="T3041" s="14">
        <f t="shared" si="34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46"/>
        <v>1.075</v>
      </c>
      <c r="P3042" s="9">
        <f t="shared" si="347"/>
        <v>76.785714285714292</v>
      </c>
      <c r="Q3042" s="8" t="str">
        <f t="shared" si="350"/>
        <v>theater</v>
      </c>
      <c r="R3042" s="8" t="str">
        <f t="shared" si="345"/>
        <v>spaces</v>
      </c>
      <c r="S3042" s="14">
        <f t="shared" si="348"/>
        <v>42177.791909722218</v>
      </c>
      <c r="T3042" s="14">
        <f t="shared" si="34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46"/>
        <v>1.1048192771084338</v>
      </c>
      <c r="P3043" s="9">
        <f t="shared" si="347"/>
        <v>96.526315789473685</v>
      </c>
      <c r="Q3043" s="8" t="str">
        <f t="shared" si="350"/>
        <v>theater</v>
      </c>
      <c r="R3043" s="8" t="str">
        <f t="shared" si="345"/>
        <v>spaces</v>
      </c>
      <c r="S3043" s="14">
        <f t="shared" si="348"/>
        <v>42359.868611111116</v>
      </c>
      <c r="T3043" s="14">
        <f t="shared" si="34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46"/>
        <v>1.28</v>
      </c>
      <c r="P3044" s="9">
        <f t="shared" si="347"/>
        <v>51.891891891891895</v>
      </c>
      <c r="Q3044" s="8" t="str">
        <f t="shared" si="350"/>
        <v>theater</v>
      </c>
      <c r="R3044" s="8" t="str">
        <f t="shared" si="345"/>
        <v>spaces</v>
      </c>
      <c r="S3044" s="14">
        <f t="shared" si="348"/>
        <v>42253.688043981485</v>
      </c>
      <c r="T3044" s="14">
        <f t="shared" si="34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46"/>
        <v>1.1000666666666667</v>
      </c>
      <c r="P3045" s="9">
        <f t="shared" si="347"/>
        <v>128.9140625</v>
      </c>
      <c r="Q3045" s="8" t="str">
        <f t="shared" si="350"/>
        <v>theater</v>
      </c>
      <c r="R3045" s="8" t="str">
        <f t="shared" si="345"/>
        <v>spaces</v>
      </c>
      <c r="S3045" s="14">
        <f t="shared" si="348"/>
        <v>42083.070590277777</v>
      </c>
      <c r="T3045" s="14">
        <f t="shared" si="34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46"/>
        <v>1.0934166666666667</v>
      </c>
      <c r="P3046" s="9">
        <f t="shared" si="347"/>
        <v>84.108974358974365</v>
      </c>
      <c r="Q3046" s="8" t="str">
        <f t="shared" si="350"/>
        <v>theater</v>
      </c>
      <c r="R3046" s="8" t="str">
        <f t="shared" si="345"/>
        <v>spaces</v>
      </c>
      <c r="S3046" s="14">
        <f t="shared" si="348"/>
        <v>42387.7268287037</v>
      </c>
      <c r="T3046" s="14">
        <f t="shared" si="34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46"/>
        <v>1.3270650000000002</v>
      </c>
      <c r="P3047" s="9">
        <f t="shared" si="347"/>
        <v>82.941562500000003</v>
      </c>
      <c r="Q3047" s="8" t="str">
        <f t="shared" si="350"/>
        <v>theater</v>
      </c>
      <c r="R3047" s="8" t="str">
        <f t="shared" si="345"/>
        <v>spaces</v>
      </c>
      <c r="S3047" s="14">
        <f t="shared" si="348"/>
        <v>41843.155729166669</v>
      </c>
      <c r="T3047" s="14">
        <f t="shared" si="34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46"/>
        <v>1.9084810126582279</v>
      </c>
      <c r="P3048" s="9">
        <f t="shared" si="347"/>
        <v>259.94827586206895</v>
      </c>
      <c r="Q3048" s="8" t="str">
        <f t="shared" si="350"/>
        <v>theater</v>
      </c>
      <c r="R3048" s="8" t="str">
        <f t="shared" ref="R3048:R3111" si="351">RIGHT(N3048,6)</f>
        <v>spaces</v>
      </c>
      <c r="S3048" s="14">
        <f t="shared" si="348"/>
        <v>41862.803078703706</v>
      </c>
      <c r="T3048" s="14">
        <f t="shared" si="34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46"/>
        <v>1.49</v>
      </c>
      <c r="P3049" s="9">
        <f t="shared" si="347"/>
        <v>37.25</v>
      </c>
      <c r="Q3049" s="8" t="str">
        <f t="shared" si="350"/>
        <v>theater</v>
      </c>
      <c r="R3049" s="8" t="str">
        <f t="shared" si="351"/>
        <v>spaces</v>
      </c>
      <c r="S3049" s="14">
        <f t="shared" si="348"/>
        <v>42443.989050925928</v>
      </c>
      <c r="T3049" s="14">
        <f t="shared" si="34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46"/>
        <v>1.6639999999999999</v>
      </c>
      <c r="P3050" s="9">
        <f t="shared" si="347"/>
        <v>177.02127659574469</v>
      </c>
      <c r="Q3050" s="8" t="str">
        <f t="shared" si="350"/>
        <v>theater</v>
      </c>
      <c r="R3050" s="8" t="str">
        <f t="shared" si="351"/>
        <v>spaces</v>
      </c>
      <c r="S3050" s="14">
        <f t="shared" si="348"/>
        <v>41975.901180555549</v>
      </c>
      <c r="T3050" s="14">
        <f t="shared" si="34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46"/>
        <v>1.0666666666666667</v>
      </c>
      <c r="P3051" s="9">
        <f t="shared" si="347"/>
        <v>74.074074074074076</v>
      </c>
      <c r="Q3051" s="8" t="str">
        <f t="shared" si="350"/>
        <v>theater</v>
      </c>
      <c r="R3051" s="8" t="str">
        <f t="shared" si="351"/>
        <v>spaces</v>
      </c>
      <c r="S3051" s="14">
        <f t="shared" si="348"/>
        <v>42139.014525462961</v>
      </c>
      <c r="T3051" s="14">
        <f t="shared" si="34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46"/>
        <v>1.06</v>
      </c>
      <c r="P3052" s="9">
        <f t="shared" si="347"/>
        <v>70.666666666666671</v>
      </c>
      <c r="Q3052" s="8" t="str">
        <f t="shared" si="350"/>
        <v>theater</v>
      </c>
      <c r="R3052" s="8" t="str">
        <f t="shared" si="351"/>
        <v>spaces</v>
      </c>
      <c r="S3052" s="14">
        <f t="shared" si="348"/>
        <v>42465.16851851852</v>
      </c>
      <c r="T3052" s="14">
        <f t="shared" si="34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46"/>
        <v>0.23628571428571429</v>
      </c>
      <c r="P3053" s="9">
        <f t="shared" si="347"/>
        <v>23.62857142857143</v>
      </c>
      <c r="Q3053" s="8" t="str">
        <f t="shared" si="350"/>
        <v>theater</v>
      </c>
      <c r="R3053" s="8" t="str">
        <f t="shared" si="351"/>
        <v>spaces</v>
      </c>
      <c r="S3053" s="14">
        <f t="shared" si="348"/>
        <v>42744.416030092587</v>
      </c>
      <c r="T3053" s="14">
        <f t="shared" si="34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46"/>
        <v>1.5E-3</v>
      </c>
      <c r="P3054" s="9">
        <f t="shared" si="347"/>
        <v>37.5</v>
      </c>
      <c r="Q3054" s="8" t="str">
        <f t="shared" si="350"/>
        <v>theater</v>
      </c>
      <c r="R3054" s="8" t="str">
        <f t="shared" si="351"/>
        <v>spaces</v>
      </c>
      <c r="S3054" s="14">
        <f t="shared" si="348"/>
        <v>42122.670069444444</v>
      </c>
      <c r="T3054" s="14">
        <f t="shared" si="34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46"/>
        <v>4.0000000000000001E-3</v>
      </c>
      <c r="P3055" s="9">
        <f t="shared" si="347"/>
        <v>13.333333333333334</v>
      </c>
      <c r="Q3055" s="8" t="str">
        <f t="shared" si="350"/>
        <v>theater</v>
      </c>
      <c r="R3055" s="8" t="str">
        <f t="shared" si="351"/>
        <v>spaces</v>
      </c>
      <c r="S3055" s="14">
        <f t="shared" si="348"/>
        <v>41862.761724537035</v>
      </c>
      <c r="T3055" s="14">
        <f t="shared" si="34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46"/>
        <v>0</v>
      </c>
      <c r="P3056" s="9">
        <f t="shared" si="347"/>
        <v>0</v>
      </c>
      <c r="Q3056" s="8" t="str">
        <f t="shared" si="350"/>
        <v>theater</v>
      </c>
      <c r="R3056" s="8" t="str">
        <f t="shared" si="351"/>
        <v>spaces</v>
      </c>
      <c r="S3056" s="14">
        <f t="shared" si="348"/>
        <v>42027.832800925928</v>
      </c>
      <c r="T3056" s="14">
        <f t="shared" si="34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46"/>
        <v>5.0000000000000002E-5</v>
      </c>
      <c r="P3057" s="9">
        <f t="shared" si="347"/>
        <v>1</v>
      </c>
      <c r="Q3057" s="8" t="str">
        <f t="shared" si="350"/>
        <v>theater</v>
      </c>
      <c r="R3057" s="8" t="str">
        <f t="shared" si="351"/>
        <v>spaces</v>
      </c>
      <c r="S3057" s="14">
        <f t="shared" si="348"/>
        <v>41953.95821759259</v>
      </c>
      <c r="T3057" s="14">
        <f t="shared" si="34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46"/>
        <v>0</v>
      </c>
      <c r="P3058" s="9">
        <f t="shared" si="347"/>
        <v>0</v>
      </c>
      <c r="Q3058" s="8" t="str">
        <f t="shared" si="350"/>
        <v>theater</v>
      </c>
      <c r="R3058" s="8" t="str">
        <f t="shared" si="351"/>
        <v>spaces</v>
      </c>
      <c r="S3058" s="14">
        <f t="shared" si="348"/>
        <v>41851.636388888888</v>
      </c>
      <c r="T3058" s="14">
        <f t="shared" si="34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46"/>
        <v>0</v>
      </c>
      <c r="P3059" s="9">
        <f t="shared" si="347"/>
        <v>0</v>
      </c>
      <c r="Q3059" s="8" t="str">
        <f t="shared" si="350"/>
        <v>theater</v>
      </c>
      <c r="R3059" s="8" t="str">
        <f t="shared" si="351"/>
        <v>spaces</v>
      </c>
      <c r="S3059" s="14">
        <f t="shared" si="348"/>
        <v>42433.650590277779</v>
      </c>
      <c r="T3059" s="14">
        <f t="shared" si="34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46"/>
        <v>1.6666666666666666E-4</v>
      </c>
      <c r="P3060" s="9">
        <f t="shared" si="347"/>
        <v>1</v>
      </c>
      <c r="Q3060" s="8" t="str">
        <f t="shared" si="350"/>
        <v>theater</v>
      </c>
      <c r="R3060" s="8" t="str">
        <f t="shared" si="351"/>
        <v>spaces</v>
      </c>
      <c r="S3060" s="14">
        <f t="shared" si="348"/>
        <v>42460.374305555553</v>
      </c>
      <c r="T3060" s="14">
        <f t="shared" si="34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46"/>
        <v>3.0066666666666665E-2</v>
      </c>
      <c r="P3061" s="9">
        <f t="shared" si="347"/>
        <v>41</v>
      </c>
      <c r="Q3061" s="8" t="str">
        <f t="shared" si="350"/>
        <v>theater</v>
      </c>
      <c r="R3061" s="8" t="str">
        <f t="shared" si="351"/>
        <v>spaces</v>
      </c>
      <c r="S3061" s="14">
        <f t="shared" si="348"/>
        <v>41829.935717592591</v>
      </c>
      <c r="T3061" s="14">
        <f t="shared" si="34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46"/>
        <v>1.5227272727272728E-3</v>
      </c>
      <c r="P3062" s="9">
        <f t="shared" si="347"/>
        <v>55.833333333333336</v>
      </c>
      <c r="Q3062" s="8" t="str">
        <f t="shared" si="350"/>
        <v>theater</v>
      </c>
      <c r="R3062" s="8" t="str">
        <f t="shared" si="351"/>
        <v>spaces</v>
      </c>
      <c r="S3062" s="14">
        <f t="shared" si="348"/>
        <v>42245.274699074071</v>
      </c>
      <c r="T3062" s="14">
        <f t="shared" si="34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46"/>
        <v>0</v>
      </c>
      <c r="P3063" s="9">
        <f t="shared" si="347"/>
        <v>0</v>
      </c>
      <c r="Q3063" s="8" t="str">
        <f t="shared" si="350"/>
        <v>theater</v>
      </c>
      <c r="R3063" s="8" t="str">
        <f t="shared" si="351"/>
        <v>spaces</v>
      </c>
      <c r="S3063" s="14">
        <f t="shared" si="348"/>
        <v>41834.784120370372</v>
      </c>
      <c r="T3063" s="14">
        <f t="shared" si="34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46"/>
        <v>0.66839999999999999</v>
      </c>
      <c r="P3064" s="9">
        <f t="shared" si="347"/>
        <v>99.761194029850742</v>
      </c>
      <c r="Q3064" s="8" t="str">
        <f t="shared" si="350"/>
        <v>theater</v>
      </c>
      <c r="R3064" s="8" t="str">
        <f t="shared" si="351"/>
        <v>spaces</v>
      </c>
      <c r="S3064" s="14">
        <f t="shared" si="348"/>
        <v>42248.535787037035</v>
      </c>
      <c r="T3064" s="14">
        <f t="shared" si="34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46"/>
        <v>0.19566666666666666</v>
      </c>
      <c r="P3065" s="9">
        <f t="shared" si="347"/>
        <v>25.521739130434781</v>
      </c>
      <c r="Q3065" s="8" t="str">
        <f t="shared" si="350"/>
        <v>theater</v>
      </c>
      <c r="R3065" s="8" t="str">
        <f t="shared" si="351"/>
        <v>spaces</v>
      </c>
      <c r="S3065" s="14">
        <f t="shared" si="348"/>
        <v>42630.922893518517</v>
      </c>
      <c r="T3065" s="14">
        <f t="shared" si="34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46"/>
        <v>0.11294666666666667</v>
      </c>
      <c r="P3066" s="9">
        <f t="shared" si="347"/>
        <v>117.65277777777777</v>
      </c>
      <c r="Q3066" s="8" t="str">
        <f t="shared" si="350"/>
        <v>theater</v>
      </c>
      <c r="R3066" s="8" t="str">
        <f t="shared" si="351"/>
        <v>spaces</v>
      </c>
      <c r="S3066" s="14">
        <f t="shared" si="348"/>
        <v>42299.130162037036</v>
      </c>
      <c r="T3066" s="14">
        <f t="shared" si="34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46"/>
        <v>4.0000000000000002E-4</v>
      </c>
      <c r="P3067" s="9">
        <f t="shared" si="347"/>
        <v>5</v>
      </c>
      <c r="Q3067" s="8" t="str">
        <f t="shared" si="350"/>
        <v>theater</v>
      </c>
      <c r="R3067" s="8" t="str">
        <f t="shared" si="351"/>
        <v>spaces</v>
      </c>
      <c r="S3067" s="14">
        <f t="shared" si="348"/>
        <v>41825.055231481485</v>
      </c>
      <c r="T3067" s="14">
        <f t="shared" si="34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46"/>
        <v>0.11985714285714286</v>
      </c>
      <c r="P3068" s="9">
        <f t="shared" si="347"/>
        <v>2796.6666666666665</v>
      </c>
      <c r="Q3068" s="8" t="str">
        <f t="shared" si="350"/>
        <v>theater</v>
      </c>
      <c r="R3068" s="8" t="str">
        <f t="shared" si="351"/>
        <v>spaces</v>
      </c>
      <c r="S3068" s="14">
        <f t="shared" si="348"/>
        <v>42531.228437500002</v>
      </c>
      <c r="T3068" s="14">
        <f t="shared" si="34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46"/>
        <v>2.5000000000000001E-2</v>
      </c>
      <c r="P3069" s="9">
        <f t="shared" si="347"/>
        <v>200</v>
      </c>
      <c r="Q3069" s="8" t="str">
        <f t="shared" si="350"/>
        <v>theater</v>
      </c>
      <c r="R3069" s="8" t="str">
        <f t="shared" si="351"/>
        <v>spaces</v>
      </c>
      <c r="S3069" s="14">
        <f t="shared" si="348"/>
        <v>42226.938414351855</v>
      </c>
      <c r="T3069" s="14">
        <f t="shared" si="34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46"/>
        <v>6.9999999999999999E-4</v>
      </c>
      <c r="P3070" s="9">
        <f t="shared" si="347"/>
        <v>87.5</v>
      </c>
      <c r="Q3070" s="8" t="str">
        <f t="shared" si="350"/>
        <v>theater</v>
      </c>
      <c r="R3070" s="8" t="str">
        <f t="shared" si="351"/>
        <v>spaces</v>
      </c>
      <c r="S3070" s="14">
        <f t="shared" si="348"/>
        <v>42263.691574074073</v>
      </c>
      <c r="T3070" s="14">
        <f t="shared" si="34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46"/>
        <v>0.14099999999999999</v>
      </c>
      <c r="P3071" s="9">
        <f t="shared" si="347"/>
        <v>20.142857142857142</v>
      </c>
      <c r="Q3071" s="8" t="str">
        <f t="shared" si="350"/>
        <v>theater</v>
      </c>
      <c r="R3071" s="8" t="str">
        <f t="shared" si="351"/>
        <v>spaces</v>
      </c>
      <c r="S3071" s="14">
        <f t="shared" si="348"/>
        <v>41957.833726851852</v>
      </c>
      <c r="T3071" s="14">
        <f t="shared" si="34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46"/>
        <v>3.3399999999999999E-2</v>
      </c>
      <c r="P3072" s="9">
        <f t="shared" si="347"/>
        <v>20.875</v>
      </c>
      <c r="Q3072" s="8" t="str">
        <f t="shared" si="350"/>
        <v>theater</v>
      </c>
      <c r="R3072" s="8" t="str">
        <f t="shared" si="351"/>
        <v>spaces</v>
      </c>
      <c r="S3072" s="14">
        <f t="shared" si="348"/>
        <v>42690.733437499999</v>
      </c>
      <c r="T3072" s="14">
        <f t="shared" si="34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46"/>
        <v>0.59775</v>
      </c>
      <c r="P3073" s="9">
        <f t="shared" si="347"/>
        <v>61.307692307692307</v>
      </c>
      <c r="Q3073" s="8" t="str">
        <f t="shared" si="350"/>
        <v>theater</v>
      </c>
      <c r="R3073" s="8" t="str">
        <f t="shared" si="351"/>
        <v>spaces</v>
      </c>
      <c r="S3073" s="14">
        <f t="shared" si="348"/>
        <v>42097.732418981483</v>
      </c>
      <c r="T3073" s="14">
        <f t="shared" si="34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46"/>
        <v>1.6666666666666666E-4</v>
      </c>
      <c r="P3074" s="9">
        <f t="shared" si="347"/>
        <v>1</v>
      </c>
      <c r="Q3074" s="8" t="str">
        <f t="shared" si="350"/>
        <v>theater</v>
      </c>
      <c r="R3074" s="8" t="str">
        <f t="shared" si="351"/>
        <v>spaces</v>
      </c>
      <c r="S3074" s="14">
        <f t="shared" si="348"/>
        <v>42658.690532407403</v>
      </c>
      <c r="T3074" s="14">
        <f t="shared" si="34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52">E3075/D3075</f>
        <v>2.3035714285714285E-4</v>
      </c>
      <c r="P3075" s="9">
        <f t="shared" ref="P3075:P3138" si="353">IFERROR(E3075/L3075, 0)</f>
        <v>92.142857142857139</v>
      </c>
      <c r="Q3075" s="8" t="str">
        <f t="shared" si="350"/>
        <v>theater</v>
      </c>
      <c r="R3075" s="8" t="str">
        <f t="shared" si="351"/>
        <v>spaces</v>
      </c>
      <c r="S3075" s="14">
        <f t="shared" ref="S3075:S3138" si="354">(((J3075/60)/60)/24)+DATE(1970,1,1)</f>
        <v>42111.684027777781</v>
      </c>
      <c r="T3075" s="14">
        <f t="shared" ref="T3075:T3138" si="35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52"/>
        <v>8.8000000000000003E-4</v>
      </c>
      <c r="P3076" s="9">
        <f t="shared" si="353"/>
        <v>7.333333333333333</v>
      </c>
      <c r="Q3076" s="8" t="str">
        <f t="shared" si="350"/>
        <v>theater</v>
      </c>
      <c r="R3076" s="8" t="str">
        <f t="shared" si="351"/>
        <v>spaces</v>
      </c>
      <c r="S3076" s="14">
        <f t="shared" si="354"/>
        <v>42409.571284722217</v>
      </c>
      <c r="T3076" s="14">
        <f t="shared" si="35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52"/>
        <v>8.6400000000000005E-2</v>
      </c>
      <c r="P3077" s="9">
        <f t="shared" si="353"/>
        <v>64.8</v>
      </c>
      <c r="Q3077" s="8" t="str">
        <f t="shared" si="350"/>
        <v>theater</v>
      </c>
      <c r="R3077" s="8" t="str">
        <f t="shared" si="351"/>
        <v>spaces</v>
      </c>
      <c r="S3077" s="14">
        <f t="shared" si="354"/>
        <v>42551.102314814809</v>
      </c>
      <c r="T3077" s="14">
        <f t="shared" si="35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52"/>
        <v>0.15060000000000001</v>
      </c>
      <c r="P3078" s="9">
        <f t="shared" si="353"/>
        <v>30.12</v>
      </c>
      <c r="Q3078" s="8" t="str">
        <f t="shared" si="350"/>
        <v>theater</v>
      </c>
      <c r="R3078" s="8" t="str">
        <f t="shared" si="351"/>
        <v>spaces</v>
      </c>
      <c r="S3078" s="14">
        <f t="shared" si="354"/>
        <v>42226.651886574073</v>
      </c>
      <c r="T3078" s="14">
        <f t="shared" si="35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52"/>
        <v>4.7727272727272731E-3</v>
      </c>
      <c r="P3079" s="9">
        <f t="shared" si="353"/>
        <v>52.5</v>
      </c>
      <c r="Q3079" s="8" t="str">
        <f t="shared" si="350"/>
        <v>theater</v>
      </c>
      <c r="R3079" s="8" t="str">
        <f t="shared" si="351"/>
        <v>spaces</v>
      </c>
      <c r="S3079" s="14">
        <f t="shared" si="354"/>
        <v>42766.956921296296</v>
      </c>
      <c r="T3079" s="14">
        <f t="shared" si="35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52"/>
        <v>1.1833333333333333E-3</v>
      </c>
      <c r="P3080" s="9">
        <f t="shared" si="353"/>
        <v>23.666666666666668</v>
      </c>
      <c r="Q3080" s="8" t="str">
        <f t="shared" si="350"/>
        <v>theater</v>
      </c>
      <c r="R3080" s="8" t="str">
        <f t="shared" si="351"/>
        <v>spaces</v>
      </c>
      <c r="S3080" s="14">
        <f t="shared" si="354"/>
        <v>42031.138831018514</v>
      </c>
      <c r="T3080" s="14">
        <f t="shared" si="35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52"/>
        <v>8.4173998587352451E-3</v>
      </c>
      <c r="P3081" s="9">
        <f t="shared" si="353"/>
        <v>415.77777777777777</v>
      </c>
      <c r="Q3081" s="8" t="str">
        <f t="shared" si="350"/>
        <v>theater</v>
      </c>
      <c r="R3081" s="8" t="str">
        <f t="shared" si="351"/>
        <v>spaces</v>
      </c>
      <c r="S3081" s="14">
        <f t="shared" si="354"/>
        <v>42055.713368055556</v>
      </c>
      <c r="T3081" s="14">
        <f t="shared" si="35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52"/>
        <v>1.8799999999999999E-4</v>
      </c>
      <c r="P3082" s="9">
        <f t="shared" si="353"/>
        <v>53.714285714285715</v>
      </c>
      <c r="Q3082" s="8" t="str">
        <f t="shared" si="350"/>
        <v>theater</v>
      </c>
      <c r="R3082" s="8" t="str">
        <f t="shared" si="351"/>
        <v>spaces</v>
      </c>
      <c r="S3082" s="14">
        <f t="shared" si="354"/>
        <v>41940.028287037036</v>
      </c>
      <c r="T3082" s="14">
        <f t="shared" si="35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52"/>
        <v>2.1029999999999998E-3</v>
      </c>
      <c r="P3083" s="9">
        <f t="shared" si="353"/>
        <v>420.6</v>
      </c>
      <c r="Q3083" s="8" t="str">
        <f t="shared" si="350"/>
        <v>theater</v>
      </c>
      <c r="R3083" s="8" t="str">
        <f t="shared" si="351"/>
        <v>spaces</v>
      </c>
      <c r="S3083" s="14">
        <f t="shared" si="354"/>
        <v>42237.181608796294</v>
      </c>
      <c r="T3083" s="14">
        <f t="shared" si="35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52"/>
        <v>0</v>
      </c>
      <c r="P3084" s="9">
        <f t="shared" si="353"/>
        <v>0</v>
      </c>
      <c r="Q3084" s="8" t="str">
        <f t="shared" si="350"/>
        <v>theater</v>
      </c>
      <c r="R3084" s="8" t="str">
        <f t="shared" si="351"/>
        <v>spaces</v>
      </c>
      <c r="S3084" s="14">
        <f t="shared" si="354"/>
        <v>42293.922986111109</v>
      </c>
      <c r="T3084" s="14">
        <f t="shared" si="35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52"/>
        <v>2.8E-3</v>
      </c>
      <c r="P3085" s="9">
        <f t="shared" si="353"/>
        <v>18.666666666666668</v>
      </c>
      <c r="Q3085" s="8" t="str">
        <f t="shared" si="350"/>
        <v>theater</v>
      </c>
      <c r="R3085" s="8" t="str">
        <f t="shared" si="351"/>
        <v>spaces</v>
      </c>
      <c r="S3085" s="14">
        <f t="shared" si="354"/>
        <v>41853.563402777778</v>
      </c>
      <c r="T3085" s="14">
        <f t="shared" si="35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52"/>
        <v>0.11579206701157921</v>
      </c>
      <c r="P3086" s="9">
        <f t="shared" si="353"/>
        <v>78.333333333333329</v>
      </c>
      <c r="Q3086" s="8" t="str">
        <f t="shared" si="350"/>
        <v>theater</v>
      </c>
      <c r="R3086" s="8" t="str">
        <f t="shared" si="351"/>
        <v>spaces</v>
      </c>
      <c r="S3086" s="14">
        <f t="shared" si="354"/>
        <v>42100.723738425921</v>
      </c>
      <c r="T3086" s="14">
        <f t="shared" si="35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52"/>
        <v>2.4400000000000002E-2</v>
      </c>
      <c r="P3087" s="9">
        <f t="shared" si="353"/>
        <v>67.777777777777771</v>
      </c>
      <c r="Q3087" s="8" t="str">
        <f t="shared" si="350"/>
        <v>theater</v>
      </c>
      <c r="R3087" s="8" t="str">
        <f t="shared" si="351"/>
        <v>spaces</v>
      </c>
      <c r="S3087" s="14">
        <f t="shared" si="354"/>
        <v>42246.883784722217</v>
      </c>
      <c r="T3087" s="14">
        <f t="shared" si="35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52"/>
        <v>2.5000000000000001E-3</v>
      </c>
      <c r="P3088" s="9">
        <f t="shared" si="353"/>
        <v>16.666666666666668</v>
      </c>
      <c r="Q3088" s="8" t="str">
        <f t="shared" si="350"/>
        <v>theater</v>
      </c>
      <c r="R3088" s="8" t="str">
        <f t="shared" si="351"/>
        <v>spaces</v>
      </c>
      <c r="S3088" s="14">
        <f t="shared" si="354"/>
        <v>42173.67082175926</v>
      </c>
      <c r="T3088" s="14">
        <f t="shared" si="35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52"/>
        <v>6.2500000000000003E-3</v>
      </c>
      <c r="P3089" s="9">
        <f t="shared" si="353"/>
        <v>62.5</v>
      </c>
      <c r="Q3089" s="8" t="str">
        <f t="shared" si="350"/>
        <v>theater</v>
      </c>
      <c r="R3089" s="8" t="str">
        <f t="shared" si="351"/>
        <v>spaces</v>
      </c>
      <c r="S3089" s="14">
        <f t="shared" si="354"/>
        <v>42665.150347222225</v>
      </c>
      <c r="T3089" s="14">
        <f t="shared" si="35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52"/>
        <v>1.9384615384615384E-3</v>
      </c>
      <c r="P3090" s="9">
        <f t="shared" si="353"/>
        <v>42</v>
      </c>
      <c r="Q3090" s="8" t="str">
        <f t="shared" si="350"/>
        <v>theater</v>
      </c>
      <c r="R3090" s="8" t="str">
        <f t="shared" si="351"/>
        <v>spaces</v>
      </c>
      <c r="S3090" s="14">
        <f t="shared" si="354"/>
        <v>41981.57230324074</v>
      </c>
      <c r="T3090" s="14">
        <f t="shared" si="35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52"/>
        <v>0.23416000000000001</v>
      </c>
      <c r="P3091" s="9">
        <f t="shared" si="353"/>
        <v>130.0888888888889</v>
      </c>
      <c r="Q3091" s="8" t="str">
        <f t="shared" si="350"/>
        <v>theater</v>
      </c>
      <c r="R3091" s="8" t="str">
        <f t="shared" si="351"/>
        <v>spaces</v>
      </c>
      <c r="S3091" s="14">
        <f t="shared" si="354"/>
        <v>42528.542627314819</v>
      </c>
      <c r="T3091" s="14">
        <f t="shared" si="35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52"/>
        <v>5.080888888888889E-2</v>
      </c>
      <c r="P3092" s="9">
        <f t="shared" si="353"/>
        <v>1270.2222222222222</v>
      </c>
      <c r="Q3092" s="8" t="str">
        <f t="shared" si="350"/>
        <v>theater</v>
      </c>
      <c r="R3092" s="8" t="str">
        <f t="shared" si="351"/>
        <v>spaces</v>
      </c>
      <c r="S3092" s="14">
        <f t="shared" si="354"/>
        <v>42065.818807870368</v>
      </c>
      <c r="T3092" s="14">
        <f t="shared" si="35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52"/>
        <v>0.15920000000000001</v>
      </c>
      <c r="P3093" s="9">
        <f t="shared" si="353"/>
        <v>88.444444444444443</v>
      </c>
      <c r="Q3093" s="8" t="str">
        <f t="shared" si="350"/>
        <v>theater</v>
      </c>
      <c r="R3093" s="8" t="str">
        <f t="shared" si="351"/>
        <v>spaces</v>
      </c>
      <c r="S3093" s="14">
        <f t="shared" si="354"/>
        <v>42566.948414351849</v>
      </c>
      <c r="T3093" s="14">
        <f t="shared" si="35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52"/>
        <v>1.1831900000000001E-2</v>
      </c>
      <c r="P3094" s="9">
        <f t="shared" si="353"/>
        <v>56.342380952380957</v>
      </c>
      <c r="Q3094" s="8" t="str">
        <f t="shared" si="350"/>
        <v>theater</v>
      </c>
      <c r="R3094" s="8" t="str">
        <f t="shared" si="351"/>
        <v>spaces</v>
      </c>
      <c r="S3094" s="14">
        <f t="shared" si="354"/>
        <v>42255.619351851856</v>
      </c>
      <c r="T3094" s="14">
        <f t="shared" si="35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52"/>
        <v>0.22750000000000001</v>
      </c>
      <c r="P3095" s="9">
        <f t="shared" si="353"/>
        <v>53.529411764705884</v>
      </c>
      <c r="Q3095" s="8" t="str">
        <f t="shared" si="350"/>
        <v>theater</v>
      </c>
      <c r="R3095" s="8" t="str">
        <f t="shared" si="351"/>
        <v>spaces</v>
      </c>
      <c r="S3095" s="14">
        <f t="shared" si="354"/>
        <v>41760.909039351849</v>
      </c>
      <c r="T3095" s="14">
        <f t="shared" si="35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52"/>
        <v>2.5000000000000001E-4</v>
      </c>
      <c r="P3096" s="9">
        <f t="shared" si="353"/>
        <v>25</v>
      </c>
      <c r="Q3096" s="8" t="str">
        <f t="shared" si="350"/>
        <v>theater</v>
      </c>
      <c r="R3096" s="8" t="str">
        <f t="shared" si="351"/>
        <v>spaces</v>
      </c>
      <c r="S3096" s="14">
        <f t="shared" si="354"/>
        <v>42207.795787037037</v>
      </c>
      <c r="T3096" s="14">
        <f t="shared" si="35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52"/>
        <v>3.351206434316354E-3</v>
      </c>
      <c r="P3097" s="9">
        <f t="shared" si="353"/>
        <v>50</v>
      </c>
      <c r="Q3097" s="8" t="str">
        <f t="shared" si="350"/>
        <v>theater</v>
      </c>
      <c r="R3097" s="8" t="str">
        <f t="shared" si="351"/>
        <v>spaces</v>
      </c>
      <c r="S3097" s="14">
        <f t="shared" si="354"/>
        <v>42523.025231481486</v>
      </c>
      <c r="T3097" s="14">
        <f t="shared" si="35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52"/>
        <v>3.9750000000000001E-2</v>
      </c>
      <c r="P3098" s="9">
        <f t="shared" si="353"/>
        <v>56.785714285714285</v>
      </c>
      <c r="Q3098" s="8" t="str">
        <f t="shared" si="350"/>
        <v>theater</v>
      </c>
      <c r="R3098" s="8" t="str">
        <f t="shared" si="351"/>
        <v>spaces</v>
      </c>
      <c r="S3098" s="14">
        <f t="shared" si="354"/>
        <v>42114.825532407413</v>
      </c>
      <c r="T3098" s="14">
        <f t="shared" si="35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52"/>
        <v>0.17150000000000001</v>
      </c>
      <c r="P3099" s="9">
        <f t="shared" si="353"/>
        <v>40.833333333333336</v>
      </c>
      <c r="Q3099" s="8" t="str">
        <f t="shared" si="350"/>
        <v>theater</v>
      </c>
      <c r="R3099" s="8" t="str">
        <f t="shared" si="351"/>
        <v>spaces</v>
      </c>
      <c r="S3099" s="14">
        <f t="shared" si="354"/>
        <v>42629.503483796296</v>
      </c>
      <c r="T3099" s="14">
        <f t="shared" si="35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52"/>
        <v>3.608004104669061E-2</v>
      </c>
      <c r="P3100" s="9">
        <f t="shared" si="353"/>
        <v>65.111111111111114</v>
      </c>
      <c r="Q3100" s="8" t="str">
        <f t="shared" si="350"/>
        <v>theater</v>
      </c>
      <c r="R3100" s="8" t="str">
        <f t="shared" si="351"/>
        <v>spaces</v>
      </c>
      <c r="S3100" s="14">
        <f t="shared" si="354"/>
        <v>42359.792233796295</v>
      </c>
      <c r="T3100" s="14">
        <f t="shared" si="35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52"/>
        <v>0.13900000000000001</v>
      </c>
      <c r="P3101" s="9">
        <f t="shared" si="353"/>
        <v>55.6</v>
      </c>
      <c r="Q3101" s="8" t="str">
        <f t="shared" si="350"/>
        <v>theater</v>
      </c>
      <c r="R3101" s="8" t="str">
        <f t="shared" si="351"/>
        <v>spaces</v>
      </c>
      <c r="S3101" s="14">
        <f t="shared" si="354"/>
        <v>42382.189710648148</v>
      </c>
      <c r="T3101" s="14">
        <f t="shared" si="35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52"/>
        <v>0.15225</v>
      </c>
      <c r="P3102" s="9">
        <f t="shared" si="353"/>
        <v>140.53846153846155</v>
      </c>
      <c r="Q3102" s="8" t="str">
        <f t="shared" si="350"/>
        <v>theater</v>
      </c>
      <c r="R3102" s="8" t="str">
        <f t="shared" si="351"/>
        <v>spaces</v>
      </c>
      <c r="S3102" s="14">
        <f t="shared" si="354"/>
        <v>41902.622395833336</v>
      </c>
      <c r="T3102" s="14">
        <f t="shared" si="35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52"/>
        <v>0.12</v>
      </c>
      <c r="P3103" s="9">
        <f t="shared" si="353"/>
        <v>25</v>
      </c>
      <c r="Q3103" s="8" t="str">
        <f t="shared" si="350"/>
        <v>theater</v>
      </c>
      <c r="R3103" s="8" t="str">
        <f t="shared" si="351"/>
        <v>spaces</v>
      </c>
      <c r="S3103" s="14">
        <f t="shared" si="354"/>
        <v>42171.383530092593</v>
      </c>
      <c r="T3103" s="14">
        <f t="shared" si="35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52"/>
        <v>0.391125</v>
      </c>
      <c r="P3104" s="9">
        <f t="shared" si="353"/>
        <v>69.533333333333331</v>
      </c>
      <c r="Q3104" s="8" t="str">
        <f t="shared" ref="Q3104:Q3167" si="356">LEFT(N3104,7)</f>
        <v>theater</v>
      </c>
      <c r="R3104" s="8" t="str">
        <f t="shared" si="351"/>
        <v>spaces</v>
      </c>
      <c r="S3104" s="14">
        <f t="shared" si="354"/>
        <v>42555.340486111112</v>
      </c>
      <c r="T3104" s="14">
        <f t="shared" si="35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52"/>
        <v>2.6829268292682929E-3</v>
      </c>
      <c r="P3105" s="9">
        <f t="shared" si="353"/>
        <v>5.5</v>
      </c>
      <c r="Q3105" s="8" t="str">
        <f t="shared" si="356"/>
        <v>theater</v>
      </c>
      <c r="R3105" s="8" t="str">
        <f t="shared" si="351"/>
        <v>spaces</v>
      </c>
      <c r="S3105" s="14">
        <f t="shared" si="354"/>
        <v>42107.156319444446</v>
      </c>
      <c r="T3105" s="14">
        <f t="shared" si="35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52"/>
        <v>0.29625000000000001</v>
      </c>
      <c r="P3106" s="9">
        <f t="shared" si="353"/>
        <v>237</v>
      </c>
      <c r="Q3106" s="8" t="str">
        <f t="shared" si="356"/>
        <v>theater</v>
      </c>
      <c r="R3106" s="8" t="str">
        <f t="shared" si="351"/>
        <v>spaces</v>
      </c>
      <c r="S3106" s="14">
        <f t="shared" si="354"/>
        <v>42006.908692129626</v>
      </c>
      <c r="T3106" s="14">
        <f t="shared" si="35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52"/>
        <v>0.4236099230111206</v>
      </c>
      <c r="P3107" s="9">
        <f t="shared" si="353"/>
        <v>79.870967741935488</v>
      </c>
      <c r="Q3107" s="8" t="str">
        <f t="shared" si="356"/>
        <v>theater</v>
      </c>
      <c r="R3107" s="8" t="str">
        <f t="shared" si="351"/>
        <v>spaces</v>
      </c>
      <c r="S3107" s="14">
        <f t="shared" si="354"/>
        <v>41876.718935185185</v>
      </c>
      <c r="T3107" s="14">
        <f t="shared" si="35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52"/>
        <v>4.1000000000000002E-2</v>
      </c>
      <c r="P3108" s="9">
        <f t="shared" si="353"/>
        <v>10.25</v>
      </c>
      <c r="Q3108" s="8" t="str">
        <f t="shared" si="356"/>
        <v>theater</v>
      </c>
      <c r="R3108" s="8" t="str">
        <f t="shared" si="351"/>
        <v>spaces</v>
      </c>
      <c r="S3108" s="14">
        <f t="shared" si="354"/>
        <v>42241.429120370376</v>
      </c>
      <c r="T3108" s="14">
        <f t="shared" si="35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52"/>
        <v>0.197625</v>
      </c>
      <c r="P3109" s="9">
        <f t="shared" si="353"/>
        <v>272.58620689655174</v>
      </c>
      <c r="Q3109" s="8" t="str">
        <f t="shared" si="356"/>
        <v>theater</v>
      </c>
      <c r="R3109" s="8" t="str">
        <f t="shared" si="351"/>
        <v>spaces</v>
      </c>
      <c r="S3109" s="14">
        <f t="shared" si="354"/>
        <v>42128.814247685179</v>
      </c>
      <c r="T3109" s="14">
        <f t="shared" si="35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52"/>
        <v>5.1999999999999995E-4</v>
      </c>
      <c r="P3110" s="9">
        <f t="shared" si="353"/>
        <v>13</v>
      </c>
      <c r="Q3110" s="8" t="str">
        <f t="shared" si="356"/>
        <v>theater</v>
      </c>
      <c r="R3110" s="8" t="str">
        <f t="shared" si="351"/>
        <v>spaces</v>
      </c>
      <c r="S3110" s="14">
        <f t="shared" si="354"/>
        <v>42062.680486111116</v>
      </c>
      <c r="T3110" s="14">
        <f t="shared" si="35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52"/>
        <v>0.25030188679245285</v>
      </c>
      <c r="P3111" s="9">
        <f t="shared" si="353"/>
        <v>58.184210526315788</v>
      </c>
      <c r="Q3111" s="8" t="str">
        <f t="shared" si="356"/>
        <v>theater</v>
      </c>
      <c r="R3111" s="8" t="str">
        <f t="shared" si="351"/>
        <v>spaces</v>
      </c>
      <c r="S3111" s="14">
        <f t="shared" si="354"/>
        <v>41844.125115740739</v>
      </c>
      <c r="T3111" s="14">
        <f t="shared" si="35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52"/>
        <v>4.0000000000000002E-4</v>
      </c>
      <c r="P3112" s="9">
        <f t="shared" si="353"/>
        <v>10</v>
      </c>
      <c r="Q3112" s="8" t="str">
        <f t="shared" si="356"/>
        <v>theater</v>
      </c>
      <c r="R3112" s="8" t="str">
        <f t="shared" ref="R3112:R3129" si="357">RIGHT(N3112,6)</f>
        <v>spaces</v>
      </c>
      <c r="S3112" s="14">
        <f t="shared" si="354"/>
        <v>42745.031469907408</v>
      </c>
      <c r="T3112" s="14">
        <f t="shared" si="35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52"/>
        <v>0.26640000000000003</v>
      </c>
      <c r="P3113" s="9">
        <f t="shared" si="353"/>
        <v>70.10526315789474</v>
      </c>
      <c r="Q3113" s="8" t="str">
        <f t="shared" si="356"/>
        <v>theater</v>
      </c>
      <c r="R3113" s="8" t="str">
        <f t="shared" si="357"/>
        <v>spaces</v>
      </c>
      <c r="S3113" s="14">
        <f t="shared" si="354"/>
        <v>41885.595138888886</v>
      </c>
      <c r="T3113" s="14">
        <f t="shared" si="35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52"/>
        <v>4.7363636363636365E-2</v>
      </c>
      <c r="P3114" s="9">
        <f t="shared" si="353"/>
        <v>57.888888888888886</v>
      </c>
      <c r="Q3114" s="8" t="str">
        <f t="shared" si="356"/>
        <v>theater</v>
      </c>
      <c r="R3114" s="8" t="str">
        <f t="shared" si="357"/>
        <v>spaces</v>
      </c>
      <c r="S3114" s="14">
        <f t="shared" si="354"/>
        <v>42615.121921296297</v>
      </c>
      <c r="T3114" s="14">
        <f t="shared" si="35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52"/>
        <v>4.2435339894712751E-2</v>
      </c>
      <c r="P3115" s="9">
        <f t="shared" si="353"/>
        <v>125.27027027027027</v>
      </c>
      <c r="Q3115" s="8" t="str">
        <f t="shared" si="356"/>
        <v>theater</v>
      </c>
      <c r="R3115" s="8" t="str">
        <f t="shared" si="357"/>
        <v>spaces</v>
      </c>
      <c r="S3115" s="14">
        <f t="shared" si="354"/>
        <v>42081.731273148151</v>
      </c>
      <c r="T3115" s="14">
        <f t="shared" si="35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52"/>
        <v>0</v>
      </c>
      <c r="P3116" s="9">
        <f t="shared" si="353"/>
        <v>0</v>
      </c>
      <c r="Q3116" s="8" t="str">
        <f t="shared" si="356"/>
        <v>theater</v>
      </c>
      <c r="R3116" s="8" t="str">
        <f t="shared" si="357"/>
        <v>spaces</v>
      </c>
      <c r="S3116" s="14">
        <f t="shared" si="354"/>
        <v>41843.632523148146</v>
      </c>
      <c r="T3116" s="14">
        <f t="shared" si="35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52"/>
        <v>0.03</v>
      </c>
      <c r="P3117" s="9">
        <f t="shared" si="353"/>
        <v>300</v>
      </c>
      <c r="Q3117" s="8" t="str">
        <f t="shared" si="356"/>
        <v>theater</v>
      </c>
      <c r="R3117" s="8" t="str">
        <f t="shared" si="357"/>
        <v>spaces</v>
      </c>
      <c r="S3117" s="14">
        <f t="shared" si="354"/>
        <v>42496.447071759263</v>
      </c>
      <c r="T3117" s="14">
        <f t="shared" si="35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52"/>
        <v>0.57333333333333336</v>
      </c>
      <c r="P3118" s="9">
        <f t="shared" si="353"/>
        <v>43</v>
      </c>
      <c r="Q3118" s="8" t="str">
        <f t="shared" si="356"/>
        <v>theater</v>
      </c>
      <c r="R3118" s="8" t="str">
        <f t="shared" si="357"/>
        <v>spaces</v>
      </c>
      <c r="S3118" s="14">
        <f t="shared" si="354"/>
        <v>42081.515335648146</v>
      </c>
      <c r="T3118" s="14">
        <f t="shared" si="35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52"/>
        <v>1E-3</v>
      </c>
      <c r="P3119" s="9">
        <f t="shared" si="353"/>
        <v>1</v>
      </c>
      <c r="Q3119" s="8" t="str">
        <f t="shared" si="356"/>
        <v>theater</v>
      </c>
      <c r="R3119" s="8" t="str">
        <f t="shared" si="357"/>
        <v>spaces</v>
      </c>
      <c r="S3119" s="14">
        <f t="shared" si="354"/>
        <v>42509.374537037031</v>
      </c>
      <c r="T3119" s="14">
        <f t="shared" si="35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52"/>
        <v>3.0999999999999999E-3</v>
      </c>
      <c r="P3120" s="9">
        <f t="shared" si="353"/>
        <v>775</v>
      </c>
      <c r="Q3120" s="8" t="str">
        <f t="shared" si="356"/>
        <v>theater</v>
      </c>
      <c r="R3120" s="8" t="str">
        <f t="shared" si="357"/>
        <v>spaces</v>
      </c>
      <c r="S3120" s="14">
        <f t="shared" si="354"/>
        <v>42534.649571759262</v>
      </c>
      <c r="T3120" s="14">
        <f t="shared" si="35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52"/>
        <v>5.0000000000000001E-4</v>
      </c>
      <c r="P3121" s="9">
        <f t="shared" si="353"/>
        <v>5</v>
      </c>
      <c r="Q3121" s="8" t="str">
        <f t="shared" si="356"/>
        <v>theater</v>
      </c>
      <c r="R3121" s="8" t="str">
        <f t="shared" si="357"/>
        <v>spaces</v>
      </c>
      <c r="S3121" s="14">
        <f t="shared" si="354"/>
        <v>42060.04550925926</v>
      </c>
      <c r="T3121" s="14">
        <f t="shared" si="35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52"/>
        <v>9.8461538461538464E-5</v>
      </c>
      <c r="P3122" s="9">
        <f t="shared" si="353"/>
        <v>12.8</v>
      </c>
      <c r="Q3122" s="8" t="str">
        <f t="shared" si="356"/>
        <v>theater</v>
      </c>
      <c r="R3122" s="8" t="str">
        <f t="shared" si="357"/>
        <v>spaces</v>
      </c>
      <c r="S3122" s="14">
        <f t="shared" si="354"/>
        <v>42435.942083333335</v>
      </c>
      <c r="T3122" s="14">
        <f t="shared" si="35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52"/>
        <v>6.6666666666666671E-3</v>
      </c>
      <c r="P3123" s="9">
        <f t="shared" si="353"/>
        <v>10</v>
      </c>
      <c r="Q3123" s="8" t="str">
        <f t="shared" si="356"/>
        <v>theater</v>
      </c>
      <c r="R3123" s="8" t="str">
        <f t="shared" si="357"/>
        <v>spaces</v>
      </c>
      <c r="S3123" s="14">
        <f t="shared" si="354"/>
        <v>41848.679803240739</v>
      </c>
      <c r="T3123" s="14">
        <f t="shared" si="35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52"/>
        <v>0.58291457286432158</v>
      </c>
      <c r="P3124" s="9">
        <f t="shared" si="353"/>
        <v>58</v>
      </c>
      <c r="Q3124" s="8" t="str">
        <f t="shared" si="356"/>
        <v>theater</v>
      </c>
      <c r="R3124" s="8" t="str">
        <f t="shared" si="357"/>
        <v>spaces</v>
      </c>
      <c r="S3124" s="14">
        <f t="shared" si="354"/>
        <v>42678.932083333333</v>
      </c>
      <c r="T3124" s="14">
        <f t="shared" si="35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52"/>
        <v>0.68153600000000003</v>
      </c>
      <c r="P3125" s="9">
        <f t="shared" si="353"/>
        <v>244.80459770114942</v>
      </c>
      <c r="Q3125" s="8" t="str">
        <f t="shared" si="356"/>
        <v>theater</v>
      </c>
      <c r="R3125" s="8" t="str">
        <f t="shared" si="357"/>
        <v>spaces</v>
      </c>
      <c r="S3125" s="14">
        <f t="shared" si="354"/>
        <v>42530.993032407408</v>
      </c>
      <c r="T3125" s="14">
        <f t="shared" si="35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52"/>
        <v>3.2499999999999997E-5</v>
      </c>
      <c r="P3126" s="9">
        <f t="shared" si="353"/>
        <v>6.5</v>
      </c>
      <c r="Q3126" s="8" t="str">
        <f t="shared" si="356"/>
        <v>theater</v>
      </c>
      <c r="R3126" s="8" t="str">
        <f t="shared" si="357"/>
        <v>spaces</v>
      </c>
      <c r="S3126" s="14">
        <f t="shared" si="354"/>
        <v>41977.780104166668</v>
      </c>
      <c r="T3126" s="14">
        <f t="shared" si="35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52"/>
        <v>0</v>
      </c>
      <c r="P3127" s="9">
        <f t="shared" si="353"/>
        <v>0</v>
      </c>
      <c r="Q3127" s="8" t="str">
        <f t="shared" si="356"/>
        <v>theater</v>
      </c>
      <c r="R3127" s="8" t="str">
        <f t="shared" si="357"/>
        <v>spaces</v>
      </c>
      <c r="S3127" s="14">
        <f t="shared" si="354"/>
        <v>42346.20685185185</v>
      </c>
      <c r="T3127" s="14">
        <f t="shared" si="35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52"/>
        <v>4.1599999999999998E-2</v>
      </c>
      <c r="P3128" s="9">
        <f t="shared" si="353"/>
        <v>61.176470588235297</v>
      </c>
      <c r="Q3128" s="8" t="str">
        <f t="shared" si="356"/>
        <v>theater</v>
      </c>
      <c r="R3128" s="8" t="str">
        <f t="shared" si="357"/>
        <v>spaces</v>
      </c>
      <c r="S3128" s="14">
        <f t="shared" si="354"/>
        <v>42427.01807870371</v>
      </c>
      <c r="T3128" s="14">
        <f t="shared" si="35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52"/>
        <v>0</v>
      </c>
      <c r="P3129" s="9">
        <f t="shared" si="353"/>
        <v>0</v>
      </c>
      <c r="Q3129" s="8" t="str">
        <f t="shared" si="356"/>
        <v>theater</v>
      </c>
      <c r="R3129" s="8" t="str">
        <f t="shared" si="357"/>
        <v>spaces</v>
      </c>
      <c r="S3129" s="14">
        <f t="shared" si="354"/>
        <v>42034.856817129628</v>
      </c>
      <c r="T3129" s="14">
        <f t="shared" si="35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52"/>
        <v>1.0860666666666667</v>
      </c>
      <c r="P3130" s="9">
        <f t="shared" si="353"/>
        <v>139.23931623931625</v>
      </c>
      <c r="Q3130" s="8" t="str">
        <f t="shared" si="356"/>
        <v>theater</v>
      </c>
      <c r="R3130" s="8" t="str">
        <f>RIGHT(N3130,5)</f>
        <v>plays</v>
      </c>
      <c r="S3130" s="14">
        <f t="shared" si="354"/>
        <v>42780.825706018513</v>
      </c>
      <c r="T3130" s="14">
        <f t="shared" si="35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52"/>
        <v>8.0000000000000002E-3</v>
      </c>
      <c r="P3131" s="9">
        <f t="shared" si="353"/>
        <v>10</v>
      </c>
      <c r="Q3131" s="8" t="str">
        <f t="shared" si="356"/>
        <v>theater</v>
      </c>
      <c r="R3131" s="8" t="str">
        <f t="shared" ref="R3131:R3189" si="358">RIGHT(N3131,5)</f>
        <v>plays</v>
      </c>
      <c r="S3131" s="14">
        <f t="shared" si="354"/>
        <v>42803.842812499999</v>
      </c>
      <c r="T3131" s="14">
        <f t="shared" si="35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52"/>
        <v>3.7499999999999999E-2</v>
      </c>
      <c r="P3132" s="9">
        <f t="shared" si="353"/>
        <v>93.75</v>
      </c>
      <c r="Q3132" s="8" t="str">
        <f t="shared" si="356"/>
        <v>theater</v>
      </c>
      <c r="R3132" s="8" t="str">
        <f t="shared" si="358"/>
        <v>plays</v>
      </c>
      <c r="S3132" s="14">
        <f t="shared" si="354"/>
        <v>42808.640231481477</v>
      </c>
      <c r="T3132" s="14">
        <f t="shared" si="35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52"/>
        <v>0.15731707317073171</v>
      </c>
      <c r="P3133" s="9">
        <f t="shared" si="353"/>
        <v>53.75</v>
      </c>
      <c r="Q3133" s="8" t="str">
        <f t="shared" si="356"/>
        <v>theater</v>
      </c>
      <c r="R3133" s="8" t="str">
        <f t="shared" si="358"/>
        <v>plays</v>
      </c>
      <c r="S3133" s="14">
        <f t="shared" si="354"/>
        <v>42803.579224537039</v>
      </c>
      <c r="T3133" s="14">
        <f t="shared" si="35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52"/>
        <v>3.3333333333333332E-4</v>
      </c>
      <c r="P3134" s="9">
        <f t="shared" si="353"/>
        <v>10</v>
      </c>
      <c r="Q3134" s="8" t="str">
        <f t="shared" si="356"/>
        <v>theater</v>
      </c>
      <c r="R3134" s="8" t="str">
        <f t="shared" si="358"/>
        <v>plays</v>
      </c>
      <c r="S3134" s="14">
        <f t="shared" si="354"/>
        <v>42786.350231481483</v>
      </c>
      <c r="T3134" s="14">
        <f t="shared" si="35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52"/>
        <v>1.08</v>
      </c>
      <c r="P3135" s="9">
        <f t="shared" si="353"/>
        <v>33.75</v>
      </c>
      <c r="Q3135" s="8" t="str">
        <f t="shared" si="356"/>
        <v>theater</v>
      </c>
      <c r="R3135" s="8" t="str">
        <f t="shared" si="358"/>
        <v>plays</v>
      </c>
      <c r="S3135" s="14">
        <f t="shared" si="354"/>
        <v>42788.565208333333</v>
      </c>
      <c r="T3135" s="14">
        <f t="shared" si="35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52"/>
        <v>0.22500000000000001</v>
      </c>
      <c r="P3136" s="9">
        <f t="shared" si="353"/>
        <v>18.75</v>
      </c>
      <c r="Q3136" s="8" t="str">
        <f t="shared" si="356"/>
        <v>theater</v>
      </c>
      <c r="R3136" s="8" t="str">
        <f t="shared" si="358"/>
        <v>plays</v>
      </c>
      <c r="S3136" s="14">
        <f t="shared" si="354"/>
        <v>42800.720127314817</v>
      </c>
      <c r="T3136" s="14">
        <f t="shared" si="35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52"/>
        <v>0.20849420849420849</v>
      </c>
      <c r="P3137" s="9">
        <f t="shared" si="353"/>
        <v>23.142857142857142</v>
      </c>
      <c r="Q3137" s="8" t="str">
        <f t="shared" si="356"/>
        <v>theater</v>
      </c>
      <c r="R3137" s="8" t="str">
        <f t="shared" si="358"/>
        <v>plays</v>
      </c>
      <c r="S3137" s="14">
        <f t="shared" si="354"/>
        <v>42807.151863425926</v>
      </c>
      <c r="T3137" s="14">
        <f t="shared" si="35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52"/>
        <v>1.278</v>
      </c>
      <c r="P3138" s="9">
        <f t="shared" si="353"/>
        <v>29.045454545454547</v>
      </c>
      <c r="Q3138" s="8" t="str">
        <f t="shared" si="356"/>
        <v>theater</v>
      </c>
      <c r="R3138" s="8" t="str">
        <f t="shared" si="358"/>
        <v>plays</v>
      </c>
      <c r="S3138" s="14">
        <f t="shared" si="354"/>
        <v>42789.462430555555</v>
      </c>
      <c r="T3138" s="14">
        <f t="shared" si="35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59">E3139/D3139</f>
        <v>3.3333333333333333E-2</v>
      </c>
      <c r="P3139" s="9">
        <f t="shared" ref="P3139:P3202" si="360">IFERROR(E3139/L3139, 0)</f>
        <v>50</v>
      </c>
      <c r="Q3139" s="8" t="str">
        <f t="shared" si="356"/>
        <v>theater</v>
      </c>
      <c r="R3139" s="8" t="str">
        <f t="shared" si="358"/>
        <v>plays</v>
      </c>
      <c r="S3139" s="14">
        <f t="shared" ref="S3139:S3202" si="361">(((J3139/60)/60)/24)+DATE(1970,1,1)</f>
        <v>42807.885057870371</v>
      </c>
      <c r="T3139" s="14">
        <f t="shared" ref="T3139:T3202" si="362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59"/>
        <v>0</v>
      </c>
      <c r="P3140" s="9">
        <f t="shared" si="360"/>
        <v>0</v>
      </c>
      <c r="Q3140" s="8" t="str">
        <f t="shared" si="356"/>
        <v>theater</v>
      </c>
      <c r="R3140" s="8" t="str">
        <f t="shared" si="358"/>
        <v>plays</v>
      </c>
      <c r="S3140" s="14">
        <f t="shared" si="361"/>
        <v>42809.645914351851</v>
      </c>
      <c r="T3140" s="14">
        <f t="shared" si="362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59"/>
        <v>5.3999999999999999E-2</v>
      </c>
      <c r="P3141" s="9">
        <f t="shared" si="360"/>
        <v>450</v>
      </c>
      <c r="Q3141" s="8" t="str">
        <f t="shared" si="356"/>
        <v>theater</v>
      </c>
      <c r="R3141" s="8" t="str">
        <f t="shared" si="358"/>
        <v>plays</v>
      </c>
      <c r="S3141" s="14">
        <f t="shared" si="361"/>
        <v>42785.270370370374</v>
      </c>
      <c r="T3141" s="14">
        <f t="shared" si="362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59"/>
        <v>9.5999999999999992E-3</v>
      </c>
      <c r="P3142" s="9">
        <f t="shared" si="360"/>
        <v>24</v>
      </c>
      <c r="Q3142" s="8" t="str">
        <f t="shared" si="356"/>
        <v>theater</v>
      </c>
      <c r="R3142" s="8" t="str">
        <f t="shared" si="358"/>
        <v>plays</v>
      </c>
      <c r="S3142" s="14">
        <f t="shared" si="361"/>
        <v>42802.718784722223</v>
      </c>
      <c r="T3142" s="14">
        <f t="shared" si="362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59"/>
        <v>0.51600000000000001</v>
      </c>
      <c r="P3143" s="9">
        <f t="shared" si="360"/>
        <v>32.25</v>
      </c>
      <c r="Q3143" s="8" t="str">
        <f t="shared" si="356"/>
        <v>theater</v>
      </c>
      <c r="R3143" s="8" t="str">
        <f t="shared" si="358"/>
        <v>plays</v>
      </c>
      <c r="S3143" s="14">
        <f t="shared" si="361"/>
        <v>42800.753333333334</v>
      </c>
      <c r="T3143" s="14">
        <f t="shared" si="362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59"/>
        <v>1.6363636363636365E-2</v>
      </c>
      <c r="P3144" s="9">
        <f t="shared" si="360"/>
        <v>15</v>
      </c>
      <c r="Q3144" s="8" t="str">
        <f t="shared" si="356"/>
        <v>theater</v>
      </c>
      <c r="R3144" s="8" t="str">
        <f t="shared" si="358"/>
        <v>plays</v>
      </c>
      <c r="S3144" s="14">
        <f t="shared" si="361"/>
        <v>42783.513182870374</v>
      </c>
      <c r="T3144" s="14">
        <f t="shared" si="362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59"/>
        <v>0</v>
      </c>
      <c r="P3145" s="9">
        <f t="shared" si="360"/>
        <v>0</v>
      </c>
      <c r="Q3145" s="8" t="str">
        <f t="shared" si="356"/>
        <v>theater</v>
      </c>
      <c r="R3145" s="8" t="str">
        <f t="shared" si="358"/>
        <v>plays</v>
      </c>
      <c r="S3145" s="14">
        <f t="shared" si="361"/>
        <v>42808.358287037037</v>
      </c>
      <c r="T3145" s="14">
        <f t="shared" si="362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59"/>
        <v>0.754</v>
      </c>
      <c r="P3146" s="9">
        <f t="shared" si="360"/>
        <v>251.33333333333334</v>
      </c>
      <c r="Q3146" s="8" t="str">
        <f t="shared" si="356"/>
        <v>theater</v>
      </c>
      <c r="R3146" s="8" t="str">
        <f t="shared" si="358"/>
        <v>plays</v>
      </c>
      <c r="S3146" s="14">
        <f t="shared" si="361"/>
        <v>42796.538275462968</v>
      </c>
      <c r="T3146" s="14">
        <f t="shared" si="362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59"/>
        <v>0</v>
      </c>
      <c r="P3147" s="9">
        <f t="shared" si="360"/>
        <v>0</v>
      </c>
      <c r="Q3147" s="8" t="str">
        <f t="shared" si="356"/>
        <v>theater</v>
      </c>
      <c r="R3147" s="8" t="str">
        <f t="shared" si="358"/>
        <v>plays</v>
      </c>
      <c r="S3147" s="14">
        <f t="shared" si="361"/>
        <v>42762.040902777779</v>
      </c>
      <c r="T3147" s="14">
        <f t="shared" si="362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59"/>
        <v>0.105</v>
      </c>
      <c r="P3148" s="9">
        <f t="shared" si="360"/>
        <v>437.5</v>
      </c>
      <c r="Q3148" s="8" t="str">
        <f t="shared" si="356"/>
        <v>theater</v>
      </c>
      <c r="R3148" s="8" t="str">
        <f t="shared" si="358"/>
        <v>plays</v>
      </c>
      <c r="S3148" s="14">
        <f t="shared" si="361"/>
        <v>42796.682476851856</v>
      </c>
      <c r="T3148" s="14">
        <f t="shared" si="362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59"/>
        <v>1.1752499999999999</v>
      </c>
      <c r="P3149" s="9">
        <f t="shared" si="360"/>
        <v>110.35211267605634</v>
      </c>
      <c r="Q3149" s="8" t="str">
        <f t="shared" si="356"/>
        <v>theater</v>
      </c>
      <c r="R3149" s="8" t="str">
        <f t="shared" si="358"/>
        <v>plays</v>
      </c>
      <c r="S3149" s="14">
        <f t="shared" si="361"/>
        <v>41909.969386574077</v>
      </c>
      <c r="T3149" s="14">
        <f t="shared" si="362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59"/>
        <v>1.3116666666666668</v>
      </c>
      <c r="P3150" s="9">
        <f t="shared" si="360"/>
        <v>41.421052631578945</v>
      </c>
      <c r="Q3150" s="8" t="str">
        <f t="shared" si="356"/>
        <v>theater</v>
      </c>
      <c r="R3150" s="8" t="str">
        <f t="shared" si="358"/>
        <v>plays</v>
      </c>
      <c r="S3150" s="14">
        <f t="shared" si="361"/>
        <v>41891.665324074071</v>
      </c>
      <c r="T3150" s="14">
        <f t="shared" si="362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59"/>
        <v>1.04</v>
      </c>
      <c r="P3151" s="9">
        <f t="shared" si="360"/>
        <v>52</v>
      </c>
      <c r="Q3151" s="8" t="str">
        <f t="shared" si="356"/>
        <v>theater</v>
      </c>
      <c r="R3151" s="8" t="str">
        <f t="shared" si="358"/>
        <v>plays</v>
      </c>
      <c r="S3151" s="14">
        <f t="shared" si="361"/>
        <v>41226.017361111109</v>
      </c>
      <c r="T3151" s="14">
        <f t="shared" si="362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59"/>
        <v>1.01</v>
      </c>
      <c r="P3152" s="9">
        <f t="shared" si="360"/>
        <v>33.990384615384613</v>
      </c>
      <c r="Q3152" s="8" t="str">
        <f t="shared" si="356"/>
        <v>theater</v>
      </c>
      <c r="R3152" s="8" t="str">
        <f t="shared" si="358"/>
        <v>plays</v>
      </c>
      <c r="S3152" s="14">
        <f t="shared" si="361"/>
        <v>40478.263923611114</v>
      </c>
      <c r="T3152" s="14">
        <f t="shared" si="362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59"/>
        <v>1.004</v>
      </c>
      <c r="P3153" s="9">
        <f t="shared" si="360"/>
        <v>103.35294117647059</v>
      </c>
      <c r="Q3153" s="8" t="str">
        <f t="shared" si="356"/>
        <v>theater</v>
      </c>
      <c r="R3153" s="8" t="str">
        <f t="shared" si="358"/>
        <v>plays</v>
      </c>
      <c r="S3153" s="14">
        <f t="shared" si="361"/>
        <v>41862.83997685185</v>
      </c>
      <c r="T3153" s="14">
        <f t="shared" si="362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59"/>
        <v>1.0595454545454546</v>
      </c>
      <c r="P3154" s="9">
        <f t="shared" si="360"/>
        <v>34.791044776119406</v>
      </c>
      <c r="Q3154" s="8" t="str">
        <f t="shared" si="356"/>
        <v>theater</v>
      </c>
      <c r="R3154" s="8" t="str">
        <f t="shared" si="358"/>
        <v>plays</v>
      </c>
      <c r="S3154" s="14">
        <f t="shared" si="361"/>
        <v>41550.867673611108</v>
      </c>
      <c r="T3154" s="14">
        <f t="shared" si="362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59"/>
        <v>3.3558333333333334</v>
      </c>
      <c r="P3155" s="9">
        <f t="shared" si="360"/>
        <v>41.773858921161825</v>
      </c>
      <c r="Q3155" s="8" t="str">
        <f t="shared" si="356"/>
        <v>theater</v>
      </c>
      <c r="R3155" s="8" t="str">
        <f t="shared" si="358"/>
        <v>plays</v>
      </c>
      <c r="S3155" s="14">
        <f t="shared" si="361"/>
        <v>40633.154363425929</v>
      </c>
      <c r="T3155" s="14">
        <f t="shared" si="362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59"/>
        <v>1.1292857142857142</v>
      </c>
      <c r="P3156" s="9">
        <f t="shared" si="360"/>
        <v>64.268292682926827</v>
      </c>
      <c r="Q3156" s="8" t="str">
        <f t="shared" si="356"/>
        <v>theater</v>
      </c>
      <c r="R3156" s="8" t="str">
        <f t="shared" si="358"/>
        <v>plays</v>
      </c>
      <c r="S3156" s="14">
        <f t="shared" si="361"/>
        <v>40970.875671296293</v>
      </c>
      <c r="T3156" s="14">
        <f t="shared" si="362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59"/>
        <v>1.885046</v>
      </c>
      <c r="P3157" s="9">
        <f t="shared" si="360"/>
        <v>31.209370860927152</v>
      </c>
      <c r="Q3157" s="8" t="str">
        <f t="shared" si="356"/>
        <v>theater</v>
      </c>
      <c r="R3157" s="8" t="str">
        <f t="shared" si="358"/>
        <v>plays</v>
      </c>
      <c r="S3157" s="14">
        <f t="shared" si="361"/>
        <v>41233.499131944445</v>
      </c>
      <c r="T3157" s="14">
        <f t="shared" si="362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59"/>
        <v>1.0181818181818181</v>
      </c>
      <c r="P3158" s="9">
        <f t="shared" si="360"/>
        <v>62.921348314606739</v>
      </c>
      <c r="Q3158" s="8" t="str">
        <f t="shared" si="356"/>
        <v>theater</v>
      </c>
      <c r="R3158" s="8" t="str">
        <f t="shared" si="358"/>
        <v>plays</v>
      </c>
      <c r="S3158" s="14">
        <f t="shared" si="361"/>
        <v>41026.953055555554</v>
      </c>
      <c r="T3158" s="14">
        <f t="shared" si="362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59"/>
        <v>1.01</v>
      </c>
      <c r="P3159" s="9">
        <f t="shared" si="360"/>
        <v>98.536585365853654</v>
      </c>
      <c r="Q3159" s="8" t="str">
        <f t="shared" si="356"/>
        <v>theater</v>
      </c>
      <c r="R3159" s="8" t="str">
        <f t="shared" si="358"/>
        <v>plays</v>
      </c>
      <c r="S3159" s="14">
        <f t="shared" si="361"/>
        <v>41829.788252314815</v>
      </c>
      <c r="T3159" s="14">
        <f t="shared" si="362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59"/>
        <v>1.1399999999999999</v>
      </c>
      <c r="P3160" s="9">
        <f t="shared" si="360"/>
        <v>82.608695652173907</v>
      </c>
      <c r="Q3160" s="8" t="str">
        <f t="shared" si="356"/>
        <v>theater</v>
      </c>
      <c r="R3160" s="8" t="str">
        <f t="shared" si="358"/>
        <v>plays</v>
      </c>
      <c r="S3160" s="14">
        <f t="shared" si="361"/>
        <v>41447.839722222219</v>
      </c>
      <c r="T3160" s="14">
        <f t="shared" si="362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59"/>
        <v>1.3348133333333334</v>
      </c>
      <c r="P3161" s="9">
        <f t="shared" si="360"/>
        <v>38.504230769230773</v>
      </c>
      <c r="Q3161" s="8" t="str">
        <f t="shared" si="356"/>
        <v>theater</v>
      </c>
      <c r="R3161" s="8" t="str">
        <f t="shared" si="358"/>
        <v>plays</v>
      </c>
      <c r="S3161" s="14">
        <f t="shared" si="361"/>
        <v>40884.066678240742</v>
      </c>
      <c r="T3161" s="14">
        <f t="shared" si="362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59"/>
        <v>1.0153333333333334</v>
      </c>
      <c r="P3162" s="9">
        <f t="shared" si="360"/>
        <v>80.15789473684211</v>
      </c>
      <c r="Q3162" s="8" t="str">
        <f t="shared" si="356"/>
        <v>theater</v>
      </c>
      <c r="R3162" s="8" t="str">
        <f t="shared" si="358"/>
        <v>plays</v>
      </c>
      <c r="S3162" s="14">
        <f t="shared" si="361"/>
        <v>41841.26489583333</v>
      </c>
      <c r="T3162" s="14">
        <f t="shared" si="362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59"/>
        <v>1.0509999999999999</v>
      </c>
      <c r="P3163" s="9">
        <f t="shared" si="360"/>
        <v>28.405405405405407</v>
      </c>
      <c r="Q3163" s="8" t="str">
        <f t="shared" si="356"/>
        <v>theater</v>
      </c>
      <c r="R3163" s="8" t="str">
        <f t="shared" si="358"/>
        <v>plays</v>
      </c>
      <c r="S3163" s="14">
        <f t="shared" si="361"/>
        <v>41897.536134259259</v>
      </c>
      <c r="T3163" s="14">
        <f t="shared" si="362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59"/>
        <v>1.2715000000000001</v>
      </c>
      <c r="P3164" s="9">
        <f t="shared" si="360"/>
        <v>80.730158730158735</v>
      </c>
      <c r="Q3164" s="8" t="str">
        <f t="shared" si="356"/>
        <v>theater</v>
      </c>
      <c r="R3164" s="8" t="str">
        <f t="shared" si="358"/>
        <v>plays</v>
      </c>
      <c r="S3164" s="14">
        <f t="shared" si="361"/>
        <v>41799.685902777775</v>
      </c>
      <c r="T3164" s="14">
        <f t="shared" si="362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59"/>
        <v>1.1115384615384616</v>
      </c>
      <c r="P3165" s="9">
        <f t="shared" si="360"/>
        <v>200.69444444444446</v>
      </c>
      <c r="Q3165" s="8" t="str">
        <f t="shared" si="356"/>
        <v>theater</v>
      </c>
      <c r="R3165" s="8" t="str">
        <f t="shared" si="358"/>
        <v>plays</v>
      </c>
      <c r="S3165" s="14">
        <f t="shared" si="361"/>
        <v>41775.753761574073</v>
      </c>
      <c r="T3165" s="14">
        <f t="shared" si="362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59"/>
        <v>1.0676000000000001</v>
      </c>
      <c r="P3166" s="9">
        <f t="shared" si="360"/>
        <v>37.591549295774648</v>
      </c>
      <c r="Q3166" s="8" t="str">
        <f t="shared" si="356"/>
        <v>theater</v>
      </c>
      <c r="R3166" s="8" t="str">
        <f t="shared" si="358"/>
        <v>plays</v>
      </c>
      <c r="S3166" s="14">
        <f t="shared" si="361"/>
        <v>41766.80572916667</v>
      </c>
      <c r="T3166" s="14">
        <f t="shared" si="362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59"/>
        <v>1.6266666666666667</v>
      </c>
      <c r="P3167" s="9">
        <f t="shared" si="360"/>
        <v>58.095238095238095</v>
      </c>
      <c r="Q3167" s="8" t="str">
        <f t="shared" si="356"/>
        <v>theater</v>
      </c>
      <c r="R3167" s="8" t="str">
        <f t="shared" si="358"/>
        <v>plays</v>
      </c>
      <c r="S3167" s="14">
        <f t="shared" si="361"/>
        <v>40644.159259259257</v>
      </c>
      <c r="T3167" s="14">
        <f t="shared" si="362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59"/>
        <v>1.6022808571428573</v>
      </c>
      <c r="P3168" s="9">
        <f t="shared" si="360"/>
        <v>60.300892473118282</v>
      </c>
      <c r="Q3168" s="8" t="str">
        <f t="shared" ref="Q3168:Q3231" si="363">LEFT(N3168,7)</f>
        <v>theater</v>
      </c>
      <c r="R3168" s="8" t="str">
        <f t="shared" si="358"/>
        <v>plays</v>
      </c>
      <c r="S3168" s="14">
        <f t="shared" si="361"/>
        <v>41940.69158564815</v>
      </c>
      <c r="T3168" s="14">
        <f t="shared" si="362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59"/>
        <v>1.1616666666666666</v>
      </c>
      <c r="P3169" s="9">
        <f t="shared" si="360"/>
        <v>63.363636363636367</v>
      </c>
      <c r="Q3169" s="8" t="str">
        <f t="shared" si="363"/>
        <v>theater</v>
      </c>
      <c r="R3169" s="8" t="str">
        <f t="shared" si="358"/>
        <v>plays</v>
      </c>
      <c r="S3169" s="14">
        <f t="shared" si="361"/>
        <v>41839.175706018519</v>
      </c>
      <c r="T3169" s="14">
        <f t="shared" si="362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59"/>
        <v>1.242</v>
      </c>
      <c r="P3170" s="9">
        <f t="shared" si="360"/>
        <v>50.901639344262293</v>
      </c>
      <c r="Q3170" s="8" t="str">
        <f t="shared" si="363"/>
        <v>theater</v>
      </c>
      <c r="R3170" s="8" t="str">
        <f t="shared" si="358"/>
        <v>plays</v>
      </c>
      <c r="S3170" s="14">
        <f t="shared" si="361"/>
        <v>41772.105937500004</v>
      </c>
      <c r="T3170" s="14">
        <f t="shared" si="362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59"/>
        <v>1.030125</v>
      </c>
      <c r="P3171" s="9">
        <f t="shared" si="360"/>
        <v>100.5</v>
      </c>
      <c r="Q3171" s="8" t="str">
        <f t="shared" si="363"/>
        <v>theater</v>
      </c>
      <c r="R3171" s="8" t="str">
        <f t="shared" si="358"/>
        <v>plays</v>
      </c>
      <c r="S3171" s="14">
        <f t="shared" si="361"/>
        <v>41591.737974537034</v>
      </c>
      <c r="T3171" s="14">
        <f t="shared" si="362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59"/>
        <v>1.1225000000000001</v>
      </c>
      <c r="P3172" s="9">
        <f t="shared" si="360"/>
        <v>31.619718309859156</v>
      </c>
      <c r="Q3172" s="8" t="str">
        <f t="shared" si="363"/>
        <v>theater</v>
      </c>
      <c r="R3172" s="8" t="str">
        <f t="shared" si="358"/>
        <v>plays</v>
      </c>
      <c r="S3172" s="14">
        <f t="shared" si="361"/>
        <v>41789.080370370371</v>
      </c>
      <c r="T3172" s="14">
        <f t="shared" si="362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59"/>
        <v>1.0881428571428571</v>
      </c>
      <c r="P3173" s="9">
        <f t="shared" si="360"/>
        <v>65.102564102564102</v>
      </c>
      <c r="Q3173" s="8" t="str">
        <f t="shared" si="363"/>
        <v>theater</v>
      </c>
      <c r="R3173" s="8" t="str">
        <f t="shared" si="358"/>
        <v>plays</v>
      </c>
      <c r="S3173" s="14">
        <f t="shared" si="361"/>
        <v>42466.608310185184</v>
      </c>
      <c r="T3173" s="14">
        <f t="shared" si="362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59"/>
        <v>1.1499999999999999</v>
      </c>
      <c r="P3174" s="9">
        <f t="shared" si="360"/>
        <v>79.310344827586206</v>
      </c>
      <c r="Q3174" s="8" t="str">
        <f t="shared" si="363"/>
        <v>theater</v>
      </c>
      <c r="R3174" s="8" t="str">
        <f t="shared" si="358"/>
        <v>plays</v>
      </c>
      <c r="S3174" s="14">
        <f t="shared" si="361"/>
        <v>40923.729953703703</v>
      </c>
      <c r="T3174" s="14">
        <f t="shared" si="362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59"/>
        <v>1.03</v>
      </c>
      <c r="P3175" s="9">
        <f t="shared" si="360"/>
        <v>139.18918918918919</v>
      </c>
      <c r="Q3175" s="8" t="str">
        <f t="shared" si="363"/>
        <v>theater</v>
      </c>
      <c r="R3175" s="8" t="str">
        <f t="shared" si="358"/>
        <v>plays</v>
      </c>
      <c r="S3175" s="14">
        <f t="shared" si="361"/>
        <v>41878.878379629627</v>
      </c>
      <c r="T3175" s="14">
        <f t="shared" si="362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59"/>
        <v>1.0113333333333334</v>
      </c>
      <c r="P3176" s="9">
        <f t="shared" si="360"/>
        <v>131.91304347826087</v>
      </c>
      <c r="Q3176" s="8" t="str">
        <f t="shared" si="363"/>
        <v>theater</v>
      </c>
      <c r="R3176" s="8" t="str">
        <f t="shared" si="358"/>
        <v>plays</v>
      </c>
      <c r="S3176" s="14">
        <f t="shared" si="361"/>
        <v>41862.864675925928</v>
      </c>
      <c r="T3176" s="14">
        <f t="shared" si="362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59"/>
        <v>1.0955999999999999</v>
      </c>
      <c r="P3177" s="9">
        <f t="shared" si="360"/>
        <v>91.3</v>
      </c>
      <c r="Q3177" s="8" t="str">
        <f t="shared" si="363"/>
        <v>theater</v>
      </c>
      <c r="R3177" s="8" t="str">
        <f t="shared" si="358"/>
        <v>plays</v>
      </c>
      <c r="S3177" s="14">
        <f t="shared" si="361"/>
        <v>40531.886886574073</v>
      </c>
      <c r="T3177" s="14">
        <f t="shared" si="362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59"/>
        <v>1.148421052631579</v>
      </c>
      <c r="P3178" s="9">
        <f t="shared" si="360"/>
        <v>39.672727272727272</v>
      </c>
      <c r="Q3178" s="8" t="str">
        <f t="shared" si="363"/>
        <v>theater</v>
      </c>
      <c r="R3178" s="8" t="str">
        <f t="shared" si="358"/>
        <v>plays</v>
      </c>
      <c r="S3178" s="14">
        <f t="shared" si="361"/>
        <v>41477.930914351848</v>
      </c>
      <c r="T3178" s="14">
        <f t="shared" si="362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59"/>
        <v>1.1739999999999999</v>
      </c>
      <c r="P3179" s="9">
        <f t="shared" si="360"/>
        <v>57.549019607843135</v>
      </c>
      <c r="Q3179" s="8" t="str">
        <f t="shared" si="363"/>
        <v>theater</v>
      </c>
      <c r="R3179" s="8" t="str">
        <f t="shared" si="358"/>
        <v>plays</v>
      </c>
      <c r="S3179" s="14">
        <f t="shared" si="361"/>
        <v>41781.666770833333</v>
      </c>
      <c r="T3179" s="14">
        <f t="shared" si="362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59"/>
        <v>1.7173333333333334</v>
      </c>
      <c r="P3180" s="9">
        <f t="shared" si="360"/>
        <v>33.025641025641029</v>
      </c>
      <c r="Q3180" s="8" t="str">
        <f t="shared" si="363"/>
        <v>theater</v>
      </c>
      <c r="R3180" s="8" t="str">
        <f t="shared" si="358"/>
        <v>plays</v>
      </c>
      <c r="S3180" s="14">
        <f t="shared" si="361"/>
        <v>41806.605034722219</v>
      </c>
      <c r="T3180" s="14">
        <f t="shared" si="362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59"/>
        <v>1.1416238095238094</v>
      </c>
      <c r="P3181" s="9">
        <f t="shared" si="360"/>
        <v>77.335806451612896</v>
      </c>
      <c r="Q3181" s="8" t="str">
        <f t="shared" si="363"/>
        <v>theater</v>
      </c>
      <c r="R3181" s="8" t="str">
        <f t="shared" si="358"/>
        <v>plays</v>
      </c>
      <c r="S3181" s="14">
        <f t="shared" si="361"/>
        <v>41375.702210648145</v>
      </c>
      <c r="T3181" s="14">
        <f t="shared" si="362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59"/>
        <v>1.1975</v>
      </c>
      <c r="P3182" s="9">
        <f t="shared" si="360"/>
        <v>31.933333333333334</v>
      </c>
      <c r="Q3182" s="8" t="str">
        <f t="shared" si="363"/>
        <v>theater</v>
      </c>
      <c r="R3182" s="8" t="str">
        <f t="shared" si="358"/>
        <v>plays</v>
      </c>
      <c r="S3182" s="14">
        <f t="shared" si="361"/>
        <v>41780.412604166668</v>
      </c>
      <c r="T3182" s="14">
        <f t="shared" si="362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59"/>
        <v>1.0900000000000001</v>
      </c>
      <c r="P3183" s="9">
        <f t="shared" si="360"/>
        <v>36.333333333333336</v>
      </c>
      <c r="Q3183" s="8" t="str">
        <f t="shared" si="363"/>
        <v>theater</v>
      </c>
      <c r="R3183" s="8" t="str">
        <f t="shared" si="358"/>
        <v>plays</v>
      </c>
      <c r="S3183" s="14">
        <f t="shared" si="361"/>
        <v>41779.310034722221</v>
      </c>
      <c r="T3183" s="14">
        <f t="shared" si="362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59"/>
        <v>1.0088571428571429</v>
      </c>
      <c r="P3184" s="9">
        <f t="shared" si="360"/>
        <v>46.768211920529801</v>
      </c>
      <c r="Q3184" s="8" t="str">
        <f t="shared" si="363"/>
        <v>theater</v>
      </c>
      <c r="R3184" s="8" t="str">
        <f t="shared" si="358"/>
        <v>plays</v>
      </c>
      <c r="S3184" s="14">
        <f t="shared" si="361"/>
        <v>40883.949317129627</v>
      </c>
      <c r="T3184" s="14">
        <f t="shared" si="362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59"/>
        <v>1.0900000000000001</v>
      </c>
      <c r="P3185" s="9">
        <f t="shared" si="360"/>
        <v>40.073529411764703</v>
      </c>
      <c r="Q3185" s="8" t="str">
        <f t="shared" si="363"/>
        <v>theater</v>
      </c>
      <c r="R3185" s="8" t="str">
        <f t="shared" si="358"/>
        <v>plays</v>
      </c>
      <c r="S3185" s="14">
        <f t="shared" si="361"/>
        <v>41491.79478009259</v>
      </c>
      <c r="T3185" s="14">
        <f t="shared" si="362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59"/>
        <v>1.0720930232558139</v>
      </c>
      <c r="P3186" s="9">
        <f t="shared" si="360"/>
        <v>100.21739130434783</v>
      </c>
      <c r="Q3186" s="8" t="str">
        <f t="shared" si="363"/>
        <v>theater</v>
      </c>
      <c r="R3186" s="8" t="str">
        <f t="shared" si="358"/>
        <v>plays</v>
      </c>
      <c r="S3186" s="14">
        <f t="shared" si="361"/>
        <v>41791.993414351848</v>
      </c>
      <c r="T3186" s="14">
        <f t="shared" si="362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59"/>
        <v>1</v>
      </c>
      <c r="P3187" s="9">
        <f t="shared" si="360"/>
        <v>41.666666666666664</v>
      </c>
      <c r="Q3187" s="8" t="str">
        <f t="shared" si="363"/>
        <v>theater</v>
      </c>
      <c r="R3187" s="8" t="str">
        <f t="shared" si="358"/>
        <v>plays</v>
      </c>
      <c r="S3187" s="14">
        <f t="shared" si="361"/>
        <v>41829.977326388893</v>
      </c>
      <c r="T3187" s="14">
        <f t="shared" si="362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59"/>
        <v>1.0218750000000001</v>
      </c>
      <c r="P3188" s="9">
        <f t="shared" si="360"/>
        <v>46.714285714285715</v>
      </c>
      <c r="Q3188" s="8" t="str">
        <f t="shared" si="363"/>
        <v>theater</v>
      </c>
      <c r="R3188" s="8" t="str">
        <f t="shared" si="358"/>
        <v>plays</v>
      </c>
      <c r="S3188" s="14">
        <f t="shared" si="361"/>
        <v>41868.924050925925</v>
      </c>
      <c r="T3188" s="14">
        <f t="shared" si="362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59"/>
        <v>1.1629333333333334</v>
      </c>
      <c r="P3189" s="9">
        <f t="shared" si="360"/>
        <v>71.491803278688522</v>
      </c>
      <c r="Q3189" s="8" t="str">
        <f t="shared" si="363"/>
        <v>theater</v>
      </c>
      <c r="R3189" s="8" t="str">
        <f t="shared" si="358"/>
        <v>plays</v>
      </c>
      <c r="S3189" s="14">
        <f t="shared" si="361"/>
        <v>41835.666354166664</v>
      </c>
      <c r="T3189" s="14">
        <f t="shared" si="362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59"/>
        <v>0.65</v>
      </c>
      <c r="P3190" s="9">
        <f t="shared" si="360"/>
        <v>14.444444444444445</v>
      </c>
      <c r="Q3190" s="8" t="str">
        <f t="shared" si="363"/>
        <v>theater</v>
      </c>
      <c r="R3190" s="8" t="str">
        <f>RIGHT(N3190,7)</f>
        <v>musical</v>
      </c>
      <c r="S3190" s="14">
        <f t="shared" si="361"/>
        <v>42144.415532407409</v>
      </c>
      <c r="T3190" s="14">
        <f t="shared" si="362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59"/>
        <v>0.12327272727272727</v>
      </c>
      <c r="P3191" s="9">
        <f t="shared" si="360"/>
        <v>356.84210526315792</v>
      </c>
      <c r="Q3191" s="8" t="str">
        <f t="shared" si="363"/>
        <v>theater</v>
      </c>
      <c r="R3191" s="8" t="str">
        <f t="shared" ref="R3191:R3209" si="364">RIGHT(N3191,7)</f>
        <v>musical</v>
      </c>
      <c r="S3191" s="14">
        <f t="shared" si="361"/>
        <v>42118.346435185187</v>
      </c>
      <c r="T3191" s="14">
        <f t="shared" si="362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59"/>
        <v>0</v>
      </c>
      <c r="P3192" s="9">
        <f t="shared" si="360"/>
        <v>0</v>
      </c>
      <c r="Q3192" s="8" t="str">
        <f t="shared" si="363"/>
        <v>theater</v>
      </c>
      <c r="R3192" s="8" t="str">
        <f t="shared" si="364"/>
        <v>musical</v>
      </c>
      <c r="S3192" s="14">
        <f t="shared" si="361"/>
        <v>42683.151331018518</v>
      </c>
      <c r="T3192" s="14">
        <f t="shared" si="362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59"/>
        <v>4.0266666666666666E-2</v>
      </c>
      <c r="P3193" s="9">
        <f t="shared" si="360"/>
        <v>37.75</v>
      </c>
      <c r="Q3193" s="8" t="str">
        <f t="shared" si="363"/>
        <v>theater</v>
      </c>
      <c r="R3193" s="8" t="str">
        <f t="shared" si="364"/>
        <v>musical</v>
      </c>
      <c r="S3193" s="14">
        <f t="shared" si="361"/>
        <v>42538.755428240736</v>
      </c>
      <c r="T3193" s="14">
        <f t="shared" si="362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59"/>
        <v>1.0200000000000001E-2</v>
      </c>
      <c r="P3194" s="9">
        <f t="shared" si="360"/>
        <v>12.75</v>
      </c>
      <c r="Q3194" s="8" t="str">
        <f t="shared" si="363"/>
        <v>theater</v>
      </c>
      <c r="R3194" s="8" t="str">
        <f t="shared" si="364"/>
        <v>musical</v>
      </c>
      <c r="S3194" s="14">
        <f t="shared" si="361"/>
        <v>42018.94049768518</v>
      </c>
      <c r="T3194" s="14">
        <f t="shared" si="36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59"/>
        <v>0.1174</v>
      </c>
      <c r="P3195" s="9">
        <f t="shared" si="360"/>
        <v>24.458333333333332</v>
      </c>
      <c r="Q3195" s="8" t="str">
        <f t="shared" si="363"/>
        <v>theater</v>
      </c>
      <c r="R3195" s="8" t="str">
        <f t="shared" si="364"/>
        <v>musical</v>
      </c>
      <c r="S3195" s="14">
        <f t="shared" si="361"/>
        <v>42010.968240740738</v>
      </c>
      <c r="T3195" s="14">
        <f t="shared" si="362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59"/>
        <v>0</v>
      </c>
      <c r="P3196" s="9">
        <f t="shared" si="360"/>
        <v>0</v>
      </c>
      <c r="Q3196" s="8" t="str">
        <f t="shared" si="363"/>
        <v>theater</v>
      </c>
      <c r="R3196" s="8" t="str">
        <f t="shared" si="364"/>
        <v>musical</v>
      </c>
      <c r="S3196" s="14">
        <f t="shared" si="361"/>
        <v>42182.062476851846</v>
      </c>
      <c r="T3196" s="14">
        <f t="shared" si="362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59"/>
        <v>0.59142857142857141</v>
      </c>
      <c r="P3197" s="9">
        <f t="shared" si="360"/>
        <v>53.07692307692308</v>
      </c>
      <c r="Q3197" s="8" t="str">
        <f t="shared" si="363"/>
        <v>theater</v>
      </c>
      <c r="R3197" s="8" t="str">
        <f t="shared" si="364"/>
        <v>musical</v>
      </c>
      <c r="S3197" s="14">
        <f t="shared" si="361"/>
        <v>42017.594236111108</v>
      </c>
      <c r="T3197" s="14">
        <f t="shared" si="362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59"/>
        <v>5.9999999999999995E-4</v>
      </c>
      <c r="P3198" s="9">
        <f t="shared" si="360"/>
        <v>300</v>
      </c>
      <c r="Q3198" s="8" t="str">
        <f t="shared" si="363"/>
        <v>theater</v>
      </c>
      <c r="R3198" s="8" t="str">
        <f t="shared" si="364"/>
        <v>musical</v>
      </c>
      <c r="S3198" s="14">
        <f t="shared" si="361"/>
        <v>42157.598090277781</v>
      </c>
      <c r="T3198" s="14">
        <f t="shared" si="362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59"/>
        <v>0.1145</v>
      </c>
      <c r="P3199" s="9">
        <f t="shared" si="360"/>
        <v>286.25</v>
      </c>
      <c r="Q3199" s="8" t="str">
        <f t="shared" si="363"/>
        <v>theater</v>
      </c>
      <c r="R3199" s="8" t="str">
        <f t="shared" si="364"/>
        <v>musical</v>
      </c>
      <c r="S3199" s="14">
        <f t="shared" si="361"/>
        <v>42009.493263888886</v>
      </c>
      <c r="T3199" s="14">
        <f t="shared" si="362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59"/>
        <v>3.6666666666666666E-3</v>
      </c>
      <c r="P3200" s="9">
        <f t="shared" si="360"/>
        <v>36.666666666666664</v>
      </c>
      <c r="Q3200" s="8" t="str">
        <f t="shared" si="363"/>
        <v>theater</v>
      </c>
      <c r="R3200" s="8" t="str">
        <f t="shared" si="364"/>
        <v>musical</v>
      </c>
      <c r="S3200" s="14">
        <f t="shared" si="361"/>
        <v>42013.424502314811</v>
      </c>
      <c r="T3200" s="14">
        <f t="shared" si="362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59"/>
        <v>0.52159999999999995</v>
      </c>
      <c r="P3201" s="9">
        <f t="shared" si="360"/>
        <v>49.20754716981132</v>
      </c>
      <c r="Q3201" s="8" t="str">
        <f t="shared" si="363"/>
        <v>theater</v>
      </c>
      <c r="R3201" s="8" t="str">
        <f t="shared" si="364"/>
        <v>musical</v>
      </c>
      <c r="S3201" s="14">
        <f t="shared" si="361"/>
        <v>41858.761782407404</v>
      </c>
      <c r="T3201" s="14">
        <f t="shared" si="362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59"/>
        <v>2.0000000000000002E-5</v>
      </c>
      <c r="P3202" s="9">
        <f t="shared" si="360"/>
        <v>1</v>
      </c>
      <c r="Q3202" s="8" t="str">
        <f t="shared" si="363"/>
        <v>theater</v>
      </c>
      <c r="R3202" s="8" t="str">
        <f t="shared" si="364"/>
        <v>musical</v>
      </c>
      <c r="S3202" s="14">
        <f t="shared" si="361"/>
        <v>42460.320613425924</v>
      </c>
      <c r="T3202" s="14">
        <f t="shared" si="362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65">E3203/D3203</f>
        <v>1.2500000000000001E-2</v>
      </c>
      <c r="P3203" s="9">
        <f t="shared" ref="P3203:P3266" si="366">IFERROR(E3203/L3203, 0)</f>
        <v>12.5</v>
      </c>
      <c r="Q3203" s="8" t="str">
        <f t="shared" si="363"/>
        <v>theater</v>
      </c>
      <c r="R3203" s="8" t="str">
        <f t="shared" si="364"/>
        <v>musical</v>
      </c>
      <c r="S3203" s="14">
        <f t="shared" ref="S3203:S3266" si="367">(((J3203/60)/60)/24)+DATE(1970,1,1)</f>
        <v>41861.767094907409</v>
      </c>
      <c r="T3203" s="14">
        <f t="shared" ref="T3203:T3266" si="368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65"/>
        <v>0.54520000000000002</v>
      </c>
      <c r="P3204" s="9">
        <f t="shared" si="366"/>
        <v>109.04</v>
      </c>
      <c r="Q3204" s="8" t="str">
        <f t="shared" si="363"/>
        <v>theater</v>
      </c>
      <c r="R3204" s="8" t="str">
        <f t="shared" si="364"/>
        <v>musical</v>
      </c>
      <c r="S3204" s="14">
        <f t="shared" si="367"/>
        <v>42293.853541666671</v>
      </c>
      <c r="T3204" s="14">
        <f t="shared" si="368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65"/>
        <v>0.25</v>
      </c>
      <c r="P3205" s="9">
        <f t="shared" si="366"/>
        <v>41.666666666666664</v>
      </c>
      <c r="Q3205" s="8" t="str">
        <f t="shared" si="363"/>
        <v>theater</v>
      </c>
      <c r="R3205" s="8" t="str">
        <f t="shared" si="364"/>
        <v>musical</v>
      </c>
      <c r="S3205" s="14">
        <f t="shared" si="367"/>
        <v>42242.988680555558</v>
      </c>
      <c r="T3205" s="14">
        <f t="shared" si="368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65"/>
        <v>0</v>
      </c>
      <c r="P3206" s="9">
        <f t="shared" si="366"/>
        <v>0</v>
      </c>
      <c r="Q3206" s="8" t="str">
        <f t="shared" si="363"/>
        <v>theater</v>
      </c>
      <c r="R3206" s="8" t="str">
        <f t="shared" si="364"/>
        <v>musical</v>
      </c>
      <c r="S3206" s="14">
        <f t="shared" si="367"/>
        <v>42172.686099537037</v>
      </c>
      <c r="T3206" s="14">
        <f t="shared" si="368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65"/>
        <v>3.4125000000000003E-2</v>
      </c>
      <c r="P3207" s="9">
        <f t="shared" si="366"/>
        <v>22.75</v>
      </c>
      <c r="Q3207" s="8" t="str">
        <f t="shared" si="363"/>
        <v>theater</v>
      </c>
      <c r="R3207" s="8" t="str">
        <f t="shared" si="364"/>
        <v>musical</v>
      </c>
      <c r="S3207" s="14">
        <f t="shared" si="367"/>
        <v>42095.374675925923</v>
      </c>
      <c r="T3207" s="14">
        <f t="shared" si="368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65"/>
        <v>0</v>
      </c>
      <c r="P3208" s="9">
        <f t="shared" si="366"/>
        <v>0</v>
      </c>
      <c r="Q3208" s="8" t="str">
        <f t="shared" si="363"/>
        <v>theater</v>
      </c>
      <c r="R3208" s="8" t="str">
        <f t="shared" si="364"/>
        <v>musical</v>
      </c>
      <c r="S3208" s="14">
        <f t="shared" si="367"/>
        <v>42236.276053240741</v>
      </c>
      <c r="T3208" s="14">
        <f t="shared" si="368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65"/>
        <v>0.46363636363636362</v>
      </c>
      <c r="P3209" s="9">
        <f t="shared" si="366"/>
        <v>70.833333333333329</v>
      </c>
      <c r="Q3209" s="8" t="str">
        <f t="shared" si="363"/>
        <v>theater</v>
      </c>
      <c r="R3209" s="8" t="str">
        <f t="shared" si="364"/>
        <v>musical</v>
      </c>
      <c r="S3209" s="14">
        <f t="shared" si="367"/>
        <v>42057.277858796297</v>
      </c>
      <c r="T3209" s="14">
        <f t="shared" si="368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65"/>
        <v>1.0349999999999999</v>
      </c>
      <c r="P3210" s="9">
        <f t="shared" si="366"/>
        <v>63.109756097560975</v>
      </c>
      <c r="Q3210" s="8" t="str">
        <f t="shared" si="363"/>
        <v>theater</v>
      </c>
      <c r="R3210" s="8" t="str">
        <f>RIGHT(N3210,5)</f>
        <v>plays</v>
      </c>
      <c r="S3210" s="14">
        <f t="shared" si="367"/>
        <v>41827.605057870373</v>
      </c>
      <c r="T3210" s="14">
        <f t="shared" si="368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65"/>
        <v>1.1932315789473684</v>
      </c>
      <c r="P3211" s="9">
        <f t="shared" si="366"/>
        <v>50.157964601769912</v>
      </c>
      <c r="Q3211" s="8" t="str">
        <f t="shared" si="363"/>
        <v>theater</v>
      </c>
      <c r="R3211" s="8" t="str">
        <f t="shared" ref="R3211:R3274" si="369">RIGHT(N3211,5)</f>
        <v>plays</v>
      </c>
      <c r="S3211" s="14">
        <f t="shared" si="367"/>
        <v>41778.637245370373</v>
      </c>
      <c r="T3211" s="14">
        <f t="shared" si="368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65"/>
        <v>1.2576666666666667</v>
      </c>
      <c r="P3212" s="9">
        <f t="shared" si="366"/>
        <v>62.883333333333333</v>
      </c>
      <c r="Q3212" s="8" t="str">
        <f t="shared" si="363"/>
        <v>theater</v>
      </c>
      <c r="R3212" s="8" t="str">
        <f t="shared" si="369"/>
        <v>plays</v>
      </c>
      <c r="S3212" s="14">
        <f t="shared" si="367"/>
        <v>41013.936562499999</v>
      </c>
      <c r="T3212" s="14">
        <f t="shared" si="368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65"/>
        <v>1.1974347826086957</v>
      </c>
      <c r="P3213" s="9">
        <f t="shared" si="366"/>
        <v>85.531055900621112</v>
      </c>
      <c r="Q3213" s="8" t="str">
        <f t="shared" si="363"/>
        <v>theater</v>
      </c>
      <c r="R3213" s="8" t="str">
        <f t="shared" si="369"/>
        <v>plays</v>
      </c>
      <c r="S3213" s="14">
        <f t="shared" si="367"/>
        <v>41834.586574074077</v>
      </c>
      <c r="T3213" s="14">
        <f t="shared" si="368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65"/>
        <v>1.2625</v>
      </c>
      <c r="P3214" s="9">
        <f t="shared" si="366"/>
        <v>53.723404255319146</v>
      </c>
      <c r="Q3214" s="8" t="str">
        <f t="shared" si="363"/>
        <v>theater</v>
      </c>
      <c r="R3214" s="8" t="str">
        <f t="shared" si="369"/>
        <v>plays</v>
      </c>
      <c r="S3214" s="14">
        <f t="shared" si="367"/>
        <v>41829.795729166668</v>
      </c>
      <c r="T3214" s="14">
        <f t="shared" si="368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65"/>
        <v>1.0011666666666668</v>
      </c>
      <c r="P3215" s="9">
        <f t="shared" si="366"/>
        <v>127.80851063829788</v>
      </c>
      <c r="Q3215" s="8" t="str">
        <f t="shared" si="363"/>
        <v>theater</v>
      </c>
      <c r="R3215" s="8" t="str">
        <f t="shared" si="369"/>
        <v>plays</v>
      </c>
      <c r="S3215" s="14">
        <f t="shared" si="367"/>
        <v>42171.763414351852</v>
      </c>
      <c r="T3215" s="14">
        <f t="shared" si="368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65"/>
        <v>1.0213333333333334</v>
      </c>
      <c r="P3216" s="9">
        <f t="shared" si="366"/>
        <v>106.57391304347826</v>
      </c>
      <c r="Q3216" s="8" t="str">
        <f t="shared" si="363"/>
        <v>theater</v>
      </c>
      <c r="R3216" s="8" t="str">
        <f t="shared" si="369"/>
        <v>plays</v>
      </c>
      <c r="S3216" s="14">
        <f t="shared" si="367"/>
        <v>42337.792511574073</v>
      </c>
      <c r="T3216" s="14">
        <f t="shared" si="368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65"/>
        <v>1.0035142857142858</v>
      </c>
      <c r="P3217" s="9">
        <f t="shared" si="366"/>
        <v>262.11194029850748</v>
      </c>
      <c r="Q3217" s="8" t="str">
        <f t="shared" si="363"/>
        <v>theater</v>
      </c>
      <c r="R3217" s="8" t="str">
        <f t="shared" si="369"/>
        <v>plays</v>
      </c>
      <c r="S3217" s="14">
        <f t="shared" si="367"/>
        <v>42219.665173611109</v>
      </c>
      <c r="T3217" s="14">
        <f t="shared" si="368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65"/>
        <v>1.0004999999999999</v>
      </c>
      <c r="P3218" s="9">
        <f t="shared" si="366"/>
        <v>57.171428571428571</v>
      </c>
      <c r="Q3218" s="8" t="str">
        <f t="shared" si="363"/>
        <v>theater</v>
      </c>
      <c r="R3218" s="8" t="str">
        <f t="shared" si="369"/>
        <v>plays</v>
      </c>
      <c r="S3218" s="14">
        <f t="shared" si="367"/>
        <v>42165.462627314817</v>
      </c>
      <c r="T3218" s="14">
        <f t="shared" si="368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65"/>
        <v>1.1602222222222223</v>
      </c>
      <c r="P3219" s="9">
        <f t="shared" si="366"/>
        <v>50.20192307692308</v>
      </c>
      <c r="Q3219" s="8" t="str">
        <f t="shared" si="363"/>
        <v>theater</v>
      </c>
      <c r="R3219" s="8" t="str">
        <f t="shared" si="369"/>
        <v>plays</v>
      </c>
      <c r="S3219" s="14">
        <f t="shared" si="367"/>
        <v>42648.546111111107</v>
      </c>
      <c r="T3219" s="14">
        <f t="shared" si="368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65"/>
        <v>1.0209999999999999</v>
      </c>
      <c r="P3220" s="9">
        <f t="shared" si="366"/>
        <v>66.586956521739125</v>
      </c>
      <c r="Q3220" s="8" t="str">
        <f t="shared" si="363"/>
        <v>theater</v>
      </c>
      <c r="R3220" s="8" t="str">
        <f t="shared" si="369"/>
        <v>plays</v>
      </c>
      <c r="S3220" s="14">
        <f t="shared" si="367"/>
        <v>41971.002152777779</v>
      </c>
      <c r="T3220" s="14">
        <f t="shared" si="368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65"/>
        <v>1.0011000000000001</v>
      </c>
      <c r="P3221" s="9">
        <f t="shared" si="366"/>
        <v>168.25210084033614</v>
      </c>
      <c r="Q3221" s="8" t="str">
        <f t="shared" si="363"/>
        <v>theater</v>
      </c>
      <c r="R3221" s="8" t="str">
        <f t="shared" si="369"/>
        <v>plays</v>
      </c>
      <c r="S3221" s="14">
        <f t="shared" si="367"/>
        <v>42050.983182870375</v>
      </c>
      <c r="T3221" s="14">
        <f t="shared" si="368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65"/>
        <v>1.0084</v>
      </c>
      <c r="P3222" s="9">
        <f t="shared" si="366"/>
        <v>256.37288135593218</v>
      </c>
      <c r="Q3222" s="8" t="str">
        <f t="shared" si="363"/>
        <v>theater</v>
      </c>
      <c r="R3222" s="8" t="str">
        <f t="shared" si="369"/>
        <v>plays</v>
      </c>
      <c r="S3222" s="14">
        <f t="shared" si="367"/>
        <v>42772.833379629628</v>
      </c>
      <c r="T3222" s="14">
        <f t="shared" si="368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65"/>
        <v>1.0342499999999999</v>
      </c>
      <c r="P3223" s="9">
        <f t="shared" si="366"/>
        <v>36.610619469026545</v>
      </c>
      <c r="Q3223" s="8" t="str">
        <f t="shared" si="363"/>
        <v>theater</v>
      </c>
      <c r="R3223" s="8" t="str">
        <f t="shared" si="369"/>
        <v>plays</v>
      </c>
      <c r="S3223" s="14">
        <f t="shared" si="367"/>
        <v>42155.696793981479</v>
      </c>
      <c r="T3223" s="14">
        <f t="shared" si="368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65"/>
        <v>1.248</v>
      </c>
      <c r="P3224" s="9">
        <f t="shared" si="366"/>
        <v>37.142857142857146</v>
      </c>
      <c r="Q3224" s="8" t="str">
        <f t="shared" si="363"/>
        <v>theater</v>
      </c>
      <c r="R3224" s="8" t="str">
        <f t="shared" si="369"/>
        <v>plays</v>
      </c>
      <c r="S3224" s="14">
        <f t="shared" si="367"/>
        <v>42270.582141203704</v>
      </c>
      <c r="T3224" s="14">
        <f t="shared" si="368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65"/>
        <v>1.0951612903225807</v>
      </c>
      <c r="P3225" s="9">
        <f t="shared" si="366"/>
        <v>45.878378378378379</v>
      </c>
      <c r="Q3225" s="8" t="str">
        <f t="shared" si="363"/>
        <v>theater</v>
      </c>
      <c r="R3225" s="8" t="str">
        <f t="shared" si="369"/>
        <v>plays</v>
      </c>
      <c r="S3225" s="14">
        <f t="shared" si="367"/>
        <v>42206.835370370376</v>
      </c>
      <c r="T3225" s="14">
        <f t="shared" si="368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65"/>
        <v>1.0203333333333333</v>
      </c>
      <c r="P3226" s="9">
        <f t="shared" si="366"/>
        <v>141.71296296296296</v>
      </c>
      <c r="Q3226" s="8" t="str">
        <f t="shared" si="363"/>
        <v>theater</v>
      </c>
      <c r="R3226" s="8" t="str">
        <f t="shared" si="369"/>
        <v>plays</v>
      </c>
      <c r="S3226" s="14">
        <f t="shared" si="367"/>
        <v>42697.850844907407</v>
      </c>
      <c r="T3226" s="14">
        <f t="shared" si="368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65"/>
        <v>1.0235000000000001</v>
      </c>
      <c r="P3227" s="9">
        <f t="shared" si="366"/>
        <v>52.487179487179489</v>
      </c>
      <c r="Q3227" s="8" t="str">
        <f t="shared" si="363"/>
        <v>theater</v>
      </c>
      <c r="R3227" s="8" t="str">
        <f t="shared" si="369"/>
        <v>plays</v>
      </c>
      <c r="S3227" s="14">
        <f t="shared" si="367"/>
        <v>42503.559467592597</v>
      </c>
      <c r="T3227" s="14">
        <f t="shared" si="368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65"/>
        <v>1.0416666666666667</v>
      </c>
      <c r="P3228" s="9">
        <f t="shared" si="366"/>
        <v>59.523809523809526</v>
      </c>
      <c r="Q3228" s="8" t="str">
        <f t="shared" si="363"/>
        <v>theater</v>
      </c>
      <c r="R3228" s="8" t="str">
        <f t="shared" si="369"/>
        <v>plays</v>
      </c>
      <c r="S3228" s="14">
        <f t="shared" si="367"/>
        <v>42277.583472222221</v>
      </c>
      <c r="T3228" s="14">
        <f t="shared" si="368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65"/>
        <v>1.25</v>
      </c>
      <c r="P3229" s="9">
        <f t="shared" si="366"/>
        <v>50</v>
      </c>
      <c r="Q3229" s="8" t="str">
        <f t="shared" si="363"/>
        <v>theater</v>
      </c>
      <c r="R3229" s="8" t="str">
        <f t="shared" si="369"/>
        <v>plays</v>
      </c>
      <c r="S3229" s="14">
        <f t="shared" si="367"/>
        <v>42722.882361111115</v>
      </c>
      <c r="T3229" s="14">
        <f t="shared" si="368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65"/>
        <v>1.0234285714285714</v>
      </c>
      <c r="P3230" s="9">
        <f t="shared" si="366"/>
        <v>193.62162162162161</v>
      </c>
      <c r="Q3230" s="8" t="str">
        <f t="shared" si="363"/>
        <v>theater</v>
      </c>
      <c r="R3230" s="8" t="str">
        <f t="shared" si="369"/>
        <v>plays</v>
      </c>
      <c r="S3230" s="14">
        <f t="shared" si="367"/>
        <v>42323.70930555556</v>
      </c>
      <c r="T3230" s="14">
        <f t="shared" si="368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65"/>
        <v>1.0786500000000001</v>
      </c>
      <c r="P3231" s="9">
        <f t="shared" si="366"/>
        <v>106.79702970297029</v>
      </c>
      <c r="Q3231" s="8" t="str">
        <f t="shared" si="363"/>
        <v>theater</v>
      </c>
      <c r="R3231" s="8" t="str">
        <f t="shared" si="369"/>
        <v>plays</v>
      </c>
      <c r="S3231" s="14">
        <f t="shared" si="367"/>
        <v>41933.291643518518</v>
      </c>
      <c r="T3231" s="14">
        <f t="shared" si="368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65"/>
        <v>1.0988461538461538</v>
      </c>
      <c r="P3232" s="9">
        <f t="shared" si="366"/>
        <v>77.21621621621621</v>
      </c>
      <c r="Q3232" s="8" t="str">
        <f t="shared" ref="Q3232:Q3295" si="370">LEFT(N3232,7)</f>
        <v>theater</v>
      </c>
      <c r="R3232" s="8" t="str">
        <f t="shared" si="369"/>
        <v>plays</v>
      </c>
      <c r="S3232" s="14">
        <f t="shared" si="367"/>
        <v>41898.168125000004</v>
      </c>
      <c r="T3232" s="14">
        <f t="shared" si="368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65"/>
        <v>1.61</v>
      </c>
      <c r="P3233" s="9">
        <f t="shared" si="366"/>
        <v>57.5</v>
      </c>
      <c r="Q3233" s="8" t="str">
        <f t="shared" si="370"/>
        <v>theater</v>
      </c>
      <c r="R3233" s="8" t="str">
        <f t="shared" si="369"/>
        <v>plays</v>
      </c>
      <c r="S3233" s="14">
        <f t="shared" si="367"/>
        <v>42446.943831018521</v>
      </c>
      <c r="T3233" s="14">
        <f t="shared" si="368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65"/>
        <v>1.3120000000000001</v>
      </c>
      <c r="P3234" s="9">
        <f t="shared" si="366"/>
        <v>50.46153846153846</v>
      </c>
      <c r="Q3234" s="8" t="str">
        <f t="shared" si="370"/>
        <v>theater</v>
      </c>
      <c r="R3234" s="8" t="str">
        <f t="shared" si="369"/>
        <v>plays</v>
      </c>
      <c r="S3234" s="14">
        <f t="shared" si="367"/>
        <v>42463.81385416667</v>
      </c>
      <c r="T3234" s="14">
        <f t="shared" si="368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65"/>
        <v>1.1879999999999999</v>
      </c>
      <c r="P3235" s="9">
        <f t="shared" si="366"/>
        <v>97.377049180327873</v>
      </c>
      <c r="Q3235" s="8" t="str">
        <f t="shared" si="370"/>
        <v>theater</v>
      </c>
      <c r="R3235" s="8" t="str">
        <f t="shared" si="369"/>
        <v>plays</v>
      </c>
      <c r="S3235" s="14">
        <f t="shared" si="367"/>
        <v>42766.805034722223</v>
      </c>
      <c r="T3235" s="14">
        <f t="shared" si="368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65"/>
        <v>1.0039275000000001</v>
      </c>
      <c r="P3236" s="9">
        <f t="shared" si="366"/>
        <v>34.91921739130435</v>
      </c>
      <c r="Q3236" s="8" t="str">
        <f t="shared" si="370"/>
        <v>theater</v>
      </c>
      <c r="R3236" s="8" t="str">
        <f t="shared" si="369"/>
        <v>plays</v>
      </c>
      <c r="S3236" s="14">
        <f t="shared" si="367"/>
        <v>42734.789444444439</v>
      </c>
      <c r="T3236" s="14">
        <f t="shared" si="368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65"/>
        <v>1.0320666666666667</v>
      </c>
      <c r="P3237" s="9">
        <f t="shared" si="366"/>
        <v>85.530386740331494</v>
      </c>
      <c r="Q3237" s="8" t="str">
        <f t="shared" si="370"/>
        <v>theater</v>
      </c>
      <c r="R3237" s="8" t="str">
        <f t="shared" si="369"/>
        <v>plays</v>
      </c>
      <c r="S3237" s="14">
        <f t="shared" si="367"/>
        <v>42522.347812499997</v>
      </c>
      <c r="T3237" s="14">
        <f t="shared" si="368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65"/>
        <v>1.006</v>
      </c>
      <c r="P3238" s="9">
        <f t="shared" si="366"/>
        <v>182.90909090909091</v>
      </c>
      <c r="Q3238" s="8" t="str">
        <f t="shared" si="370"/>
        <v>theater</v>
      </c>
      <c r="R3238" s="8" t="str">
        <f t="shared" si="369"/>
        <v>plays</v>
      </c>
      <c r="S3238" s="14">
        <f t="shared" si="367"/>
        <v>42702.917048611111</v>
      </c>
      <c r="T3238" s="14">
        <f t="shared" si="368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65"/>
        <v>1.0078754285714286</v>
      </c>
      <c r="P3239" s="9">
        <f t="shared" si="366"/>
        <v>131.13620817843866</v>
      </c>
      <c r="Q3239" s="8" t="str">
        <f t="shared" si="370"/>
        <v>theater</v>
      </c>
      <c r="R3239" s="8" t="str">
        <f t="shared" si="369"/>
        <v>plays</v>
      </c>
      <c r="S3239" s="14">
        <f t="shared" si="367"/>
        <v>42252.474351851852</v>
      </c>
      <c r="T3239" s="14">
        <f t="shared" si="368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65"/>
        <v>1.1232142857142857</v>
      </c>
      <c r="P3240" s="9">
        <f t="shared" si="366"/>
        <v>39.810126582278478</v>
      </c>
      <c r="Q3240" s="8" t="str">
        <f t="shared" si="370"/>
        <v>theater</v>
      </c>
      <c r="R3240" s="8" t="str">
        <f t="shared" si="369"/>
        <v>plays</v>
      </c>
      <c r="S3240" s="14">
        <f t="shared" si="367"/>
        <v>42156.510393518518</v>
      </c>
      <c r="T3240" s="14">
        <f t="shared" si="368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65"/>
        <v>1.0591914022517912</v>
      </c>
      <c r="P3241" s="9">
        <f t="shared" si="366"/>
        <v>59.701730769230764</v>
      </c>
      <c r="Q3241" s="8" t="str">
        <f t="shared" si="370"/>
        <v>theater</v>
      </c>
      <c r="R3241" s="8" t="str">
        <f t="shared" si="369"/>
        <v>plays</v>
      </c>
      <c r="S3241" s="14">
        <f t="shared" si="367"/>
        <v>42278.089039351849</v>
      </c>
      <c r="T3241" s="14">
        <f t="shared" si="368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65"/>
        <v>1.0056666666666667</v>
      </c>
      <c r="P3242" s="9">
        <f t="shared" si="366"/>
        <v>88.735294117647058</v>
      </c>
      <c r="Q3242" s="8" t="str">
        <f t="shared" si="370"/>
        <v>theater</v>
      </c>
      <c r="R3242" s="8" t="str">
        <f t="shared" si="369"/>
        <v>plays</v>
      </c>
      <c r="S3242" s="14">
        <f t="shared" si="367"/>
        <v>42754.693842592591</v>
      </c>
      <c r="T3242" s="14">
        <f t="shared" si="368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65"/>
        <v>1.1530588235294117</v>
      </c>
      <c r="P3243" s="9">
        <f t="shared" si="366"/>
        <v>58.688622754491021</v>
      </c>
      <c r="Q3243" s="8" t="str">
        <f t="shared" si="370"/>
        <v>theater</v>
      </c>
      <c r="R3243" s="8" t="str">
        <f t="shared" si="369"/>
        <v>plays</v>
      </c>
      <c r="S3243" s="14">
        <f t="shared" si="367"/>
        <v>41893.324884259258</v>
      </c>
      <c r="T3243" s="14">
        <f t="shared" si="368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65"/>
        <v>1.273042</v>
      </c>
      <c r="P3244" s="9">
        <f t="shared" si="366"/>
        <v>69.56513661202186</v>
      </c>
      <c r="Q3244" s="8" t="str">
        <f t="shared" si="370"/>
        <v>theater</v>
      </c>
      <c r="R3244" s="8" t="str">
        <f t="shared" si="369"/>
        <v>plays</v>
      </c>
      <c r="S3244" s="14">
        <f t="shared" si="367"/>
        <v>41871.755694444444</v>
      </c>
      <c r="T3244" s="14">
        <f t="shared" si="368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65"/>
        <v>1.028375</v>
      </c>
      <c r="P3245" s="9">
        <f t="shared" si="366"/>
        <v>115.87323943661971</v>
      </c>
      <c r="Q3245" s="8" t="str">
        <f t="shared" si="370"/>
        <v>theater</v>
      </c>
      <c r="R3245" s="8" t="str">
        <f t="shared" si="369"/>
        <v>plays</v>
      </c>
      <c r="S3245" s="14">
        <f t="shared" si="367"/>
        <v>42262.096782407403</v>
      </c>
      <c r="T3245" s="14">
        <f t="shared" si="368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65"/>
        <v>1.0293749999999999</v>
      </c>
      <c r="P3246" s="9">
        <f t="shared" si="366"/>
        <v>23.869565217391305</v>
      </c>
      <c r="Q3246" s="8" t="str">
        <f t="shared" si="370"/>
        <v>theater</v>
      </c>
      <c r="R3246" s="8" t="str">
        <f t="shared" si="369"/>
        <v>plays</v>
      </c>
      <c r="S3246" s="14">
        <f t="shared" si="367"/>
        <v>42675.694236111114</v>
      </c>
      <c r="T3246" s="14">
        <f t="shared" si="368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65"/>
        <v>1.043047619047619</v>
      </c>
      <c r="P3247" s="9">
        <f t="shared" si="366"/>
        <v>81.125925925925927</v>
      </c>
      <c r="Q3247" s="8" t="str">
        <f t="shared" si="370"/>
        <v>theater</v>
      </c>
      <c r="R3247" s="8" t="str">
        <f t="shared" si="369"/>
        <v>plays</v>
      </c>
      <c r="S3247" s="14">
        <f t="shared" si="367"/>
        <v>42135.60020833333</v>
      </c>
      <c r="T3247" s="14">
        <f t="shared" si="368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65"/>
        <v>1.1122000000000001</v>
      </c>
      <c r="P3248" s="9">
        <f t="shared" si="366"/>
        <v>57.626943005181346</v>
      </c>
      <c r="Q3248" s="8" t="str">
        <f t="shared" si="370"/>
        <v>theater</v>
      </c>
      <c r="R3248" s="8" t="str">
        <f t="shared" si="369"/>
        <v>plays</v>
      </c>
      <c r="S3248" s="14">
        <f t="shared" si="367"/>
        <v>42230.472222222219</v>
      </c>
      <c r="T3248" s="14">
        <f t="shared" si="368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65"/>
        <v>1.0586</v>
      </c>
      <c r="P3249" s="9">
        <f t="shared" si="366"/>
        <v>46.429824561403507</v>
      </c>
      <c r="Q3249" s="8" t="str">
        <f t="shared" si="370"/>
        <v>theater</v>
      </c>
      <c r="R3249" s="8" t="str">
        <f t="shared" si="369"/>
        <v>plays</v>
      </c>
      <c r="S3249" s="14">
        <f t="shared" si="367"/>
        <v>42167.434166666666</v>
      </c>
      <c r="T3249" s="14">
        <f t="shared" si="368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65"/>
        <v>1.0079166666666666</v>
      </c>
      <c r="P3250" s="9">
        <f t="shared" si="366"/>
        <v>60.475000000000001</v>
      </c>
      <c r="Q3250" s="8" t="str">
        <f t="shared" si="370"/>
        <v>theater</v>
      </c>
      <c r="R3250" s="8" t="str">
        <f t="shared" si="369"/>
        <v>plays</v>
      </c>
      <c r="S3250" s="14">
        <f t="shared" si="367"/>
        <v>42068.888391203705</v>
      </c>
      <c r="T3250" s="14">
        <f t="shared" si="368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65"/>
        <v>1.0492727272727274</v>
      </c>
      <c r="P3251" s="9">
        <f t="shared" si="366"/>
        <v>65.579545454545453</v>
      </c>
      <c r="Q3251" s="8" t="str">
        <f t="shared" si="370"/>
        <v>theater</v>
      </c>
      <c r="R3251" s="8" t="str">
        <f t="shared" si="369"/>
        <v>plays</v>
      </c>
      <c r="S3251" s="14">
        <f t="shared" si="367"/>
        <v>42145.746689814812</v>
      </c>
      <c r="T3251" s="14">
        <f t="shared" si="368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65"/>
        <v>1.01552</v>
      </c>
      <c r="P3252" s="9">
        <f t="shared" si="366"/>
        <v>119.1924882629108</v>
      </c>
      <c r="Q3252" s="8" t="str">
        <f t="shared" si="370"/>
        <v>theater</v>
      </c>
      <c r="R3252" s="8" t="str">
        <f t="shared" si="369"/>
        <v>plays</v>
      </c>
      <c r="S3252" s="14">
        <f t="shared" si="367"/>
        <v>41918.742175925923</v>
      </c>
      <c r="T3252" s="14">
        <f t="shared" si="368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65"/>
        <v>1.1073333333333333</v>
      </c>
      <c r="P3253" s="9">
        <f t="shared" si="366"/>
        <v>83.05</v>
      </c>
      <c r="Q3253" s="8" t="str">
        <f t="shared" si="370"/>
        <v>theater</v>
      </c>
      <c r="R3253" s="8" t="str">
        <f t="shared" si="369"/>
        <v>plays</v>
      </c>
      <c r="S3253" s="14">
        <f t="shared" si="367"/>
        <v>42146.731087962966</v>
      </c>
      <c r="T3253" s="14">
        <f t="shared" si="368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65"/>
        <v>1.2782222222222221</v>
      </c>
      <c r="P3254" s="9">
        <f t="shared" si="366"/>
        <v>57.52</v>
      </c>
      <c r="Q3254" s="8" t="str">
        <f t="shared" si="370"/>
        <v>theater</v>
      </c>
      <c r="R3254" s="8" t="str">
        <f t="shared" si="369"/>
        <v>plays</v>
      </c>
      <c r="S3254" s="14">
        <f t="shared" si="367"/>
        <v>42590.472685185188</v>
      </c>
      <c r="T3254" s="14">
        <f t="shared" si="368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65"/>
        <v>1.0182500000000001</v>
      </c>
      <c r="P3255" s="9">
        <f t="shared" si="366"/>
        <v>177.08695652173913</v>
      </c>
      <c r="Q3255" s="8" t="str">
        <f t="shared" si="370"/>
        <v>theater</v>
      </c>
      <c r="R3255" s="8" t="str">
        <f t="shared" si="369"/>
        <v>plays</v>
      </c>
      <c r="S3255" s="14">
        <f t="shared" si="367"/>
        <v>42602.576712962968</v>
      </c>
      <c r="T3255" s="14">
        <f t="shared" si="368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65"/>
        <v>1.012576923076923</v>
      </c>
      <c r="P3256" s="9">
        <f t="shared" si="366"/>
        <v>70.771505376344081</v>
      </c>
      <c r="Q3256" s="8" t="str">
        <f t="shared" si="370"/>
        <v>theater</v>
      </c>
      <c r="R3256" s="8" t="str">
        <f t="shared" si="369"/>
        <v>plays</v>
      </c>
      <c r="S3256" s="14">
        <f t="shared" si="367"/>
        <v>42059.085752314815</v>
      </c>
      <c r="T3256" s="14">
        <f t="shared" si="368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65"/>
        <v>1.75</v>
      </c>
      <c r="P3257" s="9">
        <f t="shared" si="366"/>
        <v>29.166666666666668</v>
      </c>
      <c r="Q3257" s="8" t="str">
        <f t="shared" si="370"/>
        <v>theater</v>
      </c>
      <c r="R3257" s="8" t="str">
        <f t="shared" si="369"/>
        <v>plays</v>
      </c>
      <c r="S3257" s="14">
        <f t="shared" si="367"/>
        <v>41889.768229166664</v>
      </c>
      <c r="T3257" s="14">
        <f t="shared" si="368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65"/>
        <v>1.2806</v>
      </c>
      <c r="P3258" s="9">
        <f t="shared" si="366"/>
        <v>72.76136363636364</v>
      </c>
      <c r="Q3258" s="8" t="str">
        <f t="shared" si="370"/>
        <v>theater</v>
      </c>
      <c r="R3258" s="8" t="str">
        <f t="shared" si="369"/>
        <v>plays</v>
      </c>
      <c r="S3258" s="14">
        <f t="shared" si="367"/>
        <v>42144.573807870373</v>
      </c>
      <c r="T3258" s="14">
        <f t="shared" si="368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65"/>
        <v>1.0629949999999999</v>
      </c>
      <c r="P3259" s="9">
        <f t="shared" si="366"/>
        <v>51.853414634146333</v>
      </c>
      <c r="Q3259" s="8" t="str">
        <f t="shared" si="370"/>
        <v>theater</v>
      </c>
      <c r="R3259" s="8" t="str">
        <f t="shared" si="369"/>
        <v>plays</v>
      </c>
      <c r="S3259" s="14">
        <f t="shared" si="367"/>
        <v>42758.559629629628</v>
      </c>
      <c r="T3259" s="14">
        <f t="shared" si="368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65"/>
        <v>1.052142857142857</v>
      </c>
      <c r="P3260" s="9">
        <f t="shared" si="366"/>
        <v>98.2</v>
      </c>
      <c r="Q3260" s="8" t="str">
        <f t="shared" si="370"/>
        <v>theater</v>
      </c>
      <c r="R3260" s="8" t="str">
        <f t="shared" si="369"/>
        <v>plays</v>
      </c>
      <c r="S3260" s="14">
        <f t="shared" si="367"/>
        <v>41982.887280092589</v>
      </c>
      <c r="T3260" s="14">
        <f t="shared" si="368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65"/>
        <v>1.0616782608695652</v>
      </c>
      <c r="P3261" s="9">
        <f t="shared" si="366"/>
        <v>251.7381443298969</v>
      </c>
      <c r="Q3261" s="8" t="str">
        <f t="shared" si="370"/>
        <v>theater</v>
      </c>
      <c r="R3261" s="8" t="str">
        <f t="shared" si="369"/>
        <v>plays</v>
      </c>
      <c r="S3261" s="14">
        <f t="shared" si="367"/>
        <v>42614.760937500003</v>
      </c>
      <c r="T3261" s="14">
        <f t="shared" si="368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65"/>
        <v>1.0924</v>
      </c>
      <c r="P3262" s="9">
        <f t="shared" si="366"/>
        <v>74.821917808219183</v>
      </c>
      <c r="Q3262" s="8" t="str">
        <f t="shared" si="370"/>
        <v>theater</v>
      </c>
      <c r="R3262" s="8" t="str">
        <f t="shared" si="369"/>
        <v>plays</v>
      </c>
      <c r="S3262" s="14">
        <f t="shared" si="367"/>
        <v>42303.672662037032</v>
      </c>
      <c r="T3262" s="14">
        <f t="shared" si="368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65"/>
        <v>1.0045454545454546</v>
      </c>
      <c r="P3263" s="9">
        <f t="shared" si="366"/>
        <v>67.65306122448979</v>
      </c>
      <c r="Q3263" s="8" t="str">
        <f t="shared" si="370"/>
        <v>theater</v>
      </c>
      <c r="R3263" s="8" t="str">
        <f t="shared" si="369"/>
        <v>plays</v>
      </c>
      <c r="S3263" s="14">
        <f t="shared" si="367"/>
        <v>42171.725416666668</v>
      </c>
      <c r="T3263" s="14">
        <f t="shared" si="368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65"/>
        <v>1.0304098360655738</v>
      </c>
      <c r="P3264" s="9">
        <f t="shared" si="366"/>
        <v>93.81343283582089</v>
      </c>
      <c r="Q3264" s="8" t="str">
        <f t="shared" si="370"/>
        <v>theater</v>
      </c>
      <c r="R3264" s="8" t="str">
        <f t="shared" si="369"/>
        <v>plays</v>
      </c>
      <c r="S3264" s="14">
        <f t="shared" si="367"/>
        <v>41964.315532407403</v>
      </c>
      <c r="T3264" s="14">
        <f t="shared" si="368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65"/>
        <v>1.121664</v>
      </c>
      <c r="P3265" s="9">
        <f t="shared" si="366"/>
        <v>41.237647058823526</v>
      </c>
      <c r="Q3265" s="8" t="str">
        <f t="shared" si="370"/>
        <v>theater</v>
      </c>
      <c r="R3265" s="8" t="str">
        <f t="shared" si="369"/>
        <v>plays</v>
      </c>
      <c r="S3265" s="14">
        <f t="shared" si="367"/>
        <v>42284.516064814816</v>
      </c>
      <c r="T3265" s="14">
        <f t="shared" si="368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65"/>
        <v>1.03</v>
      </c>
      <c r="P3266" s="9">
        <f t="shared" si="366"/>
        <v>52.551020408163268</v>
      </c>
      <c r="Q3266" s="8" t="str">
        <f t="shared" si="370"/>
        <v>theater</v>
      </c>
      <c r="R3266" s="8" t="str">
        <f t="shared" si="369"/>
        <v>plays</v>
      </c>
      <c r="S3266" s="14">
        <f t="shared" si="367"/>
        <v>42016.800208333334</v>
      </c>
      <c r="T3266" s="14">
        <f t="shared" si="368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71">E3267/D3267</f>
        <v>1.64</v>
      </c>
      <c r="P3267" s="9">
        <f t="shared" ref="P3267:P3330" si="372">IFERROR(E3267/L3267, 0)</f>
        <v>70.285714285714292</v>
      </c>
      <c r="Q3267" s="8" t="str">
        <f t="shared" si="370"/>
        <v>theater</v>
      </c>
      <c r="R3267" s="8" t="str">
        <f t="shared" si="369"/>
        <v>plays</v>
      </c>
      <c r="S3267" s="14">
        <f t="shared" ref="S3267:S3330" si="373">(((J3267/60)/60)/24)+DATE(1970,1,1)</f>
        <v>42311.711979166663</v>
      </c>
      <c r="T3267" s="14">
        <f t="shared" ref="T3267:T3330" si="37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71"/>
        <v>1.3128333333333333</v>
      </c>
      <c r="P3268" s="9">
        <f t="shared" si="372"/>
        <v>48.325153374233132</v>
      </c>
      <c r="Q3268" s="8" t="str">
        <f t="shared" si="370"/>
        <v>theater</v>
      </c>
      <c r="R3268" s="8" t="str">
        <f t="shared" si="369"/>
        <v>plays</v>
      </c>
      <c r="S3268" s="14">
        <f t="shared" si="373"/>
        <v>42136.536134259266</v>
      </c>
      <c r="T3268" s="14">
        <f t="shared" si="37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71"/>
        <v>1.0209999999999999</v>
      </c>
      <c r="P3269" s="9">
        <f t="shared" si="372"/>
        <v>53.177083333333336</v>
      </c>
      <c r="Q3269" s="8" t="str">
        <f t="shared" si="370"/>
        <v>theater</v>
      </c>
      <c r="R3269" s="8" t="str">
        <f t="shared" si="369"/>
        <v>plays</v>
      </c>
      <c r="S3269" s="14">
        <f t="shared" si="373"/>
        <v>42172.757638888885</v>
      </c>
      <c r="T3269" s="14">
        <f t="shared" si="37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71"/>
        <v>1.28</v>
      </c>
      <c r="P3270" s="9">
        <f t="shared" si="372"/>
        <v>60.952380952380949</v>
      </c>
      <c r="Q3270" s="8" t="str">
        <f t="shared" si="370"/>
        <v>theater</v>
      </c>
      <c r="R3270" s="8" t="str">
        <f t="shared" si="369"/>
        <v>plays</v>
      </c>
      <c r="S3270" s="14">
        <f t="shared" si="373"/>
        <v>42590.90425925926</v>
      </c>
      <c r="T3270" s="14">
        <f t="shared" si="37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71"/>
        <v>1.0149999999999999</v>
      </c>
      <c r="P3271" s="9">
        <f t="shared" si="372"/>
        <v>116</v>
      </c>
      <c r="Q3271" s="8" t="str">
        <f t="shared" si="370"/>
        <v>theater</v>
      </c>
      <c r="R3271" s="8" t="str">
        <f t="shared" si="369"/>
        <v>plays</v>
      </c>
      <c r="S3271" s="14">
        <f t="shared" si="373"/>
        <v>42137.395798611105</v>
      </c>
      <c r="T3271" s="14">
        <f t="shared" si="37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71"/>
        <v>1.0166666666666666</v>
      </c>
      <c r="P3272" s="9">
        <f t="shared" si="372"/>
        <v>61</v>
      </c>
      <c r="Q3272" s="8" t="str">
        <f t="shared" si="370"/>
        <v>theater</v>
      </c>
      <c r="R3272" s="8" t="str">
        <f t="shared" si="369"/>
        <v>plays</v>
      </c>
      <c r="S3272" s="14">
        <f t="shared" si="373"/>
        <v>42167.533159722225</v>
      </c>
      <c r="T3272" s="14">
        <f t="shared" si="37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71"/>
        <v>1.3</v>
      </c>
      <c r="P3273" s="9">
        <f t="shared" si="372"/>
        <v>38.235294117647058</v>
      </c>
      <c r="Q3273" s="8" t="str">
        <f t="shared" si="370"/>
        <v>theater</v>
      </c>
      <c r="R3273" s="8" t="str">
        <f t="shared" si="369"/>
        <v>plays</v>
      </c>
      <c r="S3273" s="14">
        <f t="shared" si="373"/>
        <v>41915.437210648146</v>
      </c>
      <c r="T3273" s="14">
        <f t="shared" si="37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71"/>
        <v>1.5443</v>
      </c>
      <c r="P3274" s="9">
        <f t="shared" si="372"/>
        <v>106.50344827586207</v>
      </c>
      <c r="Q3274" s="8" t="str">
        <f t="shared" si="370"/>
        <v>theater</v>
      </c>
      <c r="R3274" s="8" t="str">
        <f t="shared" si="369"/>
        <v>plays</v>
      </c>
      <c r="S3274" s="14">
        <f t="shared" si="373"/>
        <v>42284.500104166669</v>
      </c>
      <c r="T3274" s="14">
        <f t="shared" si="37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71"/>
        <v>1.0740000000000001</v>
      </c>
      <c r="P3275" s="9">
        <f t="shared" si="372"/>
        <v>204.57142857142858</v>
      </c>
      <c r="Q3275" s="8" t="str">
        <f t="shared" si="370"/>
        <v>theater</v>
      </c>
      <c r="R3275" s="8" t="str">
        <f t="shared" ref="R3275:R3338" si="375">RIGHT(N3275,5)</f>
        <v>plays</v>
      </c>
      <c r="S3275" s="14">
        <f t="shared" si="373"/>
        <v>42611.801412037035</v>
      </c>
      <c r="T3275" s="14">
        <f t="shared" si="37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71"/>
        <v>1.0132258064516129</v>
      </c>
      <c r="P3276" s="9">
        <f t="shared" si="372"/>
        <v>54.912587412587413</v>
      </c>
      <c r="Q3276" s="8" t="str">
        <f t="shared" si="370"/>
        <v>theater</v>
      </c>
      <c r="R3276" s="8" t="str">
        <f t="shared" si="375"/>
        <v>plays</v>
      </c>
      <c r="S3276" s="14">
        <f t="shared" si="373"/>
        <v>42400.704537037032</v>
      </c>
      <c r="T3276" s="14">
        <f t="shared" si="37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71"/>
        <v>1.0027777777777778</v>
      </c>
      <c r="P3277" s="9">
        <f t="shared" si="372"/>
        <v>150.41666666666666</v>
      </c>
      <c r="Q3277" s="8" t="str">
        <f t="shared" si="370"/>
        <v>theater</v>
      </c>
      <c r="R3277" s="8" t="str">
        <f t="shared" si="375"/>
        <v>plays</v>
      </c>
      <c r="S3277" s="14">
        <f t="shared" si="373"/>
        <v>42017.88045138889</v>
      </c>
      <c r="T3277" s="14">
        <f t="shared" si="37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71"/>
        <v>1.1684444444444444</v>
      </c>
      <c r="P3278" s="9">
        <f t="shared" si="372"/>
        <v>52.58</v>
      </c>
      <c r="Q3278" s="8" t="str">
        <f t="shared" si="370"/>
        <v>theater</v>
      </c>
      <c r="R3278" s="8" t="str">
        <f t="shared" si="375"/>
        <v>plays</v>
      </c>
      <c r="S3278" s="14">
        <f t="shared" si="373"/>
        <v>42426.949988425928</v>
      </c>
      <c r="T3278" s="14">
        <f t="shared" si="37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71"/>
        <v>1.0860000000000001</v>
      </c>
      <c r="P3279" s="9">
        <f t="shared" si="372"/>
        <v>54.3</v>
      </c>
      <c r="Q3279" s="8" t="str">
        <f t="shared" si="370"/>
        <v>theater</v>
      </c>
      <c r="R3279" s="8" t="str">
        <f t="shared" si="375"/>
        <v>plays</v>
      </c>
      <c r="S3279" s="14">
        <f t="shared" si="373"/>
        <v>41931.682939814818</v>
      </c>
      <c r="T3279" s="14">
        <f t="shared" si="37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71"/>
        <v>1.034</v>
      </c>
      <c r="P3280" s="9">
        <f t="shared" si="372"/>
        <v>76.029411764705884</v>
      </c>
      <c r="Q3280" s="8" t="str">
        <f t="shared" si="370"/>
        <v>theater</v>
      </c>
      <c r="R3280" s="8" t="str">
        <f t="shared" si="375"/>
        <v>plays</v>
      </c>
      <c r="S3280" s="14">
        <f t="shared" si="373"/>
        <v>42124.848414351851</v>
      </c>
      <c r="T3280" s="14">
        <f t="shared" si="37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71"/>
        <v>1.1427586206896552</v>
      </c>
      <c r="P3281" s="9">
        <f t="shared" si="372"/>
        <v>105.2063492063492</v>
      </c>
      <c r="Q3281" s="8" t="str">
        <f t="shared" si="370"/>
        <v>theater</v>
      </c>
      <c r="R3281" s="8" t="str">
        <f t="shared" si="375"/>
        <v>plays</v>
      </c>
      <c r="S3281" s="14">
        <f t="shared" si="373"/>
        <v>42431.102534722217</v>
      </c>
      <c r="T3281" s="14">
        <f t="shared" si="37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71"/>
        <v>1.03</v>
      </c>
      <c r="P3282" s="9">
        <f t="shared" si="372"/>
        <v>68.666666666666671</v>
      </c>
      <c r="Q3282" s="8" t="str">
        <f t="shared" si="370"/>
        <v>theater</v>
      </c>
      <c r="R3282" s="8" t="str">
        <f t="shared" si="375"/>
        <v>plays</v>
      </c>
      <c r="S3282" s="14">
        <f t="shared" si="373"/>
        <v>42121.756921296299</v>
      </c>
      <c r="T3282" s="14">
        <f t="shared" si="37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71"/>
        <v>1.216</v>
      </c>
      <c r="P3283" s="9">
        <f t="shared" si="372"/>
        <v>129.36170212765958</v>
      </c>
      <c r="Q3283" s="8" t="str">
        <f t="shared" si="370"/>
        <v>theater</v>
      </c>
      <c r="R3283" s="8" t="str">
        <f t="shared" si="375"/>
        <v>plays</v>
      </c>
      <c r="S3283" s="14">
        <f t="shared" si="373"/>
        <v>42219.019733796296</v>
      </c>
      <c r="T3283" s="14">
        <f t="shared" si="37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71"/>
        <v>1.026467741935484</v>
      </c>
      <c r="P3284" s="9">
        <f t="shared" si="372"/>
        <v>134.26371308016877</v>
      </c>
      <c r="Q3284" s="8" t="str">
        <f t="shared" si="370"/>
        <v>theater</v>
      </c>
      <c r="R3284" s="8" t="str">
        <f t="shared" si="375"/>
        <v>plays</v>
      </c>
      <c r="S3284" s="14">
        <f t="shared" si="373"/>
        <v>42445.19430555556</v>
      </c>
      <c r="T3284" s="14">
        <f t="shared" si="37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71"/>
        <v>1.0475000000000001</v>
      </c>
      <c r="P3285" s="9">
        <f t="shared" si="372"/>
        <v>17.829787234042552</v>
      </c>
      <c r="Q3285" s="8" t="str">
        <f t="shared" si="370"/>
        <v>theater</v>
      </c>
      <c r="R3285" s="8" t="str">
        <f t="shared" si="375"/>
        <v>plays</v>
      </c>
      <c r="S3285" s="14">
        <f t="shared" si="373"/>
        <v>42379.74418981481</v>
      </c>
      <c r="T3285" s="14">
        <f t="shared" si="37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71"/>
        <v>1.016</v>
      </c>
      <c r="P3286" s="9">
        <f t="shared" si="372"/>
        <v>203.2</v>
      </c>
      <c r="Q3286" s="8" t="str">
        <f t="shared" si="370"/>
        <v>theater</v>
      </c>
      <c r="R3286" s="8" t="str">
        <f t="shared" si="375"/>
        <v>plays</v>
      </c>
      <c r="S3286" s="14">
        <f t="shared" si="373"/>
        <v>42380.884872685187</v>
      </c>
      <c r="T3286" s="14">
        <f t="shared" si="37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71"/>
        <v>1.1210242048409682</v>
      </c>
      <c r="P3287" s="9">
        <f t="shared" si="372"/>
        <v>69.18518518518519</v>
      </c>
      <c r="Q3287" s="8" t="str">
        <f t="shared" si="370"/>
        <v>theater</v>
      </c>
      <c r="R3287" s="8" t="str">
        <f t="shared" si="375"/>
        <v>plays</v>
      </c>
      <c r="S3287" s="14">
        <f t="shared" si="373"/>
        <v>42762.942430555559</v>
      </c>
      <c r="T3287" s="14">
        <f t="shared" si="37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71"/>
        <v>1.0176666666666667</v>
      </c>
      <c r="P3288" s="9">
        <f t="shared" si="372"/>
        <v>125.12295081967213</v>
      </c>
      <c r="Q3288" s="8" t="str">
        <f t="shared" si="370"/>
        <v>theater</v>
      </c>
      <c r="R3288" s="8" t="str">
        <f t="shared" si="375"/>
        <v>plays</v>
      </c>
      <c r="S3288" s="14">
        <f t="shared" si="373"/>
        <v>42567.840069444443</v>
      </c>
      <c r="T3288" s="14">
        <f t="shared" si="37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71"/>
        <v>1</v>
      </c>
      <c r="P3289" s="9">
        <f t="shared" si="372"/>
        <v>73.529411764705884</v>
      </c>
      <c r="Q3289" s="8" t="str">
        <f t="shared" si="370"/>
        <v>theater</v>
      </c>
      <c r="R3289" s="8" t="str">
        <f t="shared" si="375"/>
        <v>plays</v>
      </c>
      <c r="S3289" s="14">
        <f t="shared" si="373"/>
        <v>42311.750324074077</v>
      </c>
      <c r="T3289" s="14">
        <f t="shared" si="37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71"/>
        <v>1.0026489999999999</v>
      </c>
      <c r="P3290" s="9">
        <f t="shared" si="372"/>
        <v>48.437149758454105</v>
      </c>
      <c r="Q3290" s="8" t="str">
        <f t="shared" si="370"/>
        <v>theater</v>
      </c>
      <c r="R3290" s="8" t="str">
        <f t="shared" si="375"/>
        <v>plays</v>
      </c>
      <c r="S3290" s="14">
        <f t="shared" si="373"/>
        <v>42505.774479166663</v>
      </c>
      <c r="T3290" s="14">
        <f t="shared" si="37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71"/>
        <v>1.3304200000000002</v>
      </c>
      <c r="P3291" s="9">
        <f t="shared" si="372"/>
        <v>26.608400000000003</v>
      </c>
      <c r="Q3291" s="8" t="str">
        <f t="shared" si="370"/>
        <v>theater</v>
      </c>
      <c r="R3291" s="8" t="str">
        <f t="shared" si="375"/>
        <v>plays</v>
      </c>
      <c r="S3291" s="14">
        <f t="shared" si="373"/>
        <v>42758.368078703701</v>
      </c>
      <c r="T3291" s="14">
        <f t="shared" si="37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71"/>
        <v>1.212</v>
      </c>
      <c r="P3292" s="9">
        <f t="shared" si="372"/>
        <v>33.666666666666664</v>
      </c>
      <c r="Q3292" s="8" t="str">
        <f t="shared" si="370"/>
        <v>theater</v>
      </c>
      <c r="R3292" s="8" t="str">
        <f t="shared" si="375"/>
        <v>plays</v>
      </c>
      <c r="S3292" s="14">
        <f t="shared" si="373"/>
        <v>42775.51494212963</v>
      </c>
      <c r="T3292" s="14">
        <f t="shared" si="37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71"/>
        <v>1.1399999999999999</v>
      </c>
      <c r="P3293" s="9">
        <f t="shared" si="372"/>
        <v>40.714285714285715</v>
      </c>
      <c r="Q3293" s="8" t="str">
        <f t="shared" si="370"/>
        <v>theater</v>
      </c>
      <c r="R3293" s="8" t="str">
        <f t="shared" si="375"/>
        <v>plays</v>
      </c>
      <c r="S3293" s="14">
        <f t="shared" si="373"/>
        <v>42232.702546296292</v>
      </c>
      <c r="T3293" s="14">
        <f t="shared" si="37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71"/>
        <v>2.8613861386138613</v>
      </c>
      <c r="P3294" s="9">
        <f t="shared" si="372"/>
        <v>19.266666666666666</v>
      </c>
      <c r="Q3294" s="8" t="str">
        <f t="shared" si="370"/>
        <v>theater</v>
      </c>
      <c r="R3294" s="8" t="str">
        <f t="shared" si="375"/>
        <v>plays</v>
      </c>
      <c r="S3294" s="14">
        <f t="shared" si="373"/>
        <v>42282.770231481481</v>
      </c>
      <c r="T3294" s="14">
        <f t="shared" si="37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71"/>
        <v>1.7044444444444444</v>
      </c>
      <c r="P3295" s="9">
        <f t="shared" si="372"/>
        <v>84.285714285714292</v>
      </c>
      <c r="Q3295" s="8" t="str">
        <f t="shared" si="370"/>
        <v>theater</v>
      </c>
      <c r="R3295" s="8" t="str">
        <f t="shared" si="375"/>
        <v>plays</v>
      </c>
      <c r="S3295" s="14">
        <f t="shared" si="373"/>
        <v>42768.425370370373</v>
      </c>
      <c r="T3295" s="14">
        <f t="shared" si="37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71"/>
        <v>1.1833333333333333</v>
      </c>
      <c r="P3296" s="9">
        <f t="shared" si="372"/>
        <v>29.583333333333332</v>
      </c>
      <c r="Q3296" s="8" t="str">
        <f t="shared" ref="Q3296:Q3359" si="376">LEFT(N3296,7)</f>
        <v>theater</v>
      </c>
      <c r="R3296" s="8" t="str">
        <f t="shared" si="375"/>
        <v>plays</v>
      </c>
      <c r="S3296" s="14">
        <f t="shared" si="373"/>
        <v>42141.541134259256</v>
      </c>
      <c r="T3296" s="14">
        <f t="shared" si="37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71"/>
        <v>1.0285857142857142</v>
      </c>
      <c r="P3297" s="9">
        <f t="shared" si="372"/>
        <v>26.667037037037037</v>
      </c>
      <c r="Q3297" s="8" t="str">
        <f t="shared" si="376"/>
        <v>theater</v>
      </c>
      <c r="R3297" s="8" t="str">
        <f t="shared" si="375"/>
        <v>plays</v>
      </c>
      <c r="S3297" s="14">
        <f t="shared" si="373"/>
        <v>42609.442465277782</v>
      </c>
      <c r="T3297" s="14">
        <f t="shared" si="37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71"/>
        <v>1.4406666666666668</v>
      </c>
      <c r="P3298" s="9">
        <f t="shared" si="372"/>
        <v>45.978723404255319</v>
      </c>
      <c r="Q3298" s="8" t="str">
        <f t="shared" si="376"/>
        <v>theater</v>
      </c>
      <c r="R3298" s="8" t="str">
        <f t="shared" si="375"/>
        <v>plays</v>
      </c>
      <c r="S3298" s="14">
        <f t="shared" si="373"/>
        <v>42309.756620370375</v>
      </c>
      <c r="T3298" s="14">
        <f t="shared" si="37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71"/>
        <v>1.0007272727272727</v>
      </c>
      <c r="P3299" s="9">
        <f t="shared" si="372"/>
        <v>125.09090909090909</v>
      </c>
      <c r="Q3299" s="8" t="str">
        <f t="shared" si="376"/>
        <v>theater</v>
      </c>
      <c r="R3299" s="8" t="str">
        <f t="shared" si="375"/>
        <v>plays</v>
      </c>
      <c r="S3299" s="14">
        <f t="shared" si="373"/>
        <v>42193.771481481483</v>
      </c>
      <c r="T3299" s="14">
        <f t="shared" si="37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71"/>
        <v>1.0173000000000001</v>
      </c>
      <c r="P3300" s="9">
        <f t="shared" si="372"/>
        <v>141.29166666666666</v>
      </c>
      <c r="Q3300" s="8" t="str">
        <f t="shared" si="376"/>
        <v>theater</v>
      </c>
      <c r="R3300" s="8" t="str">
        <f t="shared" si="375"/>
        <v>plays</v>
      </c>
      <c r="S3300" s="14">
        <f t="shared" si="373"/>
        <v>42239.957962962959</v>
      </c>
      <c r="T3300" s="14">
        <f t="shared" si="37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71"/>
        <v>1.1619999999999999</v>
      </c>
      <c r="P3301" s="9">
        <f t="shared" si="372"/>
        <v>55.333333333333336</v>
      </c>
      <c r="Q3301" s="8" t="str">
        <f t="shared" si="376"/>
        <v>theater</v>
      </c>
      <c r="R3301" s="8" t="str">
        <f t="shared" si="375"/>
        <v>plays</v>
      </c>
      <c r="S3301" s="14">
        <f t="shared" si="373"/>
        <v>42261.917395833334</v>
      </c>
      <c r="T3301" s="14">
        <f t="shared" si="37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71"/>
        <v>1.3616666666666666</v>
      </c>
      <c r="P3302" s="9">
        <f t="shared" si="372"/>
        <v>46.420454545454547</v>
      </c>
      <c r="Q3302" s="8" t="str">
        <f t="shared" si="376"/>
        <v>theater</v>
      </c>
      <c r="R3302" s="8" t="str">
        <f t="shared" si="375"/>
        <v>plays</v>
      </c>
      <c r="S3302" s="14">
        <f t="shared" si="373"/>
        <v>42102.743773148148</v>
      </c>
      <c r="T3302" s="14">
        <f t="shared" si="37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71"/>
        <v>1.3346666666666667</v>
      </c>
      <c r="P3303" s="9">
        <f t="shared" si="372"/>
        <v>57.2</v>
      </c>
      <c r="Q3303" s="8" t="str">
        <f t="shared" si="376"/>
        <v>theater</v>
      </c>
      <c r="R3303" s="8" t="str">
        <f t="shared" si="375"/>
        <v>plays</v>
      </c>
      <c r="S3303" s="14">
        <f t="shared" si="373"/>
        <v>42538.73583333334</v>
      </c>
      <c r="T3303" s="14">
        <f t="shared" si="37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71"/>
        <v>1.0339285714285715</v>
      </c>
      <c r="P3304" s="9">
        <f t="shared" si="372"/>
        <v>173.7</v>
      </c>
      <c r="Q3304" s="8" t="str">
        <f t="shared" si="376"/>
        <v>theater</v>
      </c>
      <c r="R3304" s="8" t="str">
        <f t="shared" si="375"/>
        <v>plays</v>
      </c>
      <c r="S3304" s="14">
        <f t="shared" si="373"/>
        <v>42681.35157407407</v>
      </c>
      <c r="T3304" s="14">
        <f t="shared" si="37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71"/>
        <v>1.1588888888888889</v>
      </c>
      <c r="P3305" s="9">
        <f t="shared" si="372"/>
        <v>59.6</v>
      </c>
      <c r="Q3305" s="8" t="str">
        <f t="shared" si="376"/>
        <v>theater</v>
      </c>
      <c r="R3305" s="8" t="str">
        <f t="shared" si="375"/>
        <v>plays</v>
      </c>
      <c r="S3305" s="14">
        <f t="shared" si="373"/>
        <v>42056.65143518518</v>
      </c>
      <c r="T3305" s="14">
        <f t="shared" si="37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71"/>
        <v>1.0451666666666666</v>
      </c>
      <c r="P3306" s="9">
        <f t="shared" si="372"/>
        <v>89.585714285714289</v>
      </c>
      <c r="Q3306" s="8" t="str">
        <f t="shared" si="376"/>
        <v>theater</v>
      </c>
      <c r="R3306" s="8" t="str">
        <f t="shared" si="375"/>
        <v>plays</v>
      </c>
      <c r="S3306" s="14">
        <f t="shared" si="373"/>
        <v>42696.624444444446</v>
      </c>
      <c r="T3306" s="14">
        <f t="shared" si="37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71"/>
        <v>1.0202500000000001</v>
      </c>
      <c r="P3307" s="9">
        <f t="shared" si="372"/>
        <v>204.05</v>
      </c>
      <c r="Q3307" s="8" t="str">
        <f t="shared" si="376"/>
        <v>theater</v>
      </c>
      <c r="R3307" s="8" t="str">
        <f t="shared" si="375"/>
        <v>plays</v>
      </c>
      <c r="S3307" s="14">
        <f t="shared" si="373"/>
        <v>42186.855879629627</v>
      </c>
      <c r="T3307" s="14">
        <f t="shared" si="37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71"/>
        <v>1.7533333333333334</v>
      </c>
      <c r="P3308" s="9">
        <f t="shared" si="372"/>
        <v>48.703703703703702</v>
      </c>
      <c r="Q3308" s="8" t="str">
        <f t="shared" si="376"/>
        <v>theater</v>
      </c>
      <c r="R3308" s="8" t="str">
        <f t="shared" si="375"/>
        <v>plays</v>
      </c>
      <c r="S3308" s="14">
        <f t="shared" si="373"/>
        <v>42493.219236111108</v>
      </c>
      <c r="T3308" s="14">
        <f t="shared" si="37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71"/>
        <v>1.0668</v>
      </c>
      <c r="P3309" s="9">
        <f t="shared" si="372"/>
        <v>53.339999999999996</v>
      </c>
      <c r="Q3309" s="8" t="str">
        <f t="shared" si="376"/>
        <v>theater</v>
      </c>
      <c r="R3309" s="8" t="str">
        <f t="shared" si="375"/>
        <v>plays</v>
      </c>
      <c r="S3309" s="14">
        <f t="shared" si="373"/>
        <v>42475.057164351849</v>
      </c>
      <c r="T3309" s="14">
        <f t="shared" si="37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71"/>
        <v>1.2228571428571429</v>
      </c>
      <c r="P3310" s="9">
        <f t="shared" si="372"/>
        <v>75.087719298245617</v>
      </c>
      <c r="Q3310" s="8" t="str">
        <f t="shared" si="376"/>
        <v>theater</v>
      </c>
      <c r="R3310" s="8" t="str">
        <f t="shared" si="375"/>
        <v>plays</v>
      </c>
      <c r="S3310" s="14">
        <f t="shared" si="373"/>
        <v>42452.876909722225</v>
      </c>
      <c r="T3310" s="14">
        <f t="shared" si="37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71"/>
        <v>1.5942857142857143</v>
      </c>
      <c r="P3311" s="9">
        <f t="shared" si="372"/>
        <v>18</v>
      </c>
      <c r="Q3311" s="8" t="str">
        <f t="shared" si="376"/>
        <v>theater</v>
      </c>
      <c r="R3311" s="8" t="str">
        <f t="shared" si="375"/>
        <v>plays</v>
      </c>
      <c r="S3311" s="14">
        <f t="shared" si="373"/>
        <v>42628.650208333333</v>
      </c>
      <c r="T3311" s="14">
        <f t="shared" si="37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71"/>
        <v>1.0007692307692309</v>
      </c>
      <c r="P3312" s="9">
        <f t="shared" si="372"/>
        <v>209.83870967741936</v>
      </c>
      <c r="Q3312" s="8" t="str">
        <f t="shared" si="376"/>
        <v>theater</v>
      </c>
      <c r="R3312" s="8" t="str">
        <f t="shared" si="375"/>
        <v>plays</v>
      </c>
      <c r="S3312" s="14">
        <f t="shared" si="373"/>
        <v>42253.928530092591</v>
      </c>
      <c r="T3312" s="14">
        <f t="shared" si="37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71"/>
        <v>1.0984</v>
      </c>
      <c r="P3313" s="9">
        <f t="shared" si="372"/>
        <v>61.022222222222226</v>
      </c>
      <c r="Q3313" s="8" t="str">
        <f t="shared" si="376"/>
        <v>theater</v>
      </c>
      <c r="R3313" s="8" t="str">
        <f t="shared" si="375"/>
        <v>plays</v>
      </c>
      <c r="S3313" s="14">
        <f t="shared" si="373"/>
        <v>42264.29178240741</v>
      </c>
      <c r="T3313" s="14">
        <f t="shared" si="37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71"/>
        <v>1.0004</v>
      </c>
      <c r="P3314" s="9">
        <f t="shared" si="372"/>
        <v>61</v>
      </c>
      <c r="Q3314" s="8" t="str">
        <f t="shared" si="376"/>
        <v>theater</v>
      </c>
      <c r="R3314" s="8" t="str">
        <f t="shared" si="375"/>
        <v>plays</v>
      </c>
      <c r="S3314" s="14">
        <f t="shared" si="373"/>
        <v>42664.809560185182</v>
      </c>
      <c r="T3314" s="14">
        <f t="shared" si="37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71"/>
        <v>1.1605000000000001</v>
      </c>
      <c r="P3315" s="9">
        <f t="shared" si="372"/>
        <v>80.034482758620683</v>
      </c>
      <c r="Q3315" s="8" t="str">
        <f t="shared" si="376"/>
        <v>theater</v>
      </c>
      <c r="R3315" s="8" t="str">
        <f t="shared" si="375"/>
        <v>plays</v>
      </c>
      <c r="S3315" s="14">
        <f t="shared" si="373"/>
        <v>42382.244409722218</v>
      </c>
      <c r="T3315" s="14">
        <f t="shared" si="37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71"/>
        <v>2.1074999999999999</v>
      </c>
      <c r="P3316" s="9">
        <f t="shared" si="372"/>
        <v>29.068965517241381</v>
      </c>
      <c r="Q3316" s="8" t="str">
        <f t="shared" si="376"/>
        <v>theater</v>
      </c>
      <c r="R3316" s="8" t="str">
        <f t="shared" si="375"/>
        <v>plays</v>
      </c>
      <c r="S3316" s="14">
        <f t="shared" si="373"/>
        <v>42105.267488425925</v>
      </c>
      <c r="T3316" s="14">
        <f t="shared" si="37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71"/>
        <v>1.1000000000000001</v>
      </c>
      <c r="P3317" s="9">
        <f t="shared" si="372"/>
        <v>49.438202247191015</v>
      </c>
      <c r="Q3317" s="8" t="str">
        <f t="shared" si="376"/>
        <v>theater</v>
      </c>
      <c r="R3317" s="8" t="str">
        <f t="shared" si="375"/>
        <v>plays</v>
      </c>
      <c r="S3317" s="14">
        <f t="shared" si="373"/>
        <v>42466.303715277783</v>
      </c>
      <c r="T3317" s="14">
        <f t="shared" si="37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71"/>
        <v>1.0008673425918038</v>
      </c>
      <c r="P3318" s="9">
        <f t="shared" si="372"/>
        <v>93.977440000000001</v>
      </c>
      <c r="Q3318" s="8" t="str">
        <f t="shared" si="376"/>
        <v>theater</v>
      </c>
      <c r="R3318" s="8" t="str">
        <f t="shared" si="375"/>
        <v>plays</v>
      </c>
      <c r="S3318" s="14">
        <f t="shared" si="373"/>
        <v>41826.871238425927</v>
      </c>
      <c r="T3318" s="14">
        <f t="shared" si="37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71"/>
        <v>1.0619047619047619</v>
      </c>
      <c r="P3319" s="9">
        <f t="shared" si="372"/>
        <v>61.944444444444443</v>
      </c>
      <c r="Q3319" s="8" t="str">
        <f t="shared" si="376"/>
        <v>theater</v>
      </c>
      <c r="R3319" s="8" t="str">
        <f t="shared" si="375"/>
        <v>plays</v>
      </c>
      <c r="S3319" s="14">
        <f t="shared" si="373"/>
        <v>42499.039629629624</v>
      </c>
      <c r="T3319" s="14">
        <f t="shared" si="37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71"/>
        <v>1.256</v>
      </c>
      <c r="P3320" s="9">
        <f t="shared" si="372"/>
        <v>78.5</v>
      </c>
      <c r="Q3320" s="8" t="str">
        <f t="shared" si="376"/>
        <v>theater</v>
      </c>
      <c r="R3320" s="8" t="str">
        <f t="shared" si="375"/>
        <v>plays</v>
      </c>
      <c r="S3320" s="14">
        <f t="shared" si="373"/>
        <v>42431.302002314813</v>
      </c>
      <c r="T3320" s="14">
        <f t="shared" si="37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71"/>
        <v>1.08</v>
      </c>
      <c r="P3321" s="9">
        <f t="shared" si="372"/>
        <v>33.75</v>
      </c>
      <c r="Q3321" s="8" t="str">
        <f t="shared" si="376"/>
        <v>theater</v>
      </c>
      <c r="R3321" s="8" t="str">
        <f t="shared" si="375"/>
        <v>plays</v>
      </c>
      <c r="S3321" s="14">
        <f t="shared" si="373"/>
        <v>41990.585486111115</v>
      </c>
      <c r="T3321" s="14">
        <f t="shared" si="37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71"/>
        <v>1.01</v>
      </c>
      <c r="P3322" s="9">
        <f t="shared" si="372"/>
        <v>66.44736842105263</v>
      </c>
      <c r="Q3322" s="8" t="str">
        <f t="shared" si="376"/>
        <v>theater</v>
      </c>
      <c r="R3322" s="8" t="str">
        <f t="shared" si="375"/>
        <v>plays</v>
      </c>
      <c r="S3322" s="14">
        <f t="shared" si="373"/>
        <v>42513.045798611114</v>
      </c>
      <c r="T3322" s="14">
        <f t="shared" si="37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71"/>
        <v>1.0740000000000001</v>
      </c>
      <c r="P3323" s="9">
        <f t="shared" si="372"/>
        <v>35.799999999999997</v>
      </c>
      <c r="Q3323" s="8" t="str">
        <f t="shared" si="376"/>
        <v>theater</v>
      </c>
      <c r="R3323" s="8" t="str">
        <f t="shared" si="375"/>
        <v>plays</v>
      </c>
      <c r="S3323" s="14">
        <f t="shared" si="373"/>
        <v>41914.100289351853</v>
      </c>
      <c r="T3323" s="14">
        <f t="shared" si="37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71"/>
        <v>1.0151515151515151</v>
      </c>
      <c r="P3324" s="9">
        <f t="shared" si="372"/>
        <v>145.65217391304347</v>
      </c>
      <c r="Q3324" s="8" t="str">
        <f t="shared" si="376"/>
        <v>theater</v>
      </c>
      <c r="R3324" s="8" t="str">
        <f t="shared" si="375"/>
        <v>plays</v>
      </c>
      <c r="S3324" s="14">
        <f t="shared" si="373"/>
        <v>42521.010370370372</v>
      </c>
      <c r="T3324" s="14">
        <f t="shared" si="37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71"/>
        <v>1.2589999999999999</v>
      </c>
      <c r="P3325" s="9">
        <f t="shared" si="372"/>
        <v>25.693877551020407</v>
      </c>
      <c r="Q3325" s="8" t="str">
        <f t="shared" si="376"/>
        <v>theater</v>
      </c>
      <c r="R3325" s="8" t="str">
        <f t="shared" si="375"/>
        <v>plays</v>
      </c>
      <c r="S3325" s="14">
        <f t="shared" si="373"/>
        <v>42608.36583333333</v>
      </c>
      <c r="T3325" s="14">
        <f t="shared" si="37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71"/>
        <v>1.0166666666666666</v>
      </c>
      <c r="P3326" s="9">
        <f t="shared" si="372"/>
        <v>152.5</v>
      </c>
      <c r="Q3326" s="8" t="str">
        <f t="shared" si="376"/>
        <v>theater</v>
      </c>
      <c r="R3326" s="8" t="str">
        <f t="shared" si="375"/>
        <v>plays</v>
      </c>
      <c r="S3326" s="14">
        <f t="shared" si="373"/>
        <v>42512.58321759259</v>
      </c>
      <c r="T3326" s="14">
        <f t="shared" si="37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71"/>
        <v>1.125</v>
      </c>
      <c r="P3327" s="9">
        <f t="shared" si="372"/>
        <v>30</v>
      </c>
      <c r="Q3327" s="8" t="str">
        <f t="shared" si="376"/>
        <v>theater</v>
      </c>
      <c r="R3327" s="8" t="str">
        <f t="shared" si="375"/>
        <v>plays</v>
      </c>
      <c r="S3327" s="14">
        <f t="shared" si="373"/>
        <v>42064.785613425927</v>
      </c>
      <c r="T3327" s="14">
        <f t="shared" si="37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71"/>
        <v>1.0137499999999999</v>
      </c>
      <c r="P3328" s="9">
        <f t="shared" si="372"/>
        <v>142.28070175438597</v>
      </c>
      <c r="Q3328" s="8" t="str">
        <f t="shared" si="376"/>
        <v>theater</v>
      </c>
      <c r="R3328" s="8" t="str">
        <f t="shared" si="375"/>
        <v>plays</v>
      </c>
      <c r="S3328" s="14">
        <f t="shared" si="373"/>
        <v>42041.714178240742</v>
      </c>
      <c r="T3328" s="14">
        <f t="shared" si="37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71"/>
        <v>1.0125</v>
      </c>
      <c r="P3329" s="9">
        <f t="shared" si="372"/>
        <v>24.545454545454547</v>
      </c>
      <c r="Q3329" s="8" t="str">
        <f t="shared" si="376"/>
        <v>theater</v>
      </c>
      <c r="R3329" s="8" t="str">
        <f t="shared" si="375"/>
        <v>plays</v>
      </c>
      <c r="S3329" s="14">
        <f t="shared" si="373"/>
        <v>42468.374606481477</v>
      </c>
      <c r="T3329" s="14">
        <f t="shared" si="37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71"/>
        <v>1.4638888888888888</v>
      </c>
      <c r="P3330" s="9">
        <f t="shared" si="372"/>
        <v>292.77777777777777</v>
      </c>
      <c r="Q3330" s="8" t="str">
        <f t="shared" si="376"/>
        <v>theater</v>
      </c>
      <c r="R3330" s="8" t="str">
        <f t="shared" si="375"/>
        <v>plays</v>
      </c>
      <c r="S3330" s="14">
        <f t="shared" si="373"/>
        <v>41822.57503472222</v>
      </c>
      <c r="T3330" s="14">
        <f t="shared" si="37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77">E3331/D3331</f>
        <v>1.1679999999999999</v>
      </c>
      <c r="P3331" s="9">
        <f t="shared" ref="P3331:P3394" si="378">IFERROR(E3331/L3331, 0)</f>
        <v>44.92307692307692</v>
      </c>
      <c r="Q3331" s="8" t="str">
        <f t="shared" si="376"/>
        <v>theater</v>
      </c>
      <c r="R3331" s="8" t="str">
        <f t="shared" si="375"/>
        <v>plays</v>
      </c>
      <c r="S3331" s="14">
        <f t="shared" ref="S3331:S3394" si="379">(((J3331/60)/60)/24)+DATE(1970,1,1)</f>
        <v>41837.323009259257</v>
      </c>
      <c r="T3331" s="14">
        <f t="shared" ref="T3331:T3394" si="38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77"/>
        <v>1.0626666666666666</v>
      </c>
      <c r="P3332" s="9">
        <f t="shared" si="378"/>
        <v>23.10144927536232</v>
      </c>
      <c r="Q3332" s="8" t="str">
        <f t="shared" si="376"/>
        <v>theater</v>
      </c>
      <c r="R3332" s="8" t="str">
        <f t="shared" si="375"/>
        <v>plays</v>
      </c>
      <c r="S3332" s="14">
        <f t="shared" si="379"/>
        <v>42065.887361111112</v>
      </c>
      <c r="T3332" s="14">
        <f t="shared" si="38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77"/>
        <v>1.0451999999999999</v>
      </c>
      <c r="P3333" s="9">
        <f t="shared" si="378"/>
        <v>80.400000000000006</v>
      </c>
      <c r="Q3333" s="8" t="str">
        <f t="shared" si="376"/>
        <v>theater</v>
      </c>
      <c r="R3333" s="8" t="str">
        <f t="shared" si="375"/>
        <v>plays</v>
      </c>
      <c r="S3333" s="14">
        <f t="shared" si="379"/>
        <v>42248.697754629626</v>
      </c>
      <c r="T3333" s="14">
        <f t="shared" si="38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77"/>
        <v>1</v>
      </c>
      <c r="P3334" s="9">
        <f t="shared" si="378"/>
        <v>72.289156626506028</v>
      </c>
      <c r="Q3334" s="8" t="str">
        <f t="shared" si="376"/>
        <v>theater</v>
      </c>
      <c r="R3334" s="8" t="str">
        <f t="shared" si="375"/>
        <v>plays</v>
      </c>
      <c r="S3334" s="14">
        <f t="shared" si="379"/>
        <v>41809.860300925924</v>
      </c>
      <c r="T3334" s="14">
        <f t="shared" si="38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77"/>
        <v>1.0457142857142858</v>
      </c>
      <c r="P3335" s="9">
        <f t="shared" si="378"/>
        <v>32.972972972972975</v>
      </c>
      <c r="Q3335" s="8" t="str">
        <f t="shared" si="376"/>
        <v>theater</v>
      </c>
      <c r="R3335" s="8" t="str">
        <f t="shared" si="375"/>
        <v>plays</v>
      </c>
      <c r="S3335" s="14">
        <f t="shared" si="379"/>
        <v>42148.676851851851</v>
      </c>
      <c r="T3335" s="14">
        <f t="shared" si="38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77"/>
        <v>1.3862051149573753</v>
      </c>
      <c r="P3336" s="9">
        <f t="shared" si="378"/>
        <v>116.65217391304348</v>
      </c>
      <c r="Q3336" s="8" t="str">
        <f t="shared" si="376"/>
        <v>theater</v>
      </c>
      <c r="R3336" s="8" t="str">
        <f t="shared" si="375"/>
        <v>plays</v>
      </c>
      <c r="S3336" s="14">
        <f t="shared" si="379"/>
        <v>42185.521087962959</v>
      </c>
      <c r="T3336" s="14">
        <f t="shared" si="38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77"/>
        <v>1.0032000000000001</v>
      </c>
      <c r="P3337" s="9">
        <f t="shared" si="378"/>
        <v>79.61904761904762</v>
      </c>
      <c r="Q3337" s="8" t="str">
        <f t="shared" si="376"/>
        <v>theater</v>
      </c>
      <c r="R3337" s="8" t="str">
        <f t="shared" si="375"/>
        <v>plays</v>
      </c>
      <c r="S3337" s="14">
        <f t="shared" si="379"/>
        <v>41827.674143518518</v>
      </c>
      <c r="T3337" s="14">
        <f t="shared" si="38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77"/>
        <v>1</v>
      </c>
      <c r="P3338" s="9">
        <f t="shared" si="378"/>
        <v>27.777777777777779</v>
      </c>
      <c r="Q3338" s="8" t="str">
        <f t="shared" si="376"/>
        <v>theater</v>
      </c>
      <c r="R3338" s="8" t="str">
        <f t="shared" si="375"/>
        <v>plays</v>
      </c>
      <c r="S3338" s="14">
        <f t="shared" si="379"/>
        <v>42437.398680555561</v>
      </c>
      <c r="T3338" s="14">
        <f t="shared" si="38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77"/>
        <v>1.1020000000000001</v>
      </c>
      <c r="P3339" s="9">
        <f t="shared" si="378"/>
        <v>81.029411764705884</v>
      </c>
      <c r="Q3339" s="8" t="str">
        <f t="shared" si="376"/>
        <v>theater</v>
      </c>
      <c r="R3339" s="8" t="str">
        <f t="shared" ref="R3339:R3402" si="381">RIGHT(N3339,5)</f>
        <v>plays</v>
      </c>
      <c r="S3339" s="14">
        <f t="shared" si="379"/>
        <v>41901.282025462962</v>
      </c>
      <c r="T3339" s="14">
        <f t="shared" si="38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77"/>
        <v>1.0218</v>
      </c>
      <c r="P3340" s="9">
        <f t="shared" si="378"/>
        <v>136.84821428571428</v>
      </c>
      <c r="Q3340" s="8" t="str">
        <f t="shared" si="376"/>
        <v>theater</v>
      </c>
      <c r="R3340" s="8" t="str">
        <f t="shared" si="381"/>
        <v>plays</v>
      </c>
      <c r="S3340" s="14">
        <f t="shared" si="379"/>
        <v>42769.574999999997</v>
      </c>
      <c r="T3340" s="14">
        <f t="shared" si="38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77"/>
        <v>1.0435000000000001</v>
      </c>
      <c r="P3341" s="9">
        <f t="shared" si="378"/>
        <v>177.61702127659575</v>
      </c>
      <c r="Q3341" s="8" t="str">
        <f t="shared" si="376"/>
        <v>theater</v>
      </c>
      <c r="R3341" s="8" t="str">
        <f t="shared" si="381"/>
        <v>plays</v>
      </c>
      <c r="S3341" s="14">
        <f t="shared" si="379"/>
        <v>42549.665717592594</v>
      </c>
      <c r="T3341" s="14">
        <f t="shared" si="38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77"/>
        <v>1.3816666666666666</v>
      </c>
      <c r="P3342" s="9">
        <f t="shared" si="378"/>
        <v>109.07894736842105</v>
      </c>
      <c r="Q3342" s="8" t="str">
        <f t="shared" si="376"/>
        <v>theater</v>
      </c>
      <c r="R3342" s="8" t="str">
        <f t="shared" si="381"/>
        <v>plays</v>
      </c>
      <c r="S3342" s="14">
        <f t="shared" si="379"/>
        <v>42685.974004629628</v>
      </c>
      <c r="T3342" s="14">
        <f t="shared" si="38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77"/>
        <v>1</v>
      </c>
      <c r="P3343" s="9">
        <f t="shared" si="378"/>
        <v>119.64285714285714</v>
      </c>
      <c r="Q3343" s="8" t="str">
        <f t="shared" si="376"/>
        <v>theater</v>
      </c>
      <c r="R3343" s="8" t="str">
        <f t="shared" si="381"/>
        <v>plays</v>
      </c>
      <c r="S3343" s="14">
        <f t="shared" si="379"/>
        <v>42510.798854166671</v>
      </c>
      <c r="T3343" s="14">
        <f t="shared" si="38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77"/>
        <v>1.0166666666666666</v>
      </c>
      <c r="P3344" s="9">
        <f t="shared" si="378"/>
        <v>78.205128205128204</v>
      </c>
      <c r="Q3344" s="8" t="str">
        <f t="shared" si="376"/>
        <v>theater</v>
      </c>
      <c r="R3344" s="8" t="str">
        <f t="shared" si="381"/>
        <v>plays</v>
      </c>
      <c r="S3344" s="14">
        <f t="shared" si="379"/>
        <v>42062.296412037031</v>
      </c>
      <c r="T3344" s="14">
        <f t="shared" si="38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77"/>
        <v>1.7142857142857142</v>
      </c>
      <c r="P3345" s="9">
        <f t="shared" si="378"/>
        <v>52.173913043478258</v>
      </c>
      <c r="Q3345" s="8" t="str">
        <f t="shared" si="376"/>
        <v>theater</v>
      </c>
      <c r="R3345" s="8" t="str">
        <f t="shared" si="381"/>
        <v>plays</v>
      </c>
      <c r="S3345" s="14">
        <f t="shared" si="379"/>
        <v>42452.916481481487</v>
      </c>
      <c r="T3345" s="14">
        <f t="shared" si="38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77"/>
        <v>1.0144444444444445</v>
      </c>
      <c r="P3346" s="9">
        <f t="shared" si="378"/>
        <v>114.125</v>
      </c>
      <c r="Q3346" s="8" t="str">
        <f t="shared" si="376"/>
        <v>theater</v>
      </c>
      <c r="R3346" s="8" t="str">
        <f t="shared" si="381"/>
        <v>plays</v>
      </c>
      <c r="S3346" s="14">
        <f t="shared" si="379"/>
        <v>41851.200150462959</v>
      </c>
      <c r="T3346" s="14">
        <f t="shared" si="38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77"/>
        <v>1.3</v>
      </c>
      <c r="P3347" s="9">
        <f t="shared" si="378"/>
        <v>50</v>
      </c>
      <c r="Q3347" s="8" t="str">
        <f t="shared" si="376"/>
        <v>theater</v>
      </c>
      <c r="R3347" s="8" t="str">
        <f t="shared" si="381"/>
        <v>plays</v>
      </c>
      <c r="S3347" s="14">
        <f t="shared" si="379"/>
        <v>42053.106111111112</v>
      </c>
      <c r="T3347" s="14">
        <f t="shared" si="38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77"/>
        <v>1.1000000000000001</v>
      </c>
      <c r="P3348" s="9">
        <f t="shared" si="378"/>
        <v>91.666666666666671</v>
      </c>
      <c r="Q3348" s="8" t="str">
        <f t="shared" si="376"/>
        <v>theater</v>
      </c>
      <c r="R3348" s="8" t="str">
        <f t="shared" si="381"/>
        <v>plays</v>
      </c>
      <c r="S3348" s="14">
        <f t="shared" si="379"/>
        <v>42054.024421296301</v>
      </c>
      <c r="T3348" s="14">
        <f t="shared" si="38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77"/>
        <v>1.1944999999999999</v>
      </c>
      <c r="P3349" s="9">
        <f t="shared" si="378"/>
        <v>108.59090909090909</v>
      </c>
      <c r="Q3349" s="8" t="str">
        <f t="shared" si="376"/>
        <v>theater</v>
      </c>
      <c r="R3349" s="8" t="str">
        <f t="shared" si="381"/>
        <v>plays</v>
      </c>
      <c r="S3349" s="14">
        <f t="shared" si="379"/>
        <v>42484.551550925928</v>
      </c>
      <c r="T3349" s="14">
        <f t="shared" si="38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77"/>
        <v>1.002909090909091</v>
      </c>
      <c r="P3350" s="9">
        <f t="shared" si="378"/>
        <v>69.822784810126578</v>
      </c>
      <c r="Q3350" s="8" t="str">
        <f t="shared" si="376"/>
        <v>theater</v>
      </c>
      <c r="R3350" s="8" t="str">
        <f t="shared" si="381"/>
        <v>plays</v>
      </c>
      <c r="S3350" s="14">
        <f t="shared" si="379"/>
        <v>42466.558796296296</v>
      </c>
      <c r="T3350" s="14">
        <f t="shared" si="38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77"/>
        <v>1.534</v>
      </c>
      <c r="P3351" s="9">
        <f t="shared" si="378"/>
        <v>109.57142857142857</v>
      </c>
      <c r="Q3351" s="8" t="str">
        <f t="shared" si="376"/>
        <v>theater</v>
      </c>
      <c r="R3351" s="8" t="str">
        <f t="shared" si="381"/>
        <v>plays</v>
      </c>
      <c r="S3351" s="14">
        <f t="shared" si="379"/>
        <v>42513.110787037032</v>
      </c>
      <c r="T3351" s="14">
        <f t="shared" si="38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77"/>
        <v>1.0442857142857143</v>
      </c>
      <c r="P3352" s="9">
        <f t="shared" si="378"/>
        <v>71.666666666666671</v>
      </c>
      <c r="Q3352" s="8" t="str">
        <f t="shared" si="376"/>
        <v>theater</v>
      </c>
      <c r="R3352" s="8" t="str">
        <f t="shared" si="381"/>
        <v>plays</v>
      </c>
      <c r="S3352" s="14">
        <f t="shared" si="379"/>
        <v>42302.701516203699</v>
      </c>
      <c r="T3352" s="14">
        <f t="shared" si="38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77"/>
        <v>1.0109999999999999</v>
      </c>
      <c r="P3353" s="9">
        <f t="shared" si="378"/>
        <v>93.611111111111114</v>
      </c>
      <c r="Q3353" s="8" t="str">
        <f t="shared" si="376"/>
        <v>theater</v>
      </c>
      <c r="R3353" s="8" t="str">
        <f t="shared" si="381"/>
        <v>plays</v>
      </c>
      <c r="S3353" s="14">
        <f t="shared" si="379"/>
        <v>41806.395428240743</v>
      </c>
      <c r="T3353" s="14">
        <f t="shared" si="38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77"/>
        <v>1.0751999999999999</v>
      </c>
      <c r="P3354" s="9">
        <f t="shared" si="378"/>
        <v>76.8</v>
      </c>
      <c r="Q3354" s="8" t="str">
        <f t="shared" si="376"/>
        <v>theater</v>
      </c>
      <c r="R3354" s="8" t="str">
        <f t="shared" si="381"/>
        <v>plays</v>
      </c>
      <c r="S3354" s="14">
        <f t="shared" si="379"/>
        <v>42495.992800925931</v>
      </c>
      <c r="T3354" s="14">
        <f t="shared" si="38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77"/>
        <v>3.15</v>
      </c>
      <c r="P3355" s="9">
        <f t="shared" si="378"/>
        <v>35.795454545454547</v>
      </c>
      <c r="Q3355" s="8" t="str">
        <f t="shared" si="376"/>
        <v>theater</v>
      </c>
      <c r="R3355" s="8" t="str">
        <f t="shared" si="381"/>
        <v>plays</v>
      </c>
      <c r="S3355" s="14">
        <f t="shared" si="379"/>
        <v>42479.432291666672</v>
      </c>
      <c r="T3355" s="14">
        <f t="shared" si="38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77"/>
        <v>1.0193333333333334</v>
      </c>
      <c r="P3356" s="9">
        <f t="shared" si="378"/>
        <v>55.6</v>
      </c>
      <c r="Q3356" s="8" t="str">
        <f t="shared" si="376"/>
        <v>theater</v>
      </c>
      <c r="R3356" s="8" t="str">
        <f t="shared" si="381"/>
        <v>plays</v>
      </c>
      <c r="S3356" s="14">
        <f t="shared" si="379"/>
        <v>42270.7269212963</v>
      </c>
      <c r="T3356" s="14">
        <f t="shared" si="38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77"/>
        <v>1.2628571428571429</v>
      </c>
      <c r="P3357" s="9">
        <f t="shared" si="378"/>
        <v>147.33333333333334</v>
      </c>
      <c r="Q3357" s="8" t="str">
        <f t="shared" si="376"/>
        <v>theater</v>
      </c>
      <c r="R3357" s="8" t="str">
        <f t="shared" si="381"/>
        <v>plays</v>
      </c>
      <c r="S3357" s="14">
        <f t="shared" si="379"/>
        <v>42489.619525462964</v>
      </c>
      <c r="T3357" s="14">
        <f t="shared" si="38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77"/>
        <v>1.014</v>
      </c>
      <c r="P3358" s="9">
        <f t="shared" si="378"/>
        <v>56.333333333333336</v>
      </c>
      <c r="Q3358" s="8" t="str">
        <f t="shared" si="376"/>
        <v>theater</v>
      </c>
      <c r="R3358" s="8" t="str">
        <f t="shared" si="381"/>
        <v>plays</v>
      </c>
      <c r="S3358" s="14">
        <f t="shared" si="379"/>
        <v>42536.815648148149</v>
      </c>
      <c r="T3358" s="14">
        <f t="shared" si="38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77"/>
        <v>1.01</v>
      </c>
      <c r="P3359" s="9">
        <f t="shared" si="378"/>
        <v>96.19047619047619</v>
      </c>
      <c r="Q3359" s="8" t="str">
        <f t="shared" si="376"/>
        <v>theater</v>
      </c>
      <c r="R3359" s="8" t="str">
        <f t="shared" si="381"/>
        <v>plays</v>
      </c>
      <c r="S3359" s="14">
        <f t="shared" si="379"/>
        <v>41822.417939814812</v>
      </c>
      <c r="T3359" s="14">
        <f t="shared" si="38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77"/>
        <v>1.0299</v>
      </c>
      <c r="P3360" s="9">
        <f t="shared" si="378"/>
        <v>63.574074074074076</v>
      </c>
      <c r="Q3360" s="8" t="str">
        <f t="shared" ref="Q3360:Q3423" si="382">LEFT(N3360,7)</f>
        <v>theater</v>
      </c>
      <c r="R3360" s="8" t="str">
        <f t="shared" si="381"/>
        <v>plays</v>
      </c>
      <c r="S3360" s="14">
        <f t="shared" si="379"/>
        <v>41932.311099537037</v>
      </c>
      <c r="T3360" s="14">
        <f t="shared" si="38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77"/>
        <v>1.0625</v>
      </c>
      <c r="P3361" s="9">
        <f t="shared" si="378"/>
        <v>184.78260869565219</v>
      </c>
      <c r="Q3361" s="8" t="str">
        <f t="shared" si="382"/>
        <v>theater</v>
      </c>
      <c r="R3361" s="8" t="str">
        <f t="shared" si="381"/>
        <v>plays</v>
      </c>
      <c r="S3361" s="14">
        <f t="shared" si="379"/>
        <v>42746.057106481487</v>
      </c>
      <c r="T3361" s="14">
        <f t="shared" si="38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77"/>
        <v>1.0137777777777779</v>
      </c>
      <c r="P3362" s="9">
        <f t="shared" si="378"/>
        <v>126.72222222222223</v>
      </c>
      <c r="Q3362" s="8" t="str">
        <f t="shared" si="382"/>
        <v>theater</v>
      </c>
      <c r="R3362" s="8" t="str">
        <f t="shared" si="381"/>
        <v>plays</v>
      </c>
      <c r="S3362" s="14">
        <f t="shared" si="379"/>
        <v>42697.082673611112</v>
      </c>
      <c r="T3362" s="14">
        <f t="shared" si="38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77"/>
        <v>1.1346000000000001</v>
      </c>
      <c r="P3363" s="9">
        <f t="shared" si="378"/>
        <v>83.42647058823529</v>
      </c>
      <c r="Q3363" s="8" t="str">
        <f t="shared" si="382"/>
        <v>theater</v>
      </c>
      <c r="R3363" s="8" t="str">
        <f t="shared" si="381"/>
        <v>plays</v>
      </c>
      <c r="S3363" s="14">
        <f t="shared" si="379"/>
        <v>41866.025347222225</v>
      </c>
      <c r="T3363" s="14">
        <f t="shared" si="38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77"/>
        <v>2.1800000000000002</v>
      </c>
      <c r="P3364" s="9">
        <f t="shared" si="378"/>
        <v>54.5</v>
      </c>
      <c r="Q3364" s="8" t="str">
        <f t="shared" si="382"/>
        <v>theater</v>
      </c>
      <c r="R3364" s="8" t="str">
        <f t="shared" si="381"/>
        <v>plays</v>
      </c>
      <c r="S3364" s="14">
        <f t="shared" si="379"/>
        <v>42056.091631944444</v>
      </c>
      <c r="T3364" s="14">
        <f t="shared" si="38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77"/>
        <v>1.0141935483870967</v>
      </c>
      <c r="P3365" s="9">
        <f t="shared" si="378"/>
        <v>302.30769230769232</v>
      </c>
      <c r="Q3365" s="8" t="str">
        <f t="shared" si="382"/>
        <v>theater</v>
      </c>
      <c r="R3365" s="8" t="str">
        <f t="shared" si="381"/>
        <v>plays</v>
      </c>
      <c r="S3365" s="14">
        <f t="shared" si="379"/>
        <v>41851.771354166667</v>
      </c>
      <c r="T3365" s="14">
        <f t="shared" si="38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77"/>
        <v>1.0593333333333332</v>
      </c>
      <c r="P3366" s="9">
        <f t="shared" si="378"/>
        <v>44.138888888888886</v>
      </c>
      <c r="Q3366" s="8" t="str">
        <f t="shared" si="382"/>
        <v>theater</v>
      </c>
      <c r="R3366" s="8" t="str">
        <f t="shared" si="381"/>
        <v>plays</v>
      </c>
      <c r="S3366" s="14">
        <f t="shared" si="379"/>
        <v>42422.977418981478</v>
      </c>
      <c r="T3366" s="14">
        <f t="shared" si="38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77"/>
        <v>1.04</v>
      </c>
      <c r="P3367" s="9">
        <f t="shared" si="378"/>
        <v>866.66666666666663</v>
      </c>
      <c r="Q3367" s="8" t="str">
        <f t="shared" si="382"/>
        <v>theater</v>
      </c>
      <c r="R3367" s="8" t="str">
        <f t="shared" si="381"/>
        <v>plays</v>
      </c>
      <c r="S3367" s="14">
        <f t="shared" si="379"/>
        <v>42321.101759259262</v>
      </c>
      <c r="T3367" s="14">
        <f t="shared" si="38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77"/>
        <v>2.21</v>
      </c>
      <c r="P3368" s="9">
        <f t="shared" si="378"/>
        <v>61.388888888888886</v>
      </c>
      <c r="Q3368" s="8" t="str">
        <f t="shared" si="382"/>
        <v>theater</v>
      </c>
      <c r="R3368" s="8" t="str">
        <f t="shared" si="381"/>
        <v>plays</v>
      </c>
      <c r="S3368" s="14">
        <f t="shared" si="379"/>
        <v>42107.067557870367</v>
      </c>
      <c r="T3368" s="14">
        <f t="shared" si="38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77"/>
        <v>1.1866666666666668</v>
      </c>
      <c r="P3369" s="9">
        <f t="shared" si="378"/>
        <v>29.666666666666668</v>
      </c>
      <c r="Q3369" s="8" t="str">
        <f t="shared" si="382"/>
        <v>theater</v>
      </c>
      <c r="R3369" s="8" t="str">
        <f t="shared" si="381"/>
        <v>plays</v>
      </c>
      <c r="S3369" s="14">
        <f t="shared" si="379"/>
        <v>42192.933958333335</v>
      </c>
      <c r="T3369" s="14">
        <f t="shared" si="38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77"/>
        <v>1.046</v>
      </c>
      <c r="P3370" s="9">
        <f t="shared" si="378"/>
        <v>45.478260869565219</v>
      </c>
      <c r="Q3370" s="8" t="str">
        <f t="shared" si="382"/>
        <v>theater</v>
      </c>
      <c r="R3370" s="8" t="str">
        <f t="shared" si="381"/>
        <v>plays</v>
      </c>
      <c r="S3370" s="14">
        <f t="shared" si="379"/>
        <v>41969.199756944443</v>
      </c>
      <c r="T3370" s="14">
        <f t="shared" si="38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77"/>
        <v>1.0389999999999999</v>
      </c>
      <c r="P3371" s="9">
        <f t="shared" si="378"/>
        <v>96.203703703703709</v>
      </c>
      <c r="Q3371" s="8" t="str">
        <f t="shared" si="382"/>
        <v>theater</v>
      </c>
      <c r="R3371" s="8" t="str">
        <f t="shared" si="381"/>
        <v>plays</v>
      </c>
      <c r="S3371" s="14">
        <f t="shared" si="379"/>
        <v>42690.041435185187</v>
      </c>
      <c r="T3371" s="14">
        <f t="shared" si="38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77"/>
        <v>1.1773333333333333</v>
      </c>
      <c r="P3372" s="9">
        <f t="shared" si="378"/>
        <v>67.92307692307692</v>
      </c>
      <c r="Q3372" s="8" t="str">
        <f t="shared" si="382"/>
        <v>theater</v>
      </c>
      <c r="R3372" s="8" t="str">
        <f t="shared" si="381"/>
        <v>plays</v>
      </c>
      <c r="S3372" s="14">
        <f t="shared" si="379"/>
        <v>42690.334317129629</v>
      </c>
      <c r="T3372" s="14">
        <f t="shared" si="38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77"/>
        <v>1.385</v>
      </c>
      <c r="P3373" s="9">
        <f t="shared" si="378"/>
        <v>30.777777777777779</v>
      </c>
      <c r="Q3373" s="8" t="str">
        <f t="shared" si="382"/>
        <v>theater</v>
      </c>
      <c r="R3373" s="8" t="str">
        <f t="shared" si="381"/>
        <v>plays</v>
      </c>
      <c r="S3373" s="14">
        <f t="shared" si="379"/>
        <v>42312.874594907407</v>
      </c>
      <c r="T3373" s="14">
        <f t="shared" si="38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77"/>
        <v>1.0349999999999999</v>
      </c>
      <c r="P3374" s="9">
        <f t="shared" si="378"/>
        <v>38.333333333333336</v>
      </c>
      <c r="Q3374" s="8" t="str">
        <f t="shared" si="382"/>
        <v>theater</v>
      </c>
      <c r="R3374" s="8" t="str">
        <f t="shared" si="381"/>
        <v>plays</v>
      </c>
      <c r="S3374" s="14">
        <f t="shared" si="379"/>
        <v>41855.548101851848</v>
      </c>
      <c r="T3374" s="14">
        <f t="shared" si="38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77"/>
        <v>1.0024999999999999</v>
      </c>
      <c r="P3375" s="9">
        <f t="shared" si="378"/>
        <v>66.833333333333329</v>
      </c>
      <c r="Q3375" s="8" t="str">
        <f t="shared" si="382"/>
        <v>theater</v>
      </c>
      <c r="R3375" s="8" t="str">
        <f t="shared" si="381"/>
        <v>plays</v>
      </c>
      <c r="S3375" s="14">
        <f t="shared" si="379"/>
        <v>42179.854629629626</v>
      </c>
      <c r="T3375" s="14">
        <f t="shared" si="38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77"/>
        <v>1.0657142857142856</v>
      </c>
      <c r="P3376" s="9">
        <f t="shared" si="378"/>
        <v>71.730769230769226</v>
      </c>
      <c r="Q3376" s="8" t="str">
        <f t="shared" si="382"/>
        <v>theater</v>
      </c>
      <c r="R3376" s="8" t="str">
        <f t="shared" si="381"/>
        <v>plays</v>
      </c>
      <c r="S3376" s="14">
        <f t="shared" si="379"/>
        <v>42275.731666666667</v>
      </c>
      <c r="T3376" s="14">
        <f t="shared" si="38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77"/>
        <v>1</v>
      </c>
      <c r="P3377" s="9">
        <f t="shared" si="378"/>
        <v>176.47058823529412</v>
      </c>
      <c r="Q3377" s="8" t="str">
        <f t="shared" si="382"/>
        <v>theater</v>
      </c>
      <c r="R3377" s="8" t="str">
        <f t="shared" si="381"/>
        <v>plays</v>
      </c>
      <c r="S3377" s="14">
        <f t="shared" si="379"/>
        <v>41765.610798611109</v>
      </c>
      <c r="T3377" s="14">
        <f t="shared" si="38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77"/>
        <v>1.0001249999999999</v>
      </c>
      <c r="P3378" s="9">
        <f t="shared" si="378"/>
        <v>421.10526315789474</v>
      </c>
      <c r="Q3378" s="8" t="str">
        <f t="shared" si="382"/>
        <v>theater</v>
      </c>
      <c r="R3378" s="8" t="str">
        <f t="shared" si="381"/>
        <v>plays</v>
      </c>
      <c r="S3378" s="14">
        <f t="shared" si="379"/>
        <v>42059.701319444444</v>
      </c>
      <c r="T3378" s="14">
        <f t="shared" si="38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77"/>
        <v>1.0105</v>
      </c>
      <c r="P3379" s="9">
        <f t="shared" si="378"/>
        <v>104.98701298701299</v>
      </c>
      <c r="Q3379" s="8" t="str">
        <f t="shared" si="382"/>
        <v>theater</v>
      </c>
      <c r="R3379" s="8" t="str">
        <f t="shared" si="381"/>
        <v>plays</v>
      </c>
      <c r="S3379" s="14">
        <f t="shared" si="379"/>
        <v>42053.732627314821</v>
      </c>
      <c r="T3379" s="14">
        <f t="shared" si="38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77"/>
        <v>1.0763636363636364</v>
      </c>
      <c r="P3380" s="9">
        <f t="shared" si="378"/>
        <v>28.19047619047619</v>
      </c>
      <c r="Q3380" s="8" t="str">
        <f t="shared" si="382"/>
        <v>theater</v>
      </c>
      <c r="R3380" s="8" t="str">
        <f t="shared" si="381"/>
        <v>plays</v>
      </c>
      <c r="S3380" s="14">
        <f t="shared" si="379"/>
        <v>41858.355393518519</v>
      </c>
      <c r="T3380" s="14">
        <f t="shared" si="38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77"/>
        <v>1.0365</v>
      </c>
      <c r="P3381" s="9">
        <f t="shared" si="378"/>
        <v>54.55263157894737</v>
      </c>
      <c r="Q3381" s="8" t="str">
        <f t="shared" si="382"/>
        <v>theater</v>
      </c>
      <c r="R3381" s="8" t="str">
        <f t="shared" si="381"/>
        <v>plays</v>
      </c>
      <c r="S3381" s="14">
        <f t="shared" si="379"/>
        <v>42225.513888888891</v>
      </c>
      <c r="T3381" s="14">
        <f t="shared" si="38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77"/>
        <v>1.0443333333333333</v>
      </c>
      <c r="P3382" s="9">
        <f t="shared" si="378"/>
        <v>111.89285714285714</v>
      </c>
      <c r="Q3382" s="8" t="str">
        <f t="shared" si="382"/>
        <v>theater</v>
      </c>
      <c r="R3382" s="8" t="str">
        <f t="shared" si="381"/>
        <v>plays</v>
      </c>
      <c r="S3382" s="14">
        <f t="shared" si="379"/>
        <v>41937.95344907407</v>
      </c>
      <c r="T3382" s="14">
        <f t="shared" si="38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77"/>
        <v>1.0225</v>
      </c>
      <c r="P3383" s="9">
        <f t="shared" si="378"/>
        <v>85.208333333333329</v>
      </c>
      <c r="Q3383" s="8" t="str">
        <f t="shared" si="382"/>
        <v>theater</v>
      </c>
      <c r="R3383" s="8" t="str">
        <f t="shared" si="381"/>
        <v>plays</v>
      </c>
      <c r="S3383" s="14">
        <f t="shared" si="379"/>
        <v>42044.184988425928</v>
      </c>
      <c r="T3383" s="14">
        <f t="shared" si="38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77"/>
        <v>1.0074285714285713</v>
      </c>
      <c r="P3384" s="9">
        <f t="shared" si="378"/>
        <v>76.652173913043484</v>
      </c>
      <c r="Q3384" s="8" t="str">
        <f t="shared" si="382"/>
        <v>theater</v>
      </c>
      <c r="R3384" s="8" t="str">
        <f t="shared" si="381"/>
        <v>plays</v>
      </c>
      <c r="S3384" s="14">
        <f t="shared" si="379"/>
        <v>42559.431203703702</v>
      </c>
      <c r="T3384" s="14">
        <f t="shared" si="38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77"/>
        <v>1.1171428571428572</v>
      </c>
      <c r="P3385" s="9">
        <f t="shared" si="378"/>
        <v>65.166666666666671</v>
      </c>
      <c r="Q3385" s="8" t="str">
        <f t="shared" si="382"/>
        <v>theater</v>
      </c>
      <c r="R3385" s="8" t="str">
        <f t="shared" si="381"/>
        <v>plays</v>
      </c>
      <c r="S3385" s="14">
        <f t="shared" si="379"/>
        <v>42524.782638888893</v>
      </c>
      <c r="T3385" s="14">
        <f t="shared" si="38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77"/>
        <v>1.0001100000000001</v>
      </c>
      <c r="P3386" s="9">
        <f t="shared" si="378"/>
        <v>93.760312499999998</v>
      </c>
      <c r="Q3386" s="8" t="str">
        <f t="shared" si="382"/>
        <v>theater</v>
      </c>
      <c r="R3386" s="8" t="str">
        <f t="shared" si="381"/>
        <v>plays</v>
      </c>
      <c r="S3386" s="14">
        <f t="shared" si="379"/>
        <v>42292.087592592594</v>
      </c>
      <c r="T3386" s="14">
        <f t="shared" si="38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77"/>
        <v>1</v>
      </c>
      <c r="P3387" s="9">
        <f t="shared" si="378"/>
        <v>133.33333333333334</v>
      </c>
      <c r="Q3387" s="8" t="str">
        <f t="shared" si="382"/>
        <v>theater</v>
      </c>
      <c r="R3387" s="8" t="str">
        <f t="shared" si="381"/>
        <v>plays</v>
      </c>
      <c r="S3387" s="14">
        <f t="shared" si="379"/>
        <v>41953.8675</v>
      </c>
      <c r="T3387" s="14">
        <f t="shared" si="38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77"/>
        <v>1.05</v>
      </c>
      <c r="P3388" s="9">
        <f t="shared" si="378"/>
        <v>51.219512195121951</v>
      </c>
      <c r="Q3388" s="8" t="str">
        <f t="shared" si="382"/>
        <v>theater</v>
      </c>
      <c r="R3388" s="8" t="str">
        <f t="shared" si="381"/>
        <v>plays</v>
      </c>
      <c r="S3388" s="14">
        <f t="shared" si="379"/>
        <v>41946.644745370373</v>
      </c>
      <c r="T3388" s="14">
        <f t="shared" si="38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77"/>
        <v>1.1686666666666667</v>
      </c>
      <c r="P3389" s="9">
        <f t="shared" si="378"/>
        <v>100.17142857142858</v>
      </c>
      <c r="Q3389" s="8" t="str">
        <f t="shared" si="382"/>
        <v>theater</v>
      </c>
      <c r="R3389" s="8" t="str">
        <f t="shared" si="381"/>
        <v>plays</v>
      </c>
      <c r="S3389" s="14">
        <f t="shared" si="379"/>
        <v>41947.762592592589</v>
      </c>
      <c r="T3389" s="14">
        <f t="shared" si="38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77"/>
        <v>1.038</v>
      </c>
      <c r="P3390" s="9">
        <f t="shared" si="378"/>
        <v>34.6</v>
      </c>
      <c r="Q3390" s="8" t="str">
        <f t="shared" si="382"/>
        <v>theater</v>
      </c>
      <c r="R3390" s="8" t="str">
        <f t="shared" si="381"/>
        <v>plays</v>
      </c>
      <c r="S3390" s="14">
        <f t="shared" si="379"/>
        <v>42143.461122685185</v>
      </c>
      <c r="T3390" s="14">
        <f t="shared" si="38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77"/>
        <v>1.145</v>
      </c>
      <c r="P3391" s="9">
        <f t="shared" si="378"/>
        <v>184.67741935483872</v>
      </c>
      <c r="Q3391" s="8" t="str">
        <f t="shared" si="382"/>
        <v>theater</v>
      </c>
      <c r="R3391" s="8" t="str">
        <f t="shared" si="381"/>
        <v>plays</v>
      </c>
      <c r="S3391" s="14">
        <f t="shared" si="379"/>
        <v>42494.563449074078</v>
      </c>
      <c r="T3391" s="14">
        <f t="shared" si="38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77"/>
        <v>1.024</v>
      </c>
      <c r="P3392" s="9">
        <f t="shared" si="378"/>
        <v>69.818181818181813</v>
      </c>
      <c r="Q3392" s="8" t="str">
        <f t="shared" si="382"/>
        <v>theater</v>
      </c>
      <c r="R3392" s="8" t="str">
        <f t="shared" si="381"/>
        <v>plays</v>
      </c>
      <c r="S3392" s="14">
        <f t="shared" si="379"/>
        <v>41815.774826388886</v>
      </c>
      <c r="T3392" s="14">
        <f t="shared" si="38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77"/>
        <v>2.23</v>
      </c>
      <c r="P3393" s="9">
        <f t="shared" si="378"/>
        <v>61.944444444444443</v>
      </c>
      <c r="Q3393" s="8" t="str">
        <f t="shared" si="382"/>
        <v>theater</v>
      </c>
      <c r="R3393" s="8" t="str">
        <f t="shared" si="381"/>
        <v>plays</v>
      </c>
      <c r="S3393" s="14">
        <f t="shared" si="379"/>
        <v>41830.545694444445</v>
      </c>
      <c r="T3393" s="14">
        <f t="shared" si="38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77"/>
        <v>1</v>
      </c>
      <c r="P3394" s="9">
        <f t="shared" si="378"/>
        <v>41.666666666666664</v>
      </c>
      <c r="Q3394" s="8" t="str">
        <f t="shared" si="382"/>
        <v>theater</v>
      </c>
      <c r="R3394" s="8" t="str">
        <f t="shared" si="381"/>
        <v>plays</v>
      </c>
      <c r="S3394" s="14">
        <f t="shared" si="379"/>
        <v>42446.845543981486</v>
      </c>
      <c r="T3394" s="14">
        <f t="shared" si="38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83">E3395/D3395</f>
        <v>1.0580000000000001</v>
      </c>
      <c r="P3395" s="9">
        <f t="shared" ref="P3395:P3458" si="384">IFERROR(E3395/L3395, 0)</f>
        <v>36.06818181818182</v>
      </c>
      <c r="Q3395" s="8" t="str">
        <f t="shared" si="382"/>
        <v>theater</v>
      </c>
      <c r="R3395" s="8" t="str">
        <f t="shared" si="381"/>
        <v>plays</v>
      </c>
      <c r="S3395" s="14">
        <f t="shared" ref="S3395:S3458" si="385">(((J3395/60)/60)/24)+DATE(1970,1,1)</f>
        <v>41923.921643518523</v>
      </c>
      <c r="T3395" s="14">
        <f t="shared" ref="T3395:T3458" si="38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83"/>
        <v>1.4236363636363636</v>
      </c>
      <c r="P3396" s="9">
        <f t="shared" si="384"/>
        <v>29</v>
      </c>
      <c r="Q3396" s="8" t="str">
        <f t="shared" si="382"/>
        <v>theater</v>
      </c>
      <c r="R3396" s="8" t="str">
        <f t="shared" si="381"/>
        <v>plays</v>
      </c>
      <c r="S3396" s="14">
        <f t="shared" si="385"/>
        <v>41817.59542824074</v>
      </c>
      <c r="T3396" s="14">
        <f t="shared" si="38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83"/>
        <v>1.84</v>
      </c>
      <c r="P3397" s="9">
        <f t="shared" si="384"/>
        <v>24.210526315789473</v>
      </c>
      <c r="Q3397" s="8" t="str">
        <f t="shared" si="382"/>
        <v>theater</v>
      </c>
      <c r="R3397" s="8" t="str">
        <f t="shared" si="381"/>
        <v>plays</v>
      </c>
      <c r="S3397" s="14">
        <f t="shared" si="385"/>
        <v>42140.712314814817</v>
      </c>
      <c r="T3397" s="14">
        <f t="shared" si="38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83"/>
        <v>1.0433333333333332</v>
      </c>
      <c r="P3398" s="9">
        <f t="shared" si="384"/>
        <v>55.892857142857146</v>
      </c>
      <c r="Q3398" s="8" t="str">
        <f t="shared" si="382"/>
        <v>theater</v>
      </c>
      <c r="R3398" s="8" t="str">
        <f t="shared" si="381"/>
        <v>plays</v>
      </c>
      <c r="S3398" s="14">
        <f t="shared" si="385"/>
        <v>41764.44663194444</v>
      </c>
      <c r="T3398" s="14">
        <f t="shared" si="38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83"/>
        <v>1.1200000000000001</v>
      </c>
      <c r="P3399" s="9">
        <f t="shared" si="384"/>
        <v>11.666666666666666</v>
      </c>
      <c r="Q3399" s="8" t="str">
        <f t="shared" si="382"/>
        <v>theater</v>
      </c>
      <c r="R3399" s="8" t="str">
        <f t="shared" si="381"/>
        <v>plays</v>
      </c>
      <c r="S3399" s="14">
        <f t="shared" si="385"/>
        <v>42378.478344907402</v>
      </c>
      <c r="T3399" s="14">
        <f t="shared" si="38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83"/>
        <v>1.1107499999999999</v>
      </c>
      <c r="P3400" s="9">
        <f t="shared" si="384"/>
        <v>68.353846153846149</v>
      </c>
      <c r="Q3400" s="8" t="str">
        <f t="shared" si="382"/>
        <v>theater</v>
      </c>
      <c r="R3400" s="8" t="str">
        <f t="shared" si="381"/>
        <v>plays</v>
      </c>
      <c r="S3400" s="14">
        <f t="shared" si="385"/>
        <v>41941.75203703704</v>
      </c>
      <c r="T3400" s="14">
        <f t="shared" si="38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83"/>
        <v>1.0375000000000001</v>
      </c>
      <c r="P3401" s="9">
        <f t="shared" si="384"/>
        <v>27.065217391304348</v>
      </c>
      <c r="Q3401" s="8" t="str">
        <f t="shared" si="382"/>
        <v>theater</v>
      </c>
      <c r="R3401" s="8" t="str">
        <f t="shared" si="381"/>
        <v>plays</v>
      </c>
      <c r="S3401" s="14">
        <f t="shared" si="385"/>
        <v>42026.920428240745</v>
      </c>
      <c r="T3401" s="14">
        <f t="shared" si="38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83"/>
        <v>1.0041</v>
      </c>
      <c r="P3402" s="9">
        <f t="shared" si="384"/>
        <v>118.12941176470588</v>
      </c>
      <c r="Q3402" s="8" t="str">
        <f t="shared" si="382"/>
        <v>theater</v>
      </c>
      <c r="R3402" s="8" t="str">
        <f t="shared" si="381"/>
        <v>plays</v>
      </c>
      <c r="S3402" s="14">
        <f t="shared" si="385"/>
        <v>41834.953865740739</v>
      </c>
      <c r="T3402" s="14">
        <f t="shared" si="38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83"/>
        <v>1.0186206896551724</v>
      </c>
      <c r="P3403" s="9">
        <f t="shared" si="384"/>
        <v>44.757575757575758</v>
      </c>
      <c r="Q3403" s="8" t="str">
        <f t="shared" si="382"/>
        <v>theater</v>
      </c>
      <c r="R3403" s="8" t="str">
        <f t="shared" ref="R3403:R3466" si="387">RIGHT(N3403,5)</f>
        <v>plays</v>
      </c>
      <c r="S3403" s="14">
        <f t="shared" si="385"/>
        <v>42193.723912037036</v>
      </c>
      <c r="T3403" s="14">
        <f t="shared" si="38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83"/>
        <v>1.0976666666666666</v>
      </c>
      <c r="P3404" s="9">
        <f t="shared" si="384"/>
        <v>99.787878787878782</v>
      </c>
      <c r="Q3404" s="8" t="str">
        <f t="shared" si="382"/>
        <v>theater</v>
      </c>
      <c r="R3404" s="8" t="str">
        <f t="shared" si="387"/>
        <v>plays</v>
      </c>
      <c r="S3404" s="14">
        <f t="shared" si="385"/>
        <v>42290.61855324074</v>
      </c>
      <c r="T3404" s="14">
        <f t="shared" si="38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83"/>
        <v>1</v>
      </c>
      <c r="P3405" s="9">
        <f t="shared" si="384"/>
        <v>117.64705882352941</v>
      </c>
      <c r="Q3405" s="8" t="str">
        <f t="shared" si="382"/>
        <v>theater</v>
      </c>
      <c r="R3405" s="8" t="str">
        <f t="shared" si="387"/>
        <v>plays</v>
      </c>
      <c r="S3405" s="14">
        <f t="shared" si="385"/>
        <v>42150.462083333332</v>
      </c>
      <c r="T3405" s="14">
        <f t="shared" si="38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83"/>
        <v>1.22</v>
      </c>
      <c r="P3406" s="9">
        <f t="shared" si="384"/>
        <v>203.33333333333334</v>
      </c>
      <c r="Q3406" s="8" t="str">
        <f t="shared" si="382"/>
        <v>theater</v>
      </c>
      <c r="R3406" s="8" t="str">
        <f t="shared" si="387"/>
        <v>plays</v>
      </c>
      <c r="S3406" s="14">
        <f t="shared" si="385"/>
        <v>42152.503495370373</v>
      </c>
      <c r="T3406" s="14">
        <f t="shared" si="38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83"/>
        <v>1.3757142857142857</v>
      </c>
      <c r="P3407" s="9">
        <f t="shared" si="384"/>
        <v>28.323529411764707</v>
      </c>
      <c r="Q3407" s="8" t="str">
        <f t="shared" si="382"/>
        <v>theater</v>
      </c>
      <c r="R3407" s="8" t="str">
        <f t="shared" si="387"/>
        <v>plays</v>
      </c>
      <c r="S3407" s="14">
        <f t="shared" si="385"/>
        <v>42410.017199074078</v>
      </c>
      <c r="T3407" s="14">
        <f t="shared" si="38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83"/>
        <v>1.0031000000000001</v>
      </c>
      <c r="P3408" s="9">
        <f t="shared" si="384"/>
        <v>110.23076923076923</v>
      </c>
      <c r="Q3408" s="8" t="str">
        <f t="shared" si="382"/>
        <v>theater</v>
      </c>
      <c r="R3408" s="8" t="str">
        <f t="shared" si="387"/>
        <v>plays</v>
      </c>
      <c r="S3408" s="14">
        <f t="shared" si="385"/>
        <v>41791.492777777778</v>
      </c>
      <c r="T3408" s="14">
        <f t="shared" si="38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83"/>
        <v>1.071</v>
      </c>
      <c r="P3409" s="9">
        <f t="shared" si="384"/>
        <v>31.970149253731343</v>
      </c>
      <c r="Q3409" s="8" t="str">
        <f t="shared" si="382"/>
        <v>theater</v>
      </c>
      <c r="R3409" s="8" t="str">
        <f t="shared" si="387"/>
        <v>plays</v>
      </c>
      <c r="S3409" s="14">
        <f t="shared" si="385"/>
        <v>41796.422326388885</v>
      </c>
      <c r="T3409" s="14">
        <f t="shared" si="38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83"/>
        <v>2.11</v>
      </c>
      <c r="P3410" s="9">
        <f t="shared" si="384"/>
        <v>58.611111111111114</v>
      </c>
      <c r="Q3410" s="8" t="str">
        <f t="shared" si="382"/>
        <v>theater</v>
      </c>
      <c r="R3410" s="8" t="str">
        <f t="shared" si="387"/>
        <v>plays</v>
      </c>
      <c r="S3410" s="14">
        <f t="shared" si="385"/>
        <v>41808.991944444446</v>
      </c>
      <c r="T3410" s="14">
        <f t="shared" si="38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83"/>
        <v>1.236</v>
      </c>
      <c r="P3411" s="9">
        <f t="shared" si="384"/>
        <v>29.428571428571427</v>
      </c>
      <c r="Q3411" s="8" t="str">
        <f t="shared" si="382"/>
        <v>theater</v>
      </c>
      <c r="R3411" s="8" t="str">
        <f t="shared" si="387"/>
        <v>plays</v>
      </c>
      <c r="S3411" s="14">
        <f t="shared" si="385"/>
        <v>42544.814328703709</v>
      </c>
      <c r="T3411" s="14">
        <f t="shared" si="38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83"/>
        <v>1.085</v>
      </c>
      <c r="P3412" s="9">
        <f t="shared" si="384"/>
        <v>81.375</v>
      </c>
      <c r="Q3412" s="8" t="str">
        <f t="shared" si="382"/>
        <v>theater</v>
      </c>
      <c r="R3412" s="8" t="str">
        <f t="shared" si="387"/>
        <v>plays</v>
      </c>
      <c r="S3412" s="14">
        <f t="shared" si="385"/>
        <v>42500.041550925926</v>
      </c>
      <c r="T3412" s="14">
        <f t="shared" si="38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83"/>
        <v>1.0356666666666667</v>
      </c>
      <c r="P3413" s="9">
        <f t="shared" si="384"/>
        <v>199.16666666666666</v>
      </c>
      <c r="Q3413" s="8" t="str">
        <f t="shared" si="382"/>
        <v>theater</v>
      </c>
      <c r="R3413" s="8" t="str">
        <f t="shared" si="387"/>
        <v>plays</v>
      </c>
      <c r="S3413" s="14">
        <f t="shared" si="385"/>
        <v>42265.022824074069</v>
      </c>
      <c r="T3413" s="14">
        <f t="shared" si="38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83"/>
        <v>1</v>
      </c>
      <c r="P3414" s="9">
        <f t="shared" si="384"/>
        <v>115.38461538461539</v>
      </c>
      <c r="Q3414" s="8" t="str">
        <f t="shared" si="382"/>
        <v>theater</v>
      </c>
      <c r="R3414" s="8" t="str">
        <f t="shared" si="387"/>
        <v>plays</v>
      </c>
      <c r="S3414" s="14">
        <f t="shared" si="385"/>
        <v>41879.959050925929</v>
      </c>
      <c r="T3414" s="14">
        <f t="shared" si="38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83"/>
        <v>1.3</v>
      </c>
      <c r="P3415" s="9">
        <f t="shared" si="384"/>
        <v>46.428571428571431</v>
      </c>
      <c r="Q3415" s="8" t="str">
        <f t="shared" si="382"/>
        <v>theater</v>
      </c>
      <c r="R3415" s="8" t="str">
        <f t="shared" si="387"/>
        <v>plays</v>
      </c>
      <c r="S3415" s="14">
        <f t="shared" si="385"/>
        <v>42053.733078703706</v>
      </c>
      <c r="T3415" s="14">
        <f t="shared" si="38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83"/>
        <v>1.0349999999999999</v>
      </c>
      <c r="P3416" s="9">
        <f t="shared" si="384"/>
        <v>70.568181818181813</v>
      </c>
      <c r="Q3416" s="8" t="str">
        <f t="shared" si="382"/>
        <v>theater</v>
      </c>
      <c r="R3416" s="8" t="str">
        <f t="shared" si="387"/>
        <v>plays</v>
      </c>
      <c r="S3416" s="14">
        <f t="shared" si="385"/>
        <v>42675.832465277781</v>
      </c>
      <c r="T3416" s="14">
        <f t="shared" si="38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83"/>
        <v>1</v>
      </c>
      <c r="P3417" s="9">
        <f t="shared" si="384"/>
        <v>22.222222222222221</v>
      </c>
      <c r="Q3417" s="8" t="str">
        <f t="shared" si="382"/>
        <v>theater</v>
      </c>
      <c r="R3417" s="8" t="str">
        <f t="shared" si="387"/>
        <v>plays</v>
      </c>
      <c r="S3417" s="14">
        <f t="shared" si="385"/>
        <v>42467.144166666665</v>
      </c>
      <c r="T3417" s="14">
        <f t="shared" si="38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83"/>
        <v>1.196</v>
      </c>
      <c r="P3418" s="9">
        <f t="shared" si="384"/>
        <v>159.46666666666667</v>
      </c>
      <c r="Q3418" s="8" t="str">
        <f t="shared" si="382"/>
        <v>theater</v>
      </c>
      <c r="R3418" s="8" t="str">
        <f t="shared" si="387"/>
        <v>plays</v>
      </c>
      <c r="S3418" s="14">
        <f t="shared" si="385"/>
        <v>42089.412557870368</v>
      </c>
      <c r="T3418" s="14">
        <f t="shared" si="38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83"/>
        <v>1.0000058823529412</v>
      </c>
      <c r="P3419" s="9">
        <f t="shared" si="384"/>
        <v>37.777999999999999</v>
      </c>
      <c r="Q3419" s="8" t="str">
        <f t="shared" si="382"/>
        <v>theater</v>
      </c>
      <c r="R3419" s="8" t="str">
        <f t="shared" si="387"/>
        <v>plays</v>
      </c>
      <c r="S3419" s="14">
        <f t="shared" si="385"/>
        <v>41894.91375</v>
      </c>
      <c r="T3419" s="14">
        <f t="shared" si="38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83"/>
        <v>1.00875</v>
      </c>
      <c r="P3420" s="9">
        <f t="shared" si="384"/>
        <v>72.053571428571431</v>
      </c>
      <c r="Q3420" s="8" t="str">
        <f t="shared" si="382"/>
        <v>theater</v>
      </c>
      <c r="R3420" s="8" t="str">
        <f t="shared" si="387"/>
        <v>plays</v>
      </c>
      <c r="S3420" s="14">
        <f t="shared" si="385"/>
        <v>41752.83457175926</v>
      </c>
      <c r="T3420" s="14">
        <f t="shared" si="38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83"/>
        <v>1.0654545454545454</v>
      </c>
      <c r="P3421" s="9">
        <f t="shared" si="384"/>
        <v>63.695652173913047</v>
      </c>
      <c r="Q3421" s="8" t="str">
        <f t="shared" si="382"/>
        <v>theater</v>
      </c>
      <c r="R3421" s="8" t="str">
        <f t="shared" si="387"/>
        <v>plays</v>
      </c>
      <c r="S3421" s="14">
        <f t="shared" si="385"/>
        <v>42448.821585648147</v>
      </c>
      <c r="T3421" s="14">
        <f t="shared" si="38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83"/>
        <v>1.38</v>
      </c>
      <c r="P3422" s="9">
        <f t="shared" si="384"/>
        <v>28.411764705882351</v>
      </c>
      <c r="Q3422" s="8" t="str">
        <f t="shared" si="382"/>
        <v>theater</v>
      </c>
      <c r="R3422" s="8" t="str">
        <f t="shared" si="387"/>
        <v>plays</v>
      </c>
      <c r="S3422" s="14">
        <f t="shared" si="385"/>
        <v>42405.090300925927</v>
      </c>
      <c r="T3422" s="14">
        <f t="shared" si="38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83"/>
        <v>1.0115000000000001</v>
      </c>
      <c r="P3423" s="9">
        <f t="shared" si="384"/>
        <v>103.21428571428571</v>
      </c>
      <c r="Q3423" s="8" t="str">
        <f t="shared" si="382"/>
        <v>theater</v>
      </c>
      <c r="R3423" s="8" t="str">
        <f t="shared" si="387"/>
        <v>plays</v>
      </c>
      <c r="S3423" s="14">
        <f t="shared" si="385"/>
        <v>42037.791238425925</v>
      </c>
      <c r="T3423" s="14">
        <f t="shared" si="38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83"/>
        <v>1.091</v>
      </c>
      <c r="P3424" s="9">
        <f t="shared" si="384"/>
        <v>71.152173913043484</v>
      </c>
      <c r="Q3424" s="8" t="str">
        <f t="shared" ref="Q3424:Q3487" si="388">LEFT(N3424,7)</f>
        <v>theater</v>
      </c>
      <c r="R3424" s="8" t="str">
        <f t="shared" si="387"/>
        <v>plays</v>
      </c>
      <c r="S3424" s="14">
        <f t="shared" si="385"/>
        <v>42323.562222222223</v>
      </c>
      <c r="T3424" s="14">
        <f t="shared" si="38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83"/>
        <v>1.4</v>
      </c>
      <c r="P3425" s="9">
        <f t="shared" si="384"/>
        <v>35</v>
      </c>
      <c r="Q3425" s="8" t="str">
        <f t="shared" si="388"/>
        <v>theater</v>
      </c>
      <c r="R3425" s="8" t="str">
        <f t="shared" si="387"/>
        <v>plays</v>
      </c>
      <c r="S3425" s="14">
        <f t="shared" si="385"/>
        <v>42088.911354166667</v>
      </c>
      <c r="T3425" s="14">
        <f t="shared" si="38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83"/>
        <v>1.0358333333333334</v>
      </c>
      <c r="P3426" s="9">
        <f t="shared" si="384"/>
        <v>81.776315789473685</v>
      </c>
      <c r="Q3426" s="8" t="str">
        <f t="shared" si="388"/>
        <v>theater</v>
      </c>
      <c r="R3426" s="8" t="str">
        <f t="shared" si="387"/>
        <v>plays</v>
      </c>
      <c r="S3426" s="14">
        <f t="shared" si="385"/>
        <v>42018.676898148144</v>
      </c>
      <c r="T3426" s="14">
        <f t="shared" si="38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83"/>
        <v>1.0297033333333332</v>
      </c>
      <c r="P3427" s="9">
        <f t="shared" si="384"/>
        <v>297.02980769230766</v>
      </c>
      <c r="Q3427" s="8" t="str">
        <f t="shared" si="388"/>
        <v>theater</v>
      </c>
      <c r="R3427" s="8" t="str">
        <f t="shared" si="387"/>
        <v>plays</v>
      </c>
      <c r="S3427" s="14">
        <f t="shared" si="385"/>
        <v>41884.617314814815</v>
      </c>
      <c r="T3427" s="14">
        <f t="shared" si="38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83"/>
        <v>1.0813333333333333</v>
      </c>
      <c r="P3428" s="9">
        <f t="shared" si="384"/>
        <v>46.609195402298852</v>
      </c>
      <c r="Q3428" s="8" t="str">
        <f t="shared" si="388"/>
        <v>theater</v>
      </c>
      <c r="R3428" s="8" t="str">
        <f t="shared" si="387"/>
        <v>plays</v>
      </c>
      <c r="S3428" s="14">
        <f t="shared" si="385"/>
        <v>41884.056747685187</v>
      </c>
      <c r="T3428" s="14">
        <f t="shared" si="38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83"/>
        <v>1</v>
      </c>
      <c r="P3429" s="9">
        <f t="shared" si="384"/>
        <v>51.724137931034484</v>
      </c>
      <c r="Q3429" s="8" t="str">
        <f t="shared" si="388"/>
        <v>theater</v>
      </c>
      <c r="R3429" s="8" t="str">
        <f t="shared" si="387"/>
        <v>plays</v>
      </c>
      <c r="S3429" s="14">
        <f t="shared" si="385"/>
        <v>41792.645277777774</v>
      </c>
      <c r="T3429" s="14">
        <f t="shared" si="38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83"/>
        <v>1.0275000000000001</v>
      </c>
      <c r="P3430" s="9">
        <f t="shared" si="384"/>
        <v>40.294117647058826</v>
      </c>
      <c r="Q3430" s="8" t="str">
        <f t="shared" si="388"/>
        <v>theater</v>
      </c>
      <c r="R3430" s="8" t="str">
        <f t="shared" si="387"/>
        <v>plays</v>
      </c>
      <c r="S3430" s="14">
        <f t="shared" si="385"/>
        <v>42038.720451388886</v>
      </c>
      <c r="T3430" s="14">
        <f t="shared" si="38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83"/>
        <v>1.3</v>
      </c>
      <c r="P3431" s="9">
        <f t="shared" si="384"/>
        <v>16.25</v>
      </c>
      <c r="Q3431" s="8" t="str">
        <f t="shared" si="388"/>
        <v>theater</v>
      </c>
      <c r="R3431" s="8" t="str">
        <f t="shared" si="387"/>
        <v>plays</v>
      </c>
      <c r="S3431" s="14">
        <f t="shared" si="385"/>
        <v>42662.021539351852</v>
      </c>
      <c r="T3431" s="14">
        <f t="shared" si="38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83"/>
        <v>1.0854949999999999</v>
      </c>
      <c r="P3432" s="9">
        <f t="shared" si="384"/>
        <v>30.152638888888887</v>
      </c>
      <c r="Q3432" s="8" t="str">
        <f t="shared" si="388"/>
        <v>theater</v>
      </c>
      <c r="R3432" s="8" t="str">
        <f t="shared" si="387"/>
        <v>plays</v>
      </c>
      <c r="S3432" s="14">
        <f t="shared" si="385"/>
        <v>41820.945613425924</v>
      </c>
      <c r="T3432" s="14">
        <f t="shared" si="38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83"/>
        <v>1</v>
      </c>
      <c r="P3433" s="9">
        <f t="shared" si="384"/>
        <v>95.238095238095241</v>
      </c>
      <c r="Q3433" s="8" t="str">
        <f t="shared" si="388"/>
        <v>theater</v>
      </c>
      <c r="R3433" s="8" t="str">
        <f t="shared" si="387"/>
        <v>plays</v>
      </c>
      <c r="S3433" s="14">
        <f t="shared" si="385"/>
        <v>41839.730937500004</v>
      </c>
      <c r="T3433" s="14">
        <f t="shared" si="38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83"/>
        <v>1.0965</v>
      </c>
      <c r="P3434" s="9">
        <f t="shared" si="384"/>
        <v>52.214285714285715</v>
      </c>
      <c r="Q3434" s="8" t="str">
        <f t="shared" si="388"/>
        <v>theater</v>
      </c>
      <c r="R3434" s="8" t="str">
        <f t="shared" si="387"/>
        <v>plays</v>
      </c>
      <c r="S3434" s="14">
        <f t="shared" si="385"/>
        <v>42380.581180555557</v>
      </c>
      <c r="T3434" s="14">
        <f t="shared" si="38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83"/>
        <v>1.0026315789473683</v>
      </c>
      <c r="P3435" s="9">
        <f t="shared" si="384"/>
        <v>134.1549295774648</v>
      </c>
      <c r="Q3435" s="8" t="str">
        <f t="shared" si="388"/>
        <v>theater</v>
      </c>
      <c r="R3435" s="8" t="str">
        <f t="shared" si="387"/>
        <v>plays</v>
      </c>
      <c r="S3435" s="14">
        <f t="shared" si="385"/>
        <v>41776.063136574077</v>
      </c>
      <c r="T3435" s="14">
        <f t="shared" si="38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83"/>
        <v>1.0555000000000001</v>
      </c>
      <c r="P3436" s="9">
        <f t="shared" si="384"/>
        <v>62.827380952380949</v>
      </c>
      <c r="Q3436" s="8" t="str">
        <f t="shared" si="388"/>
        <v>theater</v>
      </c>
      <c r="R3436" s="8" t="str">
        <f t="shared" si="387"/>
        <v>plays</v>
      </c>
      <c r="S3436" s="14">
        <f t="shared" si="385"/>
        <v>41800.380428240744</v>
      </c>
      <c r="T3436" s="14">
        <f t="shared" si="38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83"/>
        <v>1.1200000000000001</v>
      </c>
      <c r="P3437" s="9">
        <f t="shared" si="384"/>
        <v>58.94736842105263</v>
      </c>
      <c r="Q3437" s="8" t="str">
        <f t="shared" si="388"/>
        <v>theater</v>
      </c>
      <c r="R3437" s="8" t="str">
        <f t="shared" si="387"/>
        <v>plays</v>
      </c>
      <c r="S3437" s="14">
        <f t="shared" si="385"/>
        <v>42572.61681712963</v>
      </c>
      <c r="T3437" s="14">
        <f t="shared" si="38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83"/>
        <v>1.0589999999999999</v>
      </c>
      <c r="P3438" s="9">
        <f t="shared" si="384"/>
        <v>143.1081081081081</v>
      </c>
      <c r="Q3438" s="8" t="str">
        <f t="shared" si="388"/>
        <v>theater</v>
      </c>
      <c r="R3438" s="8" t="str">
        <f t="shared" si="387"/>
        <v>plays</v>
      </c>
      <c r="S3438" s="14">
        <f t="shared" si="385"/>
        <v>41851.541585648149</v>
      </c>
      <c r="T3438" s="14">
        <f t="shared" si="38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83"/>
        <v>1.01</v>
      </c>
      <c r="P3439" s="9">
        <f t="shared" si="384"/>
        <v>84.166666666666671</v>
      </c>
      <c r="Q3439" s="8" t="str">
        <f t="shared" si="388"/>
        <v>theater</v>
      </c>
      <c r="R3439" s="8" t="str">
        <f t="shared" si="387"/>
        <v>plays</v>
      </c>
      <c r="S3439" s="14">
        <f t="shared" si="385"/>
        <v>42205.710879629631</v>
      </c>
      <c r="T3439" s="14">
        <f t="shared" si="38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83"/>
        <v>1.042</v>
      </c>
      <c r="P3440" s="9">
        <f t="shared" si="384"/>
        <v>186.07142857142858</v>
      </c>
      <c r="Q3440" s="8" t="str">
        <f t="shared" si="388"/>
        <v>theater</v>
      </c>
      <c r="R3440" s="8" t="str">
        <f t="shared" si="387"/>
        <v>plays</v>
      </c>
      <c r="S3440" s="14">
        <f t="shared" si="385"/>
        <v>42100.927858796291</v>
      </c>
      <c r="T3440" s="14">
        <f t="shared" si="38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83"/>
        <v>1.3467833333333334</v>
      </c>
      <c r="P3441" s="9">
        <f t="shared" si="384"/>
        <v>89.785555555555561</v>
      </c>
      <c r="Q3441" s="8" t="str">
        <f t="shared" si="388"/>
        <v>theater</v>
      </c>
      <c r="R3441" s="8" t="str">
        <f t="shared" si="387"/>
        <v>plays</v>
      </c>
      <c r="S3441" s="14">
        <f t="shared" si="385"/>
        <v>42374.911226851851</v>
      </c>
      <c r="T3441" s="14">
        <f t="shared" si="38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83"/>
        <v>1.052184</v>
      </c>
      <c r="P3442" s="9">
        <f t="shared" si="384"/>
        <v>64.157560975609755</v>
      </c>
      <c r="Q3442" s="8" t="str">
        <f t="shared" si="388"/>
        <v>theater</v>
      </c>
      <c r="R3442" s="8" t="str">
        <f t="shared" si="387"/>
        <v>plays</v>
      </c>
      <c r="S3442" s="14">
        <f t="shared" si="385"/>
        <v>41809.12300925926</v>
      </c>
      <c r="T3442" s="14">
        <f t="shared" si="38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83"/>
        <v>1.026</v>
      </c>
      <c r="P3443" s="9">
        <f t="shared" si="384"/>
        <v>59.651162790697676</v>
      </c>
      <c r="Q3443" s="8" t="str">
        <f t="shared" si="388"/>
        <v>theater</v>
      </c>
      <c r="R3443" s="8" t="str">
        <f t="shared" si="387"/>
        <v>plays</v>
      </c>
      <c r="S3443" s="14">
        <f t="shared" si="385"/>
        <v>42294.429641203707</v>
      </c>
      <c r="T3443" s="14">
        <f t="shared" si="38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83"/>
        <v>1</v>
      </c>
      <c r="P3444" s="9">
        <f t="shared" si="384"/>
        <v>31.25</v>
      </c>
      <c r="Q3444" s="8" t="str">
        <f t="shared" si="388"/>
        <v>theater</v>
      </c>
      <c r="R3444" s="8" t="str">
        <f t="shared" si="387"/>
        <v>plays</v>
      </c>
      <c r="S3444" s="14">
        <f t="shared" si="385"/>
        <v>42124.841111111105</v>
      </c>
      <c r="T3444" s="14">
        <f t="shared" si="38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83"/>
        <v>1.855</v>
      </c>
      <c r="P3445" s="9">
        <f t="shared" si="384"/>
        <v>41.222222222222221</v>
      </c>
      <c r="Q3445" s="8" t="str">
        <f t="shared" si="388"/>
        <v>theater</v>
      </c>
      <c r="R3445" s="8" t="str">
        <f t="shared" si="387"/>
        <v>plays</v>
      </c>
      <c r="S3445" s="14">
        <f t="shared" si="385"/>
        <v>41861.524837962963</v>
      </c>
      <c r="T3445" s="14">
        <f t="shared" si="38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83"/>
        <v>2.89</v>
      </c>
      <c r="P3446" s="9">
        <f t="shared" si="384"/>
        <v>43.35</v>
      </c>
      <c r="Q3446" s="8" t="str">
        <f t="shared" si="388"/>
        <v>theater</v>
      </c>
      <c r="R3446" s="8" t="str">
        <f t="shared" si="387"/>
        <v>plays</v>
      </c>
      <c r="S3446" s="14">
        <f t="shared" si="385"/>
        <v>42521.291504629626</v>
      </c>
      <c r="T3446" s="14">
        <f t="shared" si="38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83"/>
        <v>1</v>
      </c>
      <c r="P3447" s="9">
        <f t="shared" si="384"/>
        <v>64.516129032258064</v>
      </c>
      <c r="Q3447" s="8" t="str">
        <f t="shared" si="388"/>
        <v>theater</v>
      </c>
      <c r="R3447" s="8" t="str">
        <f t="shared" si="387"/>
        <v>plays</v>
      </c>
      <c r="S3447" s="14">
        <f t="shared" si="385"/>
        <v>42272.530509259261</v>
      </c>
      <c r="T3447" s="14">
        <f t="shared" si="38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83"/>
        <v>1.0820000000000001</v>
      </c>
      <c r="P3448" s="9">
        <f t="shared" si="384"/>
        <v>43.28</v>
      </c>
      <c r="Q3448" s="8" t="str">
        <f t="shared" si="388"/>
        <v>theater</v>
      </c>
      <c r="R3448" s="8" t="str">
        <f t="shared" si="387"/>
        <v>plays</v>
      </c>
      <c r="S3448" s="14">
        <f t="shared" si="385"/>
        <v>42016.832465277781</v>
      </c>
      <c r="T3448" s="14">
        <f t="shared" si="38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83"/>
        <v>1.0780000000000001</v>
      </c>
      <c r="P3449" s="9">
        <f t="shared" si="384"/>
        <v>77</v>
      </c>
      <c r="Q3449" s="8" t="str">
        <f t="shared" si="388"/>
        <v>theater</v>
      </c>
      <c r="R3449" s="8" t="str">
        <f t="shared" si="387"/>
        <v>plays</v>
      </c>
      <c r="S3449" s="14">
        <f t="shared" si="385"/>
        <v>42402.889027777783</v>
      </c>
      <c r="T3449" s="14">
        <f t="shared" si="38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83"/>
        <v>1.0976190476190477</v>
      </c>
      <c r="P3450" s="9">
        <f t="shared" si="384"/>
        <v>51.222222222222221</v>
      </c>
      <c r="Q3450" s="8" t="str">
        <f t="shared" si="388"/>
        <v>theater</v>
      </c>
      <c r="R3450" s="8" t="str">
        <f t="shared" si="387"/>
        <v>plays</v>
      </c>
      <c r="S3450" s="14">
        <f t="shared" si="385"/>
        <v>41960.119085648148</v>
      </c>
      <c r="T3450" s="14">
        <f t="shared" si="38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83"/>
        <v>1.70625</v>
      </c>
      <c r="P3451" s="9">
        <f t="shared" si="384"/>
        <v>68.25</v>
      </c>
      <c r="Q3451" s="8" t="str">
        <f t="shared" si="388"/>
        <v>theater</v>
      </c>
      <c r="R3451" s="8" t="str">
        <f t="shared" si="387"/>
        <v>plays</v>
      </c>
      <c r="S3451" s="14">
        <f t="shared" si="385"/>
        <v>42532.052523148144</v>
      </c>
      <c r="T3451" s="14">
        <f t="shared" si="38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83"/>
        <v>1.52</v>
      </c>
      <c r="P3452" s="9">
        <f t="shared" si="384"/>
        <v>19.487179487179485</v>
      </c>
      <c r="Q3452" s="8" t="str">
        <f t="shared" si="388"/>
        <v>theater</v>
      </c>
      <c r="R3452" s="8" t="str">
        <f t="shared" si="387"/>
        <v>plays</v>
      </c>
      <c r="S3452" s="14">
        <f t="shared" si="385"/>
        <v>42036.704525462963</v>
      </c>
      <c r="T3452" s="14">
        <f t="shared" si="38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83"/>
        <v>1.0123076923076924</v>
      </c>
      <c r="P3453" s="9">
        <f t="shared" si="384"/>
        <v>41.125</v>
      </c>
      <c r="Q3453" s="8" t="str">
        <f t="shared" si="388"/>
        <v>theater</v>
      </c>
      <c r="R3453" s="8" t="str">
        <f t="shared" si="387"/>
        <v>plays</v>
      </c>
      <c r="S3453" s="14">
        <f t="shared" si="385"/>
        <v>42088.723692129628</v>
      </c>
      <c r="T3453" s="14">
        <f t="shared" si="38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83"/>
        <v>1.532</v>
      </c>
      <c r="P3454" s="9">
        <f t="shared" si="384"/>
        <v>41.405405405405403</v>
      </c>
      <c r="Q3454" s="8" t="str">
        <f t="shared" si="388"/>
        <v>theater</v>
      </c>
      <c r="R3454" s="8" t="str">
        <f t="shared" si="387"/>
        <v>plays</v>
      </c>
      <c r="S3454" s="14">
        <f t="shared" si="385"/>
        <v>41820.639189814814</v>
      </c>
      <c r="T3454" s="14">
        <f t="shared" si="38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83"/>
        <v>1.2833333333333334</v>
      </c>
      <c r="P3455" s="9">
        <f t="shared" si="384"/>
        <v>27.5</v>
      </c>
      <c r="Q3455" s="8" t="str">
        <f t="shared" si="388"/>
        <v>theater</v>
      </c>
      <c r="R3455" s="8" t="str">
        <f t="shared" si="387"/>
        <v>plays</v>
      </c>
      <c r="S3455" s="14">
        <f t="shared" si="385"/>
        <v>42535.97865740741</v>
      </c>
      <c r="T3455" s="14">
        <f t="shared" si="38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83"/>
        <v>1.0071428571428571</v>
      </c>
      <c r="P3456" s="9">
        <f t="shared" si="384"/>
        <v>33.571428571428569</v>
      </c>
      <c r="Q3456" s="8" t="str">
        <f t="shared" si="388"/>
        <v>theater</v>
      </c>
      <c r="R3456" s="8" t="str">
        <f t="shared" si="387"/>
        <v>plays</v>
      </c>
      <c r="S3456" s="14">
        <f t="shared" si="385"/>
        <v>41821.698599537034</v>
      </c>
      <c r="T3456" s="14">
        <f t="shared" si="38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83"/>
        <v>1.0065</v>
      </c>
      <c r="P3457" s="9">
        <f t="shared" si="384"/>
        <v>145.86956521739131</v>
      </c>
      <c r="Q3457" s="8" t="str">
        <f t="shared" si="388"/>
        <v>theater</v>
      </c>
      <c r="R3457" s="8" t="str">
        <f t="shared" si="387"/>
        <v>plays</v>
      </c>
      <c r="S3457" s="14">
        <f t="shared" si="385"/>
        <v>42626.7503125</v>
      </c>
      <c r="T3457" s="14">
        <f t="shared" si="38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83"/>
        <v>1.913</v>
      </c>
      <c r="P3458" s="9">
        <f t="shared" si="384"/>
        <v>358.6875</v>
      </c>
      <c r="Q3458" s="8" t="str">
        <f t="shared" si="388"/>
        <v>theater</v>
      </c>
      <c r="R3458" s="8" t="str">
        <f t="shared" si="387"/>
        <v>plays</v>
      </c>
      <c r="S3458" s="14">
        <f t="shared" si="385"/>
        <v>41821.205636574072</v>
      </c>
      <c r="T3458" s="14">
        <f t="shared" si="38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89">E3459/D3459</f>
        <v>1.4019999999999999</v>
      </c>
      <c r="P3459" s="9">
        <f t="shared" ref="P3459:P3522" si="390">IFERROR(E3459/L3459, 0)</f>
        <v>50.981818181818184</v>
      </c>
      <c r="Q3459" s="8" t="str">
        <f t="shared" si="388"/>
        <v>theater</v>
      </c>
      <c r="R3459" s="8" t="str">
        <f t="shared" si="387"/>
        <v>plays</v>
      </c>
      <c r="S3459" s="14">
        <f t="shared" ref="S3459:S3522" si="391">(((J3459/60)/60)/24)+DATE(1970,1,1)</f>
        <v>42016.706678240742</v>
      </c>
      <c r="T3459" s="14">
        <f t="shared" ref="T3459:T3522" si="392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89"/>
        <v>1.2433537832310839</v>
      </c>
      <c r="P3460" s="9">
        <f t="shared" si="390"/>
        <v>45.037037037037038</v>
      </c>
      <c r="Q3460" s="8" t="str">
        <f t="shared" si="388"/>
        <v>theater</v>
      </c>
      <c r="R3460" s="8" t="str">
        <f t="shared" si="387"/>
        <v>plays</v>
      </c>
      <c r="S3460" s="14">
        <f t="shared" si="391"/>
        <v>42011.202581018515</v>
      </c>
      <c r="T3460" s="14">
        <f t="shared" si="392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89"/>
        <v>1.262</v>
      </c>
      <c r="P3461" s="9">
        <f t="shared" si="390"/>
        <v>17.527777777777779</v>
      </c>
      <c r="Q3461" s="8" t="str">
        <f t="shared" si="388"/>
        <v>theater</v>
      </c>
      <c r="R3461" s="8" t="str">
        <f t="shared" si="387"/>
        <v>plays</v>
      </c>
      <c r="S3461" s="14">
        <f t="shared" si="391"/>
        <v>42480.479861111111</v>
      </c>
      <c r="T3461" s="14">
        <f t="shared" si="392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89"/>
        <v>1.9</v>
      </c>
      <c r="P3462" s="9">
        <f t="shared" si="390"/>
        <v>50</v>
      </c>
      <c r="Q3462" s="8" t="str">
        <f t="shared" si="388"/>
        <v>theater</v>
      </c>
      <c r="R3462" s="8" t="str">
        <f t="shared" si="387"/>
        <v>plays</v>
      </c>
      <c r="S3462" s="14">
        <f t="shared" si="391"/>
        <v>41852.527222222219</v>
      </c>
      <c r="T3462" s="14">
        <f t="shared" si="392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89"/>
        <v>1.39</v>
      </c>
      <c r="P3463" s="9">
        <f t="shared" si="390"/>
        <v>57.916666666666664</v>
      </c>
      <c r="Q3463" s="8" t="str">
        <f t="shared" si="388"/>
        <v>theater</v>
      </c>
      <c r="R3463" s="8" t="str">
        <f t="shared" si="387"/>
        <v>plays</v>
      </c>
      <c r="S3463" s="14">
        <f t="shared" si="391"/>
        <v>42643.632858796293</v>
      </c>
      <c r="T3463" s="14">
        <f t="shared" si="392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89"/>
        <v>2.02</v>
      </c>
      <c r="P3464" s="9">
        <f t="shared" si="390"/>
        <v>29.705882352941178</v>
      </c>
      <c r="Q3464" s="8" t="str">
        <f t="shared" si="388"/>
        <v>theater</v>
      </c>
      <c r="R3464" s="8" t="str">
        <f t="shared" si="387"/>
        <v>plays</v>
      </c>
      <c r="S3464" s="14">
        <f t="shared" si="391"/>
        <v>42179.898472222223</v>
      </c>
      <c r="T3464" s="14">
        <f t="shared" si="392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89"/>
        <v>1.0338000000000001</v>
      </c>
      <c r="P3465" s="9">
        <f t="shared" si="390"/>
        <v>90.684210526315795</v>
      </c>
      <c r="Q3465" s="8" t="str">
        <f t="shared" si="388"/>
        <v>theater</v>
      </c>
      <c r="R3465" s="8" t="str">
        <f t="shared" si="387"/>
        <v>plays</v>
      </c>
      <c r="S3465" s="14">
        <f t="shared" si="391"/>
        <v>42612.918807870374</v>
      </c>
      <c r="T3465" s="14">
        <f t="shared" si="392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89"/>
        <v>1.023236</v>
      </c>
      <c r="P3466" s="9">
        <f t="shared" si="390"/>
        <v>55.012688172043013</v>
      </c>
      <c r="Q3466" s="8" t="str">
        <f t="shared" si="388"/>
        <v>theater</v>
      </c>
      <c r="R3466" s="8" t="str">
        <f t="shared" si="387"/>
        <v>plays</v>
      </c>
      <c r="S3466" s="14">
        <f t="shared" si="391"/>
        <v>42575.130057870367</v>
      </c>
      <c r="T3466" s="14">
        <f t="shared" si="392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89"/>
        <v>1.03</v>
      </c>
      <c r="P3467" s="9">
        <f t="shared" si="390"/>
        <v>57.222222222222221</v>
      </c>
      <c r="Q3467" s="8" t="str">
        <f t="shared" si="388"/>
        <v>theater</v>
      </c>
      <c r="R3467" s="8" t="str">
        <f t="shared" ref="R3467:R3530" si="393">RIGHT(N3467,5)</f>
        <v>plays</v>
      </c>
      <c r="S3467" s="14">
        <f t="shared" si="391"/>
        <v>42200.625833333332</v>
      </c>
      <c r="T3467" s="14">
        <f t="shared" si="392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89"/>
        <v>1.2714285714285714</v>
      </c>
      <c r="P3468" s="9">
        <f t="shared" si="390"/>
        <v>72.950819672131146</v>
      </c>
      <c r="Q3468" s="8" t="str">
        <f t="shared" si="388"/>
        <v>theater</v>
      </c>
      <c r="R3468" s="8" t="str">
        <f t="shared" si="393"/>
        <v>plays</v>
      </c>
      <c r="S3468" s="14">
        <f t="shared" si="391"/>
        <v>42420.019097222219</v>
      </c>
      <c r="T3468" s="14">
        <f t="shared" si="392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89"/>
        <v>1.01</v>
      </c>
      <c r="P3469" s="9">
        <f t="shared" si="390"/>
        <v>64.468085106382972</v>
      </c>
      <c r="Q3469" s="8" t="str">
        <f t="shared" si="388"/>
        <v>theater</v>
      </c>
      <c r="R3469" s="8" t="str">
        <f t="shared" si="393"/>
        <v>plays</v>
      </c>
      <c r="S3469" s="14">
        <f t="shared" si="391"/>
        <v>42053.671666666662</v>
      </c>
      <c r="T3469" s="14">
        <f t="shared" si="392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89"/>
        <v>1.2178</v>
      </c>
      <c r="P3470" s="9">
        <f t="shared" si="390"/>
        <v>716.35294117647061</v>
      </c>
      <c r="Q3470" s="8" t="str">
        <f t="shared" si="388"/>
        <v>theater</v>
      </c>
      <c r="R3470" s="8" t="str">
        <f t="shared" si="393"/>
        <v>plays</v>
      </c>
      <c r="S3470" s="14">
        <f t="shared" si="391"/>
        <v>42605.765381944439</v>
      </c>
      <c r="T3470" s="14">
        <f t="shared" si="392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89"/>
        <v>1.1339285714285714</v>
      </c>
      <c r="P3471" s="9">
        <f t="shared" si="390"/>
        <v>50.396825396825399</v>
      </c>
      <c r="Q3471" s="8" t="str">
        <f t="shared" si="388"/>
        <v>theater</v>
      </c>
      <c r="R3471" s="8" t="str">
        <f t="shared" si="393"/>
        <v>plays</v>
      </c>
      <c r="S3471" s="14">
        <f t="shared" si="391"/>
        <v>42458.641724537039</v>
      </c>
      <c r="T3471" s="14">
        <f t="shared" si="392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89"/>
        <v>1.5</v>
      </c>
      <c r="P3472" s="9">
        <f t="shared" si="390"/>
        <v>41.666666666666664</v>
      </c>
      <c r="Q3472" s="8" t="str">
        <f t="shared" si="388"/>
        <v>theater</v>
      </c>
      <c r="R3472" s="8" t="str">
        <f t="shared" si="393"/>
        <v>plays</v>
      </c>
      <c r="S3472" s="14">
        <f t="shared" si="391"/>
        <v>42529.022013888884</v>
      </c>
      <c r="T3472" s="14">
        <f t="shared" si="392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89"/>
        <v>2.1459999999999999</v>
      </c>
      <c r="P3473" s="9">
        <f t="shared" si="390"/>
        <v>35.766666666666666</v>
      </c>
      <c r="Q3473" s="8" t="str">
        <f t="shared" si="388"/>
        <v>theater</v>
      </c>
      <c r="R3473" s="8" t="str">
        <f t="shared" si="393"/>
        <v>plays</v>
      </c>
      <c r="S3473" s="14">
        <f t="shared" si="391"/>
        <v>41841.820486111108</v>
      </c>
      <c r="T3473" s="14">
        <f t="shared" si="392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89"/>
        <v>1.0205</v>
      </c>
      <c r="P3474" s="9">
        <f t="shared" si="390"/>
        <v>88.739130434782609</v>
      </c>
      <c r="Q3474" s="8" t="str">
        <f t="shared" si="388"/>
        <v>theater</v>
      </c>
      <c r="R3474" s="8" t="str">
        <f t="shared" si="393"/>
        <v>plays</v>
      </c>
      <c r="S3474" s="14">
        <f t="shared" si="391"/>
        <v>41928.170497685183</v>
      </c>
      <c r="T3474" s="14">
        <f t="shared" si="392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89"/>
        <v>1</v>
      </c>
      <c r="P3475" s="9">
        <f t="shared" si="390"/>
        <v>148.4848484848485</v>
      </c>
      <c r="Q3475" s="8" t="str">
        <f t="shared" si="388"/>
        <v>theater</v>
      </c>
      <c r="R3475" s="8" t="str">
        <f t="shared" si="393"/>
        <v>plays</v>
      </c>
      <c r="S3475" s="14">
        <f t="shared" si="391"/>
        <v>42062.834444444445</v>
      </c>
      <c r="T3475" s="14">
        <f t="shared" si="392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89"/>
        <v>1.01</v>
      </c>
      <c r="P3476" s="9">
        <f t="shared" si="390"/>
        <v>51.794871794871796</v>
      </c>
      <c r="Q3476" s="8" t="str">
        <f t="shared" si="388"/>
        <v>theater</v>
      </c>
      <c r="R3476" s="8" t="str">
        <f t="shared" si="393"/>
        <v>plays</v>
      </c>
      <c r="S3476" s="14">
        <f t="shared" si="391"/>
        <v>42541.501516203702</v>
      </c>
      <c r="T3476" s="14">
        <f t="shared" si="392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89"/>
        <v>1.1333333333333333</v>
      </c>
      <c r="P3477" s="9">
        <f t="shared" si="390"/>
        <v>20</v>
      </c>
      <c r="Q3477" s="8" t="str">
        <f t="shared" si="388"/>
        <v>theater</v>
      </c>
      <c r="R3477" s="8" t="str">
        <f t="shared" si="393"/>
        <v>plays</v>
      </c>
      <c r="S3477" s="14">
        <f t="shared" si="391"/>
        <v>41918.880833333329</v>
      </c>
      <c r="T3477" s="14">
        <f t="shared" si="392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89"/>
        <v>1.04</v>
      </c>
      <c r="P3478" s="9">
        <f t="shared" si="390"/>
        <v>52</v>
      </c>
      <c r="Q3478" s="8" t="str">
        <f t="shared" si="388"/>
        <v>theater</v>
      </c>
      <c r="R3478" s="8" t="str">
        <f t="shared" si="393"/>
        <v>plays</v>
      </c>
      <c r="S3478" s="14">
        <f t="shared" si="391"/>
        <v>41921.279976851853</v>
      </c>
      <c r="T3478" s="14">
        <f t="shared" si="392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89"/>
        <v>1.1533333333333333</v>
      </c>
      <c r="P3479" s="9">
        <f t="shared" si="390"/>
        <v>53.230769230769234</v>
      </c>
      <c r="Q3479" s="8" t="str">
        <f t="shared" si="388"/>
        <v>theater</v>
      </c>
      <c r="R3479" s="8" t="str">
        <f t="shared" si="393"/>
        <v>plays</v>
      </c>
      <c r="S3479" s="14">
        <f t="shared" si="391"/>
        <v>42128.736608796295</v>
      </c>
      <c r="T3479" s="14">
        <f t="shared" si="392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89"/>
        <v>1.1285000000000001</v>
      </c>
      <c r="P3480" s="9">
        <f t="shared" si="390"/>
        <v>39.596491228070178</v>
      </c>
      <c r="Q3480" s="8" t="str">
        <f t="shared" si="388"/>
        <v>theater</v>
      </c>
      <c r="R3480" s="8" t="str">
        <f t="shared" si="393"/>
        <v>plays</v>
      </c>
      <c r="S3480" s="14">
        <f t="shared" si="391"/>
        <v>42053.916921296302</v>
      </c>
      <c r="T3480" s="14">
        <f t="shared" si="392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89"/>
        <v>1.2786666666666666</v>
      </c>
      <c r="P3481" s="9">
        <f t="shared" si="390"/>
        <v>34.25</v>
      </c>
      <c r="Q3481" s="8" t="str">
        <f t="shared" si="388"/>
        <v>theater</v>
      </c>
      <c r="R3481" s="8" t="str">
        <f t="shared" si="393"/>
        <v>plays</v>
      </c>
      <c r="S3481" s="14">
        <f t="shared" si="391"/>
        <v>41781.855092592588</v>
      </c>
      <c r="T3481" s="14">
        <f t="shared" si="392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89"/>
        <v>1.4266666666666667</v>
      </c>
      <c r="P3482" s="9">
        <f t="shared" si="390"/>
        <v>164.61538461538461</v>
      </c>
      <c r="Q3482" s="8" t="str">
        <f t="shared" si="388"/>
        <v>theater</v>
      </c>
      <c r="R3482" s="8" t="str">
        <f t="shared" si="393"/>
        <v>plays</v>
      </c>
      <c r="S3482" s="14">
        <f t="shared" si="391"/>
        <v>42171.317442129628</v>
      </c>
      <c r="T3482" s="14">
        <f t="shared" si="392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89"/>
        <v>1.1879999999999999</v>
      </c>
      <c r="P3483" s="9">
        <f t="shared" si="390"/>
        <v>125.05263157894737</v>
      </c>
      <c r="Q3483" s="8" t="str">
        <f t="shared" si="388"/>
        <v>theater</v>
      </c>
      <c r="R3483" s="8" t="str">
        <f t="shared" si="393"/>
        <v>plays</v>
      </c>
      <c r="S3483" s="14">
        <f t="shared" si="391"/>
        <v>41989.24754629629</v>
      </c>
      <c r="T3483" s="14">
        <f t="shared" si="392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89"/>
        <v>1.3833333333333333</v>
      </c>
      <c r="P3484" s="9">
        <f t="shared" si="390"/>
        <v>51.875</v>
      </c>
      <c r="Q3484" s="8" t="str">
        <f t="shared" si="388"/>
        <v>theater</v>
      </c>
      <c r="R3484" s="8" t="str">
        <f t="shared" si="393"/>
        <v>plays</v>
      </c>
      <c r="S3484" s="14">
        <f t="shared" si="391"/>
        <v>41796.771597222221</v>
      </c>
      <c r="T3484" s="14">
        <f t="shared" si="392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89"/>
        <v>1.599402985074627</v>
      </c>
      <c r="P3485" s="9">
        <f t="shared" si="390"/>
        <v>40.285714285714285</v>
      </c>
      <c r="Q3485" s="8" t="str">
        <f t="shared" si="388"/>
        <v>theater</v>
      </c>
      <c r="R3485" s="8" t="str">
        <f t="shared" si="393"/>
        <v>plays</v>
      </c>
      <c r="S3485" s="14">
        <f t="shared" si="391"/>
        <v>41793.668761574074</v>
      </c>
      <c r="T3485" s="14">
        <f t="shared" si="392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89"/>
        <v>1.1424000000000001</v>
      </c>
      <c r="P3486" s="9">
        <f t="shared" si="390"/>
        <v>64.909090909090907</v>
      </c>
      <c r="Q3486" s="8" t="str">
        <f t="shared" si="388"/>
        <v>theater</v>
      </c>
      <c r="R3486" s="8" t="str">
        <f t="shared" si="393"/>
        <v>plays</v>
      </c>
      <c r="S3486" s="14">
        <f t="shared" si="391"/>
        <v>42506.760405092587</v>
      </c>
      <c r="T3486" s="14">
        <f t="shared" si="392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89"/>
        <v>1.0060606060606061</v>
      </c>
      <c r="P3487" s="9">
        <f t="shared" si="390"/>
        <v>55.333333333333336</v>
      </c>
      <c r="Q3487" s="8" t="str">
        <f t="shared" si="388"/>
        <v>theater</v>
      </c>
      <c r="R3487" s="8" t="str">
        <f t="shared" si="393"/>
        <v>plays</v>
      </c>
      <c r="S3487" s="14">
        <f t="shared" si="391"/>
        <v>42372.693055555559</v>
      </c>
      <c r="T3487" s="14">
        <f t="shared" si="392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89"/>
        <v>1.552</v>
      </c>
      <c r="P3488" s="9">
        <f t="shared" si="390"/>
        <v>83.142857142857139</v>
      </c>
      <c r="Q3488" s="8" t="str">
        <f t="shared" ref="Q3488:Q3551" si="394">LEFT(N3488,7)</f>
        <v>theater</v>
      </c>
      <c r="R3488" s="8" t="str">
        <f t="shared" si="393"/>
        <v>plays</v>
      </c>
      <c r="S3488" s="14">
        <f t="shared" si="391"/>
        <v>42126.87501157407</v>
      </c>
      <c r="T3488" s="14">
        <f t="shared" si="392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89"/>
        <v>1.2775000000000001</v>
      </c>
      <c r="P3489" s="9">
        <f t="shared" si="390"/>
        <v>38.712121212121211</v>
      </c>
      <c r="Q3489" s="8" t="str">
        <f t="shared" si="394"/>
        <v>theater</v>
      </c>
      <c r="R3489" s="8" t="str">
        <f t="shared" si="393"/>
        <v>plays</v>
      </c>
      <c r="S3489" s="14">
        <f t="shared" si="391"/>
        <v>42149.940416666665</v>
      </c>
      <c r="T3489" s="14">
        <f t="shared" si="392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89"/>
        <v>1.212</v>
      </c>
      <c r="P3490" s="9">
        <f t="shared" si="390"/>
        <v>125.37931034482759</v>
      </c>
      <c r="Q3490" s="8" t="str">
        <f t="shared" si="394"/>
        <v>theater</v>
      </c>
      <c r="R3490" s="8" t="str">
        <f t="shared" si="393"/>
        <v>plays</v>
      </c>
      <c r="S3490" s="14">
        <f t="shared" si="391"/>
        <v>42087.768055555556</v>
      </c>
      <c r="T3490" s="14">
        <f t="shared" si="392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89"/>
        <v>1.127</v>
      </c>
      <c r="P3491" s="9">
        <f t="shared" si="390"/>
        <v>78.263888888888886</v>
      </c>
      <c r="Q3491" s="8" t="str">
        <f t="shared" si="394"/>
        <v>theater</v>
      </c>
      <c r="R3491" s="8" t="str">
        <f t="shared" si="393"/>
        <v>plays</v>
      </c>
      <c r="S3491" s="14">
        <f t="shared" si="391"/>
        <v>41753.635775462964</v>
      </c>
      <c r="T3491" s="14">
        <f t="shared" si="392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89"/>
        <v>1.2749999999999999</v>
      </c>
      <c r="P3492" s="9">
        <f t="shared" si="390"/>
        <v>47.222222222222221</v>
      </c>
      <c r="Q3492" s="8" t="str">
        <f t="shared" si="394"/>
        <v>theater</v>
      </c>
      <c r="R3492" s="8" t="str">
        <f t="shared" si="393"/>
        <v>plays</v>
      </c>
      <c r="S3492" s="14">
        <f t="shared" si="391"/>
        <v>42443.802361111113</v>
      </c>
      <c r="T3492" s="14">
        <f t="shared" si="392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89"/>
        <v>1.5820000000000001</v>
      </c>
      <c r="P3493" s="9">
        <f t="shared" si="390"/>
        <v>79.099999999999994</v>
      </c>
      <c r="Q3493" s="8" t="str">
        <f t="shared" si="394"/>
        <v>theater</v>
      </c>
      <c r="R3493" s="8" t="str">
        <f t="shared" si="393"/>
        <v>plays</v>
      </c>
      <c r="S3493" s="14">
        <f t="shared" si="391"/>
        <v>42121.249814814815</v>
      </c>
      <c r="T3493" s="14">
        <f t="shared" si="392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89"/>
        <v>1.0526894736842105</v>
      </c>
      <c r="P3494" s="9">
        <f t="shared" si="390"/>
        <v>114.29199999999999</v>
      </c>
      <c r="Q3494" s="8" t="str">
        <f t="shared" si="394"/>
        <v>theater</v>
      </c>
      <c r="R3494" s="8" t="str">
        <f t="shared" si="393"/>
        <v>plays</v>
      </c>
      <c r="S3494" s="14">
        <f t="shared" si="391"/>
        <v>42268.009224537032</v>
      </c>
      <c r="T3494" s="14">
        <f t="shared" si="392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89"/>
        <v>1</v>
      </c>
      <c r="P3495" s="9">
        <f t="shared" si="390"/>
        <v>51.724137931034484</v>
      </c>
      <c r="Q3495" s="8" t="str">
        <f t="shared" si="394"/>
        <v>theater</v>
      </c>
      <c r="R3495" s="8" t="str">
        <f t="shared" si="393"/>
        <v>plays</v>
      </c>
      <c r="S3495" s="14">
        <f t="shared" si="391"/>
        <v>41848.866157407407</v>
      </c>
      <c r="T3495" s="14">
        <f t="shared" si="392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89"/>
        <v>1</v>
      </c>
      <c r="P3496" s="9">
        <f t="shared" si="390"/>
        <v>30.76923076923077</v>
      </c>
      <c r="Q3496" s="8" t="str">
        <f t="shared" si="394"/>
        <v>theater</v>
      </c>
      <c r="R3496" s="8" t="str">
        <f t="shared" si="393"/>
        <v>plays</v>
      </c>
      <c r="S3496" s="14">
        <f t="shared" si="391"/>
        <v>42689.214988425927</v>
      </c>
      <c r="T3496" s="14">
        <f t="shared" si="392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89"/>
        <v>1.0686</v>
      </c>
      <c r="P3497" s="9">
        <f t="shared" si="390"/>
        <v>74.208333333333329</v>
      </c>
      <c r="Q3497" s="8" t="str">
        <f t="shared" si="394"/>
        <v>theater</v>
      </c>
      <c r="R3497" s="8" t="str">
        <f t="shared" si="393"/>
        <v>plays</v>
      </c>
      <c r="S3497" s="14">
        <f t="shared" si="391"/>
        <v>41915.762835648151</v>
      </c>
      <c r="T3497" s="14">
        <f t="shared" si="392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89"/>
        <v>1.244</v>
      </c>
      <c r="P3498" s="9">
        <f t="shared" si="390"/>
        <v>47.846153846153847</v>
      </c>
      <c r="Q3498" s="8" t="str">
        <f t="shared" si="394"/>
        <v>theater</v>
      </c>
      <c r="R3498" s="8" t="str">
        <f t="shared" si="393"/>
        <v>plays</v>
      </c>
      <c r="S3498" s="14">
        <f t="shared" si="391"/>
        <v>42584.846828703703</v>
      </c>
      <c r="T3498" s="14">
        <f t="shared" si="392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89"/>
        <v>1.0870406189555126</v>
      </c>
      <c r="P3499" s="9">
        <f t="shared" si="390"/>
        <v>34.408163265306122</v>
      </c>
      <c r="Q3499" s="8" t="str">
        <f t="shared" si="394"/>
        <v>theater</v>
      </c>
      <c r="R3499" s="8" t="str">
        <f t="shared" si="393"/>
        <v>plays</v>
      </c>
      <c r="S3499" s="14">
        <f t="shared" si="391"/>
        <v>42511.741944444439</v>
      </c>
      <c r="T3499" s="14">
        <f t="shared" si="392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89"/>
        <v>1.0242424242424242</v>
      </c>
      <c r="P3500" s="9">
        <f t="shared" si="390"/>
        <v>40.238095238095241</v>
      </c>
      <c r="Q3500" s="8" t="str">
        <f t="shared" si="394"/>
        <v>theater</v>
      </c>
      <c r="R3500" s="8" t="str">
        <f t="shared" si="393"/>
        <v>plays</v>
      </c>
      <c r="S3500" s="14">
        <f t="shared" si="391"/>
        <v>42459.15861111111</v>
      </c>
      <c r="T3500" s="14">
        <f t="shared" si="392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89"/>
        <v>1.0549999999999999</v>
      </c>
      <c r="P3501" s="9">
        <f t="shared" si="390"/>
        <v>60.285714285714285</v>
      </c>
      <c r="Q3501" s="8" t="str">
        <f t="shared" si="394"/>
        <v>theater</v>
      </c>
      <c r="R3501" s="8" t="str">
        <f t="shared" si="393"/>
        <v>plays</v>
      </c>
      <c r="S3501" s="14">
        <f t="shared" si="391"/>
        <v>42132.036168981482</v>
      </c>
      <c r="T3501" s="14">
        <f t="shared" si="392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89"/>
        <v>1.0629999999999999</v>
      </c>
      <c r="P3502" s="9">
        <f t="shared" si="390"/>
        <v>25.30952380952381</v>
      </c>
      <c r="Q3502" s="8" t="str">
        <f t="shared" si="394"/>
        <v>theater</v>
      </c>
      <c r="R3502" s="8" t="str">
        <f t="shared" si="393"/>
        <v>plays</v>
      </c>
      <c r="S3502" s="14">
        <f t="shared" si="391"/>
        <v>42419.91942129629</v>
      </c>
      <c r="T3502" s="14">
        <f t="shared" si="392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89"/>
        <v>1.0066666666666666</v>
      </c>
      <c r="P3503" s="9">
        <f t="shared" si="390"/>
        <v>35.952380952380949</v>
      </c>
      <c r="Q3503" s="8" t="str">
        <f t="shared" si="394"/>
        <v>theater</v>
      </c>
      <c r="R3503" s="8" t="str">
        <f t="shared" si="393"/>
        <v>plays</v>
      </c>
      <c r="S3503" s="14">
        <f t="shared" si="391"/>
        <v>42233.763831018514</v>
      </c>
      <c r="T3503" s="14">
        <f t="shared" si="392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89"/>
        <v>1.054</v>
      </c>
      <c r="P3504" s="9">
        <f t="shared" si="390"/>
        <v>136</v>
      </c>
      <c r="Q3504" s="8" t="str">
        <f t="shared" si="394"/>
        <v>theater</v>
      </c>
      <c r="R3504" s="8" t="str">
        <f t="shared" si="393"/>
        <v>plays</v>
      </c>
      <c r="S3504" s="14">
        <f t="shared" si="391"/>
        <v>42430.839398148149</v>
      </c>
      <c r="T3504" s="14">
        <f t="shared" si="392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89"/>
        <v>1.0755999999999999</v>
      </c>
      <c r="P3505" s="9">
        <f t="shared" si="390"/>
        <v>70.763157894736835</v>
      </c>
      <c r="Q3505" s="8" t="str">
        <f t="shared" si="394"/>
        <v>theater</v>
      </c>
      <c r="R3505" s="8" t="str">
        <f t="shared" si="393"/>
        <v>plays</v>
      </c>
      <c r="S3505" s="14">
        <f t="shared" si="391"/>
        <v>42545.478333333333</v>
      </c>
      <c r="T3505" s="14">
        <f t="shared" si="392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89"/>
        <v>1</v>
      </c>
      <c r="P3506" s="9">
        <f t="shared" si="390"/>
        <v>125</v>
      </c>
      <c r="Q3506" s="8" t="str">
        <f t="shared" si="394"/>
        <v>theater</v>
      </c>
      <c r="R3506" s="8" t="str">
        <f t="shared" si="393"/>
        <v>plays</v>
      </c>
      <c r="S3506" s="14">
        <f t="shared" si="391"/>
        <v>42297.748738425929</v>
      </c>
      <c r="T3506" s="14">
        <f t="shared" si="392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89"/>
        <v>1.0376000000000001</v>
      </c>
      <c r="P3507" s="9">
        <f t="shared" si="390"/>
        <v>66.512820512820511</v>
      </c>
      <c r="Q3507" s="8" t="str">
        <f t="shared" si="394"/>
        <v>theater</v>
      </c>
      <c r="R3507" s="8" t="str">
        <f t="shared" si="393"/>
        <v>plays</v>
      </c>
      <c r="S3507" s="14">
        <f t="shared" si="391"/>
        <v>41760.935706018521</v>
      </c>
      <c r="T3507" s="14">
        <f t="shared" si="392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89"/>
        <v>1.0149999999999999</v>
      </c>
      <c r="P3508" s="9">
        <f t="shared" si="390"/>
        <v>105</v>
      </c>
      <c r="Q3508" s="8" t="str">
        <f t="shared" si="394"/>
        <v>theater</v>
      </c>
      <c r="R3508" s="8" t="str">
        <f t="shared" si="393"/>
        <v>plays</v>
      </c>
      <c r="S3508" s="14">
        <f t="shared" si="391"/>
        <v>41829.734259259261</v>
      </c>
      <c r="T3508" s="14">
        <f t="shared" si="392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89"/>
        <v>1.044</v>
      </c>
      <c r="P3509" s="9">
        <f t="shared" si="390"/>
        <v>145</v>
      </c>
      <c r="Q3509" s="8" t="str">
        <f t="shared" si="394"/>
        <v>theater</v>
      </c>
      <c r="R3509" s="8" t="str">
        <f t="shared" si="393"/>
        <v>plays</v>
      </c>
      <c r="S3509" s="14">
        <f t="shared" si="391"/>
        <v>42491.92288194444</v>
      </c>
      <c r="T3509" s="14">
        <f t="shared" si="392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89"/>
        <v>1.8</v>
      </c>
      <c r="P3510" s="9">
        <f t="shared" si="390"/>
        <v>12</v>
      </c>
      <c r="Q3510" s="8" t="str">
        <f t="shared" si="394"/>
        <v>theater</v>
      </c>
      <c r="R3510" s="8" t="str">
        <f t="shared" si="393"/>
        <v>plays</v>
      </c>
      <c r="S3510" s="14">
        <f t="shared" si="391"/>
        <v>42477.729780092588</v>
      </c>
      <c r="T3510" s="14">
        <f t="shared" si="392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89"/>
        <v>1.0633333333333332</v>
      </c>
      <c r="P3511" s="9">
        <f t="shared" si="390"/>
        <v>96.666666666666671</v>
      </c>
      <c r="Q3511" s="8" t="str">
        <f t="shared" si="394"/>
        <v>theater</v>
      </c>
      <c r="R3511" s="8" t="str">
        <f t="shared" si="393"/>
        <v>plays</v>
      </c>
      <c r="S3511" s="14">
        <f t="shared" si="391"/>
        <v>41950.859560185185</v>
      </c>
      <c r="T3511" s="14">
        <f t="shared" si="392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89"/>
        <v>1.0055555555555555</v>
      </c>
      <c r="P3512" s="9">
        <f t="shared" si="390"/>
        <v>60.333333333333336</v>
      </c>
      <c r="Q3512" s="8" t="str">
        <f t="shared" si="394"/>
        <v>theater</v>
      </c>
      <c r="R3512" s="8" t="str">
        <f t="shared" si="393"/>
        <v>plays</v>
      </c>
      <c r="S3512" s="14">
        <f t="shared" si="391"/>
        <v>41802.62090277778</v>
      </c>
      <c r="T3512" s="14">
        <f t="shared" si="392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89"/>
        <v>1.012</v>
      </c>
      <c r="P3513" s="9">
        <f t="shared" si="390"/>
        <v>79.89473684210526</v>
      </c>
      <c r="Q3513" s="8" t="str">
        <f t="shared" si="394"/>
        <v>theater</v>
      </c>
      <c r="R3513" s="8" t="str">
        <f t="shared" si="393"/>
        <v>plays</v>
      </c>
      <c r="S3513" s="14">
        <f t="shared" si="391"/>
        <v>41927.873784722222</v>
      </c>
      <c r="T3513" s="14">
        <f t="shared" si="392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89"/>
        <v>1</v>
      </c>
      <c r="P3514" s="9">
        <f t="shared" si="390"/>
        <v>58.823529411764703</v>
      </c>
      <c r="Q3514" s="8" t="str">
        <f t="shared" si="394"/>
        <v>theater</v>
      </c>
      <c r="R3514" s="8" t="str">
        <f t="shared" si="393"/>
        <v>plays</v>
      </c>
      <c r="S3514" s="14">
        <f t="shared" si="391"/>
        <v>42057.536944444444</v>
      </c>
      <c r="T3514" s="14">
        <f t="shared" si="392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89"/>
        <v>1.1839285714285714</v>
      </c>
      <c r="P3515" s="9">
        <f t="shared" si="390"/>
        <v>75.340909090909093</v>
      </c>
      <c r="Q3515" s="8" t="str">
        <f t="shared" si="394"/>
        <v>theater</v>
      </c>
      <c r="R3515" s="8" t="str">
        <f t="shared" si="393"/>
        <v>plays</v>
      </c>
      <c r="S3515" s="14">
        <f t="shared" si="391"/>
        <v>41781.096203703702</v>
      </c>
      <c r="T3515" s="14">
        <f t="shared" si="392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89"/>
        <v>1.1000000000000001</v>
      </c>
      <c r="P3516" s="9">
        <f t="shared" si="390"/>
        <v>55</v>
      </c>
      <c r="Q3516" s="8" t="str">
        <f t="shared" si="394"/>
        <v>theater</v>
      </c>
      <c r="R3516" s="8" t="str">
        <f t="shared" si="393"/>
        <v>plays</v>
      </c>
      <c r="S3516" s="14">
        <f t="shared" si="391"/>
        <v>42020.846666666665</v>
      </c>
      <c r="T3516" s="14">
        <f t="shared" si="392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89"/>
        <v>1.0266666666666666</v>
      </c>
      <c r="P3517" s="9">
        <f t="shared" si="390"/>
        <v>66.956521739130437</v>
      </c>
      <c r="Q3517" s="8" t="str">
        <f t="shared" si="394"/>
        <v>theater</v>
      </c>
      <c r="R3517" s="8" t="str">
        <f t="shared" si="393"/>
        <v>plays</v>
      </c>
      <c r="S3517" s="14">
        <f t="shared" si="391"/>
        <v>42125.772812499999</v>
      </c>
      <c r="T3517" s="14">
        <f t="shared" si="392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89"/>
        <v>1</v>
      </c>
      <c r="P3518" s="9">
        <f t="shared" si="390"/>
        <v>227.27272727272728</v>
      </c>
      <c r="Q3518" s="8" t="str">
        <f t="shared" si="394"/>
        <v>theater</v>
      </c>
      <c r="R3518" s="8" t="str">
        <f t="shared" si="393"/>
        <v>plays</v>
      </c>
      <c r="S3518" s="14">
        <f t="shared" si="391"/>
        <v>41856.010069444441</v>
      </c>
      <c r="T3518" s="14">
        <f t="shared" si="392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89"/>
        <v>1</v>
      </c>
      <c r="P3519" s="9">
        <f t="shared" si="390"/>
        <v>307.69230769230768</v>
      </c>
      <c r="Q3519" s="8" t="str">
        <f t="shared" si="394"/>
        <v>theater</v>
      </c>
      <c r="R3519" s="8" t="str">
        <f t="shared" si="393"/>
        <v>plays</v>
      </c>
      <c r="S3519" s="14">
        <f t="shared" si="391"/>
        <v>41794.817523148151</v>
      </c>
      <c r="T3519" s="14">
        <f t="shared" si="392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89"/>
        <v>1.10046</v>
      </c>
      <c r="P3520" s="9">
        <f t="shared" si="390"/>
        <v>50.020909090909093</v>
      </c>
      <c r="Q3520" s="8" t="str">
        <f t="shared" si="394"/>
        <v>theater</v>
      </c>
      <c r="R3520" s="8" t="str">
        <f t="shared" si="393"/>
        <v>plays</v>
      </c>
      <c r="S3520" s="14">
        <f t="shared" si="391"/>
        <v>41893.783553240741</v>
      </c>
      <c r="T3520" s="14">
        <f t="shared" si="392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89"/>
        <v>1.0135000000000001</v>
      </c>
      <c r="P3521" s="9">
        <f t="shared" si="390"/>
        <v>72.392857142857139</v>
      </c>
      <c r="Q3521" s="8" t="str">
        <f t="shared" si="394"/>
        <v>theater</v>
      </c>
      <c r="R3521" s="8" t="str">
        <f t="shared" si="393"/>
        <v>plays</v>
      </c>
      <c r="S3521" s="14">
        <f t="shared" si="391"/>
        <v>42037.598958333328</v>
      </c>
      <c r="T3521" s="14">
        <f t="shared" si="392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89"/>
        <v>1.0075000000000001</v>
      </c>
      <c r="P3522" s="9">
        <f t="shared" si="390"/>
        <v>95.952380952380949</v>
      </c>
      <c r="Q3522" s="8" t="str">
        <f t="shared" si="394"/>
        <v>theater</v>
      </c>
      <c r="R3522" s="8" t="str">
        <f t="shared" si="393"/>
        <v>plays</v>
      </c>
      <c r="S3522" s="14">
        <f t="shared" si="391"/>
        <v>42227.824212962965</v>
      </c>
      <c r="T3522" s="14">
        <f t="shared" si="392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95">E3523/D3523</f>
        <v>1.6942857142857144</v>
      </c>
      <c r="P3523" s="9">
        <f t="shared" ref="P3523:P3586" si="396">IFERROR(E3523/L3523, 0)</f>
        <v>45.615384615384613</v>
      </c>
      <c r="Q3523" s="8" t="str">
        <f t="shared" si="394"/>
        <v>theater</v>
      </c>
      <c r="R3523" s="8" t="str">
        <f t="shared" si="393"/>
        <v>plays</v>
      </c>
      <c r="S3523" s="14">
        <f t="shared" ref="S3523:S3586" si="397">(((J3523/60)/60)/24)+DATE(1970,1,1)</f>
        <v>41881.361342592594</v>
      </c>
      <c r="T3523" s="14">
        <f t="shared" ref="T3523:T3586" si="398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95"/>
        <v>1</v>
      </c>
      <c r="P3524" s="9">
        <f t="shared" si="396"/>
        <v>41.029411764705884</v>
      </c>
      <c r="Q3524" s="8" t="str">
        <f t="shared" si="394"/>
        <v>theater</v>
      </c>
      <c r="R3524" s="8" t="str">
        <f t="shared" si="393"/>
        <v>plays</v>
      </c>
      <c r="S3524" s="14">
        <f t="shared" si="397"/>
        <v>42234.789884259255</v>
      </c>
      <c r="T3524" s="14">
        <f t="shared" si="398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95"/>
        <v>1.1365000000000001</v>
      </c>
      <c r="P3525" s="9">
        <f t="shared" si="396"/>
        <v>56.825000000000003</v>
      </c>
      <c r="Q3525" s="8" t="str">
        <f t="shared" si="394"/>
        <v>theater</v>
      </c>
      <c r="R3525" s="8" t="str">
        <f t="shared" si="393"/>
        <v>plays</v>
      </c>
      <c r="S3525" s="14">
        <f t="shared" si="397"/>
        <v>42581.397546296299</v>
      </c>
      <c r="T3525" s="14">
        <f t="shared" si="398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95"/>
        <v>1.0156000000000001</v>
      </c>
      <c r="P3526" s="9">
        <f t="shared" si="396"/>
        <v>137.24324324324326</v>
      </c>
      <c r="Q3526" s="8" t="str">
        <f t="shared" si="394"/>
        <v>theater</v>
      </c>
      <c r="R3526" s="8" t="str">
        <f t="shared" si="393"/>
        <v>plays</v>
      </c>
      <c r="S3526" s="14">
        <f t="shared" si="397"/>
        <v>41880.76357638889</v>
      </c>
      <c r="T3526" s="14">
        <f t="shared" si="398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95"/>
        <v>1.06</v>
      </c>
      <c r="P3527" s="9">
        <f t="shared" si="396"/>
        <v>75.714285714285708</v>
      </c>
      <c r="Q3527" s="8" t="str">
        <f t="shared" si="394"/>
        <v>theater</v>
      </c>
      <c r="R3527" s="8" t="str">
        <f t="shared" si="393"/>
        <v>plays</v>
      </c>
      <c r="S3527" s="14">
        <f t="shared" si="397"/>
        <v>42214.6956712963</v>
      </c>
      <c r="T3527" s="14">
        <f t="shared" si="398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95"/>
        <v>1.02</v>
      </c>
      <c r="P3528" s="9">
        <f t="shared" si="396"/>
        <v>99</v>
      </c>
      <c r="Q3528" s="8" t="str">
        <f t="shared" si="394"/>
        <v>theater</v>
      </c>
      <c r="R3528" s="8" t="str">
        <f t="shared" si="393"/>
        <v>plays</v>
      </c>
      <c r="S3528" s="14">
        <f t="shared" si="397"/>
        <v>42460.335312499999</v>
      </c>
      <c r="T3528" s="14">
        <f t="shared" si="398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95"/>
        <v>1.1691666666666667</v>
      </c>
      <c r="P3529" s="9">
        <f t="shared" si="396"/>
        <v>81.569767441860463</v>
      </c>
      <c r="Q3529" s="8" t="str">
        <f t="shared" si="394"/>
        <v>theater</v>
      </c>
      <c r="R3529" s="8" t="str">
        <f t="shared" si="393"/>
        <v>plays</v>
      </c>
      <c r="S3529" s="14">
        <f t="shared" si="397"/>
        <v>42167.023206018523</v>
      </c>
      <c r="T3529" s="14">
        <f t="shared" si="398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95"/>
        <v>1.0115151515151515</v>
      </c>
      <c r="P3530" s="9">
        <f t="shared" si="396"/>
        <v>45.108108108108105</v>
      </c>
      <c r="Q3530" s="8" t="str">
        <f t="shared" si="394"/>
        <v>theater</v>
      </c>
      <c r="R3530" s="8" t="str">
        <f t="shared" si="393"/>
        <v>plays</v>
      </c>
      <c r="S3530" s="14">
        <f t="shared" si="397"/>
        <v>42733.50136574074</v>
      </c>
      <c r="T3530" s="14">
        <f t="shared" si="398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95"/>
        <v>1.32</v>
      </c>
      <c r="P3531" s="9">
        <f t="shared" si="396"/>
        <v>36.666666666666664</v>
      </c>
      <c r="Q3531" s="8" t="str">
        <f t="shared" si="394"/>
        <v>theater</v>
      </c>
      <c r="R3531" s="8" t="str">
        <f t="shared" ref="R3531:R3594" si="399">RIGHT(N3531,5)</f>
        <v>plays</v>
      </c>
      <c r="S3531" s="14">
        <f t="shared" si="397"/>
        <v>42177.761782407411</v>
      </c>
      <c r="T3531" s="14">
        <f t="shared" si="398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95"/>
        <v>1</v>
      </c>
      <c r="P3532" s="9">
        <f t="shared" si="396"/>
        <v>125</v>
      </c>
      <c r="Q3532" s="8" t="str">
        <f t="shared" si="394"/>
        <v>theater</v>
      </c>
      <c r="R3532" s="8" t="str">
        <f t="shared" si="399"/>
        <v>plays</v>
      </c>
      <c r="S3532" s="14">
        <f t="shared" si="397"/>
        <v>42442.623344907406</v>
      </c>
      <c r="T3532" s="14">
        <f t="shared" si="398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95"/>
        <v>1.28</v>
      </c>
      <c r="P3533" s="9">
        <f t="shared" si="396"/>
        <v>49.230769230769234</v>
      </c>
      <c r="Q3533" s="8" t="str">
        <f t="shared" si="394"/>
        <v>theater</v>
      </c>
      <c r="R3533" s="8" t="str">
        <f t="shared" si="399"/>
        <v>plays</v>
      </c>
      <c r="S3533" s="14">
        <f t="shared" si="397"/>
        <v>42521.654328703706</v>
      </c>
      <c r="T3533" s="14">
        <f t="shared" si="398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95"/>
        <v>1.1895833333333334</v>
      </c>
      <c r="P3534" s="9">
        <f t="shared" si="396"/>
        <v>42.296296296296298</v>
      </c>
      <c r="Q3534" s="8" t="str">
        <f t="shared" si="394"/>
        <v>theater</v>
      </c>
      <c r="R3534" s="8" t="str">
        <f t="shared" si="399"/>
        <v>plays</v>
      </c>
      <c r="S3534" s="14">
        <f t="shared" si="397"/>
        <v>41884.599849537037</v>
      </c>
      <c r="T3534" s="14">
        <f t="shared" si="398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95"/>
        <v>1.262</v>
      </c>
      <c r="P3535" s="9">
        <f t="shared" si="396"/>
        <v>78.875</v>
      </c>
      <c r="Q3535" s="8" t="str">
        <f t="shared" si="394"/>
        <v>theater</v>
      </c>
      <c r="R3535" s="8" t="str">
        <f t="shared" si="399"/>
        <v>plays</v>
      </c>
      <c r="S3535" s="14">
        <f t="shared" si="397"/>
        <v>42289.761192129634</v>
      </c>
      <c r="T3535" s="14">
        <f t="shared" si="398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95"/>
        <v>1.5620000000000001</v>
      </c>
      <c r="P3536" s="9">
        <f t="shared" si="396"/>
        <v>38.284313725490193</v>
      </c>
      <c r="Q3536" s="8" t="str">
        <f t="shared" si="394"/>
        <v>theater</v>
      </c>
      <c r="R3536" s="8" t="str">
        <f t="shared" si="399"/>
        <v>plays</v>
      </c>
      <c r="S3536" s="14">
        <f t="shared" si="397"/>
        <v>42243.6252662037</v>
      </c>
      <c r="T3536" s="14">
        <f t="shared" si="398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95"/>
        <v>1.0315000000000001</v>
      </c>
      <c r="P3537" s="9">
        <f t="shared" si="396"/>
        <v>44.847826086956523</v>
      </c>
      <c r="Q3537" s="8" t="str">
        <f t="shared" si="394"/>
        <v>theater</v>
      </c>
      <c r="R3537" s="8" t="str">
        <f t="shared" si="399"/>
        <v>plays</v>
      </c>
      <c r="S3537" s="14">
        <f t="shared" si="397"/>
        <v>42248.640162037031</v>
      </c>
      <c r="T3537" s="14">
        <f t="shared" si="398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95"/>
        <v>1.5333333333333334</v>
      </c>
      <c r="P3538" s="9">
        <f t="shared" si="396"/>
        <v>13.529411764705882</v>
      </c>
      <c r="Q3538" s="8" t="str">
        <f t="shared" si="394"/>
        <v>theater</v>
      </c>
      <c r="R3538" s="8" t="str">
        <f t="shared" si="399"/>
        <v>plays</v>
      </c>
      <c r="S3538" s="14">
        <f t="shared" si="397"/>
        <v>42328.727141203708</v>
      </c>
      <c r="T3538" s="14">
        <f t="shared" si="398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95"/>
        <v>1.8044444444444445</v>
      </c>
      <c r="P3539" s="9">
        <f t="shared" si="396"/>
        <v>43.5</v>
      </c>
      <c r="Q3539" s="8" t="str">
        <f t="shared" si="394"/>
        <v>theater</v>
      </c>
      <c r="R3539" s="8" t="str">
        <f t="shared" si="399"/>
        <v>plays</v>
      </c>
      <c r="S3539" s="14">
        <f t="shared" si="397"/>
        <v>41923.354351851849</v>
      </c>
      <c r="T3539" s="14">
        <f t="shared" si="398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95"/>
        <v>1.2845</v>
      </c>
      <c r="P3540" s="9">
        <f t="shared" si="396"/>
        <v>30.951807228915662</v>
      </c>
      <c r="Q3540" s="8" t="str">
        <f t="shared" si="394"/>
        <v>theater</v>
      </c>
      <c r="R3540" s="8" t="str">
        <f t="shared" si="399"/>
        <v>plays</v>
      </c>
      <c r="S3540" s="14">
        <f t="shared" si="397"/>
        <v>42571.420601851853</v>
      </c>
      <c r="T3540" s="14">
        <f t="shared" si="398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95"/>
        <v>1.1966666666666668</v>
      </c>
      <c r="P3541" s="9">
        <f t="shared" si="396"/>
        <v>55.230769230769234</v>
      </c>
      <c r="Q3541" s="8" t="str">
        <f t="shared" si="394"/>
        <v>theater</v>
      </c>
      <c r="R3541" s="8" t="str">
        <f t="shared" si="399"/>
        <v>plays</v>
      </c>
      <c r="S3541" s="14">
        <f t="shared" si="397"/>
        <v>42600.756041666667</v>
      </c>
      <c r="T3541" s="14">
        <f t="shared" si="398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95"/>
        <v>1.23</v>
      </c>
      <c r="P3542" s="9">
        <f t="shared" si="396"/>
        <v>46.125</v>
      </c>
      <c r="Q3542" s="8" t="str">
        <f t="shared" si="394"/>
        <v>theater</v>
      </c>
      <c r="R3542" s="8" t="str">
        <f t="shared" si="399"/>
        <v>plays</v>
      </c>
      <c r="S3542" s="14">
        <f t="shared" si="397"/>
        <v>42517.003368055557</v>
      </c>
      <c r="T3542" s="14">
        <f t="shared" si="398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95"/>
        <v>1.05</v>
      </c>
      <c r="P3543" s="9">
        <f t="shared" si="396"/>
        <v>39.375</v>
      </c>
      <c r="Q3543" s="8" t="str">
        <f t="shared" si="394"/>
        <v>theater</v>
      </c>
      <c r="R3543" s="8" t="str">
        <f t="shared" si="399"/>
        <v>plays</v>
      </c>
      <c r="S3543" s="14">
        <f t="shared" si="397"/>
        <v>42222.730034722219</v>
      </c>
      <c r="T3543" s="14">
        <f t="shared" si="398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95"/>
        <v>1.0223636363636364</v>
      </c>
      <c r="P3544" s="9">
        <f t="shared" si="396"/>
        <v>66.152941176470591</v>
      </c>
      <c r="Q3544" s="8" t="str">
        <f t="shared" si="394"/>
        <v>theater</v>
      </c>
      <c r="R3544" s="8" t="str">
        <f t="shared" si="399"/>
        <v>plays</v>
      </c>
      <c r="S3544" s="14">
        <f t="shared" si="397"/>
        <v>41829.599791666667</v>
      </c>
      <c r="T3544" s="14">
        <f t="shared" si="398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95"/>
        <v>1.0466666666666666</v>
      </c>
      <c r="P3545" s="9">
        <f t="shared" si="396"/>
        <v>54.137931034482762</v>
      </c>
      <c r="Q3545" s="8" t="str">
        <f t="shared" si="394"/>
        <v>theater</v>
      </c>
      <c r="R3545" s="8" t="str">
        <f t="shared" si="399"/>
        <v>plays</v>
      </c>
      <c r="S3545" s="14">
        <f t="shared" si="397"/>
        <v>42150.755312499998</v>
      </c>
      <c r="T3545" s="14">
        <f t="shared" si="398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95"/>
        <v>1</v>
      </c>
      <c r="P3546" s="9">
        <f t="shared" si="396"/>
        <v>104.16666666666667</v>
      </c>
      <c r="Q3546" s="8" t="str">
        <f t="shared" si="394"/>
        <v>theater</v>
      </c>
      <c r="R3546" s="8" t="str">
        <f t="shared" si="399"/>
        <v>plays</v>
      </c>
      <c r="S3546" s="14">
        <f t="shared" si="397"/>
        <v>42040.831678240742</v>
      </c>
      <c r="T3546" s="14">
        <f t="shared" si="398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95"/>
        <v>1.004</v>
      </c>
      <c r="P3547" s="9">
        <f t="shared" si="396"/>
        <v>31.375</v>
      </c>
      <c r="Q3547" s="8" t="str">
        <f t="shared" si="394"/>
        <v>theater</v>
      </c>
      <c r="R3547" s="8" t="str">
        <f t="shared" si="399"/>
        <v>plays</v>
      </c>
      <c r="S3547" s="14">
        <f t="shared" si="397"/>
        <v>42075.807395833333</v>
      </c>
      <c r="T3547" s="14">
        <f t="shared" si="398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95"/>
        <v>1.0227272727272727</v>
      </c>
      <c r="P3548" s="9">
        <f t="shared" si="396"/>
        <v>59.210526315789473</v>
      </c>
      <c r="Q3548" s="8" t="str">
        <f t="shared" si="394"/>
        <v>theater</v>
      </c>
      <c r="R3548" s="8" t="str">
        <f t="shared" si="399"/>
        <v>plays</v>
      </c>
      <c r="S3548" s="14">
        <f t="shared" si="397"/>
        <v>42073.660694444443</v>
      </c>
      <c r="T3548" s="14">
        <f t="shared" si="398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95"/>
        <v>1.1440928571428572</v>
      </c>
      <c r="P3549" s="9">
        <f t="shared" si="396"/>
        <v>119.17633928571429</v>
      </c>
      <c r="Q3549" s="8" t="str">
        <f t="shared" si="394"/>
        <v>theater</v>
      </c>
      <c r="R3549" s="8" t="str">
        <f t="shared" si="399"/>
        <v>plays</v>
      </c>
      <c r="S3549" s="14">
        <f t="shared" si="397"/>
        <v>42480.078715277778</v>
      </c>
      <c r="T3549" s="14">
        <f t="shared" si="398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95"/>
        <v>1.019047619047619</v>
      </c>
      <c r="P3550" s="9">
        <f t="shared" si="396"/>
        <v>164.61538461538461</v>
      </c>
      <c r="Q3550" s="8" t="str">
        <f t="shared" si="394"/>
        <v>theater</v>
      </c>
      <c r="R3550" s="8" t="str">
        <f t="shared" si="399"/>
        <v>plays</v>
      </c>
      <c r="S3550" s="14">
        <f t="shared" si="397"/>
        <v>42411.942291666666</v>
      </c>
      <c r="T3550" s="14">
        <f t="shared" si="398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95"/>
        <v>1.02</v>
      </c>
      <c r="P3551" s="9">
        <f t="shared" si="396"/>
        <v>24.285714285714285</v>
      </c>
      <c r="Q3551" s="8" t="str">
        <f t="shared" si="394"/>
        <v>theater</v>
      </c>
      <c r="R3551" s="8" t="str">
        <f t="shared" si="399"/>
        <v>plays</v>
      </c>
      <c r="S3551" s="14">
        <f t="shared" si="397"/>
        <v>42223.394363425927</v>
      </c>
      <c r="T3551" s="14">
        <f t="shared" si="398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95"/>
        <v>1.048</v>
      </c>
      <c r="P3552" s="9">
        <f t="shared" si="396"/>
        <v>40.9375</v>
      </c>
      <c r="Q3552" s="8" t="str">
        <f t="shared" ref="Q3552:Q3615" si="400">LEFT(N3552,7)</f>
        <v>theater</v>
      </c>
      <c r="R3552" s="8" t="str">
        <f t="shared" si="399"/>
        <v>plays</v>
      </c>
      <c r="S3552" s="14">
        <f t="shared" si="397"/>
        <v>42462.893495370372</v>
      </c>
      <c r="T3552" s="14">
        <f t="shared" si="398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95"/>
        <v>1.0183333333333333</v>
      </c>
      <c r="P3553" s="9">
        <f t="shared" si="396"/>
        <v>61.1</v>
      </c>
      <c r="Q3553" s="8" t="str">
        <f t="shared" si="400"/>
        <v>theater</v>
      </c>
      <c r="R3553" s="8" t="str">
        <f t="shared" si="399"/>
        <v>plays</v>
      </c>
      <c r="S3553" s="14">
        <f t="shared" si="397"/>
        <v>41753.515856481477</v>
      </c>
      <c r="T3553" s="14">
        <f t="shared" si="398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95"/>
        <v>1</v>
      </c>
      <c r="P3554" s="9">
        <f t="shared" si="396"/>
        <v>38.65</v>
      </c>
      <c r="Q3554" s="8" t="str">
        <f t="shared" si="400"/>
        <v>theater</v>
      </c>
      <c r="R3554" s="8" t="str">
        <f t="shared" si="399"/>
        <v>plays</v>
      </c>
      <c r="S3554" s="14">
        <f t="shared" si="397"/>
        <v>41788.587083333332</v>
      </c>
      <c r="T3554" s="14">
        <f t="shared" si="398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95"/>
        <v>1.0627272727272727</v>
      </c>
      <c r="P3555" s="9">
        <f t="shared" si="396"/>
        <v>56.20192307692308</v>
      </c>
      <c r="Q3555" s="8" t="str">
        <f t="shared" si="400"/>
        <v>theater</v>
      </c>
      <c r="R3555" s="8" t="str">
        <f t="shared" si="399"/>
        <v>plays</v>
      </c>
      <c r="S3555" s="14">
        <f t="shared" si="397"/>
        <v>42196.028703703705</v>
      </c>
      <c r="T3555" s="14">
        <f t="shared" si="398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95"/>
        <v>1.1342219999999998</v>
      </c>
      <c r="P3556" s="9">
        <f t="shared" si="396"/>
        <v>107.00207547169811</v>
      </c>
      <c r="Q3556" s="8" t="str">
        <f t="shared" si="400"/>
        <v>theater</v>
      </c>
      <c r="R3556" s="8" t="str">
        <f t="shared" si="399"/>
        <v>plays</v>
      </c>
      <c r="S3556" s="14">
        <f t="shared" si="397"/>
        <v>42016.050451388888</v>
      </c>
      <c r="T3556" s="14">
        <f t="shared" si="398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95"/>
        <v>1</v>
      </c>
      <c r="P3557" s="9">
        <f t="shared" si="396"/>
        <v>171.42857142857142</v>
      </c>
      <c r="Q3557" s="8" t="str">
        <f t="shared" si="400"/>
        <v>theater</v>
      </c>
      <c r="R3557" s="8" t="str">
        <f t="shared" si="399"/>
        <v>plays</v>
      </c>
      <c r="S3557" s="14">
        <f t="shared" si="397"/>
        <v>42661.442060185189</v>
      </c>
      <c r="T3557" s="14">
        <f t="shared" si="398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95"/>
        <v>1.0045454545454546</v>
      </c>
      <c r="P3558" s="9">
        <f t="shared" si="396"/>
        <v>110.5</v>
      </c>
      <c r="Q3558" s="8" t="str">
        <f t="shared" si="400"/>
        <v>theater</v>
      </c>
      <c r="R3558" s="8" t="str">
        <f t="shared" si="399"/>
        <v>plays</v>
      </c>
      <c r="S3558" s="14">
        <f t="shared" si="397"/>
        <v>41808.649583333332</v>
      </c>
      <c r="T3558" s="14">
        <f t="shared" si="398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95"/>
        <v>1.0003599999999999</v>
      </c>
      <c r="P3559" s="9">
        <f t="shared" si="396"/>
        <v>179.27598566308242</v>
      </c>
      <c r="Q3559" s="8" t="str">
        <f t="shared" si="400"/>
        <v>theater</v>
      </c>
      <c r="R3559" s="8" t="str">
        <f t="shared" si="399"/>
        <v>plays</v>
      </c>
      <c r="S3559" s="14">
        <f t="shared" si="397"/>
        <v>41730.276747685188</v>
      </c>
      <c r="T3559" s="14">
        <f t="shared" si="398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95"/>
        <v>1.44</v>
      </c>
      <c r="P3560" s="9">
        <f t="shared" si="396"/>
        <v>22.90909090909091</v>
      </c>
      <c r="Q3560" s="8" t="str">
        <f t="shared" si="400"/>
        <v>theater</v>
      </c>
      <c r="R3560" s="8" t="str">
        <f t="shared" si="399"/>
        <v>plays</v>
      </c>
      <c r="S3560" s="14">
        <f t="shared" si="397"/>
        <v>42139.816840277781</v>
      </c>
      <c r="T3560" s="14">
        <f t="shared" si="398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95"/>
        <v>1.0349999999999999</v>
      </c>
      <c r="P3561" s="9">
        <f t="shared" si="396"/>
        <v>43.125</v>
      </c>
      <c r="Q3561" s="8" t="str">
        <f t="shared" si="400"/>
        <v>theater</v>
      </c>
      <c r="R3561" s="8" t="str">
        <f t="shared" si="399"/>
        <v>plays</v>
      </c>
      <c r="S3561" s="14">
        <f t="shared" si="397"/>
        <v>42194.096157407403</v>
      </c>
      <c r="T3561" s="14">
        <f t="shared" si="398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95"/>
        <v>1.0843750000000001</v>
      </c>
      <c r="P3562" s="9">
        <f t="shared" si="396"/>
        <v>46.891891891891895</v>
      </c>
      <c r="Q3562" s="8" t="str">
        <f t="shared" si="400"/>
        <v>theater</v>
      </c>
      <c r="R3562" s="8" t="str">
        <f t="shared" si="399"/>
        <v>plays</v>
      </c>
      <c r="S3562" s="14">
        <f t="shared" si="397"/>
        <v>42115.889652777783</v>
      </c>
      <c r="T3562" s="14">
        <f t="shared" si="398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95"/>
        <v>1.024</v>
      </c>
      <c r="P3563" s="9">
        <f t="shared" si="396"/>
        <v>47.407407407407405</v>
      </c>
      <c r="Q3563" s="8" t="str">
        <f t="shared" si="400"/>
        <v>theater</v>
      </c>
      <c r="R3563" s="8" t="str">
        <f t="shared" si="399"/>
        <v>plays</v>
      </c>
      <c r="S3563" s="14">
        <f t="shared" si="397"/>
        <v>42203.680300925931</v>
      </c>
      <c r="T3563" s="14">
        <f t="shared" si="398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95"/>
        <v>1.4888888888888889</v>
      </c>
      <c r="P3564" s="9">
        <f t="shared" si="396"/>
        <v>15.129032258064516</v>
      </c>
      <c r="Q3564" s="8" t="str">
        <f t="shared" si="400"/>
        <v>theater</v>
      </c>
      <c r="R3564" s="8" t="str">
        <f t="shared" si="399"/>
        <v>plays</v>
      </c>
      <c r="S3564" s="14">
        <f t="shared" si="397"/>
        <v>42433.761886574073</v>
      </c>
      <c r="T3564" s="14">
        <f t="shared" si="398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95"/>
        <v>1.0549000000000002</v>
      </c>
      <c r="P3565" s="9">
        <f t="shared" si="396"/>
        <v>21.098000000000003</v>
      </c>
      <c r="Q3565" s="8" t="str">
        <f t="shared" si="400"/>
        <v>theater</v>
      </c>
      <c r="R3565" s="8" t="str">
        <f t="shared" si="399"/>
        <v>plays</v>
      </c>
      <c r="S3565" s="14">
        <f t="shared" si="397"/>
        <v>42555.671944444446</v>
      </c>
      <c r="T3565" s="14">
        <f t="shared" si="398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95"/>
        <v>1.0049999999999999</v>
      </c>
      <c r="P3566" s="9">
        <f t="shared" si="396"/>
        <v>59.117647058823529</v>
      </c>
      <c r="Q3566" s="8" t="str">
        <f t="shared" si="400"/>
        <v>theater</v>
      </c>
      <c r="R3566" s="8" t="str">
        <f t="shared" si="399"/>
        <v>plays</v>
      </c>
      <c r="S3566" s="14">
        <f t="shared" si="397"/>
        <v>42236.623252314821</v>
      </c>
      <c r="T3566" s="14">
        <f t="shared" si="398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95"/>
        <v>1.3055555555555556</v>
      </c>
      <c r="P3567" s="9">
        <f t="shared" si="396"/>
        <v>97.916666666666671</v>
      </c>
      <c r="Q3567" s="8" t="str">
        <f t="shared" si="400"/>
        <v>theater</v>
      </c>
      <c r="R3567" s="8" t="str">
        <f t="shared" si="399"/>
        <v>plays</v>
      </c>
      <c r="S3567" s="14">
        <f t="shared" si="397"/>
        <v>41974.743148148147</v>
      </c>
      <c r="T3567" s="14">
        <f t="shared" si="398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95"/>
        <v>1.0475000000000001</v>
      </c>
      <c r="P3568" s="9">
        <f t="shared" si="396"/>
        <v>55.131578947368418</v>
      </c>
      <c r="Q3568" s="8" t="str">
        <f t="shared" si="400"/>
        <v>theater</v>
      </c>
      <c r="R3568" s="8" t="str">
        <f t="shared" si="399"/>
        <v>plays</v>
      </c>
      <c r="S3568" s="14">
        <f t="shared" si="397"/>
        <v>41997.507905092592</v>
      </c>
      <c r="T3568" s="14">
        <f t="shared" si="398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95"/>
        <v>1.0880000000000001</v>
      </c>
      <c r="P3569" s="9">
        <f t="shared" si="396"/>
        <v>26.536585365853657</v>
      </c>
      <c r="Q3569" s="8" t="str">
        <f t="shared" si="400"/>
        <v>theater</v>
      </c>
      <c r="R3569" s="8" t="str">
        <f t="shared" si="399"/>
        <v>plays</v>
      </c>
      <c r="S3569" s="14">
        <f t="shared" si="397"/>
        <v>42135.810694444444</v>
      </c>
      <c r="T3569" s="14">
        <f t="shared" si="398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95"/>
        <v>1.1100000000000001</v>
      </c>
      <c r="P3570" s="9">
        <f t="shared" si="396"/>
        <v>58.421052631578945</v>
      </c>
      <c r="Q3570" s="8" t="str">
        <f t="shared" si="400"/>
        <v>theater</v>
      </c>
      <c r="R3570" s="8" t="str">
        <f t="shared" si="399"/>
        <v>plays</v>
      </c>
      <c r="S3570" s="14">
        <f t="shared" si="397"/>
        <v>41869.740671296298</v>
      </c>
      <c r="T3570" s="14">
        <f t="shared" si="398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95"/>
        <v>1.0047999999999999</v>
      </c>
      <c r="P3571" s="9">
        <f t="shared" si="396"/>
        <v>122.53658536585365</v>
      </c>
      <c r="Q3571" s="8" t="str">
        <f t="shared" si="400"/>
        <v>theater</v>
      </c>
      <c r="R3571" s="8" t="str">
        <f t="shared" si="399"/>
        <v>plays</v>
      </c>
      <c r="S3571" s="14">
        <f t="shared" si="397"/>
        <v>41982.688611111109</v>
      </c>
      <c r="T3571" s="14">
        <f t="shared" si="398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95"/>
        <v>1.1435</v>
      </c>
      <c r="P3572" s="9">
        <f t="shared" si="396"/>
        <v>87.961538461538467</v>
      </c>
      <c r="Q3572" s="8" t="str">
        <f t="shared" si="400"/>
        <v>theater</v>
      </c>
      <c r="R3572" s="8" t="str">
        <f t="shared" si="399"/>
        <v>plays</v>
      </c>
      <c r="S3572" s="14">
        <f t="shared" si="397"/>
        <v>41976.331979166673</v>
      </c>
      <c r="T3572" s="14">
        <f t="shared" si="398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95"/>
        <v>1.2206666666666666</v>
      </c>
      <c r="P3573" s="9">
        <f t="shared" si="396"/>
        <v>73.239999999999995</v>
      </c>
      <c r="Q3573" s="8" t="str">
        <f t="shared" si="400"/>
        <v>theater</v>
      </c>
      <c r="R3573" s="8" t="str">
        <f t="shared" si="399"/>
        <v>plays</v>
      </c>
      <c r="S3573" s="14">
        <f t="shared" si="397"/>
        <v>41912.858946759261</v>
      </c>
      <c r="T3573" s="14">
        <f t="shared" si="398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95"/>
        <v>1</v>
      </c>
      <c r="P3574" s="9">
        <f t="shared" si="396"/>
        <v>55.555555555555557</v>
      </c>
      <c r="Q3574" s="8" t="str">
        <f t="shared" si="400"/>
        <v>theater</v>
      </c>
      <c r="R3574" s="8" t="str">
        <f t="shared" si="399"/>
        <v>plays</v>
      </c>
      <c r="S3574" s="14">
        <f t="shared" si="397"/>
        <v>42146.570393518516</v>
      </c>
      <c r="T3574" s="14">
        <f t="shared" si="398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95"/>
        <v>1.028</v>
      </c>
      <c r="P3575" s="9">
        <f t="shared" si="396"/>
        <v>39.53846153846154</v>
      </c>
      <c r="Q3575" s="8" t="str">
        <f t="shared" si="400"/>
        <v>theater</v>
      </c>
      <c r="R3575" s="8" t="str">
        <f t="shared" si="399"/>
        <v>plays</v>
      </c>
      <c r="S3575" s="14">
        <f t="shared" si="397"/>
        <v>41921.375532407408</v>
      </c>
      <c r="T3575" s="14">
        <f t="shared" si="398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95"/>
        <v>1.0612068965517241</v>
      </c>
      <c r="P3576" s="9">
        <f t="shared" si="396"/>
        <v>136.77777777777777</v>
      </c>
      <c r="Q3576" s="8" t="str">
        <f t="shared" si="400"/>
        <v>theater</v>
      </c>
      <c r="R3576" s="8" t="str">
        <f t="shared" si="399"/>
        <v>plays</v>
      </c>
      <c r="S3576" s="14">
        <f t="shared" si="397"/>
        <v>41926.942685185182</v>
      </c>
      <c r="T3576" s="14">
        <f t="shared" si="398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95"/>
        <v>1.0133000000000001</v>
      </c>
      <c r="P3577" s="9">
        <f t="shared" si="396"/>
        <v>99.343137254901961</v>
      </c>
      <c r="Q3577" s="8" t="str">
        <f t="shared" si="400"/>
        <v>theater</v>
      </c>
      <c r="R3577" s="8" t="str">
        <f t="shared" si="399"/>
        <v>plays</v>
      </c>
      <c r="S3577" s="14">
        <f t="shared" si="397"/>
        <v>42561.783877314811</v>
      </c>
      <c r="T3577" s="14">
        <f t="shared" si="398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95"/>
        <v>1</v>
      </c>
      <c r="P3578" s="9">
        <f t="shared" si="396"/>
        <v>20</v>
      </c>
      <c r="Q3578" s="8" t="str">
        <f t="shared" si="400"/>
        <v>theater</v>
      </c>
      <c r="R3578" s="8" t="str">
        <f t="shared" si="399"/>
        <v>plays</v>
      </c>
      <c r="S3578" s="14">
        <f t="shared" si="397"/>
        <v>42649.54923611111</v>
      </c>
      <c r="T3578" s="14">
        <f t="shared" si="398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95"/>
        <v>1.3</v>
      </c>
      <c r="P3579" s="9">
        <f t="shared" si="396"/>
        <v>28.888888888888889</v>
      </c>
      <c r="Q3579" s="8" t="str">
        <f t="shared" si="400"/>
        <v>theater</v>
      </c>
      <c r="R3579" s="8" t="str">
        <f t="shared" si="399"/>
        <v>plays</v>
      </c>
      <c r="S3579" s="14">
        <f t="shared" si="397"/>
        <v>42093.786840277782</v>
      </c>
      <c r="T3579" s="14">
        <f t="shared" si="398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95"/>
        <v>1.0001333333333333</v>
      </c>
      <c r="P3580" s="9">
        <f t="shared" si="396"/>
        <v>40.545945945945945</v>
      </c>
      <c r="Q3580" s="8" t="str">
        <f t="shared" si="400"/>
        <v>theater</v>
      </c>
      <c r="R3580" s="8" t="str">
        <f t="shared" si="399"/>
        <v>plays</v>
      </c>
      <c r="S3580" s="14">
        <f t="shared" si="397"/>
        <v>42460.733530092592</v>
      </c>
      <c r="T3580" s="14">
        <f t="shared" si="398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95"/>
        <v>1</v>
      </c>
      <c r="P3581" s="9">
        <f t="shared" si="396"/>
        <v>35.714285714285715</v>
      </c>
      <c r="Q3581" s="8" t="str">
        <f t="shared" si="400"/>
        <v>theater</v>
      </c>
      <c r="R3581" s="8" t="str">
        <f t="shared" si="399"/>
        <v>plays</v>
      </c>
      <c r="S3581" s="14">
        <f t="shared" si="397"/>
        <v>42430.762222222227</v>
      </c>
      <c r="T3581" s="14">
        <f t="shared" si="398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95"/>
        <v>1.1388888888888888</v>
      </c>
      <c r="P3582" s="9">
        <f t="shared" si="396"/>
        <v>37.962962962962962</v>
      </c>
      <c r="Q3582" s="8" t="str">
        <f t="shared" si="400"/>
        <v>theater</v>
      </c>
      <c r="R3582" s="8" t="str">
        <f t="shared" si="399"/>
        <v>plays</v>
      </c>
      <c r="S3582" s="14">
        <f t="shared" si="397"/>
        <v>42026.176180555558</v>
      </c>
      <c r="T3582" s="14">
        <f t="shared" si="398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95"/>
        <v>1</v>
      </c>
      <c r="P3583" s="9">
        <f t="shared" si="396"/>
        <v>33.333333333333336</v>
      </c>
      <c r="Q3583" s="8" t="str">
        <f t="shared" si="400"/>
        <v>theater</v>
      </c>
      <c r="R3583" s="8" t="str">
        <f t="shared" si="399"/>
        <v>plays</v>
      </c>
      <c r="S3583" s="14">
        <f t="shared" si="397"/>
        <v>41836.471180555556</v>
      </c>
      <c r="T3583" s="14">
        <f t="shared" si="398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95"/>
        <v>2.87</v>
      </c>
      <c r="P3584" s="9">
        <f t="shared" si="396"/>
        <v>58.571428571428569</v>
      </c>
      <c r="Q3584" s="8" t="str">
        <f t="shared" si="400"/>
        <v>theater</v>
      </c>
      <c r="R3584" s="8" t="str">
        <f t="shared" si="399"/>
        <v>plays</v>
      </c>
      <c r="S3584" s="14">
        <f t="shared" si="397"/>
        <v>42451.095856481479</v>
      </c>
      <c r="T3584" s="14">
        <f t="shared" si="398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95"/>
        <v>1.085</v>
      </c>
      <c r="P3585" s="9">
        <f t="shared" si="396"/>
        <v>135.625</v>
      </c>
      <c r="Q3585" s="8" t="str">
        <f t="shared" si="400"/>
        <v>theater</v>
      </c>
      <c r="R3585" s="8" t="str">
        <f t="shared" si="399"/>
        <v>plays</v>
      </c>
      <c r="S3585" s="14">
        <f t="shared" si="397"/>
        <v>42418.425983796296</v>
      </c>
      <c r="T3585" s="14">
        <f t="shared" si="398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95"/>
        <v>1.155</v>
      </c>
      <c r="P3586" s="9">
        <f t="shared" si="396"/>
        <v>30.9375</v>
      </c>
      <c r="Q3586" s="8" t="str">
        <f t="shared" si="400"/>
        <v>theater</v>
      </c>
      <c r="R3586" s="8" t="str">
        <f t="shared" si="399"/>
        <v>plays</v>
      </c>
      <c r="S3586" s="14">
        <f t="shared" si="397"/>
        <v>42168.316481481481</v>
      </c>
      <c r="T3586" s="14">
        <f t="shared" si="398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01">E3587/D3587</f>
        <v>1.1911764705882353</v>
      </c>
      <c r="P3587" s="9">
        <f t="shared" ref="P3587:P3650" si="402">IFERROR(E3587/L3587, 0)</f>
        <v>176.08695652173913</v>
      </c>
      <c r="Q3587" s="8" t="str">
        <f t="shared" si="400"/>
        <v>theater</v>
      </c>
      <c r="R3587" s="8" t="str">
        <f t="shared" si="399"/>
        <v>plays</v>
      </c>
      <c r="S3587" s="14">
        <f t="shared" ref="S3587:S3650" si="403">(((J3587/60)/60)/24)+DATE(1970,1,1)</f>
        <v>41964.716319444444</v>
      </c>
      <c r="T3587" s="14">
        <f t="shared" ref="T3587:T3650" si="40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01"/>
        <v>1.0942666666666667</v>
      </c>
      <c r="P3588" s="9">
        <f t="shared" si="402"/>
        <v>151.9814814814815</v>
      </c>
      <c r="Q3588" s="8" t="str">
        <f t="shared" si="400"/>
        <v>theater</v>
      </c>
      <c r="R3588" s="8" t="str">
        <f t="shared" si="399"/>
        <v>plays</v>
      </c>
      <c r="S3588" s="14">
        <f t="shared" si="403"/>
        <v>42576.697569444441</v>
      </c>
      <c r="T3588" s="14">
        <f t="shared" si="40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01"/>
        <v>1.266</v>
      </c>
      <c r="P3589" s="9">
        <f t="shared" si="402"/>
        <v>22.607142857142858</v>
      </c>
      <c r="Q3589" s="8" t="str">
        <f t="shared" si="400"/>
        <v>theater</v>
      </c>
      <c r="R3589" s="8" t="str">
        <f t="shared" si="399"/>
        <v>plays</v>
      </c>
      <c r="S3589" s="14">
        <f t="shared" si="403"/>
        <v>42503.539976851855</v>
      </c>
      <c r="T3589" s="14">
        <f t="shared" si="40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01"/>
        <v>1.0049999999999999</v>
      </c>
      <c r="P3590" s="9">
        <f t="shared" si="402"/>
        <v>18.272727272727273</v>
      </c>
      <c r="Q3590" s="8" t="str">
        <f t="shared" si="400"/>
        <v>theater</v>
      </c>
      <c r="R3590" s="8" t="str">
        <f t="shared" si="399"/>
        <v>plays</v>
      </c>
      <c r="S3590" s="14">
        <f t="shared" si="403"/>
        <v>42101.828819444447</v>
      </c>
      <c r="T3590" s="14">
        <f t="shared" si="40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01"/>
        <v>1.2749999999999999</v>
      </c>
      <c r="P3591" s="9">
        <f t="shared" si="402"/>
        <v>82.258064516129039</v>
      </c>
      <c r="Q3591" s="8" t="str">
        <f t="shared" si="400"/>
        <v>theater</v>
      </c>
      <c r="R3591" s="8" t="str">
        <f t="shared" si="399"/>
        <v>plays</v>
      </c>
      <c r="S3591" s="14">
        <f t="shared" si="403"/>
        <v>42125.647534722222</v>
      </c>
      <c r="T3591" s="14">
        <f t="shared" si="40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01"/>
        <v>1.0005999999999999</v>
      </c>
      <c r="P3592" s="9">
        <f t="shared" si="402"/>
        <v>68.534246575342465</v>
      </c>
      <c r="Q3592" s="8" t="str">
        <f t="shared" si="400"/>
        <v>theater</v>
      </c>
      <c r="R3592" s="8" t="str">
        <f t="shared" si="399"/>
        <v>plays</v>
      </c>
      <c r="S3592" s="14">
        <f t="shared" si="403"/>
        <v>41902.333726851852</v>
      </c>
      <c r="T3592" s="14">
        <f t="shared" si="40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01"/>
        <v>1.75</v>
      </c>
      <c r="P3593" s="9">
        <f t="shared" si="402"/>
        <v>68.055555555555557</v>
      </c>
      <c r="Q3593" s="8" t="str">
        <f t="shared" si="400"/>
        <v>theater</v>
      </c>
      <c r="R3593" s="8" t="str">
        <f t="shared" si="399"/>
        <v>plays</v>
      </c>
      <c r="S3593" s="14">
        <f t="shared" si="403"/>
        <v>42003.948425925926</v>
      </c>
      <c r="T3593" s="14">
        <f t="shared" si="40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01"/>
        <v>1.2725</v>
      </c>
      <c r="P3594" s="9">
        <f t="shared" si="402"/>
        <v>72.714285714285708</v>
      </c>
      <c r="Q3594" s="8" t="str">
        <f t="shared" si="400"/>
        <v>theater</v>
      </c>
      <c r="R3594" s="8" t="str">
        <f t="shared" si="399"/>
        <v>plays</v>
      </c>
      <c r="S3594" s="14">
        <f t="shared" si="403"/>
        <v>41988.829942129625</v>
      </c>
      <c r="T3594" s="14">
        <f t="shared" si="40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01"/>
        <v>1.1063333333333334</v>
      </c>
      <c r="P3595" s="9">
        <f t="shared" si="402"/>
        <v>77.186046511627907</v>
      </c>
      <c r="Q3595" s="8" t="str">
        <f t="shared" si="400"/>
        <v>theater</v>
      </c>
      <c r="R3595" s="8" t="str">
        <f t="shared" ref="R3595:R3629" si="405">RIGHT(N3595,5)</f>
        <v>plays</v>
      </c>
      <c r="S3595" s="14">
        <f t="shared" si="403"/>
        <v>41974.898599537039</v>
      </c>
      <c r="T3595" s="14">
        <f t="shared" si="40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01"/>
        <v>1.2593749999999999</v>
      </c>
      <c r="P3596" s="9">
        <f t="shared" si="402"/>
        <v>55.972222222222221</v>
      </c>
      <c r="Q3596" s="8" t="str">
        <f t="shared" si="400"/>
        <v>theater</v>
      </c>
      <c r="R3596" s="8" t="str">
        <f t="shared" si="405"/>
        <v>plays</v>
      </c>
      <c r="S3596" s="14">
        <f t="shared" si="403"/>
        <v>42592.066921296297</v>
      </c>
      <c r="T3596" s="14">
        <f t="shared" si="40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01"/>
        <v>1.1850000000000001</v>
      </c>
      <c r="P3597" s="9">
        <f t="shared" si="402"/>
        <v>49.693548387096776</v>
      </c>
      <c r="Q3597" s="8" t="str">
        <f t="shared" si="400"/>
        <v>theater</v>
      </c>
      <c r="R3597" s="8" t="str">
        <f t="shared" si="405"/>
        <v>plays</v>
      </c>
      <c r="S3597" s="14">
        <f t="shared" si="403"/>
        <v>42050.008368055554</v>
      </c>
      <c r="T3597" s="14">
        <f t="shared" si="40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01"/>
        <v>1.0772727272727274</v>
      </c>
      <c r="P3598" s="9">
        <f t="shared" si="402"/>
        <v>79</v>
      </c>
      <c r="Q3598" s="8" t="str">
        <f t="shared" si="400"/>
        <v>theater</v>
      </c>
      <c r="R3598" s="8" t="str">
        <f t="shared" si="405"/>
        <v>plays</v>
      </c>
      <c r="S3598" s="14">
        <f t="shared" si="403"/>
        <v>41856.715069444443</v>
      </c>
      <c r="T3598" s="14">
        <f t="shared" si="40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01"/>
        <v>1.026</v>
      </c>
      <c r="P3599" s="9">
        <f t="shared" si="402"/>
        <v>77.727272727272734</v>
      </c>
      <c r="Q3599" s="8" t="str">
        <f t="shared" si="400"/>
        <v>theater</v>
      </c>
      <c r="R3599" s="8" t="str">
        <f t="shared" si="405"/>
        <v>plays</v>
      </c>
      <c r="S3599" s="14">
        <f t="shared" si="403"/>
        <v>42417.585532407407</v>
      </c>
      <c r="T3599" s="14">
        <f t="shared" si="40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01"/>
        <v>1.101</v>
      </c>
      <c r="P3600" s="9">
        <f t="shared" si="402"/>
        <v>40.777777777777779</v>
      </c>
      <c r="Q3600" s="8" t="str">
        <f t="shared" si="400"/>
        <v>theater</v>
      </c>
      <c r="R3600" s="8" t="str">
        <f t="shared" si="405"/>
        <v>plays</v>
      </c>
      <c r="S3600" s="14">
        <f t="shared" si="403"/>
        <v>41866.79886574074</v>
      </c>
      <c r="T3600" s="14">
        <f t="shared" si="40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01"/>
        <v>2.02</v>
      </c>
      <c r="P3601" s="9">
        <f t="shared" si="402"/>
        <v>59.411764705882355</v>
      </c>
      <c r="Q3601" s="8" t="str">
        <f t="shared" si="400"/>
        <v>theater</v>
      </c>
      <c r="R3601" s="8" t="str">
        <f t="shared" si="405"/>
        <v>plays</v>
      </c>
      <c r="S3601" s="14">
        <f t="shared" si="403"/>
        <v>42220.79487268519</v>
      </c>
      <c r="T3601" s="14">
        <f t="shared" si="40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01"/>
        <v>1.3</v>
      </c>
      <c r="P3602" s="9">
        <f t="shared" si="402"/>
        <v>3.25</v>
      </c>
      <c r="Q3602" s="8" t="str">
        <f t="shared" si="400"/>
        <v>theater</v>
      </c>
      <c r="R3602" s="8" t="str">
        <f t="shared" si="405"/>
        <v>plays</v>
      </c>
      <c r="S3602" s="14">
        <f t="shared" si="403"/>
        <v>42628.849120370374</v>
      </c>
      <c r="T3602" s="14">
        <f t="shared" si="40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01"/>
        <v>1.0435000000000001</v>
      </c>
      <c r="P3603" s="9">
        <f t="shared" si="402"/>
        <v>39.377358490566039</v>
      </c>
      <c r="Q3603" s="8" t="str">
        <f t="shared" si="400"/>
        <v>theater</v>
      </c>
      <c r="R3603" s="8" t="str">
        <f t="shared" si="405"/>
        <v>plays</v>
      </c>
      <c r="S3603" s="14">
        <f t="shared" si="403"/>
        <v>41990.99863425926</v>
      </c>
      <c r="T3603" s="14">
        <f t="shared" si="40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01"/>
        <v>1.0004999999999999</v>
      </c>
      <c r="P3604" s="9">
        <f t="shared" si="402"/>
        <v>81.673469387755105</v>
      </c>
      <c r="Q3604" s="8" t="str">
        <f t="shared" si="400"/>
        <v>theater</v>
      </c>
      <c r="R3604" s="8" t="str">
        <f t="shared" si="405"/>
        <v>plays</v>
      </c>
      <c r="S3604" s="14">
        <f t="shared" si="403"/>
        <v>42447.894432870366</v>
      </c>
      <c r="T3604" s="14">
        <f t="shared" si="40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01"/>
        <v>1.7066666666666668</v>
      </c>
      <c r="P3605" s="9">
        <f t="shared" si="402"/>
        <v>44.912280701754383</v>
      </c>
      <c r="Q3605" s="8" t="str">
        <f t="shared" si="400"/>
        <v>theater</v>
      </c>
      <c r="R3605" s="8" t="str">
        <f t="shared" si="405"/>
        <v>plays</v>
      </c>
      <c r="S3605" s="14">
        <f t="shared" si="403"/>
        <v>42283.864351851851</v>
      </c>
      <c r="T3605" s="14">
        <f t="shared" si="40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01"/>
        <v>1.1283333333333334</v>
      </c>
      <c r="P3606" s="9">
        <f t="shared" si="402"/>
        <v>49.05797101449275</v>
      </c>
      <c r="Q3606" s="8" t="str">
        <f t="shared" si="400"/>
        <v>theater</v>
      </c>
      <c r="R3606" s="8" t="str">
        <f t="shared" si="405"/>
        <v>plays</v>
      </c>
      <c r="S3606" s="14">
        <f t="shared" si="403"/>
        <v>42483.015694444446</v>
      </c>
      <c r="T3606" s="14">
        <f t="shared" si="40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01"/>
        <v>1.84</v>
      </c>
      <c r="P3607" s="9">
        <f t="shared" si="402"/>
        <v>30.666666666666668</v>
      </c>
      <c r="Q3607" s="8" t="str">
        <f t="shared" si="400"/>
        <v>theater</v>
      </c>
      <c r="R3607" s="8" t="str">
        <f t="shared" si="405"/>
        <v>plays</v>
      </c>
      <c r="S3607" s="14">
        <f t="shared" si="403"/>
        <v>42383.793124999997</v>
      </c>
      <c r="T3607" s="14">
        <f t="shared" si="40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01"/>
        <v>1.3026666666666666</v>
      </c>
      <c r="P3608" s="9">
        <f t="shared" si="402"/>
        <v>61.0625</v>
      </c>
      <c r="Q3608" s="8" t="str">
        <f t="shared" si="400"/>
        <v>theater</v>
      </c>
      <c r="R3608" s="8" t="str">
        <f t="shared" si="405"/>
        <v>plays</v>
      </c>
      <c r="S3608" s="14">
        <f t="shared" si="403"/>
        <v>42566.604826388888</v>
      </c>
      <c r="T3608" s="14">
        <f t="shared" si="40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01"/>
        <v>1.0545454545454545</v>
      </c>
      <c r="P3609" s="9">
        <f t="shared" si="402"/>
        <v>29</v>
      </c>
      <c r="Q3609" s="8" t="str">
        <f t="shared" si="400"/>
        <v>theater</v>
      </c>
      <c r="R3609" s="8" t="str">
        <f t="shared" si="405"/>
        <v>plays</v>
      </c>
      <c r="S3609" s="14">
        <f t="shared" si="403"/>
        <v>42338.963912037041</v>
      </c>
      <c r="T3609" s="14">
        <f t="shared" si="40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01"/>
        <v>1</v>
      </c>
      <c r="P3610" s="9">
        <f t="shared" si="402"/>
        <v>29.62962962962963</v>
      </c>
      <c r="Q3610" s="8" t="str">
        <f t="shared" si="400"/>
        <v>theater</v>
      </c>
      <c r="R3610" s="8" t="str">
        <f t="shared" si="405"/>
        <v>plays</v>
      </c>
      <c r="S3610" s="14">
        <f t="shared" si="403"/>
        <v>42506.709375000006</v>
      </c>
      <c r="T3610" s="14">
        <f t="shared" si="40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01"/>
        <v>1.5331632653061225</v>
      </c>
      <c r="P3611" s="9">
        <f t="shared" si="402"/>
        <v>143.0952380952381</v>
      </c>
      <c r="Q3611" s="8" t="str">
        <f t="shared" si="400"/>
        <v>theater</v>
      </c>
      <c r="R3611" s="8" t="str">
        <f t="shared" si="405"/>
        <v>plays</v>
      </c>
      <c r="S3611" s="14">
        <f t="shared" si="403"/>
        <v>42429.991724537031</v>
      </c>
      <c r="T3611" s="14">
        <f t="shared" si="40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01"/>
        <v>1.623</v>
      </c>
      <c r="P3612" s="9">
        <f t="shared" si="402"/>
        <v>52.354838709677416</v>
      </c>
      <c r="Q3612" s="8" t="str">
        <f t="shared" si="400"/>
        <v>theater</v>
      </c>
      <c r="R3612" s="8" t="str">
        <f t="shared" si="405"/>
        <v>plays</v>
      </c>
      <c r="S3612" s="14">
        <f t="shared" si="403"/>
        <v>42203.432129629626</v>
      </c>
      <c r="T3612" s="14">
        <f t="shared" si="40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01"/>
        <v>1.36</v>
      </c>
      <c r="P3613" s="9">
        <f t="shared" si="402"/>
        <v>66.666666666666671</v>
      </c>
      <c r="Q3613" s="8" t="str">
        <f t="shared" si="400"/>
        <v>theater</v>
      </c>
      <c r="R3613" s="8" t="str">
        <f t="shared" si="405"/>
        <v>plays</v>
      </c>
      <c r="S3613" s="14">
        <f t="shared" si="403"/>
        <v>42072.370381944449</v>
      </c>
      <c r="T3613" s="14">
        <f t="shared" si="40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01"/>
        <v>1.444</v>
      </c>
      <c r="P3614" s="9">
        <f t="shared" si="402"/>
        <v>126.66666666666667</v>
      </c>
      <c r="Q3614" s="8" t="str">
        <f t="shared" si="400"/>
        <v>theater</v>
      </c>
      <c r="R3614" s="8" t="str">
        <f t="shared" si="405"/>
        <v>plays</v>
      </c>
      <c r="S3614" s="14">
        <f t="shared" si="403"/>
        <v>41789.726979166669</v>
      </c>
      <c r="T3614" s="14">
        <f t="shared" si="40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01"/>
        <v>1</v>
      </c>
      <c r="P3615" s="9">
        <f t="shared" si="402"/>
        <v>62.5</v>
      </c>
      <c r="Q3615" s="8" t="str">
        <f t="shared" si="400"/>
        <v>theater</v>
      </c>
      <c r="R3615" s="8" t="str">
        <f t="shared" si="405"/>
        <v>plays</v>
      </c>
      <c r="S3615" s="14">
        <f t="shared" si="403"/>
        <v>41788.58997685185</v>
      </c>
      <c r="T3615" s="14">
        <f t="shared" si="40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01"/>
        <v>1.008</v>
      </c>
      <c r="P3616" s="9">
        <f t="shared" si="402"/>
        <v>35.492957746478872</v>
      </c>
      <c r="Q3616" s="8" t="str">
        <f t="shared" ref="Q3616:Q3679" si="406">LEFT(N3616,7)</f>
        <v>theater</v>
      </c>
      <c r="R3616" s="8" t="str">
        <f t="shared" si="405"/>
        <v>plays</v>
      </c>
      <c r="S3616" s="14">
        <f t="shared" si="403"/>
        <v>42144.041851851856</v>
      </c>
      <c r="T3616" s="14">
        <f t="shared" si="40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01"/>
        <v>1.0680000000000001</v>
      </c>
      <c r="P3617" s="9">
        <f t="shared" si="402"/>
        <v>37.083333333333336</v>
      </c>
      <c r="Q3617" s="8" t="str">
        <f t="shared" si="406"/>
        <v>theater</v>
      </c>
      <c r="R3617" s="8" t="str">
        <f t="shared" si="405"/>
        <v>plays</v>
      </c>
      <c r="S3617" s="14">
        <f t="shared" si="403"/>
        <v>42318.593703703707</v>
      </c>
      <c r="T3617" s="14">
        <f t="shared" si="40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01"/>
        <v>1.248</v>
      </c>
      <c r="P3618" s="9">
        <f t="shared" si="402"/>
        <v>69.333333333333329</v>
      </c>
      <c r="Q3618" s="8" t="str">
        <f t="shared" si="406"/>
        <v>theater</v>
      </c>
      <c r="R3618" s="8" t="str">
        <f t="shared" si="405"/>
        <v>plays</v>
      </c>
      <c r="S3618" s="14">
        <f t="shared" si="403"/>
        <v>42052.949814814812</v>
      </c>
      <c r="T3618" s="14">
        <f t="shared" si="40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01"/>
        <v>1.1891891891891893</v>
      </c>
      <c r="P3619" s="9">
        <f t="shared" si="402"/>
        <v>17.254901960784313</v>
      </c>
      <c r="Q3619" s="8" t="str">
        <f t="shared" si="406"/>
        <v>theater</v>
      </c>
      <c r="R3619" s="8" t="str">
        <f t="shared" si="405"/>
        <v>plays</v>
      </c>
      <c r="S3619" s="14">
        <f t="shared" si="403"/>
        <v>42779.610289351855</v>
      </c>
      <c r="T3619" s="14">
        <f t="shared" si="40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01"/>
        <v>1.01</v>
      </c>
      <c r="P3620" s="9">
        <f t="shared" si="402"/>
        <v>36.071428571428569</v>
      </c>
      <c r="Q3620" s="8" t="str">
        <f t="shared" si="406"/>
        <v>theater</v>
      </c>
      <c r="R3620" s="8" t="str">
        <f t="shared" si="405"/>
        <v>plays</v>
      </c>
      <c r="S3620" s="14">
        <f t="shared" si="403"/>
        <v>42128.627893518518</v>
      </c>
      <c r="T3620" s="14">
        <f t="shared" si="40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01"/>
        <v>1.1299999999999999</v>
      </c>
      <c r="P3621" s="9">
        <f t="shared" si="402"/>
        <v>66.470588235294116</v>
      </c>
      <c r="Q3621" s="8" t="str">
        <f t="shared" si="406"/>
        <v>theater</v>
      </c>
      <c r="R3621" s="8" t="str">
        <f t="shared" si="405"/>
        <v>plays</v>
      </c>
      <c r="S3621" s="14">
        <f t="shared" si="403"/>
        <v>42661.132245370376</v>
      </c>
      <c r="T3621" s="14">
        <f t="shared" si="40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01"/>
        <v>1.0519047619047619</v>
      </c>
      <c r="P3622" s="9">
        <f t="shared" si="402"/>
        <v>56.065989847715734</v>
      </c>
      <c r="Q3622" s="8" t="str">
        <f t="shared" si="406"/>
        <v>theater</v>
      </c>
      <c r="R3622" s="8" t="str">
        <f t="shared" si="405"/>
        <v>plays</v>
      </c>
      <c r="S3622" s="14">
        <f t="shared" si="403"/>
        <v>42037.938206018516</v>
      </c>
      <c r="T3622" s="14">
        <f t="shared" si="40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01"/>
        <v>1.0973333333333333</v>
      </c>
      <c r="P3623" s="9">
        <f t="shared" si="402"/>
        <v>47.028571428571432</v>
      </c>
      <c r="Q3623" s="8" t="str">
        <f t="shared" si="406"/>
        <v>theater</v>
      </c>
      <c r="R3623" s="8" t="str">
        <f t="shared" si="405"/>
        <v>plays</v>
      </c>
      <c r="S3623" s="14">
        <f t="shared" si="403"/>
        <v>42619.935694444444</v>
      </c>
      <c r="T3623" s="14">
        <f t="shared" si="40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01"/>
        <v>1.00099</v>
      </c>
      <c r="P3624" s="9">
        <f t="shared" si="402"/>
        <v>47.666190476190479</v>
      </c>
      <c r="Q3624" s="8" t="str">
        <f t="shared" si="406"/>
        <v>theater</v>
      </c>
      <c r="R3624" s="8" t="str">
        <f t="shared" si="405"/>
        <v>plays</v>
      </c>
      <c r="S3624" s="14">
        <f t="shared" si="403"/>
        <v>41877.221886574072</v>
      </c>
      <c r="T3624" s="14">
        <f t="shared" si="40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01"/>
        <v>1.2</v>
      </c>
      <c r="P3625" s="9">
        <f t="shared" si="402"/>
        <v>88.235294117647058</v>
      </c>
      <c r="Q3625" s="8" t="str">
        <f t="shared" si="406"/>
        <v>theater</v>
      </c>
      <c r="R3625" s="8" t="str">
        <f t="shared" si="405"/>
        <v>plays</v>
      </c>
      <c r="S3625" s="14">
        <f t="shared" si="403"/>
        <v>41828.736921296295</v>
      </c>
      <c r="T3625" s="14">
        <f t="shared" si="40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01"/>
        <v>1.0493333333333332</v>
      </c>
      <c r="P3626" s="9">
        <f t="shared" si="402"/>
        <v>80.717948717948715</v>
      </c>
      <c r="Q3626" s="8" t="str">
        <f t="shared" si="406"/>
        <v>theater</v>
      </c>
      <c r="R3626" s="8" t="str">
        <f t="shared" si="405"/>
        <v>plays</v>
      </c>
      <c r="S3626" s="14">
        <f t="shared" si="403"/>
        <v>42545.774189814809</v>
      </c>
      <c r="T3626" s="14">
        <f t="shared" si="40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01"/>
        <v>1.0266666666666666</v>
      </c>
      <c r="P3627" s="9">
        <f t="shared" si="402"/>
        <v>39.487179487179489</v>
      </c>
      <c r="Q3627" s="8" t="str">
        <f t="shared" si="406"/>
        <v>theater</v>
      </c>
      <c r="R3627" s="8" t="str">
        <f t="shared" si="405"/>
        <v>plays</v>
      </c>
      <c r="S3627" s="14">
        <f t="shared" si="403"/>
        <v>42157.652511574073</v>
      </c>
      <c r="T3627" s="14">
        <f t="shared" si="40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01"/>
        <v>1.0182500000000001</v>
      </c>
      <c r="P3628" s="9">
        <f t="shared" si="402"/>
        <v>84.854166666666671</v>
      </c>
      <c r="Q3628" s="8" t="str">
        <f t="shared" si="406"/>
        <v>theater</v>
      </c>
      <c r="R3628" s="8" t="str">
        <f t="shared" si="405"/>
        <v>plays</v>
      </c>
      <c r="S3628" s="14">
        <f t="shared" si="403"/>
        <v>41846.667326388888</v>
      </c>
      <c r="T3628" s="14">
        <f t="shared" si="40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01"/>
        <v>1</v>
      </c>
      <c r="P3629" s="9">
        <f t="shared" si="402"/>
        <v>68.965517241379317</v>
      </c>
      <c r="Q3629" s="8" t="str">
        <f t="shared" si="406"/>
        <v>theater</v>
      </c>
      <c r="R3629" s="8" t="str">
        <f t="shared" si="405"/>
        <v>plays</v>
      </c>
      <c r="S3629" s="14">
        <f t="shared" si="403"/>
        <v>42460.741747685184</v>
      </c>
      <c r="T3629" s="14">
        <f t="shared" si="40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01"/>
        <v>0</v>
      </c>
      <c r="P3630" s="9">
        <f t="shared" si="402"/>
        <v>0</v>
      </c>
      <c r="Q3630" s="8" t="str">
        <f t="shared" si="406"/>
        <v>theater</v>
      </c>
      <c r="R3630" s="8" t="str">
        <f>RIGHT(N3630,7)</f>
        <v>musical</v>
      </c>
      <c r="S3630" s="14">
        <f t="shared" si="403"/>
        <v>42291.833287037036</v>
      </c>
      <c r="T3630" s="14">
        <f t="shared" si="40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01"/>
        <v>1.9999999999999999E-6</v>
      </c>
      <c r="P3631" s="9">
        <f t="shared" si="402"/>
        <v>1</v>
      </c>
      <c r="Q3631" s="8" t="str">
        <f t="shared" si="406"/>
        <v>theater</v>
      </c>
      <c r="R3631" s="8" t="str">
        <f t="shared" ref="R3631:R3649" si="407">RIGHT(N3631,7)</f>
        <v>musical</v>
      </c>
      <c r="S3631" s="14">
        <f t="shared" si="403"/>
        <v>42437.094490740739</v>
      </c>
      <c r="T3631" s="14">
        <f t="shared" si="40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01"/>
        <v>3.3333333333333332E-4</v>
      </c>
      <c r="P3632" s="9">
        <f t="shared" si="402"/>
        <v>1</v>
      </c>
      <c r="Q3632" s="8" t="str">
        <f t="shared" si="406"/>
        <v>theater</v>
      </c>
      <c r="R3632" s="8" t="str">
        <f t="shared" si="407"/>
        <v>musical</v>
      </c>
      <c r="S3632" s="14">
        <f t="shared" si="403"/>
        <v>41942.84710648148</v>
      </c>
      <c r="T3632" s="14">
        <f t="shared" si="40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01"/>
        <v>0.51023391812865493</v>
      </c>
      <c r="P3633" s="9">
        <f t="shared" si="402"/>
        <v>147.88135593220338</v>
      </c>
      <c r="Q3633" s="8" t="str">
        <f t="shared" si="406"/>
        <v>theater</v>
      </c>
      <c r="R3633" s="8" t="str">
        <f t="shared" si="407"/>
        <v>musical</v>
      </c>
      <c r="S3633" s="14">
        <f t="shared" si="403"/>
        <v>41880.753437499996</v>
      </c>
      <c r="T3633" s="14">
        <f t="shared" si="40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01"/>
        <v>0.2</v>
      </c>
      <c r="P3634" s="9">
        <f t="shared" si="402"/>
        <v>100</v>
      </c>
      <c r="Q3634" s="8" t="str">
        <f t="shared" si="406"/>
        <v>theater</v>
      </c>
      <c r="R3634" s="8" t="str">
        <f t="shared" si="407"/>
        <v>musical</v>
      </c>
      <c r="S3634" s="14">
        <f t="shared" si="403"/>
        <v>41946.936909722222</v>
      </c>
      <c r="T3634" s="14">
        <f t="shared" si="40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01"/>
        <v>0.35239999999999999</v>
      </c>
      <c r="P3635" s="9">
        <f t="shared" si="402"/>
        <v>56.838709677419352</v>
      </c>
      <c r="Q3635" s="8" t="str">
        <f t="shared" si="406"/>
        <v>theater</v>
      </c>
      <c r="R3635" s="8" t="str">
        <f t="shared" si="407"/>
        <v>musical</v>
      </c>
      <c r="S3635" s="14">
        <f t="shared" si="403"/>
        <v>42649.623460648145</v>
      </c>
      <c r="T3635" s="14">
        <f t="shared" si="40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01"/>
        <v>4.2466666666666666E-2</v>
      </c>
      <c r="P3636" s="9">
        <f t="shared" si="402"/>
        <v>176.94444444444446</v>
      </c>
      <c r="Q3636" s="8" t="str">
        <f t="shared" si="406"/>
        <v>theater</v>
      </c>
      <c r="R3636" s="8" t="str">
        <f t="shared" si="407"/>
        <v>musical</v>
      </c>
      <c r="S3636" s="14">
        <f t="shared" si="403"/>
        <v>42701.166365740741</v>
      </c>
      <c r="T3636" s="14">
        <f t="shared" si="40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01"/>
        <v>0.36457142857142855</v>
      </c>
      <c r="P3637" s="9">
        <f t="shared" si="402"/>
        <v>127.6</v>
      </c>
      <c r="Q3637" s="8" t="str">
        <f t="shared" si="406"/>
        <v>theater</v>
      </c>
      <c r="R3637" s="8" t="str">
        <f t="shared" si="407"/>
        <v>musical</v>
      </c>
      <c r="S3637" s="14">
        <f t="shared" si="403"/>
        <v>42450.88282407407</v>
      </c>
      <c r="T3637" s="14">
        <f t="shared" si="40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01"/>
        <v>0</v>
      </c>
      <c r="P3638" s="9">
        <f t="shared" si="402"/>
        <v>0</v>
      </c>
      <c r="Q3638" s="8" t="str">
        <f t="shared" si="406"/>
        <v>theater</v>
      </c>
      <c r="R3638" s="8" t="str">
        <f t="shared" si="407"/>
        <v>musical</v>
      </c>
      <c r="S3638" s="14">
        <f t="shared" si="403"/>
        <v>42226.694780092599</v>
      </c>
      <c r="T3638" s="14">
        <f t="shared" si="40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01"/>
        <v>0.30866666666666664</v>
      </c>
      <c r="P3639" s="9">
        <f t="shared" si="402"/>
        <v>66.142857142857139</v>
      </c>
      <c r="Q3639" s="8" t="str">
        <f t="shared" si="406"/>
        <v>theater</v>
      </c>
      <c r="R3639" s="8" t="str">
        <f t="shared" si="407"/>
        <v>musical</v>
      </c>
      <c r="S3639" s="14">
        <f t="shared" si="403"/>
        <v>41975.700636574074</v>
      </c>
      <c r="T3639" s="14">
        <f t="shared" si="40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01"/>
        <v>6.545454545454546E-2</v>
      </c>
      <c r="P3640" s="9">
        <f t="shared" si="402"/>
        <v>108</v>
      </c>
      <c r="Q3640" s="8" t="str">
        <f t="shared" si="406"/>
        <v>theater</v>
      </c>
      <c r="R3640" s="8" t="str">
        <f t="shared" si="407"/>
        <v>musical</v>
      </c>
      <c r="S3640" s="14">
        <f t="shared" si="403"/>
        <v>42053.672824074078</v>
      </c>
      <c r="T3640" s="14">
        <f t="shared" si="40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01"/>
        <v>4.0000000000000003E-5</v>
      </c>
      <c r="P3641" s="9">
        <f t="shared" si="402"/>
        <v>1</v>
      </c>
      <c r="Q3641" s="8" t="str">
        <f t="shared" si="406"/>
        <v>theater</v>
      </c>
      <c r="R3641" s="8" t="str">
        <f t="shared" si="407"/>
        <v>musical</v>
      </c>
      <c r="S3641" s="14">
        <f t="shared" si="403"/>
        <v>42590.677152777775</v>
      </c>
      <c r="T3641" s="14">
        <f t="shared" si="40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01"/>
        <v>5.5E-2</v>
      </c>
      <c r="P3642" s="9">
        <f t="shared" si="402"/>
        <v>18.333333333333332</v>
      </c>
      <c r="Q3642" s="8" t="str">
        <f t="shared" si="406"/>
        <v>theater</v>
      </c>
      <c r="R3642" s="8" t="str">
        <f t="shared" si="407"/>
        <v>musical</v>
      </c>
      <c r="S3642" s="14">
        <f t="shared" si="403"/>
        <v>42104.781597222223</v>
      </c>
      <c r="T3642" s="14">
        <f t="shared" si="40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01"/>
        <v>0</v>
      </c>
      <c r="P3643" s="9">
        <f t="shared" si="402"/>
        <v>0</v>
      </c>
      <c r="Q3643" s="8" t="str">
        <f t="shared" si="406"/>
        <v>theater</v>
      </c>
      <c r="R3643" s="8" t="str">
        <f t="shared" si="407"/>
        <v>musical</v>
      </c>
      <c r="S3643" s="14">
        <f t="shared" si="403"/>
        <v>41899.627071759263</v>
      </c>
      <c r="T3643" s="14">
        <f t="shared" si="40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01"/>
        <v>2.1428571428571429E-2</v>
      </c>
      <c r="P3644" s="9">
        <f t="shared" si="402"/>
        <v>7.5</v>
      </c>
      <c r="Q3644" s="8" t="str">
        <f t="shared" si="406"/>
        <v>theater</v>
      </c>
      <c r="R3644" s="8" t="str">
        <f t="shared" si="407"/>
        <v>musical</v>
      </c>
      <c r="S3644" s="14">
        <f t="shared" si="403"/>
        <v>42297.816284722227</v>
      </c>
      <c r="T3644" s="14">
        <f t="shared" si="40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01"/>
        <v>0</v>
      </c>
      <c r="P3645" s="9">
        <f t="shared" si="402"/>
        <v>0</v>
      </c>
      <c r="Q3645" s="8" t="str">
        <f t="shared" si="406"/>
        <v>theater</v>
      </c>
      <c r="R3645" s="8" t="str">
        <f t="shared" si="407"/>
        <v>musical</v>
      </c>
      <c r="S3645" s="14">
        <f t="shared" si="403"/>
        <v>42285.143969907411</v>
      </c>
      <c r="T3645" s="14">
        <f t="shared" si="40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01"/>
        <v>0.16420000000000001</v>
      </c>
      <c r="P3646" s="9">
        <f t="shared" si="402"/>
        <v>68.416666666666671</v>
      </c>
      <c r="Q3646" s="8" t="str">
        <f t="shared" si="406"/>
        <v>theater</v>
      </c>
      <c r="R3646" s="8" t="str">
        <f t="shared" si="407"/>
        <v>musical</v>
      </c>
      <c r="S3646" s="14">
        <f t="shared" si="403"/>
        <v>42409.241747685184</v>
      </c>
      <c r="T3646" s="14">
        <f t="shared" si="40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01"/>
        <v>1E-3</v>
      </c>
      <c r="P3647" s="9">
        <f t="shared" si="402"/>
        <v>1</v>
      </c>
      <c r="Q3647" s="8" t="str">
        <f t="shared" si="406"/>
        <v>theater</v>
      </c>
      <c r="R3647" s="8" t="str">
        <f t="shared" si="407"/>
        <v>musical</v>
      </c>
      <c r="S3647" s="14">
        <f t="shared" si="403"/>
        <v>42665.970347222217</v>
      </c>
      <c r="T3647" s="14">
        <f t="shared" si="40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01"/>
        <v>4.8099999999999997E-2</v>
      </c>
      <c r="P3648" s="9">
        <f t="shared" si="402"/>
        <v>60.125</v>
      </c>
      <c r="Q3648" s="8" t="str">
        <f t="shared" si="406"/>
        <v>theater</v>
      </c>
      <c r="R3648" s="8" t="str">
        <f t="shared" si="407"/>
        <v>musical</v>
      </c>
      <c r="S3648" s="14">
        <f t="shared" si="403"/>
        <v>42140.421319444446</v>
      </c>
      <c r="T3648" s="14">
        <f t="shared" si="40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01"/>
        <v>0.06</v>
      </c>
      <c r="P3649" s="9">
        <f t="shared" si="402"/>
        <v>15</v>
      </c>
      <c r="Q3649" s="8" t="str">
        <f t="shared" si="406"/>
        <v>theater</v>
      </c>
      <c r="R3649" s="8" t="str">
        <f t="shared" si="407"/>
        <v>musical</v>
      </c>
      <c r="S3649" s="14">
        <f t="shared" si="403"/>
        <v>42598.749155092592</v>
      </c>
      <c r="T3649" s="14">
        <f t="shared" si="40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01"/>
        <v>1.003825</v>
      </c>
      <c r="P3650" s="9">
        <f t="shared" si="402"/>
        <v>550.04109589041093</v>
      </c>
      <c r="Q3650" s="8" t="str">
        <f t="shared" si="406"/>
        <v>theater</v>
      </c>
      <c r="R3650" s="8" t="str">
        <f>RIGHT(N3650,5)</f>
        <v>plays</v>
      </c>
      <c r="S3650" s="14">
        <f t="shared" si="403"/>
        <v>41887.292187500003</v>
      </c>
      <c r="T3650" s="14">
        <f t="shared" si="40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08">E3651/D3651</f>
        <v>1.04</v>
      </c>
      <c r="P3651" s="9">
        <f t="shared" ref="P3651:P3714" si="409">IFERROR(E3651/L3651, 0)</f>
        <v>97.5</v>
      </c>
      <c r="Q3651" s="8" t="str">
        <f t="shared" si="406"/>
        <v>theater</v>
      </c>
      <c r="R3651" s="8" t="str">
        <f t="shared" ref="R3651:R3714" si="410">RIGHT(N3651,5)</f>
        <v>plays</v>
      </c>
      <c r="S3651" s="14">
        <f t="shared" ref="S3651:S3714" si="411">(((J3651/60)/60)/24)+DATE(1970,1,1)</f>
        <v>41780.712893518517</v>
      </c>
      <c r="T3651" s="14">
        <f t="shared" ref="T3651:T3714" si="412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08"/>
        <v>1</v>
      </c>
      <c r="P3652" s="9">
        <f t="shared" si="409"/>
        <v>29.411764705882351</v>
      </c>
      <c r="Q3652" s="8" t="str">
        <f t="shared" si="406"/>
        <v>theater</v>
      </c>
      <c r="R3652" s="8" t="str">
        <f t="shared" si="410"/>
        <v>plays</v>
      </c>
      <c r="S3652" s="14">
        <f t="shared" si="411"/>
        <v>42381.478981481487</v>
      </c>
      <c r="T3652" s="14">
        <f t="shared" si="41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08"/>
        <v>1.04</v>
      </c>
      <c r="P3653" s="9">
        <f t="shared" si="409"/>
        <v>57.777777777777779</v>
      </c>
      <c r="Q3653" s="8" t="str">
        <f t="shared" si="406"/>
        <v>theater</v>
      </c>
      <c r="R3653" s="8" t="str">
        <f t="shared" si="410"/>
        <v>plays</v>
      </c>
      <c r="S3653" s="14">
        <f t="shared" si="411"/>
        <v>41828.646319444444</v>
      </c>
      <c r="T3653" s="14">
        <f t="shared" si="41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08"/>
        <v>2.5066666666666668</v>
      </c>
      <c r="P3654" s="9">
        <f t="shared" si="409"/>
        <v>44.235294117647058</v>
      </c>
      <c r="Q3654" s="8" t="str">
        <f t="shared" si="406"/>
        <v>theater</v>
      </c>
      <c r="R3654" s="8" t="str">
        <f t="shared" si="410"/>
        <v>plays</v>
      </c>
      <c r="S3654" s="14">
        <f t="shared" si="411"/>
        <v>42596.644699074073</v>
      </c>
      <c r="T3654" s="14">
        <f t="shared" si="41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08"/>
        <v>1.0049999999999999</v>
      </c>
      <c r="P3655" s="9">
        <f t="shared" si="409"/>
        <v>60.909090909090907</v>
      </c>
      <c r="Q3655" s="8" t="str">
        <f t="shared" si="406"/>
        <v>theater</v>
      </c>
      <c r="R3655" s="8" t="str">
        <f t="shared" si="410"/>
        <v>plays</v>
      </c>
      <c r="S3655" s="14">
        <f t="shared" si="411"/>
        <v>42191.363506944443</v>
      </c>
      <c r="T3655" s="14">
        <f t="shared" si="41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08"/>
        <v>1.744</v>
      </c>
      <c r="P3656" s="9">
        <f t="shared" si="409"/>
        <v>68.84210526315789</v>
      </c>
      <c r="Q3656" s="8" t="str">
        <f t="shared" si="406"/>
        <v>theater</v>
      </c>
      <c r="R3656" s="8" t="str">
        <f t="shared" si="410"/>
        <v>plays</v>
      </c>
      <c r="S3656" s="14">
        <f t="shared" si="411"/>
        <v>42440.416504629626</v>
      </c>
      <c r="T3656" s="14">
        <f t="shared" si="41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08"/>
        <v>1.1626000000000001</v>
      </c>
      <c r="P3657" s="9">
        <f t="shared" si="409"/>
        <v>73.582278481012665</v>
      </c>
      <c r="Q3657" s="8" t="str">
        <f t="shared" si="406"/>
        <v>theater</v>
      </c>
      <c r="R3657" s="8" t="str">
        <f t="shared" si="410"/>
        <v>plays</v>
      </c>
      <c r="S3657" s="14">
        <f t="shared" si="411"/>
        <v>42173.803217592591</v>
      </c>
      <c r="T3657" s="14">
        <f t="shared" si="41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08"/>
        <v>1.0582</v>
      </c>
      <c r="P3658" s="9">
        <f t="shared" si="409"/>
        <v>115.02173913043478</v>
      </c>
      <c r="Q3658" s="8" t="str">
        <f t="shared" si="406"/>
        <v>theater</v>
      </c>
      <c r="R3658" s="8" t="str">
        <f t="shared" si="410"/>
        <v>plays</v>
      </c>
      <c r="S3658" s="14">
        <f t="shared" si="411"/>
        <v>42737.910138888896</v>
      </c>
      <c r="T3658" s="14">
        <f t="shared" si="41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08"/>
        <v>1.1074999999999999</v>
      </c>
      <c r="P3659" s="9">
        <f t="shared" si="409"/>
        <v>110.75</v>
      </c>
      <c r="Q3659" s="8" t="str">
        <f t="shared" si="406"/>
        <v>theater</v>
      </c>
      <c r="R3659" s="8" t="str">
        <f t="shared" si="410"/>
        <v>plays</v>
      </c>
      <c r="S3659" s="14">
        <f t="shared" si="411"/>
        <v>42499.629849537043</v>
      </c>
      <c r="T3659" s="14">
        <f t="shared" si="41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08"/>
        <v>1.0066666666666666</v>
      </c>
      <c r="P3660" s="9">
        <f t="shared" si="409"/>
        <v>75.5</v>
      </c>
      <c r="Q3660" s="8" t="str">
        <f t="shared" si="406"/>
        <v>theater</v>
      </c>
      <c r="R3660" s="8" t="str">
        <f t="shared" si="410"/>
        <v>plays</v>
      </c>
      <c r="S3660" s="14">
        <f t="shared" si="411"/>
        <v>41775.858564814815</v>
      </c>
      <c r="T3660" s="14">
        <f t="shared" si="41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08"/>
        <v>1.0203333333333333</v>
      </c>
      <c r="P3661" s="9">
        <f t="shared" si="409"/>
        <v>235.46153846153845</v>
      </c>
      <c r="Q3661" s="8" t="str">
        <f t="shared" si="406"/>
        <v>theater</v>
      </c>
      <c r="R3661" s="8" t="str">
        <f t="shared" si="410"/>
        <v>plays</v>
      </c>
      <c r="S3661" s="14">
        <f t="shared" si="411"/>
        <v>42055.277199074073</v>
      </c>
      <c r="T3661" s="14">
        <f t="shared" si="41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08"/>
        <v>1</v>
      </c>
      <c r="P3662" s="9">
        <f t="shared" si="409"/>
        <v>11.363636363636363</v>
      </c>
      <c r="Q3662" s="8" t="str">
        <f t="shared" si="406"/>
        <v>theater</v>
      </c>
      <c r="R3662" s="8" t="str">
        <f t="shared" si="410"/>
        <v>plays</v>
      </c>
      <c r="S3662" s="14">
        <f t="shared" si="411"/>
        <v>41971.881076388891</v>
      </c>
      <c r="T3662" s="14">
        <f t="shared" si="41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08"/>
        <v>1.1100000000000001</v>
      </c>
      <c r="P3663" s="9">
        <f t="shared" si="409"/>
        <v>92.5</v>
      </c>
      <c r="Q3663" s="8" t="str">
        <f t="shared" si="406"/>
        <v>theater</v>
      </c>
      <c r="R3663" s="8" t="str">
        <f t="shared" si="410"/>
        <v>plays</v>
      </c>
      <c r="S3663" s="14">
        <f t="shared" si="411"/>
        <v>42447.896666666667</v>
      </c>
      <c r="T3663" s="14">
        <f t="shared" si="41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08"/>
        <v>1.0142500000000001</v>
      </c>
      <c r="P3664" s="9">
        <f t="shared" si="409"/>
        <v>202.85</v>
      </c>
      <c r="Q3664" s="8" t="str">
        <f t="shared" si="406"/>
        <v>theater</v>
      </c>
      <c r="R3664" s="8" t="str">
        <f t="shared" si="410"/>
        <v>plays</v>
      </c>
      <c r="S3664" s="14">
        <f t="shared" si="411"/>
        <v>42064.220069444447</v>
      </c>
      <c r="T3664" s="14">
        <f t="shared" si="41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08"/>
        <v>1.04</v>
      </c>
      <c r="P3665" s="9">
        <f t="shared" si="409"/>
        <v>26</v>
      </c>
      <c r="Q3665" s="8" t="str">
        <f t="shared" si="406"/>
        <v>theater</v>
      </c>
      <c r="R3665" s="8" t="str">
        <f t="shared" si="410"/>
        <v>plays</v>
      </c>
      <c r="S3665" s="14">
        <f t="shared" si="411"/>
        <v>42665.451736111107</v>
      </c>
      <c r="T3665" s="14">
        <f t="shared" si="41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08"/>
        <v>1.09375</v>
      </c>
      <c r="P3666" s="9">
        <f t="shared" si="409"/>
        <v>46.05263157894737</v>
      </c>
      <c r="Q3666" s="8" t="str">
        <f t="shared" si="406"/>
        <v>theater</v>
      </c>
      <c r="R3666" s="8" t="str">
        <f t="shared" si="410"/>
        <v>plays</v>
      </c>
      <c r="S3666" s="14">
        <f t="shared" si="411"/>
        <v>42523.248715277776</v>
      </c>
      <c r="T3666" s="14">
        <f t="shared" si="41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08"/>
        <v>1.1516129032258065</v>
      </c>
      <c r="P3667" s="9">
        <f t="shared" si="409"/>
        <v>51</v>
      </c>
      <c r="Q3667" s="8" t="str">
        <f t="shared" si="406"/>
        <v>theater</v>
      </c>
      <c r="R3667" s="8" t="str">
        <f t="shared" si="410"/>
        <v>plays</v>
      </c>
      <c r="S3667" s="14">
        <f t="shared" si="411"/>
        <v>42294.808124999996</v>
      </c>
      <c r="T3667" s="14">
        <f t="shared" si="41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08"/>
        <v>1</v>
      </c>
      <c r="P3668" s="9">
        <f t="shared" si="409"/>
        <v>31.578947368421051</v>
      </c>
      <c r="Q3668" s="8" t="str">
        <f t="shared" si="406"/>
        <v>theater</v>
      </c>
      <c r="R3668" s="8" t="str">
        <f t="shared" si="410"/>
        <v>plays</v>
      </c>
      <c r="S3668" s="14">
        <f t="shared" si="411"/>
        <v>41822.90488425926</v>
      </c>
      <c r="T3668" s="14">
        <f t="shared" si="41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08"/>
        <v>1.0317033333333334</v>
      </c>
      <c r="P3669" s="9">
        <f t="shared" si="409"/>
        <v>53.363965517241382</v>
      </c>
      <c r="Q3669" s="8" t="str">
        <f t="shared" si="406"/>
        <v>theater</v>
      </c>
      <c r="R3669" s="8" t="str">
        <f t="shared" si="410"/>
        <v>plays</v>
      </c>
      <c r="S3669" s="14">
        <f t="shared" si="411"/>
        <v>42173.970127314817</v>
      </c>
      <c r="T3669" s="14">
        <f t="shared" si="41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08"/>
        <v>1.0349999999999999</v>
      </c>
      <c r="P3670" s="9">
        <f t="shared" si="409"/>
        <v>36.964285714285715</v>
      </c>
      <c r="Q3670" s="8" t="str">
        <f t="shared" si="406"/>
        <v>theater</v>
      </c>
      <c r="R3670" s="8" t="str">
        <f t="shared" si="410"/>
        <v>plays</v>
      </c>
      <c r="S3670" s="14">
        <f t="shared" si="411"/>
        <v>42185.556157407409</v>
      </c>
      <c r="T3670" s="14">
        <f t="shared" si="41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08"/>
        <v>1.3819999999999999</v>
      </c>
      <c r="P3671" s="9">
        <f t="shared" si="409"/>
        <v>81.294117647058826</v>
      </c>
      <c r="Q3671" s="8" t="str">
        <f t="shared" si="406"/>
        <v>theater</v>
      </c>
      <c r="R3671" s="8" t="str">
        <f t="shared" si="410"/>
        <v>plays</v>
      </c>
      <c r="S3671" s="14">
        <f t="shared" si="411"/>
        <v>42136.675196759257</v>
      </c>
      <c r="T3671" s="14">
        <f t="shared" si="41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08"/>
        <v>1.0954545454545455</v>
      </c>
      <c r="P3672" s="9">
        <f t="shared" si="409"/>
        <v>20.083333333333332</v>
      </c>
      <c r="Q3672" s="8" t="str">
        <f t="shared" si="406"/>
        <v>theater</v>
      </c>
      <c r="R3672" s="8" t="str">
        <f t="shared" si="410"/>
        <v>plays</v>
      </c>
      <c r="S3672" s="14">
        <f t="shared" si="411"/>
        <v>42142.514016203699</v>
      </c>
      <c r="T3672" s="14">
        <f t="shared" si="41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08"/>
        <v>1.0085714285714287</v>
      </c>
      <c r="P3673" s="9">
        <f t="shared" si="409"/>
        <v>88.25</v>
      </c>
      <c r="Q3673" s="8" t="str">
        <f t="shared" si="406"/>
        <v>theater</v>
      </c>
      <c r="R3673" s="8" t="str">
        <f t="shared" si="410"/>
        <v>plays</v>
      </c>
      <c r="S3673" s="14">
        <f t="shared" si="411"/>
        <v>41820.62809027778</v>
      </c>
      <c r="T3673" s="14">
        <f t="shared" si="41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08"/>
        <v>1.0153333333333334</v>
      </c>
      <c r="P3674" s="9">
        <f t="shared" si="409"/>
        <v>53.438596491228068</v>
      </c>
      <c r="Q3674" s="8" t="str">
        <f t="shared" si="406"/>
        <v>theater</v>
      </c>
      <c r="R3674" s="8" t="str">
        <f t="shared" si="410"/>
        <v>plays</v>
      </c>
      <c r="S3674" s="14">
        <f t="shared" si="411"/>
        <v>41878.946574074071</v>
      </c>
      <c r="T3674" s="14">
        <f t="shared" si="41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08"/>
        <v>1.13625</v>
      </c>
      <c r="P3675" s="9">
        <f t="shared" si="409"/>
        <v>39.868421052631582</v>
      </c>
      <c r="Q3675" s="8" t="str">
        <f t="shared" si="406"/>
        <v>theater</v>
      </c>
      <c r="R3675" s="8" t="str">
        <f t="shared" si="410"/>
        <v>plays</v>
      </c>
      <c r="S3675" s="14">
        <f t="shared" si="411"/>
        <v>41914.295104166667</v>
      </c>
      <c r="T3675" s="14">
        <f t="shared" si="41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08"/>
        <v>1</v>
      </c>
      <c r="P3676" s="9">
        <f t="shared" si="409"/>
        <v>145.16129032258064</v>
      </c>
      <c r="Q3676" s="8" t="str">
        <f t="shared" si="406"/>
        <v>theater</v>
      </c>
      <c r="R3676" s="8" t="str">
        <f t="shared" si="410"/>
        <v>plays</v>
      </c>
      <c r="S3676" s="14">
        <f t="shared" si="411"/>
        <v>42556.873020833329</v>
      </c>
      <c r="T3676" s="14">
        <f t="shared" si="41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08"/>
        <v>1.4</v>
      </c>
      <c r="P3677" s="9">
        <f t="shared" si="409"/>
        <v>23.333333333333332</v>
      </c>
      <c r="Q3677" s="8" t="str">
        <f t="shared" si="406"/>
        <v>theater</v>
      </c>
      <c r="R3677" s="8" t="str">
        <f t="shared" si="410"/>
        <v>plays</v>
      </c>
      <c r="S3677" s="14">
        <f t="shared" si="411"/>
        <v>42493.597013888888</v>
      </c>
      <c r="T3677" s="14">
        <f t="shared" si="41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08"/>
        <v>1.2875000000000001</v>
      </c>
      <c r="P3678" s="9">
        <f t="shared" si="409"/>
        <v>64.375</v>
      </c>
      <c r="Q3678" s="8" t="str">
        <f t="shared" si="406"/>
        <v>theater</v>
      </c>
      <c r="R3678" s="8" t="str">
        <f t="shared" si="410"/>
        <v>plays</v>
      </c>
      <c r="S3678" s="14">
        <f t="shared" si="411"/>
        <v>41876.815787037034</v>
      </c>
      <c r="T3678" s="14">
        <f t="shared" si="41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08"/>
        <v>1.0290416666666666</v>
      </c>
      <c r="P3679" s="9">
        <f t="shared" si="409"/>
        <v>62.052763819095475</v>
      </c>
      <c r="Q3679" s="8" t="str">
        <f t="shared" si="406"/>
        <v>theater</v>
      </c>
      <c r="R3679" s="8" t="str">
        <f t="shared" si="410"/>
        <v>plays</v>
      </c>
      <c r="S3679" s="14">
        <f t="shared" si="411"/>
        <v>41802.574282407404</v>
      </c>
      <c r="T3679" s="14">
        <f t="shared" si="41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08"/>
        <v>1.0249999999999999</v>
      </c>
      <c r="P3680" s="9">
        <f t="shared" si="409"/>
        <v>66.129032258064512</v>
      </c>
      <c r="Q3680" s="8" t="str">
        <f t="shared" ref="Q3680:Q3743" si="413">LEFT(N3680,7)</f>
        <v>theater</v>
      </c>
      <c r="R3680" s="8" t="str">
        <f t="shared" si="410"/>
        <v>plays</v>
      </c>
      <c r="S3680" s="14">
        <f t="shared" si="411"/>
        <v>42120.531226851846</v>
      </c>
      <c r="T3680" s="14">
        <f t="shared" si="41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08"/>
        <v>1.101</v>
      </c>
      <c r="P3681" s="9">
        <f t="shared" si="409"/>
        <v>73.400000000000006</v>
      </c>
      <c r="Q3681" s="8" t="str">
        <f t="shared" si="413"/>
        <v>theater</v>
      </c>
      <c r="R3681" s="8" t="str">
        <f t="shared" si="410"/>
        <v>plays</v>
      </c>
      <c r="S3681" s="14">
        <f t="shared" si="411"/>
        <v>41786.761354166665</v>
      </c>
      <c r="T3681" s="14">
        <f t="shared" si="41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08"/>
        <v>1.1276666666666666</v>
      </c>
      <c r="P3682" s="9">
        <f t="shared" si="409"/>
        <v>99.5</v>
      </c>
      <c r="Q3682" s="8" t="str">
        <f t="shared" si="413"/>
        <v>theater</v>
      </c>
      <c r="R3682" s="8" t="str">
        <f t="shared" si="410"/>
        <v>plays</v>
      </c>
      <c r="S3682" s="14">
        <f t="shared" si="411"/>
        <v>42627.454097222217</v>
      </c>
      <c r="T3682" s="14">
        <f t="shared" si="41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08"/>
        <v>1.119</v>
      </c>
      <c r="P3683" s="9">
        <f t="shared" si="409"/>
        <v>62.166666666666664</v>
      </c>
      <c r="Q3683" s="8" t="str">
        <f t="shared" si="413"/>
        <v>theater</v>
      </c>
      <c r="R3683" s="8" t="str">
        <f t="shared" si="410"/>
        <v>plays</v>
      </c>
      <c r="S3683" s="14">
        <f t="shared" si="411"/>
        <v>42374.651504629626</v>
      </c>
      <c r="T3683" s="14">
        <f t="shared" si="41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08"/>
        <v>1.3919999999999999</v>
      </c>
      <c r="P3684" s="9">
        <f t="shared" si="409"/>
        <v>62.328358208955223</v>
      </c>
      <c r="Q3684" s="8" t="str">
        <f t="shared" si="413"/>
        <v>theater</v>
      </c>
      <c r="R3684" s="8" t="str">
        <f t="shared" si="410"/>
        <v>plays</v>
      </c>
      <c r="S3684" s="14">
        <f t="shared" si="411"/>
        <v>41772.685393518521</v>
      </c>
      <c r="T3684" s="14">
        <f t="shared" si="41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08"/>
        <v>1.1085714285714285</v>
      </c>
      <c r="P3685" s="9">
        <f t="shared" si="409"/>
        <v>58.787878787878789</v>
      </c>
      <c r="Q3685" s="8" t="str">
        <f t="shared" si="413"/>
        <v>theater</v>
      </c>
      <c r="R3685" s="8" t="str">
        <f t="shared" si="410"/>
        <v>plays</v>
      </c>
      <c r="S3685" s="14">
        <f t="shared" si="411"/>
        <v>42633.116851851853</v>
      </c>
      <c r="T3685" s="14">
        <f t="shared" si="41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08"/>
        <v>1.3906666666666667</v>
      </c>
      <c r="P3686" s="9">
        <f t="shared" si="409"/>
        <v>45.347826086956523</v>
      </c>
      <c r="Q3686" s="8" t="str">
        <f t="shared" si="413"/>
        <v>theater</v>
      </c>
      <c r="R3686" s="8" t="str">
        <f t="shared" si="410"/>
        <v>plays</v>
      </c>
      <c r="S3686" s="14">
        <f t="shared" si="411"/>
        <v>42219.180393518516</v>
      </c>
      <c r="T3686" s="14">
        <f t="shared" si="41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08"/>
        <v>1.0569999999999999</v>
      </c>
      <c r="P3687" s="9">
        <f t="shared" si="409"/>
        <v>41.944444444444443</v>
      </c>
      <c r="Q3687" s="8" t="str">
        <f t="shared" si="413"/>
        <v>theater</v>
      </c>
      <c r="R3687" s="8" t="str">
        <f t="shared" si="410"/>
        <v>plays</v>
      </c>
      <c r="S3687" s="14">
        <f t="shared" si="411"/>
        <v>41753.593275462961</v>
      </c>
      <c r="T3687" s="14">
        <f t="shared" si="41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08"/>
        <v>1.0142857142857142</v>
      </c>
      <c r="P3688" s="9">
        <f t="shared" si="409"/>
        <v>59.166666666666664</v>
      </c>
      <c r="Q3688" s="8" t="str">
        <f t="shared" si="413"/>
        <v>theater</v>
      </c>
      <c r="R3688" s="8" t="str">
        <f t="shared" si="410"/>
        <v>plays</v>
      </c>
      <c r="S3688" s="14">
        <f t="shared" si="411"/>
        <v>42230.662731481483</v>
      </c>
      <c r="T3688" s="14">
        <f t="shared" si="41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08"/>
        <v>1.0024500000000001</v>
      </c>
      <c r="P3689" s="9">
        <f t="shared" si="409"/>
        <v>200.49</v>
      </c>
      <c r="Q3689" s="8" t="str">
        <f t="shared" si="413"/>
        <v>theater</v>
      </c>
      <c r="R3689" s="8" t="str">
        <f t="shared" si="410"/>
        <v>plays</v>
      </c>
      <c r="S3689" s="14">
        <f t="shared" si="411"/>
        <v>41787.218229166669</v>
      </c>
      <c r="T3689" s="14">
        <f t="shared" si="41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08"/>
        <v>1.0916666666666666</v>
      </c>
      <c r="P3690" s="9">
        <f t="shared" si="409"/>
        <v>83.974358974358978</v>
      </c>
      <c r="Q3690" s="8" t="str">
        <f t="shared" si="413"/>
        <v>theater</v>
      </c>
      <c r="R3690" s="8" t="str">
        <f t="shared" si="410"/>
        <v>plays</v>
      </c>
      <c r="S3690" s="14">
        <f t="shared" si="411"/>
        <v>41829.787083333329</v>
      </c>
      <c r="T3690" s="14">
        <f t="shared" si="41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08"/>
        <v>1.1833333333333333</v>
      </c>
      <c r="P3691" s="9">
        <f t="shared" si="409"/>
        <v>57.258064516129032</v>
      </c>
      <c r="Q3691" s="8" t="str">
        <f t="shared" si="413"/>
        <v>theater</v>
      </c>
      <c r="R3691" s="8" t="str">
        <f t="shared" si="410"/>
        <v>plays</v>
      </c>
      <c r="S3691" s="14">
        <f t="shared" si="411"/>
        <v>42147.826840277776</v>
      </c>
      <c r="T3691" s="14">
        <f t="shared" si="41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08"/>
        <v>1.2</v>
      </c>
      <c r="P3692" s="9">
        <f t="shared" si="409"/>
        <v>58.064516129032256</v>
      </c>
      <c r="Q3692" s="8" t="str">
        <f t="shared" si="413"/>
        <v>theater</v>
      </c>
      <c r="R3692" s="8" t="str">
        <f t="shared" si="410"/>
        <v>plays</v>
      </c>
      <c r="S3692" s="14">
        <f t="shared" si="411"/>
        <v>41940.598182870373</v>
      </c>
      <c r="T3692" s="14">
        <f t="shared" si="41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08"/>
        <v>1.2796000000000001</v>
      </c>
      <c r="P3693" s="9">
        <f t="shared" si="409"/>
        <v>186.80291970802921</v>
      </c>
      <c r="Q3693" s="8" t="str">
        <f t="shared" si="413"/>
        <v>theater</v>
      </c>
      <c r="R3693" s="8" t="str">
        <f t="shared" si="410"/>
        <v>plays</v>
      </c>
      <c r="S3693" s="14">
        <f t="shared" si="411"/>
        <v>42020.700567129628</v>
      </c>
      <c r="T3693" s="14">
        <f t="shared" si="41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08"/>
        <v>1.26</v>
      </c>
      <c r="P3694" s="9">
        <f t="shared" si="409"/>
        <v>74.117647058823536</v>
      </c>
      <c r="Q3694" s="8" t="str">
        <f t="shared" si="413"/>
        <v>theater</v>
      </c>
      <c r="R3694" s="8" t="str">
        <f t="shared" si="410"/>
        <v>plays</v>
      </c>
      <c r="S3694" s="14">
        <f t="shared" si="411"/>
        <v>41891.96503472222</v>
      </c>
      <c r="T3694" s="14">
        <f t="shared" si="41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08"/>
        <v>1.2912912912912913</v>
      </c>
      <c r="P3695" s="9">
        <f t="shared" si="409"/>
        <v>30.714285714285715</v>
      </c>
      <c r="Q3695" s="8" t="str">
        <f t="shared" si="413"/>
        <v>theater</v>
      </c>
      <c r="R3695" s="8" t="str">
        <f t="shared" si="410"/>
        <v>plays</v>
      </c>
      <c r="S3695" s="14">
        <f t="shared" si="411"/>
        <v>42309.191307870366</v>
      </c>
      <c r="T3695" s="14">
        <f t="shared" si="41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08"/>
        <v>1.0742857142857143</v>
      </c>
      <c r="P3696" s="9">
        <f t="shared" si="409"/>
        <v>62.666666666666664</v>
      </c>
      <c r="Q3696" s="8" t="str">
        <f t="shared" si="413"/>
        <v>theater</v>
      </c>
      <c r="R3696" s="8" t="str">
        <f t="shared" si="410"/>
        <v>plays</v>
      </c>
      <c r="S3696" s="14">
        <f t="shared" si="411"/>
        <v>42490.133877314816</v>
      </c>
      <c r="T3696" s="14">
        <f t="shared" si="41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08"/>
        <v>1.00125</v>
      </c>
      <c r="P3697" s="9">
        <f t="shared" si="409"/>
        <v>121.36363636363636</v>
      </c>
      <c r="Q3697" s="8" t="str">
        <f t="shared" si="413"/>
        <v>theater</v>
      </c>
      <c r="R3697" s="8" t="str">
        <f t="shared" si="410"/>
        <v>plays</v>
      </c>
      <c r="S3697" s="14">
        <f t="shared" si="411"/>
        <v>41995.870486111111</v>
      </c>
      <c r="T3697" s="14">
        <f t="shared" si="41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08"/>
        <v>1.55</v>
      </c>
      <c r="P3698" s="9">
        <f t="shared" si="409"/>
        <v>39.743589743589745</v>
      </c>
      <c r="Q3698" s="8" t="str">
        <f t="shared" si="413"/>
        <v>theater</v>
      </c>
      <c r="R3698" s="8" t="str">
        <f t="shared" si="410"/>
        <v>plays</v>
      </c>
      <c r="S3698" s="14">
        <f t="shared" si="411"/>
        <v>41988.617083333331</v>
      </c>
      <c r="T3698" s="14">
        <f t="shared" si="41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08"/>
        <v>1.08</v>
      </c>
      <c r="P3699" s="9">
        <f t="shared" si="409"/>
        <v>72</v>
      </c>
      <c r="Q3699" s="8" t="str">
        <f t="shared" si="413"/>
        <v>theater</v>
      </c>
      <c r="R3699" s="8" t="str">
        <f t="shared" si="410"/>
        <v>plays</v>
      </c>
      <c r="S3699" s="14">
        <f t="shared" si="411"/>
        <v>42479.465833333335</v>
      </c>
      <c r="T3699" s="14">
        <f t="shared" si="41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08"/>
        <v>1.1052</v>
      </c>
      <c r="P3700" s="9">
        <f t="shared" si="409"/>
        <v>40.632352941176471</v>
      </c>
      <c r="Q3700" s="8" t="str">
        <f t="shared" si="413"/>
        <v>theater</v>
      </c>
      <c r="R3700" s="8" t="str">
        <f t="shared" si="410"/>
        <v>plays</v>
      </c>
      <c r="S3700" s="14">
        <f t="shared" si="411"/>
        <v>42401.806562500002</v>
      </c>
      <c r="T3700" s="14">
        <f t="shared" si="41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08"/>
        <v>1.008</v>
      </c>
      <c r="P3701" s="9">
        <f t="shared" si="409"/>
        <v>63</v>
      </c>
      <c r="Q3701" s="8" t="str">
        <f t="shared" si="413"/>
        <v>theater</v>
      </c>
      <c r="R3701" s="8" t="str">
        <f t="shared" si="410"/>
        <v>plays</v>
      </c>
      <c r="S3701" s="14">
        <f t="shared" si="411"/>
        <v>41897.602037037039</v>
      </c>
      <c r="T3701" s="14">
        <f t="shared" si="41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08"/>
        <v>1.212</v>
      </c>
      <c r="P3702" s="9">
        <f t="shared" si="409"/>
        <v>33.666666666666664</v>
      </c>
      <c r="Q3702" s="8" t="str">
        <f t="shared" si="413"/>
        <v>theater</v>
      </c>
      <c r="R3702" s="8" t="str">
        <f t="shared" si="410"/>
        <v>plays</v>
      </c>
      <c r="S3702" s="14">
        <f t="shared" si="411"/>
        <v>41882.585648148146</v>
      </c>
      <c r="T3702" s="14">
        <f t="shared" si="41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08"/>
        <v>1.0033333333333334</v>
      </c>
      <c r="P3703" s="9">
        <f t="shared" si="409"/>
        <v>38.589743589743591</v>
      </c>
      <c r="Q3703" s="8" t="str">
        <f t="shared" si="413"/>
        <v>theater</v>
      </c>
      <c r="R3703" s="8" t="str">
        <f t="shared" si="410"/>
        <v>plays</v>
      </c>
      <c r="S3703" s="14">
        <f t="shared" si="411"/>
        <v>42129.541585648149</v>
      </c>
      <c r="T3703" s="14">
        <f t="shared" si="41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08"/>
        <v>1.0916666666666666</v>
      </c>
      <c r="P3704" s="9">
        <f t="shared" si="409"/>
        <v>155.95238095238096</v>
      </c>
      <c r="Q3704" s="8" t="str">
        <f t="shared" si="413"/>
        <v>theater</v>
      </c>
      <c r="R3704" s="8" t="str">
        <f t="shared" si="410"/>
        <v>plays</v>
      </c>
      <c r="S3704" s="14">
        <f t="shared" si="411"/>
        <v>42524.53800925926</v>
      </c>
      <c r="T3704" s="14">
        <f t="shared" si="41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08"/>
        <v>1.2342857142857142</v>
      </c>
      <c r="P3705" s="9">
        <f t="shared" si="409"/>
        <v>43.2</v>
      </c>
      <c r="Q3705" s="8" t="str">
        <f t="shared" si="413"/>
        <v>theater</v>
      </c>
      <c r="R3705" s="8" t="str">
        <f t="shared" si="410"/>
        <v>plays</v>
      </c>
      <c r="S3705" s="14">
        <f t="shared" si="411"/>
        <v>42556.504490740743</v>
      </c>
      <c r="T3705" s="14">
        <f t="shared" si="41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08"/>
        <v>1.3633666666666666</v>
      </c>
      <c r="P3706" s="9">
        <f t="shared" si="409"/>
        <v>15.148518518518518</v>
      </c>
      <c r="Q3706" s="8" t="str">
        <f t="shared" si="413"/>
        <v>theater</v>
      </c>
      <c r="R3706" s="8" t="str">
        <f t="shared" si="410"/>
        <v>plays</v>
      </c>
      <c r="S3706" s="14">
        <f t="shared" si="411"/>
        <v>42461.689745370371</v>
      </c>
      <c r="T3706" s="14">
        <f t="shared" si="41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08"/>
        <v>1.0346657233816767</v>
      </c>
      <c r="P3707" s="9">
        <f t="shared" si="409"/>
        <v>83.571428571428569</v>
      </c>
      <c r="Q3707" s="8" t="str">
        <f t="shared" si="413"/>
        <v>theater</v>
      </c>
      <c r="R3707" s="8" t="str">
        <f t="shared" si="410"/>
        <v>plays</v>
      </c>
      <c r="S3707" s="14">
        <f t="shared" si="411"/>
        <v>41792.542986111112</v>
      </c>
      <c r="T3707" s="14">
        <f t="shared" si="41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08"/>
        <v>1.2133333333333334</v>
      </c>
      <c r="P3708" s="9">
        <f t="shared" si="409"/>
        <v>140</v>
      </c>
      <c r="Q3708" s="8" t="str">
        <f t="shared" si="413"/>
        <v>theater</v>
      </c>
      <c r="R3708" s="8" t="str">
        <f t="shared" si="410"/>
        <v>plays</v>
      </c>
      <c r="S3708" s="14">
        <f t="shared" si="411"/>
        <v>41879.913761574076</v>
      </c>
      <c r="T3708" s="14">
        <f t="shared" si="41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08"/>
        <v>1.86</v>
      </c>
      <c r="P3709" s="9">
        <f t="shared" si="409"/>
        <v>80.869565217391298</v>
      </c>
      <c r="Q3709" s="8" t="str">
        <f t="shared" si="413"/>
        <v>theater</v>
      </c>
      <c r="R3709" s="8" t="str">
        <f t="shared" si="410"/>
        <v>plays</v>
      </c>
      <c r="S3709" s="14">
        <f t="shared" si="411"/>
        <v>42552.048356481479</v>
      </c>
      <c r="T3709" s="14">
        <f t="shared" si="41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08"/>
        <v>3</v>
      </c>
      <c r="P3710" s="9">
        <f t="shared" si="409"/>
        <v>53.846153846153847</v>
      </c>
      <c r="Q3710" s="8" t="str">
        <f t="shared" si="413"/>
        <v>theater</v>
      </c>
      <c r="R3710" s="8" t="str">
        <f t="shared" si="410"/>
        <v>plays</v>
      </c>
      <c r="S3710" s="14">
        <f t="shared" si="411"/>
        <v>41810.142199074071</v>
      </c>
      <c r="T3710" s="14">
        <f t="shared" si="41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08"/>
        <v>1.0825</v>
      </c>
      <c r="P3711" s="9">
        <f t="shared" si="409"/>
        <v>30.928571428571427</v>
      </c>
      <c r="Q3711" s="8" t="str">
        <f t="shared" si="413"/>
        <v>theater</v>
      </c>
      <c r="R3711" s="8" t="str">
        <f t="shared" si="410"/>
        <v>plays</v>
      </c>
      <c r="S3711" s="14">
        <f t="shared" si="411"/>
        <v>41785.707708333335</v>
      </c>
      <c r="T3711" s="14">
        <f t="shared" si="41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08"/>
        <v>1.4115384615384616</v>
      </c>
      <c r="P3712" s="9">
        <f t="shared" si="409"/>
        <v>67.962962962962962</v>
      </c>
      <c r="Q3712" s="8" t="str">
        <f t="shared" si="413"/>
        <v>theater</v>
      </c>
      <c r="R3712" s="8" t="str">
        <f t="shared" si="410"/>
        <v>plays</v>
      </c>
      <c r="S3712" s="14">
        <f t="shared" si="411"/>
        <v>42072.576249999998</v>
      </c>
      <c r="T3712" s="14">
        <f t="shared" si="41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08"/>
        <v>1.1399999999999999</v>
      </c>
      <c r="P3713" s="9">
        <f t="shared" si="409"/>
        <v>27.142857142857142</v>
      </c>
      <c r="Q3713" s="8" t="str">
        <f t="shared" si="413"/>
        <v>theater</v>
      </c>
      <c r="R3713" s="8" t="str">
        <f t="shared" si="410"/>
        <v>plays</v>
      </c>
      <c r="S3713" s="14">
        <f t="shared" si="411"/>
        <v>41779.724224537036</v>
      </c>
      <c r="T3713" s="14">
        <f t="shared" si="41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08"/>
        <v>1.5373333333333334</v>
      </c>
      <c r="P3714" s="9">
        <f t="shared" si="409"/>
        <v>110.86538461538461</v>
      </c>
      <c r="Q3714" s="8" t="str">
        <f t="shared" si="413"/>
        <v>theater</v>
      </c>
      <c r="R3714" s="8" t="str">
        <f t="shared" si="410"/>
        <v>plays</v>
      </c>
      <c r="S3714" s="14">
        <f t="shared" si="411"/>
        <v>42134.172071759262</v>
      </c>
      <c r="T3714" s="14">
        <f t="shared" si="41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14">E3715/D3715</f>
        <v>1.0149999999999999</v>
      </c>
      <c r="P3715" s="9">
        <f t="shared" ref="P3715:P3778" si="415">IFERROR(E3715/L3715, 0)</f>
        <v>106.84210526315789</v>
      </c>
      <c r="Q3715" s="8" t="str">
        <f t="shared" si="413"/>
        <v>theater</v>
      </c>
      <c r="R3715" s="8" t="str">
        <f t="shared" ref="R3715:R3749" si="416">RIGHT(N3715,5)</f>
        <v>plays</v>
      </c>
      <c r="S3715" s="14">
        <f t="shared" ref="S3715:S3778" si="417">(((J3715/60)/60)/24)+DATE(1970,1,1)</f>
        <v>42505.738032407404</v>
      </c>
      <c r="T3715" s="14">
        <f t="shared" ref="T3715:T3778" si="41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14"/>
        <v>1.0235000000000001</v>
      </c>
      <c r="P3716" s="9">
        <f t="shared" si="415"/>
        <v>105.51546391752578</v>
      </c>
      <c r="Q3716" s="8" t="str">
        <f t="shared" si="413"/>
        <v>theater</v>
      </c>
      <c r="R3716" s="8" t="str">
        <f t="shared" si="416"/>
        <v>plays</v>
      </c>
      <c r="S3716" s="14">
        <f t="shared" si="417"/>
        <v>42118.556331018524</v>
      </c>
      <c r="T3716" s="14">
        <f t="shared" si="41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14"/>
        <v>1.0257142857142858</v>
      </c>
      <c r="P3717" s="9">
        <f t="shared" si="415"/>
        <v>132.96296296296296</v>
      </c>
      <c r="Q3717" s="8" t="str">
        <f t="shared" si="413"/>
        <v>theater</v>
      </c>
      <c r="R3717" s="8" t="str">
        <f t="shared" si="416"/>
        <v>plays</v>
      </c>
      <c r="S3717" s="14">
        <f t="shared" si="417"/>
        <v>42036.995590277773</v>
      </c>
      <c r="T3717" s="14">
        <f t="shared" si="41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14"/>
        <v>1.5575000000000001</v>
      </c>
      <c r="P3718" s="9">
        <f t="shared" si="415"/>
        <v>51.916666666666664</v>
      </c>
      <c r="Q3718" s="8" t="str">
        <f t="shared" si="413"/>
        <v>theater</v>
      </c>
      <c r="R3718" s="8" t="str">
        <f t="shared" si="416"/>
        <v>plays</v>
      </c>
      <c r="S3718" s="14">
        <f t="shared" si="417"/>
        <v>42360.887835648144</v>
      </c>
      <c r="T3718" s="14">
        <f t="shared" si="41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14"/>
        <v>1.0075000000000001</v>
      </c>
      <c r="P3719" s="9">
        <f t="shared" si="415"/>
        <v>310</v>
      </c>
      <c r="Q3719" s="8" t="str">
        <f t="shared" si="413"/>
        <v>theater</v>
      </c>
      <c r="R3719" s="8" t="str">
        <f t="shared" si="416"/>
        <v>plays</v>
      </c>
      <c r="S3719" s="14">
        <f t="shared" si="417"/>
        <v>42102.866307870368</v>
      </c>
      <c r="T3719" s="14">
        <f t="shared" si="41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14"/>
        <v>2.3940000000000001</v>
      </c>
      <c r="P3720" s="9">
        <f t="shared" si="415"/>
        <v>26.021739130434781</v>
      </c>
      <c r="Q3720" s="8" t="str">
        <f t="shared" si="413"/>
        <v>theater</v>
      </c>
      <c r="R3720" s="8" t="str">
        <f t="shared" si="416"/>
        <v>plays</v>
      </c>
      <c r="S3720" s="14">
        <f t="shared" si="417"/>
        <v>42032.716145833328</v>
      </c>
      <c r="T3720" s="14">
        <f t="shared" si="41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14"/>
        <v>2.1</v>
      </c>
      <c r="P3721" s="9">
        <f t="shared" si="415"/>
        <v>105</v>
      </c>
      <c r="Q3721" s="8" t="str">
        <f t="shared" si="413"/>
        <v>theater</v>
      </c>
      <c r="R3721" s="8" t="str">
        <f t="shared" si="416"/>
        <v>plays</v>
      </c>
      <c r="S3721" s="14">
        <f t="shared" si="417"/>
        <v>42147.729930555557</v>
      </c>
      <c r="T3721" s="14">
        <f t="shared" si="41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14"/>
        <v>1.0451515151515152</v>
      </c>
      <c r="P3722" s="9">
        <f t="shared" si="415"/>
        <v>86.224999999999994</v>
      </c>
      <c r="Q3722" s="8" t="str">
        <f t="shared" si="413"/>
        <v>theater</v>
      </c>
      <c r="R3722" s="8" t="str">
        <f t="shared" si="416"/>
        <v>plays</v>
      </c>
      <c r="S3722" s="14">
        <f t="shared" si="417"/>
        <v>42165.993125000001</v>
      </c>
      <c r="T3722" s="14">
        <f t="shared" si="41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14"/>
        <v>1.008</v>
      </c>
      <c r="P3723" s="9">
        <f t="shared" si="415"/>
        <v>114.54545454545455</v>
      </c>
      <c r="Q3723" s="8" t="str">
        <f t="shared" si="413"/>
        <v>theater</v>
      </c>
      <c r="R3723" s="8" t="str">
        <f t="shared" si="416"/>
        <v>plays</v>
      </c>
      <c r="S3723" s="14">
        <f t="shared" si="417"/>
        <v>41927.936157407406</v>
      </c>
      <c r="T3723" s="14">
        <f t="shared" si="41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14"/>
        <v>1.1120000000000001</v>
      </c>
      <c r="P3724" s="9">
        <f t="shared" si="415"/>
        <v>47.657142857142858</v>
      </c>
      <c r="Q3724" s="8" t="str">
        <f t="shared" si="413"/>
        <v>theater</v>
      </c>
      <c r="R3724" s="8" t="str">
        <f t="shared" si="416"/>
        <v>plays</v>
      </c>
      <c r="S3724" s="14">
        <f t="shared" si="417"/>
        <v>42381.671840277777</v>
      </c>
      <c r="T3724" s="14">
        <f t="shared" si="41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14"/>
        <v>1.0204444444444445</v>
      </c>
      <c r="P3725" s="9">
        <f t="shared" si="415"/>
        <v>72.888888888888886</v>
      </c>
      <c r="Q3725" s="8" t="str">
        <f t="shared" si="413"/>
        <v>theater</v>
      </c>
      <c r="R3725" s="8" t="str">
        <f t="shared" si="416"/>
        <v>plays</v>
      </c>
      <c r="S3725" s="14">
        <f t="shared" si="417"/>
        <v>41943.753032407411</v>
      </c>
      <c r="T3725" s="14">
        <f t="shared" si="41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14"/>
        <v>1.0254767441860466</v>
      </c>
      <c r="P3726" s="9">
        <f t="shared" si="415"/>
        <v>49.545505617977533</v>
      </c>
      <c r="Q3726" s="8" t="str">
        <f t="shared" si="413"/>
        <v>theater</v>
      </c>
      <c r="R3726" s="8" t="str">
        <f t="shared" si="416"/>
        <v>plays</v>
      </c>
      <c r="S3726" s="14">
        <f t="shared" si="417"/>
        <v>42465.491435185191</v>
      </c>
      <c r="T3726" s="14">
        <f t="shared" si="41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14"/>
        <v>1.27</v>
      </c>
      <c r="P3727" s="9">
        <f t="shared" si="415"/>
        <v>25.4</v>
      </c>
      <c r="Q3727" s="8" t="str">
        <f t="shared" si="413"/>
        <v>theater</v>
      </c>
      <c r="R3727" s="8" t="str">
        <f t="shared" si="416"/>
        <v>plays</v>
      </c>
      <c r="S3727" s="14">
        <f t="shared" si="417"/>
        <v>42401.945219907408</v>
      </c>
      <c r="T3727" s="14">
        <f t="shared" si="41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14"/>
        <v>3.3870588235294119</v>
      </c>
      <c r="P3728" s="9">
        <f t="shared" si="415"/>
        <v>62.586956521739133</v>
      </c>
      <c r="Q3728" s="8" t="str">
        <f t="shared" si="413"/>
        <v>theater</v>
      </c>
      <c r="R3728" s="8" t="str">
        <f t="shared" si="416"/>
        <v>plays</v>
      </c>
      <c r="S3728" s="14">
        <f t="shared" si="417"/>
        <v>42462.140868055561</v>
      </c>
      <c r="T3728" s="14">
        <f t="shared" si="41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14"/>
        <v>1.0075000000000001</v>
      </c>
      <c r="P3729" s="9">
        <f t="shared" si="415"/>
        <v>61.060606060606062</v>
      </c>
      <c r="Q3729" s="8" t="str">
        <f t="shared" si="413"/>
        <v>theater</v>
      </c>
      <c r="R3729" s="8" t="str">
        <f t="shared" si="416"/>
        <v>plays</v>
      </c>
      <c r="S3729" s="14">
        <f t="shared" si="417"/>
        <v>42632.348310185189</v>
      </c>
      <c r="T3729" s="14">
        <f t="shared" si="41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14"/>
        <v>9.3100000000000002E-2</v>
      </c>
      <c r="P3730" s="9">
        <f t="shared" si="415"/>
        <v>60.064516129032256</v>
      </c>
      <c r="Q3730" s="8" t="str">
        <f t="shared" si="413"/>
        <v>theater</v>
      </c>
      <c r="R3730" s="8" t="str">
        <f t="shared" si="416"/>
        <v>plays</v>
      </c>
      <c r="S3730" s="14">
        <f t="shared" si="417"/>
        <v>42205.171018518522</v>
      </c>
      <c r="T3730" s="14">
        <f t="shared" si="41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14"/>
        <v>7.2400000000000006E-2</v>
      </c>
      <c r="P3731" s="9">
        <f t="shared" si="415"/>
        <v>72.400000000000006</v>
      </c>
      <c r="Q3731" s="8" t="str">
        <f t="shared" si="413"/>
        <v>theater</v>
      </c>
      <c r="R3731" s="8" t="str">
        <f t="shared" si="416"/>
        <v>plays</v>
      </c>
      <c r="S3731" s="14">
        <f t="shared" si="417"/>
        <v>42041.205000000002</v>
      </c>
      <c r="T3731" s="14">
        <f t="shared" si="41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14"/>
        <v>0.1</v>
      </c>
      <c r="P3732" s="9">
        <f t="shared" si="415"/>
        <v>100</v>
      </c>
      <c r="Q3732" s="8" t="str">
        <f t="shared" si="413"/>
        <v>theater</v>
      </c>
      <c r="R3732" s="8" t="str">
        <f t="shared" si="416"/>
        <v>plays</v>
      </c>
      <c r="S3732" s="14">
        <f t="shared" si="417"/>
        <v>42203.677766203706</v>
      </c>
      <c r="T3732" s="14">
        <f t="shared" si="41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14"/>
        <v>0.11272727272727273</v>
      </c>
      <c r="P3733" s="9">
        <f t="shared" si="415"/>
        <v>51.666666666666664</v>
      </c>
      <c r="Q3733" s="8" t="str">
        <f t="shared" si="413"/>
        <v>theater</v>
      </c>
      <c r="R3733" s="8" t="str">
        <f t="shared" si="416"/>
        <v>plays</v>
      </c>
      <c r="S3733" s="14">
        <f t="shared" si="417"/>
        <v>41983.752847222218</v>
      </c>
      <c r="T3733" s="14">
        <f t="shared" si="41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14"/>
        <v>0.15411764705882353</v>
      </c>
      <c r="P3734" s="9">
        <f t="shared" si="415"/>
        <v>32.75</v>
      </c>
      <c r="Q3734" s="8" t="str">
        <f t="shared" si="413"/>
        <v>theater</v>
      </c>
      <c r="R3734" s="8" t="str">
        <f t="shared" si="416"/>
        <v>plays</v>
      </c>
      <c r="S3734" s="14">
        <f t="shared" si="417"/>
        <v>41968.677465277782</v>
      </c>
      <c r="T3734" s="14">
        <f t="shared" si="41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14"/>
        <v>0</v>
      </c>
      <c r="P3735" s="9">
        <f t="shared" si="415"/>
        <v>0</v>
      </c>
      <c r="Q3735" s="8" t="str">
        <f t="shared" si="413"/>
        <v>theater</v>
      </c>
      <c r="R3735" s="8" t="str">
        <f t="shared" si="416"/>
        <v>plays</v>
      </c>
      <c r="S3735" s="14">
        <f t="shared" si="417"/>
        <v>42103.024398148147</v>
      </c>
      <c r="T3735" s="14">
        <f t="shared" si="41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14"/>
        <v>0.28466666666666668</v>
      </c>
      <c r="P3736" s="9">
        <f t="shared" si="415"/>
        <v>61</v>
      </c>
      <c r="Q3736" s="8" t="str">
        <f t="shared" si="413"/>
        <v>theater</v>
      </c>
      <c r="R3736" s="8" t="str">
        <f t="shared" si="416"/>
        <v>plays</v>
      </c>
      <c r="S3736" s="14">
        <f t="shared" si="417"/>
        <v>42089.901574074072</v>
      </c>
      <c r="T3736" s="14">
        <f t="shared" si="41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14"/>
        <v>0.13333333333333333</v>
      </c>
      <c r="P3737" s="9">
        <f t="shared" si="415"/>
        <v>10</v>
      </c>
      <c r="Q3737" s="8" t="str">
        <f t="shared" si="413"/>
        <v>theater</v>
      </c>
      <c r="R3737" s="8" t="str">
        <f t="shared" si="416"/>
        <v>plays</v>
      </c>
      <c r="S3737" s="14">
        <f t="shared" si="417"/>
        <v>42122.693159722221</v>
      </c>
      <c r="T3737" s="14">
        <f t="shared" si="41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14"/>
        <v>6.6666666666666671E-3</v>
      </c>
      <c r="P3738" s="9">
        <f t="shared" si="415"/>
        <v>10</v>
      </c>
      <c r="Q3738" s="8" t="str">
        <f t="shared" si="413"/>
        <v>theater</v>
      </c>
      <c r="R3738" s="8" t="str">
        <f t="shared" si="416"/>
        <v>plays</v>
      </c>
      <c r="S3738" s="14">
        <f t="shared" si="417"/>
        <v>42048.711724537032</v>
      </c>
      <c r="T3738" s="14">
        <f t="shared" si="41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14"/>
        <v>0.21428571428571427</v>
      </c>
      <c r="P3739" s="9">
        <f t="shared" si="415"/>
        <v>37.5</v>
      </c>
      <c r="Q3739" s="8" t="str">
        <f t="shared" si="413"/>
        <v>theater</v>
      </c>
      <c r="R3739" s="8" t="str">
        <f t="shared" si="416"/>
        <v>plays</v>
      </c>
      <c r="S3739" s="14">
        <f t="shared" si="417"/>
        <v>42297.691006944442</v>
      </c>
      <c r="T3739" s="14">
        <f t="shared" si="41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14"/>
        <v>0.18</v>
      </c>
      <c r="P3740" s="9">
        <f t="shared" si="415"/>
        <v>45</v>
      </c>
      <c r="Q3740" s="8" t="str">
        <f t="shared" si="413"/>
        <v>theater</v>
      </c>
      <c r="R3740" s="8" t="str">
        <f t="shared" si="416"/>
        <v>plays</v>
      </c>
      <c r="S3740" s="14">
        <f t="shared" si="417"/>
        <v>41813.938715277778</v>
      </c>
      <c r="T3740" s="14">
        <f t="shared" si="41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14"/>
        <v>0.20125000000000001</v>
      </c>
      <c r="P3741" s="9">
        <f t="shared" si="415"/>
        <v>100.625</v>
      </c>
      <c r="Q3741" s="8" t="str">
        <f t="shared" si="413"/>
        <v>theater</v>
      </c>
      <c r="R3741" s="8" t="str">
        <f t="shared" si="416"/>
        <v>plays</v>
      </c>
      <c r="S3741" s="14">
        <f t="shared" si="417"/>
        <v>42548.449861111112</v>
      </c>
      <c r="T3741" s="14">
        <f t="shared" si="41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14"/>
        <v>0.17899999999999999</v>
      </c>
      <c r="P3742" s="9">
        <f t="shared" si="415"/>
        <v>25.571428571428573</v>
      </c>
      <c r="Q3742" s="8" t="str">
        <f t="shared" si="413"/>
        <v>theater</v>
      </c>
      <c r="R3742" s="8" t="str">
        <f t="shared" si="416"/>
        <v>plays</v>
      </c>
      <c r="S3742" s="14">
        <f t="shared" si="417"/>
        <v>41833.089756944442</v>
      </c>
      <c r="T3742" s="14">
        <f t="shared" si="41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14"/>
        <v>0</v>
      </c>
      <c r="P3743" s="9">
        <f t="shared" si="415"/>
        <v>0</v>
      </c>
      <c r="Q3743" s="8" t="str">
        <f t="shared" si="413"/>
        <v>theater</v>
      </c>
      <c r="R3743" s="8" t="str">
        <f t="shared" si="416"/>
        <v>plays</v>
      </c>
      <c r="S3743" s="14">
        <f t="shared" si="417"/>
        <v>42325.920717592591</v>
      </c>
      <c r="T3743" s="14">
        <f t="shared" si="41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14"/>
        <v>0.02</v>
      </c>
      <c r="P3744" s="9">
        <f t="shared" si="415"/>
        <v>25</v>
      </c>
      <c r="Q3744" s="8" t="str">
        <f t="shared" ref="Q3744:Q3807" si="419">LEFT(N3744,7)</f>
        <v>theater</v>
      </c>
      <c r="R3744" s="8" t="str">
        <f t="shared" si="416"/>
        <v>plays</v>
      </c>
      <c r="S3744" s="14">
        <f t="shared" si="417"/>
        <v>41858.214629629627</v>
      </c>
      <c r="T3744" s="14">
        <f t="shared" si="418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14"/>
        <v>0</v>
      </c>
      <c r="P3745" s="9">
        <f t="shared" si="415"/>
        <v>0</v>
      </c>
      <c r="Q3745" s="8" t="str">
        <f t="shared" si="419"/>
        <v>theater</v>
      </c>
      <c r="R3745" s="8" t="str">
        <f t="shared" si="416"/>
        <v>plays</v>
      </c>
      <c r="S3745" s="14">
        <f t="shared" si="417"/>
        <v>41793.710231481484</v>
      </c>
      <c r="T3745" s="14">
        <f t="shared" si="418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14"/>
        <v>0</v>
      </c>
      <c r="P3746" s="9">
        <f t="shared" si="415"/>
        <v>0</v>
      </c>
      <c r="Q3746" s="8" t="str">
        <f t="shared" si="419"/>
        <v>theater</v>
      </c>
      <c r="R3746" s="8" t="str">
        <f t="shared" si="416"/>
        <v>plays</v>
      </c>
      <c r="S3746" s="14">
        <f t="shared" si="417"/>
        <v>41793.814259259263</v>
      </c>
      <c r="T3746" s="14">
        <f t="shared" si="418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14"/>
        <v>0.1</v>
      </c>
      <c r="P3747" s="9">
        <f t="shared" si="415"/>
        <v>10</v>
      </c>
      <c r="Q3747" s="8" t="str">
        <f t="shared" si="419"/>
        <v>theater</v>
      </c>
      <c r="R3747" s="8" t="str">
        <f t="shared" si="416"/>
        <v>plays</v>
      </c>
      <c r="S3747" s="14">
        <f t="shared" si="417"/>
        <v>41831.697939814818</v>
      </c>
      <c r="T3747" s="14">
        <f t="shared" si="418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14"/>
        <v>2.3764705882352941E-2</v>
      </c>
      <c r="P3748" s="9">
        <f t="shared" si="415"/>
        <v>202</v>
      </c>
      <c r="Q3748" s="8" t="str">
        <f t="shared" si="419"/>
        <v>theater</v>
      </c>
      <c r="R3748" s="8" t="str">
        <f t="shared" si="416"/>
        <v>plays</v>
      </c>
      <c r="S3748" s="14">
        <f t="shared" si="417"/>
        <v>42621.389340277776</v>
      </c>
      <c r="T3748" s="14">
        <f t="shared" si="418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14"/>
        <v>0.01</v>
      </c>
      <c r="P3749" s="9">
        <f t="shared" si="415"/>
        <v>25</v>
      </c>
      <c r="Q3749" s="8" t="str">
        <f t="shared" si="419"/>
        <v>theater</v>
      </c>
      <c r="R3749" s="8" t="str">
        <f t="shared" si="416"/>
        <v>plays</v>
      </c>
      <c r="S3749" s="14">
        <f t="shared" si="417"/>
        <v>42164.299722222218</v>
      </c>
      <c r="T3749" s="14">
        <f t="shared" si="418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14"/>
        <v>1.0351999999999999</v>
      </c>
      <c r="P3750" s="9">
        <f t="shared" si="415"/>
        <v>99.538461538461533</v>
      </c>
      <c r="Q3750" s="8" t="str">
        <f t="shared" si="419"/>
        <v>theater</v>
      </c>
      <c r="R3750" s="8" t="str">
        <f>RIGHT(N3750,7)</f>
        <v>musical</v>
      </c>
      <c r="S3750" s="14">
        <f t="shared" si="417"/>
        <v>42395.706435185188</v>
      </c>
      <c r="T3750" s="14">
        <f t="shared" si="418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14"/>
        <v>1.05</v>
      </c>
      <c r="P3751" s="9">
        <f t="shared" si="415"/>
        <v>75</v>
      </c>
      <c r="Q3751" s="8" t="str">
        <f t="shared" si="419"/>
        <v>theater</v>
      </c>
      <c r="R3751" s="8" t="str">
        <f t="shared" ref="R3751:R3809" si="420">RIGHT(N3751,7)</f>
        <v>musical</v>
      </c>
      <c r="S3751" s="14">
        <f t="shared" si="417"/>
        <v>42458.127175925925</v>
      </c>
      <c r="T3751" s="14">
        <f t="shared" si="418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14"/>
        <v>1.0044999999999999</v>
      </c>
      <c r="P3752" s="9">
        <f t="shared" si="415"/>
        <v>215.25</v>
      </c>
      <c r="Q3752" s="8" t="str">
        <f t="shared" si="419"/>
        <v>theater</v>
      </c>
      <c r="R3752" s="8" t="str">
        <f t="shared" si="420"/>
        <v>musical</v>
      </c>
      <c r="S3752" s="14">
        <f t="shared" si="417"/>
        <v>42016.981574074074</v>
      </c>
      <c r="T3752" s="14">
        <f t="shared" si="418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14"/>
        <v>1.3260000000000001</v>
      </c>
      <c r="P3753" s="9">
        <f t="shared" si="415"/>
        <v>120.54545454545455</v>
      </c>
      <c r="Q3753" s="8" t="str">
        <f t="shared" si="419"/>
        <v>theater</v>
      </c>
      <c r="R3753" s="8" t="str">
        <f t="shared" si="420"/>
        <v>musical</v>
      </c>
      <c r="S3753" s="14">
        <f t="shared" si="417"/>
        <v>42403.035567129627</v>
      </c>
      <c r="T3753" s="14">
        <f t="shared" si="41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14"/>
        <v>1.1299999999999999</v>
      </c>
      <c r="P3754" s="9">
        <f t="shared" si="415"/>
        <v>37.666666666666664</v>
      </c>
      <c r="Q3754" s="8" t="str">
        <f t="shared" si="419"/>
        <v>theater</v>
      </c>
      <c r="R3754" s="8" t="str">
        <f t="shared" si="420"/>
        <v>musical</v>
      </c>
      <c r="S3754" s="14">
        <f t="shared" si="417"/>
        <v>42619.802488425921</v>
      </c>
      <c r="T3754" s="14">
        <f t="shared" si="418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14"/>
        <v>1.0334000000000001</v>
      </c>
      <c r="P3755" s="9">
        <f t="shared" si="415"/>
        <v>172.23333333333332</v>
      </c>
      <c r="Q3755" s="8" t="str">
        <f t="shared" si="419"/>
        <v>theater</v>
      </c>
      <c r="R3755" s="8" t="str">
        <f t="shared" si="420"/>
        <v>musical</v>
      </c>
      <c r="S3755" s="14">
        <f t="shared" si="417"/>
        <v>42128.824074074073</v>
      </c>
      <c r="T3755" s="14">
        <f t="shared" si="418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14"/>
        <v>1.2</v>
      </c>
      <c r="P3756" s="9">
        <f t="shared" si="415"/>
        <v>111.11111111111111</v>
      </c>
      <c r="Q3756" s="8" t="str">
        <f t="shared" si="419"/>
        <v>theater</v>
      </c>
      <c r="R3756" s="8" t="str">
        <f t="shared" si="420"/>
        <v>musical</v>
      </c>
      <c r="S3756" s="14">
        <f t="shared" si="417"/>
        <v>41808.881215277775</v>
      </c>
      <c r="T3756" s="14">
        <f t="shared" si="41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14"/>
        <v>1.2963636363636364</v>
      </c>
      <c r="P3757" s="9">
        <f t="shared" si="415"/>
        <v>25.464285714285715</v>
      </c>
      <c r="Q3757" s="8" t="str">
        <f t="shared" si="419"/>
        <v>theater</v>
      </c>
      <c r="R3757" s="8" t="str">
        <f t="shared" si="420"/>
        <v>musical</v>
      </c>
      <c r="S3757" s="14">
        <f t="shared" si="417"/>
        <v>42445.866979166662</v>
      </c>
      <c r="T3757" s="14">
        <f t="shared" si="418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14"/>
        <v>1.0111111111111111</v>
      </c>
      <c r="P3758" s="9">
        <f t="shared" si="415"/>
        <v>267.64705882352939</v>
      </c>
      <c r="Q3758" s="8" t="str">
        <f t="shared" si="419"/>
        <v>theater</v>
      </c>
      <c r="R3758" s="8" t="str">
        <f t="shared" si="420"/>
        <v>musical</v>
      </c>
      <c r="S3758" s="14">
        <f t="shared" si="417"/>
        <v>41771.814791666664</v>
      </c>
      <c r="T3758" s="14">
        <f t="shared" si="418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14"/>
        <v>1.0851428571428572</v>
      </c>
      <c r="P3759" s="9">
        <f t="shared" si="415"/>
        <v>75.959999999999994</v>
      </c>
      <c r="Q3759" s="8" t="str">
        <f t="shared" si="419"/>
        <v>theater</v>
      </c>
      <c r="R3759" s="8" t="str">
        <f t="shared" si="420"/>
        <v>musical</v>
      </c>
      <c r="S3759" s="14">
        <f t="shared" si="417"/>
        <v>41954.850868055553</v>
      </c>
      <c r="T3759" s="14">
        <f t="shared" si="418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14"/>
        <v>1.0233333333333334</v>
      </c>
      <c r="P3760" s="9">
        <f t="shared" si="415"/>
        <v>59.03846153846154</v>
      </c>
      <c r="Q3760" s="8" t="str">
        <f t="shared" si="419"/>
        <v>theater</v>
      </c>
      <c r="R3760" s="8" t="str">
        <f t="shared" si="420"/>
        <v>musical</v>
      </c>
      <c r="S3760" s="14">
        <f t="shared" si="417"/>
        <v>41747.471504629626</v>
      </c>
      <c r="T3760" s="14">
        <f t="shared" si="41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14"/>
        <v>1.1024425000000002</v>
      </c>
      <c r="P3761" s="9">
        <f t="shared" si="415"/>
        <v>50.111022727272733</v>
      </c>
      <c r="Q3761" s="8" t="str">
        <f t="shared" si="419"/>
        <v>theater</v>
      </c>
      <c r="R3761" s="8" t="str">
        <f t="shared" si="420"/>
        <v>musical</v>
      </c>
      <c r="S3761" s="14">
        <f t="shared" si="417"/>
        <v>42182.108252314814</v>
      </c>
      <c r="T3761" s="14">
        <f t="shared" si="41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14"/>
        <v>1.010154</v>
      </c>
      <c r="P3762" s="9">
        <f t="shared" si="415"/>
        <v>55.502967032967035</v>
      </c>
      <c r="Q3762" s="8" t="str">
        <f t="shared" si="419"/>
        <v>theater</v>
      </c>
      <c r="R3762" s="8" t="str">
        <f t="shared" si="420"/>
        <v>musical</v>
      </c>
      <c r="S3762" s="14">
        <f t="shared" si="417"/>
        <v>41739.525300925925</v>
      </c>
      <c r="T3762" s="14">
        <f t="shared" si="41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14"/>
        <v>1</v>
      </c>
      <c r="P3763" s="9">
        <f t="shared" si="415"/>
        <v>166.66666666666666</v>
      </c>
      <c r="Q3763" s="8" t="str">
        <f t="shared" si="419"/>
        <v>theater</v>
      </c>
      <c r="R3763" s="8" t="str">
        <f t="shared" si="420"/>
        <v>musical</v>
      </c>
      <c r="S3763" s="14">
        <f t="shared" si="417"/>
        <v>42173.466863425929</v>
      </c>
      <c r="T3763" s="14">
        <f t="shared" si="41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14"/>
        <v>1.0624</v>
      </c>
      <c r="P3764" s="9">
        <f t="shared" si="415"/>
        <v>47.428571428571431</v>
      </c>
      <c r="Q3764" s="8" t="str">
        <f t="shared" si="419"/>
        <v>theater</v>
      </c>
      <c r="R3764" s="8" t="str">
        <f t="shared" si="420"/>
        <v>musical</v>
      </c>
      <c r="S3764" s="14">
        <f t="shared" si="417"/>
        <v>42193.813530092593</v>
      </c>
      <c r="T3764" s="14">
        <f t="shared" si="41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14"/>
        <v>1</v>
      </c>
      <c r="P3765" s="9">
        <f t="shared" si="415"/>
        <v>64.935064935064929</v>
      </c>
      <c r="Q3765" s="8" t="str">
        <f t="shared" si="419"/>
        <v>theater</v>
      </c>
      <c r="R3765" s="8" t="str">
        <f t="shared" si="420"/>
        <v>musical</v>
      </c>
      <c r="S3765" s="14">
        <f t="shared" si="417"/>
        <v>42065.750300925924</v>
      </c>
      <c r="T3765" s="14">
        <f t="shared" si="41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14"/>
        <v>1</v>
      </c>
      <c r="P3766" s="9">
        <f t="shared" si="415"/>
        <v>55.555555555555557</v>
      </c>
      <c r="Q3766" s="8" t="str">
        <f t="shared" si="419"/>
        <v>theater</v>
      </c>
      <c r="R3766" s="8" t="str">
        <f t="shared" si="420"/>
        <v>musical</v>
      </c>
      <c r="S3766" s="14">
        <f t="shared" si="417"/>
        <v>42499.842962962968</v>
      </c>
      <c r="T3766" s="14">
        <f t="shared" si="41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14"/>
        <v>1.1345714285714286</v>
      </c>
      <c r="P3767" s="9">
        <f t="shared" si="415"/>
        <v>74.224299065420567</v>
      </c>
      <c r="Q3767" s="8" t="str">
        <f t="shared" si="419"/>
        <v>theater</v>
      </c>
      <c r="R3767" s="8" t="str">
        <f t="shared" si="420"/>
        <v>musical</v>
      </c>
      <c r="S3767" s="14">
        <f t="shared" si="417"/>
        <v>41820.776412037041</v>
      </c>
      <c r="T3767" s="14">
        <f t="shared" si="41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14"/>
        <v>1.0265010000000001</v>
      </c>
      <c r="P3768" s="9">
        <f t="shared" si="415"/>
        <v>106.9271875</v>
      </c>
      <c r="Q3768" s="8" t="str">
        <f t="shared" si="419"/>
        <v>theater</v>
      </c>
      <c r="R3768" s="8" t="str">
        <f t="shared" si="420"/>
        <v>musical</v>
      </c>
      <c r="S3768" s="14">
        <f t="shared" si="417"/>
        <v>41788.167187500003</v>
      </c>
      <c r="T3768" s="14">
        <f t="shared" si="41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14"/>
        <v>1.1675</v>
      </c>
      <c r="P3769" s="9">
        <f t="shared" si="415"/>
        <v>41.696428571428569</v>
      </c>
      <c r="Q3769" s="8" t="str">
        <f t="shared" si="419"/>
        <v>theater</v>
      </c>
      <c r="R3769" s="8" t="str">
        <f t="shared" si="420"/>
        <v>musical</v>
      </c>
      <c r="S3769" s="14">
        <f t="shared" si="417"/>
        <v>42050.019641203704</v>
      </c>
      <c r="T3769" s="14">
        <f t="shared" si="41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14"/>
        <v>1.0765274999999999</v>
      </c>
      <c r="P3770" s="9">
        <f t="shared" si="415"/>
        <v>74.243275862068955</v>
      </c>
      <c r="Q3770" s="8" t="str">
        <f t="shared" si="419"/>
        <v>theater</v>
      </c>
      <c r="R3770" s="8" t="str">
        <f t="shared" si="420"/>
        <v>musical</v>
      </c>
      <c r="S3770" s="14">
        <f t="shared" si="417"/>
        <v>41772.727893518517</v>
      </c>
      <c r="T3770" s="14">
        <f t="shared" si="41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14"/>
        <v>1</v>
      </c>
      <c r="P3771" s="9">
        <f t="shared" si="415"/>
        <v>73.333333333333329</v>
      </c>
      <c r="Q3771" s="8" t="str">
        <f t="shared" si="419"/>
        <v>theater</v>
      </c>
      <c r="R3771" s="8" t="str">
        <f t="shared" si="420"/>
        <v>musical</v>
      </c>
      <c r="S3771" s="14">
        <f t="shared" si="417"/>
        <v>42445.598136574074</v>
      </c>
      <c r="T3771" s="14">
        <f t="shared" si="41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14"/>
        <v>1</v>
      </c>
      <c r="P3772" s="9">
        <f t="shared" si="415"/>
        <v>100</v>
      </c>
      <c r="Q3772" s="8" t="str">
        <f t="shared" si="419"/>
        <v>theater</v>
      </c>
      <c r="R3772" s="8" t="str">
        <f t="shared" si="420"/>
        <v>musical</v>
      </c>
      <c r="S3772" s="14">
        <f t="shared" si="417"/>
        <v>42138.930671296301</v>
      </c>
      <c r="T3772" s="14">
        <f t="shared" si="41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14"/>
        <v>1.46</v>
      </c>
      <c r="P3773" s="9">
        <f t="shared" si="415"/>
        <v>38.421052631578945</v>
      </c>
      <c r="Q3773" s="8" t="str">
        <f t="shared" si="419"/>
        <v>theater</v>
      </c>
      <c r="R3773" s="8" t="str">
        <f t="shared" si="420"/>
        <v>musical</v>
      </c>
      <c r="S3773" s="14">
        <f t="shared" si="417"/>
        <v>42493.857083333336</v>
      </c>
      <c r="T3773" s="14">
        <f t="shared" si="41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14"/>
        <v>1.1020000000000001</v>
      </c>
      <c r="P3774" s="9">
        <f t="shared" si="415"/>
        <v>166.96969696969697</v>
      </c>
      <c r="Q3774" s="8" t="str">
        <f t="shared" si="419"/>
        <v>theater</v>
      </c>
      <c r="R3774" s="8" t="str">
        <f t="shared" si="420"/>
        <v>musical</v>
      </c>
      <c r="S3774" s="14">
        <f t="shared" si="417"/>
        <v>42682.616967592592</v>
      </c>
      <c r="T3774" s="14">
        <f t="shared" si="41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14"/>
        <v>1.0820000000000001</v>
      </c>
      <c r="P3775" s="9">
        <f t="shared" si="415"/>
        <v>94.912280701754383</v>
      </c>
      <c r="Q3775" s="8" t="str">
        <f t="shared" si="419"/>
        <v>theater</v>
      </c>
      <c r="R3775" s="8" t="str">
        <f t="shared" si="420"/>
        <v>musical</v>
      </c>
      <c r="S3775" s="14">
        <f t="shared" si="417"/>
        <v>42656.005173611105</v>
      </c>
      <c r="T3775" s="14">
        <f t="shared" si="41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14"/>
        <v>1</v>
      </c>
      <c r="P3776" s="9">
        <f t="shared" si="415"/>
        <v>100</v>
      </c>
      <c r="Q3776" s="8" t="str">
        <f t="shared" si="419"/>
        <v>theater</v>
      </c>
      <c r="R3776" s="8" t="str">
        <f t="shared" si="420"/>
        <v>musical</v>
      </c>
      <c r="S3776" s="14">
        <f t="shared" si="417"/>
        <v>42087.792303240742</v>
      </c>
      <c r="T3776" s="14">
        <f t="shared" si="41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14"/>
        <v>1.0024999999999999</v>
      </c>
      <c r="P3777" s="9">
        <f t="shared" si="415"/>
        <v>143.21428571428572</v>
      </c>
      <c r="Q3777" s="8" t="str">
        <f t="shared" si="419"/>
        <v>theater</v>
      </c>
      <c r="R3777" s="8" t="str">
        <f t="shared" si="420"/>
        <v>musical</v>
      </c>
      <c r="S3777" s="14">
        <f t="shared" si="417"/>
        <v>42075.942627314813</v>
      </c>
      <c r="T3777" s="14">
        <f t="shared" si="41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14"/>
        <v>1.0671250000000001</v>
      </c>
      <c r="P3778" s="9">
        <f t="shared" si="415"/>
        <v>90.819148936170208</v>
      </c>
      <c r="Q3778" s="8" t="str">
        <f t="shared" si="419"/>
        <v>theater</v>
      </c>
      <c r="R3778" s="8" t="str">
        <f t="shared" si="420"/>
        <v>musical</v>
      </c>
      <c r="S3778" s="14">
        <f t="shared" si="417"/>
        <v>41814.367800925924</v>
      </c>
      <c r="T3778" s="14">
        <f t="shared" si="41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21">E3779/D3779</f>
        <v>1.4319999999999999</v>
      </c>
      <c r="P3779" s="9">
        <f t="shared" ref="P3779:P3842" si="422">IFERROR(E3779/L3779, 0)</f>
        <v>48.542372881355931</v>
      </c>
      <c r="Q3779" s="8" t="str">
        <f t="shared" si="419"/>
        <v>theater</v>
      </c>
      <c r="R3779" s="8" t="str">
        <f t="shared" si="420"/>
        <v>musical</v>
      </c>
      <c r="S3779" s="14">
        <f t="shared" ref="S3779:S3842" si="423">(((J3779/60)/60)/24)+DATE(1970,1,1)</f>
        <v>41887.111354166671</v>
      </c>
      <c r="T3779" s="14">
        <f t="shared" ref="T3779:T3842" si="424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21"/>
        <v>1.0504166666666668</v>
      </c>
      <c r="P3780" s="9">
        <f t="shared" si="422"/>
        <v>70.027777777777771</v>
      </c>
      <c r="Q3780" s="8" t="str">
        <f t="shared" si="419"/>
        <v>theater</v>
      </c>
      <c r="R3780" s="8" t="str">
        <f t="shared" si="420"/>
        <v>musical</v>
      </c>
      <c r="S3780" s="14">
        <f t="shared" si="423"/>
        <v>41989.819212962961</v>
      </c>
      <c r="T3780" s="14">
        <f t="shared" si="424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21"/>
        <v>1.0398000000000001</v>
      </c>
      <c r="P3781" s="9">
        <f t="shared" si="422"/>
        <v>135.62608695652173</v>
      </c>
      <c r="Q3781" s="8" t="str">
        <f t="shared" si="419"/>
        <v>theater</v>
      </c>
      <c r="R3781" s="8" t="str">
        <f t="shared" si="420"/>
        <v>musical</v>
      </c>
      <c r="S3781" s="14">
        <f t="shared" si="423"/>
        <v>42425.735416666663</v>
      </c>
      <c r="T3781" s="14">
        <f t="shared" si="424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21"/>
        <v>1.2</v>
      </c>
      <c r="P3782" s="9">
        <f t="shared" si="422"/>
        <v>100</v>
      </c>
      <c r="Q3782" s="8" t="str">
        <f t="shared" si="419"/>
        <v>theater</v>
      </c>
      <c r="R3782" s="8" t="str">
        <f t="shared" si="420"/>
        <v>musical</v>
      </c>
      <c r="S3782" s="14">
        <f t="shared" si="423"/>
        <v>42166.219733796301</v>
      </c>
      <c r="T3782" s="14">
        <f t="shared" si="424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21"/>
        <v>1.0966666666666667</v>
      </c>
      <c r="P3783" s="9">
        <f t="shared" si="422"/>
        <v>94.90384615384616</v>
      </c>
      <c r="Q3783" s="8" t="str">
        <f t="shared" si="419"/>
        <v>theater</v>
      </c>
      <c r="R3783" s="8" t="str">
        <f t="shared" si="420"/>
        <v>musical</v>
      </c>
      <c r="S3783" s="14">
        <f t="shared" si="423"/>
        <v>41865.882928240739</v>
      </c>
      <c r="T3783" s="14">
        <f t="shared" si="424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21"/>
        <v>1.0175000000000001</v>
      </c>
      <c r="P3784" s="9">
        <f t="shared" si="422"/>
        <v>75.370370370370367</v>
      </c>
      <c r="Q3784" s="8" t="str">
        <f t="shared" si="419"/>
        <v>theater</v>
      </c>
      <c r="R3784" s="8" t="str">
        <f t="shared" si="420"/>
        <v>musical</v>
      </c>
      <c r="S3784" s="14">
        <f t="shared" si="423"/>
        <v>42546.862233796302</v>
      </c>
      <c r="T3784" s="14">
        <f t="shared" si="424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21"/>
        <v>1.2891666666666666</v>
      </c>
      <c r="P3785" s="9">
        <f t="shared" si="422"/>
        <v>64.458333333333329</v>
      </c>
      <c r="Q3785" s="8" t="str">
        <f t="shared" si="419"/>
        <v>theater</v>
      </c>
      <c r="R3785" s="8" t="str">
        <f t="shared" si="420"/>
        <v>musical</v>
      </c>
      <c r="S3785" s="14">
        <f t="shared" si="423"/>
        <v>42420.140277777777</v>
      </c>
      <c r="T3785" s="14">
        <f t="shared" si="424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21"/>
        <v>1.1499999999999999</v>
      </c>
      <c r="P3786" s="9">
        <f t="shared" si="422"/>
        <v>115</v>
      </c>
      <c r="Q3786" s="8" t="str">
        <f t="shared" si="419"/>
        <v>theater</v>
      </c>
      <c r="R3786" s="8" t="str">
        <f t="shared" si="420"/>
        <v>musical</v>
      </c>
      <c r="S3786" s="14">
        <f t="shared" si="423"/>
        <v>42531.980694444443</v>
      </c>
      <c r="T3786" s="14">
        <f t="shared" si="424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21"/>
        <v>1.5075000000000001</v>
      </c>
      <c r="P3787" s="9">
        <f t="shared" si="422"/>
        <v>100.5</v>
      </c>
      <c r="Q3787" s="8" t="str">
        <f t="shared" si="419"/>
        <v>theater</v>
      </c>
      <c r="R3787" s="8" t="str">
        <f t="shared" si="420"/>
        <v>musical</v>
      </c>
      <c r="S3787" s="14">
        <f t="shared" si="423"/>
        <v>42548.63853009259</v>
      </c>
      <c r="T3787" s="14">
        <f t="shared" si="424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21"/>
        <v>1.1096666666666666</v>
      </c>
      <c r="P3788" s="9">
        <f t="shared" si="422"/>
        <v>93.774647887323937</v>
      </c>
      <c r="Q3788" s="8" t="str">
        <f t="shared" si="419"/>
        <v>theater</v>
      </c>
      <c r="R3788" s="8" t="str">
        <f t="shared" si="420"/>
        <v>musical</v>
      </c>
      <c r="S3788" s="14">
        <f t="shared" si="423"/>
        <v>42487.037905092591</v>
      </c>
      <c r="T3788" s="14">
        <f t="shared" si="424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21"/>
        <v>1.0028571428571429</v>
      </c>
      <c r="P3789" s="9">
        <f t="shared" si="422"/>
        <v>35.1</v>
      </c>
      <c r="Q3789" s="8" t="str">
        <f t="shared" si="419"/>
        <v>theater</v>
      </c>
      <c r="R3789" s="8" t="str">
        <f t="shared" si="420"/>
        <v>musical</v>
      </c>
      <c r="S3789" s="14">
        <f t="shared" si="423"/>
        <v>42167.534791666665</v>
      </c>
      <c r="T3789" s="14">
        <f t="shared" si="424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21"/>
        <v>6.6666666666666671E-3</v>
      </c>
      <c r="P3790" s="9">
        <f t="shared" si="422"/>
        <v>500</v>
      </c>
      <c r="Q3790" s="8" t="str">
        <f t="shared" si="419"/>
        <v>theater</v>
      </c>
      <c r="R3790" s="8" t="str">
        <f t="shared" si="420"/>
        <v>musical</v>
      </c>
      <c r="S3790" s="14">
        <f t="shared" si="423"/>
        <v>42333.695821759262</v>
      </c>
      <c r="T3790" s="14">
        <f t="shared" si="424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21"/>
        <v>3.267605633802817E-2</v>
      </c>
      <c r="P3791" s="9">
        <f t="shared" si="422"/>
        <v>29</v>
      </c>
      <c r="Q3791" s="8" t="str">
        <f t="shared" si="419"/>
        <v>theater</v>
      </c>
      <c r="R3791" s="8" t="str">
        <f t="shared" si="420"/>
        <v>musical</v>
      </c>
      <c r="S3791" s="14">
        <f t="shared" si="423"/>
        <v>42138.798819444448</v>
      </c>
      <c r="T3791" s="14">
        <f t="shared" si="424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21"/>
        <v>0</v>
      </c>
      <c r="P3792" s="9">
        <f t="shared" si="422"/>
        <v>0</v>
      </c>
      <c r="Q3792" s="8" t="str">
        <f t="shared" si="419"/>
        <v>theater</v>
      </c>
      <c r="R3792" s="8" t="str">
        <f t="shared" si="420"/>
        <v>musical</v>
      </c>
      <c r="S3792" s="14">
        <f t="shared" si="423"/>
        <v>42666.666932870372</v>
      </c>
      <c r="T3792" s="14">
        <f t="shared" si="424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21"/>
        <v>0</v>
      </c>
      <c r="P3793" s="9">
        <f t="shared" si="422"/>
        <v>0</v>
      </c>
      <c r="Q3793" s="8" t="str">
        <f t="shared" si="419"/>
        <v>theater</v>
      </c>
      <c r="R3793" s="8" t="str">
        <f t="shared" si="420"/>
        <v>musical</v>
      </c>
      <c r="S3793" s="14">
        <f t="shared" si="423"/>
        <v>41766.692037037035</v>
      </c>
      <c r="T3793" s="14">
        <f t="shared" si="424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21"/>
        <v>2.8E-3</v>
      </c>
      <c r="P3794" s="9">
        <f t="shared" si="422"/>
        <v>17.5</v>
      </c>
      <c r="Q3794" s="8" t="str">
        <f t="shared" si="419"/>
        <v>theater</v>
      </c>
      <c r="R3794" s="8" t="str">
        <f t="shared" si="420"/>
        <v>musical</v>
      </c>
      <c r="S3794" s="14">
        <f t="shared" si="423"/>
        <v>42170.447013888886</v>
      </c>
      <c r="T3794" s="14">
        <f t="shared" si="424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21"/>
        <v>0.59657142857142853</v>
      </c>
      <c r="P3795" s="9">
        <f t="shared" si="422"/>
        <v>174</v>
      </c>
      <c r="Q3795" s="8" t="str">
        <f t="shared" si="419"/>
        <v>theater</v>
      </c>
      <c r="R3795" s="8" t="str">
        <f t="shared" si="420"/>
        <v>musical</v>
      </c>
      <c r="S3795" s="14">
        <f t="shared" si="423"/>
        <v>41968.938993055555</v>
      </c>
      <c r="T3795" s="14">
        <f t="shared" si="424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21"/>
        <v>0.01</v>
      </c>
      <c r="P3796" s="9">
        <f t="shared" si="422"/>
        <v>50</v>
      </c>
      <c r="Q3796" s="8" t="str">
        <f t="shared" si="419"/>
        <v>theater</v>
      </c>
      <c r="R3796" s="8" t="str">
        <f t="shared" si="420"/>
        <v>musical</v>
      </c>
      <c r="S3796" s="14">
        <f t="shared" si="423"/>
        <v>42132.58048611111</v>
      </c>
      <c r="T3796" s="14">
        <f t="shared" si="424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21"/>
        <v>1.6666666666666666E-2</v>
      </c>
      <c r="P3797" s="9">
        <f t="shared" si="422"/>
        <v>5</v>
      </c>
      <c r="Q3797" s="8" t="str">
        <f t="shared" si="419"/>
        <v>theater</v>
      </c>
      <c r="R3797" s="8" t="str">
        <f t="shared" si="420"/>
        <v>musical</v>
      </c>
      <c r="S3797" s="14">
        <f t="shared" si="423"/>
        <v>42201.436226851853</v>
      </c>
      <c r="T3797" s="14">
        <f t="shared" si="424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21"/>
        <v>4.4444444444444447E-5</v>
      </c>
      <c r="P3798" s="9">
        <f t="shared" si="422"/>
        <v>1</v>
      </c>
      <c r="Q3798" s="8" t="str">
        <f t="shared" si="419"/>
        <v>theater</v>
      </c>
      <c r="R3798" s="8" t="str">
        <f t="shared" si="420"/>
        <v>musical</v>
      </c>
      <c r="S3798" s="14">
        <f t="shared" si="423"/>
        <v>42689.029583333337</v>
      </c>
      <c r="T3798" s="14">
        <f t="shared" si="424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21"/>
        <v>0.89666666666666661</v>
      </c>
      <c r="P3799" s="9">
        <f t="shared" si="422"/>
        <v>145.40540540540542</v>
      </c>
      <c r="Q3799" s="8" t="str">
        <f t="shared" si="419"/>
        <v>theater</v>
      </c>
      <c r="R3799" s="8" t="str">
        <f t="shared" si="420"/>
        <v>musical</v>
      </c>
      <c r="S3799" s="14">
        <f t="shared" si="423"/>
        <v>42084.881539351853</v>
      </c>
      <c r="T3799" s="14">
        <f t="shared" si="424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21"/>
        <v>1.4642857142857143E-2</v>
      </c>
      <c r="P3800" s="9">
        <f t="shared" si="422"/>
        <v>205</v>
      </c>
      <c r="Q3800" s="8" t="str">
        <f t="shared" si="419"/>
        <v>theater</v>
      </c>
      <c r="R3800" s="8" t="str">
        <f t="shared" si="420"/>
        <v>musical</v>
      </c>
      <c r="S3800" s="14">
        <f t="shared" si="423"/>
        <v>41831.722777777781</v>
      </c>
      <c r="T3800" s="14">
        <f t="shared" si="424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21"/>
        <v>4.02E-2</v>
      </c>
      <c r="P3801" s="9">
        <f t="shared" si="422"/>
        <v>100.5</v>
      </c>
      <c r="Q3801" s="8" t="str">
        <f t="shared" si="419"/>
        <v>theater</v>
      </c>
      <c r="R3801" s="8" t="str">
        <f t="shared" si="420"/>
        <v>musical</v>
      </c>
      <c r="S3801" s="14">
        <f t="shared" si="423"/>
        <v>42410.93105324074</v>
      </c>
      <c r="T3801" s="14">
        <f t="shared" si="424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21"/>
        <v>4.0045454545454544E-2</v>
      </c>
      <c r="P3802" s="9">
        <f t="shared" si="422"/>
        <v>55.0625</v>
      </c>
      <c r="Q3802" s="8" t="str">
        <f t="shared" si="419"/>
        <v>theater</v>
      </c>
      <c r="R3802" s="8" t="str">
        <f t="shared" si="420"/>
        <v>musical</v>
      </c>
      <c r="S3802" s="14">
        <f t="shared" si="423"/>
        <v>41982.737071759257</v>
      </c>
      <c r="T3802" s="14">
        <f t="shared" si="424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21"/>
        <v>8.5199999999999998E-2</v>
      </c>
      <c r="P3803" s="9">
        <f t="shared" si="422"/>
        <v>47.333333333333336</v>
      </c>
      <c r="Q3803" s="8" t="str">
        <f t="shared" si="419"/>
        <v>theater</v>
      </c>
      <c r="R3803" s="8" t="str">
        <f t="shared" si="420"/>
        <v>musical</v>
      </c>
      <c r="S3803" s="14">
        <f t="shared" si="423"/>
        <v>41975.676111111112</v>
      </c>
      <c r="T3803" s="14">
        <f t="shared" si="424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21"/>
        <v>0</v>
      </c>
      <c r="P3804" s="9">
        <f t="shared" si="422"/>
        <v>0</v>
      </c>
      <c r="Q3804" s="8" t="str">
        <f t="shared" si="419"/>
        <v>theater</v>
      </c>
      <c r="R3804" s="8" t="str">
        <f t="shared" si="420"/>
        <v>musical</v>
      </c>
      <c r="S3804" s="14">
        <f t="shared" si="423"/>
        <v>42269.126226851848</v>
      </c>
      <c r="T3804" s="14">
        <f t="shared" si="424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21"/>
        <v>0.19650000000000001</v>
      </c>
      <c r="P3805" s="9">
        <f t="shared" si="422"/>
        <v>58.95</v>
      </c>
      <c r="Q3805" s="8" t="str">
        <f t="shared" si="419"/>
        <v>theater</v>
      </c>
      <c r="R3805" s="8" t="str">
        <f t="shared" si="420"/>
        <v>musical</v>
      </c>
      <c r="S3805" s="14">
        <f t="shared" si="423"/>
        <v>42403.971851851849</v>
      </c>
      <c r="T3805" s="14">
        <f t="shared" si="424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21"/>
        <v>0</v>
      </c>
      <c r="P3806" s="9">
        <f t="shared" si="422"/>
        <v>0</v>
      </c>
      <c r="Q3806" s="8" t="str">
        <f t="shared" si="419"/>
        <v>theater</v>
      </c>
      <c r="R3806" s="8" t="str">
        <f t="shared" si="420"/>
        <v>musical</v>
      </c>
      <c r="S3806" s="14">
        <f t="shared" si="423"/>
        <v>42527.00953703704</v>
      </c>
      <c r="T3806" s="14">
        <f t="shared" si="424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21"/>
        <v>2.0000000000000002E-5</v>
      </c>
      <c r="P3807" s="9">
        <f t="shared" si="422"/>
        <v>1.5</v>
      </c>
      <c r="Q3807" s="8" t="str">
        <f t="shared" si="419"/>
        <v>theater</v>
      </c>
      <c r="R3807" s="8" t="str">
        <f t="shared" si="420"/>
        <v>musical</v>
      </c>
      <c r="S3807" s="14">
        <f t="shared" si="423"/>
        <v>41849.887037037035</v>
      </c>
      <c r="T3807" s="14">
        <f t="shared" si="424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21"/>
        <v>6.6666666666666664E-4</v>
      </c>
      <c r="P3808" s="9">
        <f t="shared" si="422"/>
        <v>5</v>
      </c>
      <c r="Q3808" s="8" t="str">
        <f t="shared" ref="Q3808:Q3871" si="425">LEFT(N3808,7)</f>
        <v>theater</v>
      </c>
      <c r="R3808" s="8" t="str">
        <f t="shared" si="420"/>
        <v>musical</v>
      </c>
      <c r="S3808" s="14">
        <f t="shared" si="423"/>
        <v>41799.259039351848</v>
      </c>
      <c r="T3808" s="14">
        <f t="shared" si="424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21"/>
        <v>0.30333333333333334</v>
      </c>
      <c r="P3809" s="9">
        <f t="shared" si="422"/>
        <v>50.555555555555557</v>
      </c>
      <c r="Q3809" s="8" t="str">
        <f t="shared" si="425"/>
        <v>theater</v>
      </c>
      <c r="R3809" s="8" t="str">
        <f t="shared" si="420"/>
        <v>musical</v>
      </c>
      <c r="S3809" s="14">
        <f t="shared" si="423"/>
        <v>42090.909016203703</v>
      </c>
      <c r="T3809" s="14">
        <f t="shared" si="424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21"/>
        <v>1</v>
      </c>
      <c r="P3810" s="9">
        <f t="shared" si="422"/>
        <v>41.666666666666664</v>
      </c>
      <c r="Q3810" s="8" t="str">
        <f t="shared" si="425"/>
        <v>theater</v>
      </c>
      <c r="R3810" s="8" t="str">
        <f>RIGHT(N3810,5)</f>
        <v>plays</v>
      </c>
      <c r="S3810" s="14">
        <f t="shared" si="423"/>
        <v>42059.453923611116</v>
      </c>
      <c r="T3810" s="14">
        <f t="shared" si="424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21"/>
        <v>1.0125</v>
      </c>
      <c r="P3811" s="9">
        <f t="shared" si="422"/>
        <v>53.289473684210527</v>
      </c>
      <c r="Q3811" s="8" t="str">
        <f t="shared" si="425"/>
        <v>theater</v>
      </c>
      <c r="R3811" s="8" t="str">
        <f t="shared" ref="R3811:R3869" si="426">RIGHT(N3811,5)</f>
        <v>plays</v>
      </c>
      <c r="S3811" s="14">
        <f t="shared" si="423"/>
        <v>41800.526701388888</v>
      </c>
      <c r="T3811" s="14">
        <f t="shared" si="424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21"/>
        <v>1.2173333333333334</v>
      </c>
      <c r="P3812" s="9">
        <f t="shared" si="422"/>
        <v>70.230769230769226</v>
      </c>
      <c r="Q3812" s="8" t="str">
        <f t="shared" si="425"/>
        <v>theater</v>
      </c>
      <c r="R3812" s="8" t="str">
        <f t="shared" si="426"/>
        <v>plays</v>
      </c>
      <c r="S3812" s="14">
        <f t="shared" si="423"/>
        <v>42054.849050925928</v>
      </c>
      <c r="T3812" s="14">
        <f t="shared" si="424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21"/>
        <v>3.3</v>
      </c>
      <c r="P3813" s="9">
        <f t="shared" si="422"/>
        <v>43.421052631578945</v>
      </c>
      <c r="Q3813" s="8" t="str">
        <f t="shared" si="425"/>
        <v>theater</v>
      </c>
      <c r="R3813" s="8" t="str">
        <f t="shared" si="426"/>
        <v>plays</v>
      </c>
      <c r="S3813" s="14">
        <f t="shared" si="423"/>
        <v>42487.62700231481</v>
      </c>
      <c r="T3813" s="14">
        <f t="shared" si="424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21"/>
        <v>1.0954999999999999</v>
      </c>
      <c r="P3814" s="9">
        <f t="shared" si="422"/>
        <v>199.18181818181819</v>
      </c>
      <c r="Q3814" s="8" t="str">
        <f t="shared" si="425"/>
        <v>theater</v>
      </c>
      <c r="R3814" s="8" t="str">
        <f t="shared" si="426"/>
        <v>plays</v>
      </c>
      <c r="S3814" s="14">
        <f t="shared" si="423"/>
        <v>42109.751250000001</v>
      </c>
      <c r="T3814" s="14">
        <f t="shared" si="424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21"/>
        <v>1.0095190476190474</v>
      </c>
      <c r="P3815" s="9">
        <f t="shared" si="422"/>
        <v>78.518148148148143</v>
      </c>
      <c r="Q3815" s="8" t="str">
        <f t="shared" si="425"/>
        <v>theater</v>
      </c>
      <c r="R3815" s="8" t="str">
        <f t="shared" si="426"/>
        <v>plays</v>
      </c>
      <c r="S3815" s="14">
        <f t="shared" si="423"/>
        <v>42497.275706018518</v>
      </c>
      <c r="T3815" s="14">
        <f t="shared" si="424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21"/>
        <v>1.4013333333333333</v>
      </c>
      <c r="P3816" s="9">
        <f t="shared" si="422"/>
        <v>61.823529411764703</v>
      </c>
      <c r="Q3816" s="8" t="str">
        <f t="shared" si="425"/>
        <v>theater</v>
      </c>
      <c r="R3816" s="8" t="str">
        <f t="shared" si="426"/>
        <v>plays</v>
      </c>
      <c r="S3816" s="14">
        <f t="shared" si="423"/>
        <v>42058.904074074075</v>
      </c>
      <c r="T3816" s="14">
        <f t="shared" si="424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21"/>
        <v>1.0000100000000001</v>
      </c>
      <c r="P3817" s="9">
        <f t="shared" si="422"/>
        <v>50.000500000000002</v>
      </c>
      <c r="Q3817" s="8" t="str">
        <f t="shared" si="425"/>
        <v>theater</v>
      </c>
      <c r="R3817" s="8" t="str">
        <f t="shared" si="426"/>
        <v>plays</v>
      </c>
      <c r="S3817" s="14">
        <f t="shared" si="423"/>
        <v>42207.259918981479</v>
      </c>
      <c r="T3817" s="14">
        <f t="shared" si="424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21"/>
        <v>1.19238</v>
      </c>
      <c r="P3818" s="9">
        <f t="shared" si="422"/>
        <v>48.339729729729726</v>
      </c>
      <c r="Q3818" s="8" t="str">
        <f t="shared" si="425"/>
        <v>theater</v>
      </c>
      <c r="R3818" s="8" t="str">
        <f t="shared" si="426"/>
        <v>plays</v>
      </c>
      <c r="S3818" s="14">
        <f t="shared" si="423"/>
        <v>41807.690081018518</v>
      </c>
      <c r="T3818" s="14">
        <f t="shared" si="424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21"/>
        <v>1.0725</v>
      </c>
      <c r="P3819" s="9">
        <f t="shared" si="422"/>
        <v>107.25</v>
      </c>
      <c r="Q3819" s="8" t="str">
        <f t="shared" si="425"/>
        <v>theater</v>
      </c>
      <c r="R3819" s="8" t="str">
        <f t="shared" si="426"/>
        <v>plays</v>
      </c>
      <c r="S3819" s="14">
        <f t="shared" si="423"/>
        <v>42284.69694444444</v>
      </c>
      <c r="T3819" s="14">
        <f t="shared" si="424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21"/>
        <v>2.2799999999999998</v>
      </c>
      <c r="P3820" s="9">
        <f t="shared" si="422"/>
        <v>57</v>
      </c>
      <c r="Q3820" s="8" t="str">
        <f t="shared" si="425"/>
        <v>theater</v>
      </c>
      <c r="R3820" s="8" t="str">
        <f t="shared" si="426"/>
        <v>plays</v>
      </c>
      <c r="S3820" s="14">
        <f t="shared" si="423"/>
        <v>42045.84238425926</v>
      </c>
      <c r="T3820" s="14">
        <f t="shared" si="424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21"/>
        <v>1.0640000000000001</v>
      </c>
      <c r="P3821" s="9">
        <f t="shared" si="422"/>
        <v>40.92307692307692</v>
      </c>
      <c r="Q3821" s="8" t="str">
        <f t="shared" si="425"/>
        <v>theater</v>
      </c>
      <c r="R3821" s="8" t="str">
        <f t="shared" si="426"/>
        <v>plays</v>
      </c>
      <c r="S3821" s="14">
        <f t="shared" si="423"/>
        <v>42184.209537037037</v>
      </c>
      <c r="T3821" s="14">
        <f t="shared" si="424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21"/>
        <v>1.4333333333333333</v>
      </c>
      <c r="P3822" s="9">
        <f t="shared" si="422"/>
        <v>21.5</v>
      </c>
      <c r="Q3822" s="8" t="str">
        <f t="shared" si="425"/>
        <v>theater</v>
      </c>
      <c r="R3822" s="8" t="str">
        <f t="shared" si="426"/>
        <v>plays</v>
      </c>
      <c r="S3822" s="14">
        <f t="shared" si="423"/>
        <v>42160.651817129634</v>
      </c>
      <c r="T3822" s="14">
        <f t="shared" si="424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21"/>
        <v>1.0454285714285714</v>
      </c>
      <c r="P3823" s="9">
        <f t="shared" si="422"/>
        <v>79.543478260869563</v>
      </c>
      <c r="Q3823" s="8" t="str">
        <f t="shared" si="425"/>
        <v>theater</v>
      </c>
      <c r="R3823" s="8" t="str">
        <f t="shared" si="426"/>
        <v>plays</v>
      </c>
      <c r="S3823" s="14">
        <f t="shared" si="423"/>
        <v>42341.180636574078</v>
      </c>
      <c r="T3823" s="14">
        <f t="shared" si="424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21"/>
        <v>1.1002000000000001</v>
      </c>
      <c r="P3824" s="9">
        <f t="shared" si="422"/>
        <v>72.381578947368425</v>
      </c>
      <c r="Q3824" s="8" t="str">
        <f t="shared" si="425"/>
        <v>theater</v>
      </c>
      <c r="R3824" s="8" t="str">
        <f t="shared" si="426"/>
        <v>plays</v>
      </c>
      <c r="S3824" s="14">
        <f t="shared" si="423"/>
        <v>42329.838159722218</v>
      </c>
      <c r="T3824" s="14">
        <f t="shared" si="424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21"/>
        <v>1.06</v>
      </c>
      <c r="P3825" s="9">
        <f t="shared" si="422"/>
        <v>64.634146341463421</v>
      </c>
      <c r="Q3825" s="8" t="str">
        <f t="shared" si="425"/>
        <v>theater</v>
      </c>
      <c r="R3825" s="8" t="str">
        <f t="shared" si="426"/>
        <v>plays</v>
      </c>
      <c r="S3825" s="14">
        <f t="shared" si="423"/>
        <v>42170.910231481481</v>
      </c>
      <c r="T3825" s="14">
        <f t="shared" si="424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21"/>
        <v>1.08</v>
      </c>
      <c r="P3826" s="9">
        <f t="shared" si="422"/>
        <v>38.571428571428569</v>
      </c>
      <c r="Q3826" s="8" t="str">
        <f t="shared" si="425"/>
        <v>theater</v>
      </c>
      <c r="R3826" s="8" t="str">
        <f t="shared" si="426"/>
        <v>plays</v>
      </c>
      <c r="S3826" s="14">
        <f t="shared" si="423"/>
        <v>42571.626192129625</v>
      </c>
      <c r="T3826" s="14">
        <f t="shared" si="424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21"/>
        <v>1.0542</v>
      </c>
      <c r="P3827" s="9">
        <f t="shared" si="422"/>
        <v>107.57142857142857</v>
      </c>
      <c r="Q3827" s="8" t="str">
        <f t="shared" si="425"/>
        <v>theater</v>
      </c>
      <c r="R3827" s="8" t="str">
        <f t="shared" si="426"/>
        <v>plays</v>
      </c>
      <c r="S3827" s="14">
        <f t="shared" si="423"/>
        <v>42151.069606481484</v>
      </c>
      <c r="T3827" s="14">
        <f t="shared" si="424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21"/>
        <v>1.1916666666666667</v>
      </c>
      <c r="P3828" s="9">
        <f t="shared" si="422"/>
        <v>27.5</v>
      </c>
      <c r="Q3828" s="8" t="str">
        <f t="shared" si="425"/>
        <v>theater</v>
      </c>
      <c r="R3828" s="8" t="str">
        <f t="shared" si="426"/>
        <v>plays</v>
      </c>
      <c r="S3828" s="14">
        <f t="shared" si="423"/>
        <v>42101.423541666663</v>
      </c>
      <c r="T3828" s="14">
        <f t="shared" si="424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21"/>
        <v>1.5266666666666666</v>
      </c>
      <c r="P3829" s="9">
        <f t="shared" si="422"/>
        <v>70.461538461538467</v>
      </c>
      <c r="Q3829" s="8" t="str">
        <f t="shared" si="425"/>
        <v>theater</v>
      </c>
      <c r="R3829" s="8" t="str">
        <f t="shared" si="426"/>
        <v>plays</v>
      </c>
      <c r="S3829" s="14">
        <f t="shared" si="423"/>
        <v>42034.928252314814</v>
      </c>
      <c r="T3829" s="14">
        <f t="shared" si="424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21"/>
        <v>1</v>
      </c>
      <c r="P3830" s="9">
        <f t="shared" si="422"/>
        <v>178.57142857142858</v>
      </c>
      <c r="Q3830" s="8" t="str">
        <f t="shared" si="425"/>
        <v>theater</v>
      </c>
      <c r="R3830" s="8" t="str">
        <f t="shared" si="426"/>
        <v>plays</v>
      </c>
      <c r="S3830" s="14">
        <f t="shared" si="423"/>
        <v>41944.527627314819</v>
      </c>
      <c r="T3830" s="14">
        <f t="shared" si="424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21"/>
        <v>1.002</v>
      </c>
      <c r="P3831" s="9">
        <f t="shared" si="422"/>
        <v>62.625</v>
      </c>
      <c r="Q3831" s="8" t="str">
        <f t="shared" si="425"/>
        <v>theater</v>
      </c>
      <c r="R3831" s="8" t="str">
        <f t="shared" si="426"/>
        <v>plays</v>
      </c>
      <c r="S3831" s="14">
        <f t="shared" si="423"/>
        <v>42593.865405092598</v>
      </c>
      <c r="T3831" s="14">
        <f t="shared" si="424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21"/>
        <v>2.25</v>
      </c>
      <c r="P3832" s="9">
        <f t="shared" si="422"/>
        <v>75</v>
      </c>
      <c r="Q3832" s="8" t="str">
        <f t="shared" si="425"/>
        <v>theater</v>
      </c>
      <c r="R3832" s="8" t="str">
        <f t="shared" si="426"/>
        <v>plays</v>
      </c>
      <c r="S3832" s="14">
        <f t="shared" si="423"/>
        <v>42503.740868055553</v>
      </c>
      <c r="T3832" s="14">
        <f t="shared" si="424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21"/>
        <v>1.0602199999999999</v>
      </c>
      <c r="P3833" s="9">
        <f t="shared" si="422"/>
        <v>58.901111111111113</v>
      </c>
      <c r="Q3833" s="8" t="str">
        <f t="shared" si="425"/>
        <v>theater</v>
      </c>
      <c r="R3833" s="8" t="str">
        <f t="shared" si="426"/>
        <v>plays</v>
      </c>
      <c r="S3833" s="14">
        <f t="shared" si="423"/>
        <v>41927.848900462966</v>
      </c>
      <c r="T3833" s="14">
        <f t="shared" si="424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21"/>
        <v>1.0466666666666666</v>
      </c>
      <c r="P3834" s="9">
        <f t="shared" si="422"/>
        <v>139.55555555555554</v>
      </c>
      <c r="Q3834" s="8" t="str">
        <f t="shared" si="425"/>
        <v>theater</v>
      </c>
      <c r="R3834" s="8" t="str">
        <f t="shared" si="426"/>
        <v>plays</v>
      </c>
      <c r="S3834" s="14">
        <f t="shared" si="423"/>
        <v>42375.114988425921</v>
      </c>
      <c r="T3834" s="14">
        <f t="shared" si="424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21"/>
        <v>1.1666666666666667</v>
      </c>
      <c r="P3835" s="9">
        <f t="shared" si="422"/>
        <v>70</v>
      </c>
      <c r="Q3835" s="8" t="str">
        <f t="shared" si="425"/>
        <v>theater</v>
      </c>
      <c r="R3835" s="8" t="str">
        <f t="shared" si="426"/>
        <v>plays</v>
      </c>
      <c r="S3835" s="14">
        <f t="shared" si="423"/>
        <v>41963.872361111105</v>
      </c>
      <c r="T3835" s="14">
        <f t="shared" si="424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21"/>
        <v>1.0903333333333334</v>
      </c>
      <c r="P3836" s="9">
        <f t="shared" si="422"/>
        <v>57.385964912280699</v>
      </c>
      <c r="Q3836" s="8" t="str">
        <f t="shared" si="425"/>
        <v>theater</v>
      </c>
      <c r="R3836" s="8" t="str">
        <f t="shared" si="426"/>
        <v>plays</v>
      </c>
      <c r="S3836" s="14">
        <f t="shared" si="423"/>
        <v>42143.445219907408</v>
      </c>
      <c r="T3836" s="14">
        <f t="shared" si="424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21"/>
        <v>1.6</v>
      </c>
      <c r="P3837" s="9">
        <f t="shared" si="422"/>
        <v>40</v>
      </c>
      <c r="Q3837" s="8" t="str">
        <f t="shared" si="425"/>
        <v>theater</v>
      </c>
      <c r="R3837" s="8" t="str">
        <f t="shared" si="426"/>
        <v>plays</v>
      </c>
      <c r="S3837" s="14">
        <f t="shared" si="423"/>
        <v>42460.94222222222</v>
      </c>
      <c r="T3837" s="14">
        <f t="shared" si="424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21"/>
        <v>1.125</v>
      </c>
      <c r="P3838" s="9">
        <f t="shared" si="422"/>
        <v>64.285714285714292</v>
      </c>
      <c r="Q3838" s="8" t="str">
        <f t="shared" si="425"/>
        <v>theater</v>
      </c>
      <c r="R3838" s="8" t="str">
        <f t="shared" si="426"/>
        <v>plays</v>
      </c>
      <c r="S3838" s="14">
        <f t="shared" si="423"/>
        <v>42553.926527777774</v>
      </c>
      <c r="T3838" s="14">
        <f t="shared" si="424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21"/>
        <v>1.0209999999999999</v>
      </c>
      <c r="P3839" s="9">
        <f t="shared" si="422"/>
        <v>120.11764705882354</v>
      </c>
      <c r="Q3839" s="8" t="str">
        <f t="shared" si="425"/>
        <v>theater</v>
      </c>
      <c r="R3839" s="8" t="str">
        <f t="shared" si="426"/>
        <v>plays</v>
      </c>
      <c r="S3839" s="14">
        <f t="shared" si="423"/>
        <v>42152.765717592592</v>
      </c>
      <c r="T3839" s="14">
        <f t="shared" si="424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21"/>
        <v>1.00824</v>
      </c>
      <c r="P3840" s="9">
        <f t="shared" si="422"/>
        <v>1008.24</v>
      </c>
      <c r="Q3840" s="8" t="str">
        <f t="shared" si="425"/>
        <v>theater</v>
      </c>
      <c r="R3840" s="8" t="str">
        <f t="shared" si="426"/>
        <v>plays</v>
      </c>
      <c r="S3840" s="14">
        <f t="shared" si="423"/>
        <v>42116.710752314815</v>
      </c>
      <c r="T3840" s="14">
        <f t="shared" si="424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21"/>
        <v>1.0125</v>
      </c>
      <c r="P3841" s="9">
        <f t="shared" si="422"/>
        <v>63.28125</v>
      </c>
      <c r="Q3841" s="8" t="str">
        <f t="shared" si="425"/>
        <v>theater</v>
      </c>
      <c r="R3841" s="8" t="str">
        <f t="shared" si="426"/>
        <v>plays</v>
      </c>
      <c r="S3841" s="14">
        <f t="shared" si="423"/>
        <v>42155.142638888887</v>
      </c>
      <c r="T3841" s="14">
        <f t="shared" si="424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21"/>
        <v>65</v>
      </c>
      <c r="P3842" s="9">
        <f t="shared" si="422"/>
        <v>21.666666666666668</v>
      </c>
      <c r="Q3842" s="8" t="str">
        <f t="shared" si="425"/>
        <v>theater</v>
      </c>
      <c r="R3842" s="8" t="str">
        <f t="shared" si="426"/>
        <v>plays</v>
      </c>
      <c r="S3842" s="14">
        <f t="shared" si="423"/>
        <v>42432.701724537037</v>
      </c>
      <c r="T3842" s="14">
        <f t="shared" si="424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7">E3843/D3843</f>
        <v>8.72E-2</v>
      </c>
      <c r="P3843" s="9">
        <f t="shared" ref="P3843:P3906" si="428">IFERROR(E3843/L3843, 0)</f>
        <v>25.647058823529413</v>
      </c>
      <c r="Q3843" s="8" t="str">
        <f t="shared" si="425"/>
        <v>theater</v>
      </c>
      <c r="R3843" s="8" t="str">
        <f t="shared" si="426"/>
        <v>plays</v>
      </c>
      <c r="S3843" s="14">
        <f t="shared" ref="S3843:S3906" si="429">(((J3843/60)/60)/24)+DATE(1970,1,1)</f>
        <v>41780.785729166666</v>
      </c>
      <c r="T3843" s="14">
        <f t="shared" ref="T3843:T3906" si="430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7"/>
        <v>0.21940000000000001</v>
      </c>
      <c r="P3844" s="9">
        <f t="shared" si="428"/>
        <v>47.695652173913047</v>
      </c>
      <c r="Q3844" s="8" t="str">
        <f t="shared" si="425"/>
        <v>theater</v>
      </c>
      <c r="R3844" s="8" t="str">
        <f t="shared" si="426"/>
        <v>plays</v>
      </c>
      <c r="S3844" s="14">
        <f t="shared" si="429"/>
        <v>41740.493657407409</v>
      </c>
      <c r="T3844" s="14">
        <f t="shared" si="430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7"/>
        <v>0.21299999999999999</v>
      </c>
      <c r="P3845" s="9">
        <f t="shared" si="428"/>
        <v>56.05263157894737</v>
      </c>
      <c r="Q3845" s="8" t="str">
        <f t="shared" si="425"/>
        <v>theater</v>
      </c>
      <c r="R3845" s="8" t="str">
        <f t="shared" si="426"/>
        <v>plays</v>
      </c>
      <c r="S3845" s="14">
        <f t="shared" si="429"/>
        <v>41766.072500000002</v>
      </c>
      <c r="T3845" s="14">
        <f t="shared" si="430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7"/>
        <v>0.41489795918367345</v>
      </c>
      <c r="P3846" s="9">
        <f t="shared" si="428"/>
        <v>81.319999999999993</v>
      </c>
      <c r="Q3846" s="8" t="str">
        <f t="shared" si="425"/>
        <v>theater</v>
      </c>
      <c r="R3846" s="8" t="str">
        <f t="shared" si="426"/>
        <v>plays</v>
      </c>
      <c r="S3846" s="14">
        <f t="shared" si="429"/>
        <v>41766.617291666669</v>
      </c>
      <c r="T3846" s="14">
        <f t="shared" si="430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7"/>
        <v>2.1049999999999999E-2</v>
      </c>
      <c r="P3847" s="9">
        <f t="shared" si="428"/>
        <v>70.166666666666671</v>
      </c>
      <c r="Q3847" s="8" t="str">
        <f t="shared" si="425"/>
        <v>theater</v>
      </c>
      <c r="R3847" s="8" t="str">
        <f t="shared" si="426"/>
        <v>plays</v>
      </c>
      <c r="S3847" s="14">
        <f t="shared" si="429"/>
        <v>42248.627013888887</v>
      </c>
      <c r="T3847" s="14">
        <f t="shared" si="430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7"/>
        <v>2.7E-2</v>
      </c>
      <c r="P3848" s="9">
        <f t="shared" si="428"/>
        <v>23.625</v>
      </c>
      <c r="Q3848" s="8" t="str">
        <f t="shared" si="425"/>
        <v>theater</v>
      </c>
      <c r="R3848" s="8" t="str">
        <f t="shared" si="426"/>
        <v>plays</v>
      </c>
      <c r="S3848" s="14">
        <f t="shared" si="429"/>
        <v>41885.221550925926</v>
      </c>
      <c r="T3848" s="14">
        <f t="shared" si="430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7"/>
        <v>0.16161904761904761</v>
      </c>
      <c r="P3849" s="9">
        <f t="shared" si="428"/>
        <v>188.55555555555554</v>
      </c>
      <c r="Q3849" s="8" t="str">
        <f t="shared" si="425"/>
        <v>theater</v>
      </c>
      <c r="R3849" s="8" t="str">
        <f t="shared" si="426"/>
        <v>plays</v>
      </c>
      <c r="S3849" s="14">
        <f t="shared" si="429"/>
        <v>42159.224432870367</v>
      </c>
      <c r="T3849" s="14">
        <f t="shared" si="430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7"/>
        <v>0.16376923076923078</v>
      </c>
      <c r="P3850" s="9">
        <f t="shared" si="428"/>
        <v>49.511627906976742</v>
      </c>
      <c r="Q3850" s="8" t="str">
        <f t="shared" si="425"/>
        <v>theater</v>
      </c>
      <c r="R3850" s="8" t="str">
        <f t="shared" si="426"/>
        <v>plays</v>
      </c>
      <c r="S3850" s="14">
        <f t="shared" si="429"/>
        <v>42265.817002314812</v>
      </c>
      <c r="T3850" s="14">
        <f t="shared" si="430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7"/>
        <v>7.0433333333333334E-2</v>
      </c>
      <c r="P3851" s="9">
        <f t="shared" si="428"/>
        <v>75.464285714285708</v>
      </c>
      <c r="Q3851" s="8" t="str">
        <f t="shared" si="425"/>
        <v>theater</v>
      </c>
      <c r="R3851" s="8" t="str">
        <f t="shared" si="426"/>
        <v>plays</v>
      </c>
      <c r="S3851" s="14">
        <f t="shared" si="429"/>
        <v>42136.767175925925</v>
      </c>
      <c r="T3851" s="14">
        <f t="shared" si="430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7"/>
        <v>3.7999999999999999E-2</v>
      </c>
      <c r="P3852" s="9">
        <f t="shared" si="428"/>
        <v>9.5</v>
      </c>
      <c r="Q3852" s="8" t="str">
        <f t="shared" si="425"/>
        <v>theater</v>
      </c>
      <c r="R3852" s="8" t="str">
        <f t="shared" si="426"/>
        <v>plays</v>
      </c>
      <c r="S3852" s="14">
        <f t="shared" si="429"/>
        <v>41975.124340277776</v>
      </c>
      <c r="T3852" s="14">
        <f t="shared" si="430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7"/>
        <v>0.34079999999999999</v>
      </c>
      <c r="P3853" s="9">
        <f t="shared" si="428"/>
        <v>35.5</v>
      </c>
      <c r="Q3853" s="8" t="str">
        <f t="shared" si="425"/>
        <v>theater</v>
      </c>
      <c r="R3853" s="8" t="str">
        <f t="shared" si="426"/>
        <v>plays</v>
      </c>
      <c r="S3853" s="14">
        <f t="shared" si="429"/>
        <v>42172.439571759256</v>
      </c>
      <c r="T3853" s="14">
        <f t="shared" si="430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7"/>
        <v>2E-3</v>
      </c>
      <c r="P3854" s="9">
        <f t="shared" si="428"/>
        <v>10</v>
      </c>
      <c r="Q3854" s="8" t="str">
        <f t="shared" si="425"/>
        <v>theater</v>
      </c>
      <c r="R3854" s="8" t="str">
        <f t="shared" si="426"/>
        <v>plays</v>
      </c>
      <c r="S3854" s="14">
        <f t="shared" si="429"/>
        <v>42065.190694444449</v>
      </c>
      <c r="T3854" s="14">
        <f t="shared" si="430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7"/>
        <v>2.5999999999999998E-4</v>
      </c>
      <c r="P3855" s="9">
        <f t="shared" si="428"/>
        <v>13</v>
      </c>
      <c r="Q3855" s="8" t="str">
        <f t="shared" si="425"/>
        <v>theater</v>
      </c>
      <c r="R3855" s="8" t="str">
        <f t="shared" si="426"/>
        <v>plays</v>
      </c>
      <c r="S3855" s="14">
        <f t="shared" si="429"/>
        <v>41848.84002314815</v>
      </c>
      <c r="T3855" s="14">
        <f t="shared" si="430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7"/>
        <v>0.16254545454545455</v>
      </c>
      <c r="P3856" s="9">
        <f t="shared" si="428"/>
        <v>89.4</v>
      </c>
      <c r="Q3856" s="8" t="str">
        <f t="shared" si="425"/>
        <v>theater</v>
      </c>
      <c r="R3856" s="8" t="str">
        <f t="shared" si="426"/>
        <v>plays</v>
      </c>
      <c r="S3856" s="14">
        <f t="shared" si="429"/>
        <v>42103.884930555556</v>
      </c>
      <c r="T3856" s="14">
        <f t="shared" si="430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7"/>
        <v>2.5000000000000001E-2</v>
      </c>
      <c r="P3857" s="9">
        <f t="shared" si="428"/>
        <v>25</v>
      </c>
      <c r="Q3857" s="8" t="str">
        <f t="shared" si="425"/>
        <v>theater</v>
      </c>
      <c r="R3857" s="8" t="str">
        <f t="shared" si="426"/>
        <v>plays</v>
      </c>
      <c r="S3857" s="14">
        <f t="shared" si="429"/>
        <v>42059.970729166671</v>
      </c>
      <c r="T3857" s="14">
        <f t="shared" si="430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7"/>
        <v>2.0000000000000001E-4</v>
      </c>
      <c r="P3858" s="9">
        <f t="shared" si="428"/>
        <v>1</v>
      </c>
      <c r="Q3858" s="8" t="str">
        <f t="shared" si="425"/>
        <v>theater</v>
      </c>
      <c r="R3858" s="8" t="str">
        <f t="shared" si="426"/>
        <v>plays</v>
      </c>
      <c r="S3858" s="14">
        <f t="shared" si="429"/>
        <v>42041.743090277778</v>
      </c>
      <c r="T3858" s="14">
        <f t="shared" si="430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7"/>
        <v>5.1999999999999998E-2</v>
      </c>
      <c r="P3859" s="9">
        <f t="shared" si="428"/>
        <v>65</v>
      </c>
      <c r="Q3859" s="8" t="str">
        <f t="shared" si="425"/>
        <v>theater</v>
      </c>
      <c r="R3859" s="8" t="str">
        <f t="shared" si="426"/>
        <v>plays</v>
      </c>
      <c r="S3859" s="14">
        <f t="shared" si="429"/>
        <v>41829.73715277778</v>
      </c>
      <c r="T3859" s="14">
        <f t="shared" si="430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7"/>
        <v>0.02</v>
      </c>
      <c r="P3860" s="9">
        <f t="shared" si="428"/>
        <v>10</v>
      </c>
      <c r="Q3860" s="8" t="str">
        <f t="shared" si="425"/>
        <v>theater</v>
      </c>
      <c r="R3860" s="8" t="str">
        <f t="shared" si="426"/>
        <v>plays</v>
      </c>
      <c r="S3860" s="14">
        <f t="shared" si="429"/>
        <v>42128.431064814817</v>
      </c>
      <c r="T3860" s="14">
        <f t="shared" si="430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7"/>
        <v>4.0000000000000002E-4</v>
      </c>
      <c r="P3861" s="9">
        <f t="shared" si="428"/>
        <v>1</v>
      </c>
      <c r="Q3861" s="8" t="str">
        <f t="shared" si="425"/>
        <v>theater</v>
      </c>
      <c r="R3861" s="8" t="str">
        <f t="shared" si="426"/>
        <v>plays</v>
      </c>
      <c r="S3861" s="14">
        <f t="shared" si="429"/>
        <v>41789.893599537041</v>
      </c>
      <c r="T3861" s="14">
        <f t="shared" si="430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7"/>
        <v>0.17666666666666667</v>
      </c>
      <c r="P3862" s="9">
        <f t="shared" si="428"/>
        <v>81.538461538461533</v>
      </c>
      <c r="Q3862" s="8" t="str">
        <f t="shared" si="425"/>
        <v>theater</v>
      </c>
      <c r="R3862" s="8" t="str">
        <f t="shared" si="426"/>
        <v>plays</v>
      </c>
      <c r="S3862" s="14">
        <f t="shared" si="429"/>
        <v>41833.660995370366</v>
      </c>
      <c r="T3862" s="14">
        <f t="shared" si="430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7"/>
        <v>0.05</v>
      </c>
      <c r="P3863" s="9">
        <f t="shared" si="428"/>
        <v>100</v>
      </c>
      <c r="Q3863" s="8" t="str">
        <f t="shared" si="425"/>
        <v>theater</v>
      </c>
      <c r="R3863" s="8" t="str">
        <f t="shared" si="426"/>
        <v>plays</v>
      </c>
      <c r="S3863" s="14">
        <f t="shared" si="429"/>
        <v>41914.590011574073</v>
      </c>
      <c r="T3863" s="14">
        <f t="shared" si="430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7"/>
        <v>1.3333333333333334E-4</v>
      </c>
      <c r="P3864" s="9">
        <f t="shared" si="428"/>
        <v>1</v>
      </c>
      <c r="Q3864" s="8" t="str">
        <f t="shared" si="425"/>
        <v>theater</v>
      </c>
      <c r="R3864" s="8" t="str">
        <f t="shared" si="426"/>
        <v>plays</v>
      </c>
      <c r="S3864" s="14">
        <f t="shared" si="429"/>
        <v>42611.261064814811</v>
      </c>
      <c r="T3864" s="14">
        <f t="shared" si="430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7"/>
        <v>0</v>
      </c>
      <c r="P3865" s="9">
        <f t="shared" si="428"/>
        <v>0</v>
      </c>
      <c r="Q3865" s="8" t="str">
        <f t="shared" si="425"/>
        <v>theater</v>
      </c>
      <c r="R3865" s="8" t="str">
        <f t="shared" si="426"/>
        <v>plays</v>
      </c>
      <c r="S3865" s="14">
        <f t="shared" si="429"/>
        <v>42253.633159722223</v>
      </c>
      <c r="T3865" s="14">
        <f t="shared" si="430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7"/>
        <v>1.2E-2</v>
      </c>
      <c r="P3866" s="9">
        <f t="shared" si="428"/>
        <v>20</v>
      </c>
      <c r="Q3866" s="8" t="str">
        <f t="shared" si="425"/>
        <v>theater</v>
      </c>
      <c r="R3866" s="8" t="str">
        <f t="shared" si="426"/>
        <v>plays</v>
      </c>
      <c r="S3866" s="14">
        <f t="shared" si="429"/>
        <v>42295.891828703709</v>
      </c>
      <c r="T3866" s="14">
        <f t="shared" si="430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7"/>
        <v>0.26937422295897223</v>
      </c>
      <c r="P3867" s="9">
        <f t="shared" si="428"/>
        <v>46.428571428571431</v>
      </c>
      <c r="Q3867" s="8" t="str">
        <f t="shared" si="425"/>
        <v>theater</v>
      </c>
      <c r="R3867" s="8" t="str">
        <f t="shared" si="426"/>
        <v>plays</v>
      </c>
      <c r="S3867" s="14">
        <f t="shared" si="429"/>
        <v>41841.651597222226</v>
      </c>
      <c r="T3867" s="14">
        <f t="shared" si="430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7"/>
        <v>5.4999999999999997E-3</v>
      </c>
      <c r="P3868" s="9">
        <f t="shared" si="428"/>
        <v>5.5</v>
      </c>
      <c r="Q3868" s="8" t="str">
        <f t="shared" si="425"/>
        <v>theater</v>
      </c>
      <c r="R3868" s="8" t="str">
        <f t="shared" si="426"/>
        <v>plays</v>
      </c>
      <c r="S3868" s="14">
        <f t="shared" si="429"/>
        <v>42402.947002314817</v>
      </c>
      <c r="T3868" s="14">
        <f t="shared" si="430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7"/>
        <v>0.1255</v>
      </c>
      <c r="P3869" s="9">
        <f t="shared" si="428"/>
        <v>50.2</v>
      </c>
      <c r="Q3869" s="8" t="str">
        <f t="shared" si="425"/>
        <v>theater</v>
      </c>
      <c r="R3869" s="8" t="str">
        <f t="shared" si="426"/>
        <v>plays</v>
      </c>
      <c r="S3869" s="14">
        <f t="shared" si="429"/>
        <v>42509.814108796301</v>
      </c>
      <c r="T3869" s="14">
        <f t="shared" si="430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7"/>
        <v>2E-3</v>
      </c>
      <c r="P3870" s="9">
        <f t="shared" si="428"/>
        <v>10</v>
      </c>
      <c r="Q3870" s="8" t="str">
        <f t="shared" si="425"/>
        <v>theater</v>
      </c>
      <c r="R3870" s="8" t="str">
        <f>RIGHT(N3870,7)</f>
        <v>musical</v>
      </c>
      <c r="S3870" s="14">
        <f t="shared" si="429"/>
        <v>41865.659780092588</v>
      </c>
      <c r="T3870" s="14">
        <f t="shared" si="430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7"/>
        <v>3.44748684310884E-2</v>
      </c>
      <c r="P3871" s="9">
        <f t="shared" si="428"/>
        <v>30.133333333333333</v>
      </c>
      <c r="Q3871" s="8" t="str">
        <f t="shared" si="425"/>
        <v>theater</v>
      </c>
      <c r="R3871" s="8" t="str">
        <f t="shared" ref="R3871:R3889" si="431">RIGHT(N3871,7)</f>
        <v>musical</v>
      </c>
      <c r="S3871" s="14">
        <f t="shared" si="429"/>
        <v>42047.724444444444</v>
      </c>
      <c r="T3871" s="14">
        <f t="shared" si="430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7"/>
        <v>0.15</v>
      </c>
      <c r="P3872" s="9">
        <f t="shared" si="428"/>
        <v>150</v>
      </c>
      <c r="Q3872" s="8" t="str">
        <f t="shared" ref="Q3872:Q3935" si="432">LEFT(N3872,7)</f>
        <v>theater</v>
      </c>
      <c r="R3872" s="8" t="str">
        <f t="shared" si="431"/>
        <v>musical</v>
      </c>
      <c r="S3872" s="14">
        <f t="shared" si="429"/>
        <v>41793.17219907407</v>
      </c>
      <c r="T3872" s="14">
        <f t="shared" si="430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7"/>
        <v>2.6666666666666668E-2</v>
      </c>
      <c r="P3873" s="9">
        <f t="shared" si="428"/>
        <v>13.333333333333334</v>
      </c>
      <c r="Q3873" s="8" t="str">
        <f t="shared" si="432"/>
        <v>theater</v>
      </c>
      <c r="R3873" s="8" t="str">
        <f t="shared" si="431"/>
        <v>musical</v>
      </c>
      <c r="S3873" s="14">
        <f t="shared" si="429"/>
        <v>42763.780671296292</v>
      </c>
      <c r="T3873" s="14">
        <f t="shared" si="430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7"/>
        <v>0</v>
      </c>
      <c r="P3874" s="9">
        <f t="shared" si="428"/>
        <v>0</v>
      </c>
      <c r="Q3874" s="8" t="str">
        <f t="shared" si="432"/>
        <v>theater</v>
      </c>
      <c r="R3874" s="8" t="str">
        <f t="shared" si="431"/>
        <v>musical</v>
      </c>
      <c r="S3874" s="14">
        <f t="shared" si="429"/>
        <v>42180.145787037036</v>
      </c>
      <c r="T3874" s="14">
        <f t="shared" si="430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7"/>
        <v>0</v>
      </c>
      <c r="P3875" s="9">
        <f t="shared" si="428"/>
        <v>0</v>
      </c>
      <c r="Q3875" s="8" t="str">
        <f t="shared" si="432"/>
        <v>theater</v>
      </c>
      <c r="R3875" s="8" t="str">
        <f t="shared" si="431"/>
        <v>musical</v>
      </c>
      <c r="S3875" s="14">
        <f t="shared" si="429"/>
        <v>42255.696006944447</v>
      </c>
      <c r="T3875" s="14">
        <f t="shared" si="430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7"/>
        <v>0</v>
      </c>
      <c r="P3876" s="9">
        <f t="shared" si="428"/>
        <v>0</v>
      </c>
      <c r="Q3876" s="8" t="str">
        <f t="shared" si="432"/>
        <v>theater</v>
      </c>
      <c r="R3876" s="8" t="str">
        <f t="shared" si="431"/>
        <v>musical</v>
      </c>
      <c r="S3876" s="14">
        <f t="shared" si="429"/>
        <v>42007.016458333332</v>
      </c>
      <c r="T3876" s="14">
        <f t="shared" si="430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7"/>
        <v>0</v>
      </c>
      <c r="P3877" s="9">
        <f t="shared" si="428"/>
        <v>0</v>
      </c>
      <c r="Q3877" s="8" t="str">
        <f t="shared" si="432"/>
        <v>theater</v>
      </c>
      <c r="R3877" s="8" t="str">
        <f t="shared" si="431"/>
        <v>musical</v>
      </c>
      <c r="S3877" s="14">
        <f t="shared" si="429"/>
        <v>42615.346817129626</v>
      </c>
      <c r="T3877" s="14">
        <f t="shared" si="43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7"/>
        <v>0.52794871794871789</v>
      </c>
      <c r="P3878" s="9">
        <f t="shared" si="428"/>
        <v>44.760869565217391</v>
      </c>
      <c r="Q3878" s="8" t="str">
        <f t="shared" si="432"/>
        <v>theater</v>
      </c>
      <c r="R3878" s="8" t="str">
        <f t="shared" si="431"/>
        <v>musical</v>
      </c>
      <c r="S3878" s="14">
        <f t="shared" si="429"/>
        <v>42372.624166666668</v>
      </c>
      <c r="T3878" s="14">
        <f t="shared" si="430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7"/>
        <v>4.9639999999999997E-2</v>
      </c>
      <c r="P3879" s="9">
        <f t="shared" si="428"/>
        <v>88.642857142857139</v>
      </c>
      <c r="Q3879" s="8" t="str">
        <f t="shared" si="432"/>
        <v>theater</v>
      </c>
      <c r="R3879" s="8" t="str">
        <f t="shared" si="431"/>
        <v>musical</v>
      </c>
      <c r="S3879" s="14">
        <f t="shared" si="429"/>
        <v>42682.67768518519</v>
      </c>
      <c r="T3879" s="14">
        <f t="shared" si="430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7"/>
        <v>5.5555555555555556E-4</v>
      </c>
      <c r="P3880" s="9">
        <f t="shared" si="428"/>
        <v>10</v>
      </c>
      <c r="Q3880" s="8" t="str">
        <f t="shared" si="432"/>
        <v>theater</v>
      </c>
      <c r="R3880" s="8" t="str">
        <f t="shared" si="431"/>
        <v>musical</v>
      </c>
      <c r="S3880" s="14">
        <f t="shared" si="429"/>
        <v>42154.818819444445</v>
      </c>
      <c r="T3880" s="14">
        <f t="shared" si="43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7"/>
        <v>0</v>
      </c>
      <c r="P3881" s="9">
        <f t="shared" si="428"/>
        <v>0</v>
      </c>
      <c r="Q3881" s="8" t="str">
        <f t="shared" si="432"/>
        <v>theater</v>
      </c>
      <c r="R3881" s="8" t="str">
        <f t="shared" si="431"/>
        <v>musical</v>
      </c>
      <c r="S3881" s="14">
        <f t="shared" si="429"/>
        <v>41999.861064814817</v>
      </c>
      <c r="T3881" s="14">
        <f t="shared" si="43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7"/>
        <v>0.13066666666666665</v>
      </c>
      <c r="P3882" s="9">
        <f t="shared" si="428"/>
        <v>57.647058823529413</v>
      </c>
      <c r="Q3882" s="8" t="str">
        <f t="shared" si="432"/>
        <v>theater</v>
      </c>
      <c r="R3882" s="8" t="str">
        <f t="shared" si="431"/>
        <v>musical</v>
      </c>
      <c r="S3882" s="14">
        <f t="shared" si="429"/>
        <v>41815.815046296295</v>
      </c>
      <c r="T3882" s="14">
        <f t="shared" si="430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7"/>
        <v>0.05</v>
      </c>
      <c r="P3883" s="9">
        <f t="shared" si="428"/>
        <v>25</v>
      </c>
      <c r="Q3883" s="8" t="str">
        <f t="shared" si="432"/>
        <v>theater</v>
      </c>
      <c r="R3883" s="8" t="str">
        <f t="shared" si="431"/>
        <v>musical</v>
      </c>
      <c r="S3883" s="14">
        <f t="shared" si="429"/>
        <v>42756.018506944441</v>
      </c>
      <c r="T3883" s="14">
        <f t="shared" si="430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7"/>
        <v>0</v>
      </c>
      <c r="P3884" s="9">
        <f t="shared" si="428"/>
        <v>0</v>
      </c>
      <c r="Q3884" s="8" t="str">
        <f t="shared" si="432"/>
        <v>theater</v>
      </c>
      <c r="R3884" s="8" t="str">
        <f t="shared" si="431"/>
        <v>musical</v>
      </c>
      <c r="S3884" s="14">
        <f t="shared" si="429"/>
        <v>42373.983449074076</v>
      </c>
      <c r="T3884" s="14">
        <f t="shared" si="43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7"/>
        <v>0</v>
      </c>
      <c r="P3885" s="9">
        <f t="shared" si="428"/>
        <v>0</v>
      </c>
      <c r="Q3885" s="8" t="str">
        <f t="shared" si="432"/>
        <v>theater</v>
      </c>
      <c r="R3885" s="8" t="str">
        <f t="shared" si="431"/>
        <v>musical</v>
      </c>
      <c r="S3885" s="14">
        <f t="shared" si="429"/>
        <v>41854.602650462963</v>
      </c>
      <c r="T3885" s="14">
        <f t="shared" si="430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7"/>
        <v>0</v>
      </c>
      <c r="P3886" s="9">
        <f t="shared" si="428"/>
        <v>0</v>
      </c>
      <c r="Q3886" s="8" t="str">
        <f t="shared" si="432"/>
        <v>theater</v>
      </c>
      <c r="R3886" s="8" t="str">
        <f t="shared" si="431"/>
        <v>musical</v>
      </c>
      <c r="S3886" s="14">
        <f t="shared" si="429"/>
        <v>42065.791574074072</v>
      </c>
      <c r="T3886" s="14">
        <f t="shared" si="430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7"/>
        <v>0</v>
      </c>
      <c r="P3887" s="9">
        <f t="shared" si="428"/>
        <v>0</v>
      </c>
      <c r="Q3887" s="8" t="str">
        <f t="shared" si="432"/>
        <v>theater</v>
      </c>
      <c r="R3887" s="8" t="str">
        <f t="shared" si="431"/>
        <v>musical</v>
      </c>
      <c r="S3887" s="14">
        <f t="shared" si="429"/>
        <v>42469.951284722221</v>
      </c>
      <c r="T3887" s="14">
        <f t="shared" si="430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7"/>
        <v>0</v>
      </c>
      <c r="P3888" s="9">
        <f t="shared" si="428"/>
        <v>0</v>
      </c>
      <c r="Q3888" s="8" t="str">
        <f t="shared" si="432"/>
        <v>theater</v>
      </c>
      <c r="R3888" s="8" t="str">
        <f t="shared" si="431"/>
        <v>musical</v>
      </c>
      <c r="S3888" s="14">
        <f t="shared" si="429"/>
        <v>41954.228032407409</v>
      </c>
      <c r="T3888" s="14">
        <f t="shared" si="43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7"/>
        <v>1.7500000000000002E-2</v>
      </c>
      <c r="P3889" s="9">
        <f t="shared" si="428"/>
        <v>17.5</v>
      </c>
      <c r="Q3889" s="8" t="str">
        <f t="shared" si="432"/>
        <v>theater</v>
      </c>
      <c r="R3889" s="8" t="str">
        <f t="shared" si="431"/>
        <v>musical</v>
      </c>
      <c r="S3889" s="14">
        <f t="shared" si="429"/>
        <v>42079.857974537037</v>
      </c>
      <c r="T3889" s="14">
        <f t="shared" si="430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7"/>
        <v>0.27100000000000002</v>
      </c>
      <c r="P3890" s="9">
        <f t="shared" si="428"/>
        <v>38.714285714285715</v>
      </c>
      <c r="Q3890" s="8" t="str">
        <f t="shared" si="432"/>
        <v>theater</v>
      </c>
      <c r="R3890" s="8" t="str">
        <f>RIGHT(N3890,5)</f>
        <v>plays</v>
      </c>
      <c r="S3890" s="14">
        <f t="shared" si="429"/>
        <v>42762.545810185184</v>
      </c>
      <c r="T3890" s="14">
        <f t="shared" si="430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7"/>
        <v>1.4749999999999999E-2</v>
      </c>
      <c r="P3891" s="9">
        <f t="shared" si="428"/>
        <v>13.111111111111111</v>
      </c>
      <c r="Q3891" s="8" t="str">
        <f t="shared" si="432"/>
        <v>theater</v>
      </c>
      <c r="R3891" s="8" t="str">
        <f t="shared" ref="R3891:R3954" si="433">RIGHT(N3891,5)</f>
        <v>plays</v>
      </c>
      <c r="S3891" s="14">
        <f t="shared" si="429"/>
        <v>41977.004976851851</v>
      </c>
      <c r="T3891" s="14">
        <f t="shared" si="430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7"/>
        <v>0.16826666666666668</v>
      </c>
      <c r="P3892" s="9">
        <f t="shared" si="428"/>
        <v>315.5</v>
      </c>
      <c r="Q3892" s="8" t="str">
        <f t="shared" si="432"/>
        <v>theater</v>
      </c>
      <c r="R3892" s="8" t="str">
        <f t="shared" si="433"/>
        <v>plays</v>
      </c>
      <c r="S3892" s="14">
        <f t="shared" si="429"/>
        <v>42171.758611111116</v>
      </c>
      <c r="T3892" s="14">
        <f t="shared" si="430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7"/>
        <v>0.32500000000000001</v>
      </c>
      <c r="P3893" s="9">
        <f t="shared" si="428"/>
        <v>37.142857142857146</v>
      </c>
      <c r="Q3893" s="8" t="str">
        <f t="shared" si="432"/>
        <v>theater</v>
      </c>
      <c r="R3893" s="8" t="str">
        <f t="shared" si="433"/>
        <v>plays</v>
      </c>
      <c r="S3893" s="14">
        <f t="shared" si="429"/>
        <v>42056.1324537037</v>
      </c>
      <c r="T3893" s="14">
        <f t="shared" si="430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7"/>
        <v>0</v>
      </c>
      <c r="P3894" s="9">
        <f t="shared" si="428"/>
        <v>0</v>
      </c>
      <c r="Q3894" s="8" t="str">
        <f t="shared" si="432"/>
        <v>theater</v>
      </c>
      <c r="R3894" s="8" t="str">
        <f t="shared" si="433"/>
        <v>plays</v>
      </c>
      <c r="S3894" s="14">
        <f t="shared" si="429"/>
        <v>41867.652280092596</v>
      </c>
      <c r="T3894" s="14">
        <f t="shared" si="430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7"/>
        <v>0.2155</v>
      </c>
      <c r="P3895" s="9">
        <f t="shared" si="428"/>
        <v>128.27380952380952</v>
      </c>
      <c r="Q3895" s="8" t="str">
        <f t="shared" si="432"/>
        <v>theater</v>
      </c>
      <c r="R3895" s="8" t="str">
        <f t="shared" si="433"/>
        <v>plays</v>
      </c>
      <c r="S3895" s="14">
        <f t="shared" si="429"/>
        <v>41779.657870370371</v>
      </c>
      <c r="T3895" s="14">
        <f t="shared" si="430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7"/>
        <v>3.4666666666666665E-2</v>
      </c>
      <c r="P3896" s="9">
        <f t="shared" si="428"/>
        <v>47.272727272727273</v>
      </c>
      <c r="Q3896" s="8" t="str">
        <f t="shared" si="432"/>
        <v>theater</v>
      </c>
      <c r="R3896" s="8" t="str">
        <f t="shared" si="433"/>
        <v>plays</v>
      </c>
      <c r="S3896" s="14">
        <f t="shared" si="429"/>
        <v>42679.958472222221</v>
      </c>
      <c r="T3896" s="14">
        <f t="shared" si="430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7"/>
        <v>0.05</v>
      </c>
      <c r="P3897" s="9">
        <f t="shared" si="428"/>
        <v>50</v>
      </c>
      <c r="Q3897" s="8" t="str">
        <f t="shared" si="432"/>
        <v>theater</v>
      </c>
      <c r="R3897" s="8" t="str">
        <f t="shared" si="433"/>
        <v>plays</v>
      </c>
      <c r="S3897" s="14">
        <f t="shared" si="429"/>
        <v>42032.250208333338</v>
      </c>
      <c r="T3897" s="14">
        <f t="shared" si="430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7"/>
        <v>0.10625</v>
      </c>
      <c r="P3898" s="9">
        <f t="shared" si="428"/>
        <v>42.5</v>
      </c>
      <c r="Q3898" s="8" t="str">
        <f t="shared" si="432"/>
        <v>theater</v>
      </c>
      <c r="R3898" s="8" t="str">
        <f t="shared" si="433"/>
        <v>plays</v>
      </c>
      <c r="S3898" s="14">
        <f t="shared" si="429"/>
        <v>41793.191875000004</v>
      </c>
      <c r="T3898" s="14">
        <f t="shared" si="430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7"/>
        <v>0.17599999999999999</v>
      </c>
      <c r="P3899" s="9">
        <f t="shared" si="428"/>
        <v>44</v>
      </c>
      <c r="Q3899" s="8" t="str">
        <f t="shared" si="432"/>
        <v>theater</v>
      </c>
      <c r="R3899" s="8" t="str">
        <f t="shared" si="433"/>
        <v>plays</v>
      </c>
      <c r="S3899" s="14">
        <f t="shared" si="429"/>
        <v>41982.87364583333</v>
      </c>
      <c r="T3899" s="14">
        <f t="shared" si="430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7"/>
        <v>0.3256</v>
      </c>
      <c r="P3900" s="9">
        <f t="shared" si="428"/>
        <v>50.875</v>
      </c>
      <c r="Q3900" s="8" t="str">
        <f t="shared" si="432"/>
        <v>theater</v>
      </c>
      <c r="R3900" s="8" t="str">
        <f t="shared" si="433"/>
        <v>plays</v>
      </c>
      <c r="S3900" s="14">
        <f t="shared" si="429"/>
        <v>42193.482291666667</v>
      </c>
      <c r="T3900" s="14">
        <f t="shared" si="430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7"/>
        <v>1.2500000000000001E-2</v>
      </c>
      <c r="P3901" s="9">
        <f t="shared" si="428"/>
        <v>62.5</v>
      </c>
      <c r="Q3901" s="8" t="str">
        <f t="shared" si="432"/>
        <v>theater</v>
      </c>
      <c r="R3901" s="8" t="str">
        <f t="shared" si="433"/>
        <v>plays</v>
      </c>
      <c r="S3901" s="14">
        <f t="shared" si="429"/>
        <v>41843.775011574071</v>
      </c>
      <c r="T3901" s="14">
        <f t="shared" si="430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7"/>
        <v>5.3999999999999999E-2</v>
      </c>
      <c r="P3902" s="9">
        <f t="shared" si="428"/>
        <v>27</v>
      </c>
      <c r="Q3902" s="8" t="str">
        <f t="shared" si="432"/>
        <v>theater</v>
      </c>
      <c r="R3902" s="8" t="str">
        <f t="shared" si="433"/>
        <v>plays</v>
      </c>
      <c r="S3902" s="14">
        <f t="shared" si="429"/>
        <v>42136.092488425929</v>
      </c>
      <c r="T3902" s="14">
        <f t="shared" si="430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7"/>
        <v>8.3333333333333332E-3</v>
      </c>
      <c r="P3903" s="9">
        <f t="shared" si="428"/>
        <v>25</v>
      </c>
      <c r="Q3903" s="8" t="str">
        <f t="shared" si="432"/>
        <v>theater</v>
      </c>
      <c r="R3903" s="8" t="str">
        <f t="shared" si="433"/>
        <v>plays</v>
      </c>
      <c r="S3903" s="14">
        <f t="shared" si="429"/>
        <v>42317.826377314821</v>
      </c>
      <c r="T3903" s="14">
        <f t="shared" si="430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7"/>
        <v>0.48833333333333334</v>
      </c>
      <c r="P3904" s="9">
        <f t="shared" si="428"/>
        <v>47.258064516129032</v>
      </c>
      <c r="Q3904" s="8" t="str">
        <f t="shared" si="432"/>
        <v>theater</v>
      </c>
      <c r="R3904" s="8" t="str">
        <f t="shared" si="433"/>
        <v>plays</v>
      </c>
      <c r="S3904" s="14">
        <f t="shared" si="429"/>
        <v>42663.468078703707</v>
      </c>
      <c r="T3904" s="14">
        <f t="shared" si="430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7"/>
        <v>0</v>
      </c>
      <c r="P3905" s="9">
        <f t="shared" si="428"/>
        <v>0</v>
      </c>
      <c r="Q3905" s="8" t="str">
        <f t="shared" si="432"/>
        <v>theater</v>
      </c>
      <c r="R3905" s="8" t="str">
        <f t="shared" si="433"/>
        <v>plays</v>
      </c>
      <c r="S3905" s="14">
        <f t="shared" si="429"/>
        <v>42186.01116898148</v>
      </c>
      <c r="T3905" s="14">
        <f t="shared" si="430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7"/>
        <v>2.9999999999999997E-4</v>
      </c>
      <c r="P3906" s="9">
        <f t="shared" si="428"/>
        <v>1.5</v>
      </c>
      <c r="Q3906" s="8" t="str">
        <f t="shared" si="432"/>
        <v>theater</v>
      </c>
      <c r="R3906" s="8" t="str">
        <f t="shared" si="433"/>
        <v>plays</v>
      </c>
      <c r="S3906" s="14">
        <f t="shared" si="429"/>
        <v>42095.229166666672</v>
      </c>
      <c r="T3906" s="14">
        <f t="shared" si="430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34">E3907/D3907</f>
        <v>0.11533333333333333</v>
      </c>
      <c r="P3907" s="9">
        <f t="shared" ref="P3907:P3970" si="435">IFERROR(E3907/L3907, 0)</f>
        <v>24.714285714285715</v>
      </c>
      <c r="Q3907" s="8" t="str">
        <f t="shared" si="432"/>
        <v>theater</v>
      </c>
      <c r="R3907" s="8" t="str">
        <f t="shared" si="433"/>
        <v>plays</v>
      </c>
      <c r="S3907" s="14">
        <f t="shared" ref="S3907:S3970" si="436">(((J3907/60)/60)/24)+DATE(1970,1,1)</f>
        <v>42124.623877314814</v>
      </c>
      <c r="T3907" s="14">
        <f t="shared" ref="T3907:T3970" si="43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34"/>
        <v>0.67333333333333334</v>
      </c>
      <c r="P3908" s="9">
        <f t="shared" si="435"/>
        <v>63.125</v>
      </c>
      <c r="Q3908" s="8" t="str">
        <f t="shared" si="432"/>
        <v>theater</v>
      </c>
      <c r="R3908" s="8" t="str">
        <f t="shared" si="433"/>
        <v>plays</v>
      </c>
      <c r="S3908" s="14">
        <f t="shared" si="436"/>
        <v>42143.917743055557</v>
      </c>
      <c r="T3908" s="14">
        <f t="shared" si="43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34"/>
        <v>0.153</v>
      </c>
      <c r="P3909" s="9">
        <f t="shared" si="435"/>
        <v>38.25</v>
      </c>
      <c r="Q3909" s="8" t="str">
        <f t="shared" si="432"/>
        <v>theater</v>
      </c>
      <c r="R3909" s="8" t="str">
        <f t="shared" si="433"/>
        <v>plays</v>
      </c>
      <c r="S3909" s="14">
        <f t="shared" si="436"/>
        <v>41906.819513888891</v>
      </c>
      <c r="T3909" s="14">
        <f t="shared" si="43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34"/>
        <v>8.666666666666667E-2</v>
      </c>
      <c r="P3910" s="9">
        <f t="shared" si="435"/>
        <v>16.25</v>
      </c>
      <c r="Q3910" s="8" t="str">
        <f t="shared" si="432"/>
        <v>theater</v>
      </c>
      <c r="R3910" s="8" t="str">
        <f t="shared" si="433"/>
        <v>plays</v>
      </c>
      <c r="S3910" s="14">
        <f t="shared" si="436"/>
        <v>41834.135370370372</v>
      </c>
      <c r="T3910" s="14">
        <f t="shared" si="43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34"/>
        <v>2.2499999999999998E-3</v>
      </c>
      <c r="P3911" s="9">
        <f t="shared" si="435"/>
        <v>33.75</v>
      </c>
      <c r="Q3911" s="8" t="str">
        <f t="shared" si="432"/>
        <v>theater</v>
      </c>
      <c r="R3911" s="8" t="str">
        <f t="shared" si="433"/>
        <v>plays</v>
      </c>
      <c r="S3911" s="14">
        <f t="shared" si="436"/>
        <v>41863.359282407408</v>
      </c>
      <c r="T3911" s="14">
        <f t="shared" si="43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34"/>
        <v>3.0833333333333334E-2</v>
      </c>
      <c r="P3912" s="9">
        <f t="shared" si="435"/>
        <v>61.666666666666664</v>
      </c>
      <c r="Q3912" s="8" t="str">
        <f t="shared" si="432"/>
        <v>theater</v>
      </c>
      <c r="R3912" s="8" t="str">
        <f t="shared" si="433"/>
        <v>plays</v>
      </c>
      <c r="S3912" s="14">
        <f t="shared" si="436"/>
        <v>42224.756909722222</v>
      </c>
      <c r="T3912" s="14">
        <f t="shared" si="43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34"/>
        <v>0.37412499999999999</v>
      </c>
      <c r="P3913" s="9">
        <f t="shared" si="435"/>
        <v>83.138888888888886</v>
      </c>
      <c r="Q3913" s="8" t="str">
        <f t="shared" si="432"/>
        <v>theater</v>
      </c>
      <c r="R3913" s="8" t="str">
        <f t="shared" si="433"/>
        <v>plays</v>
      </c>
      <c r="S3913" s="14">
        <f t="shared" si="436"/>
        <v>41939.8122337963</v>
      </c>
      <c r="T3913" s="14">
        <f t="shared" si="43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34"/>
        <v>6.666666666666667E-5</v>
      </c>
      <c r="P3914" s="9">
        <f t="shared" si="435"/>
        <v>1</v>
      </c>
      <c r="Q3914" s="8" t="str">
        <f t="shared" si="432"/>
        <v>theater</v>
      </c>
      <c r="R3914" s="8" t="str">
        <f t="shared" si="433"/>
        <v>plays</v>
      </c>
      <c r="S3914" s="14">
        <f t="shared" si="436"/>
        <v>42059.270023148143</v>
      </c>
      <c r="T3914" s="14">
        <f t="shared" si="43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34"/>
        <v>0.1</v>
      </c>
      <c r="P3915" s="9">
        <f t="shared" si="435"/>
        <v>142.85714285714286</v>
      </c>
      <c r="Q3915" s="8" t="str">
        <f t="shared" si="432"/>
        <v>theater</v>
      </c>
      <c r="R3915" s="8" t="str">
        <f t="shared" si="433"/>
        <v>plays</v>
      </c>
      <c r="S3915" s="14">
        <f t="shared" si="436"/>
        <v>42308.211215277777</v>
      </c>
      <c r="T3915" s="14">
        <f t="shared" si="43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34"/>
        <v>0.36359999999999998</v>
      </c>
      <c r="P3916" s="9">
        <f t="shared" si="435"/>
        <v>33.666666666666664</v>
      </c>
      <c r="Q3916" s="8" t="str">
        <f t="shared" si="432"/>
        <v>theater</v>
      </c>
      <c r="R3916" s="8" t="str">
        <f t="shared" si="433"/>
        <v>plays</v>
      </c>
      <c r="S3916" s="14">
        <f t="shared" si="436"/>
        <v>42114.818935185183</v>
      </c>
      <c r="T3916" s="14">
        <f t="shared" si="43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34"/>
        <v>3.3333333333333335E-3</v>
      </c>
      <c r="P3917" s="9">
        <f t="shared" si="435"/>
        <v>5</v>
      </c>
      <c r="Q3917" s="8" t="str">
        <f t="shared" si="432"/>
        <v>theater</v>
      </c>
      <c r="R3917" s="8" t="str">
        <f t="shared" si="433"/>
        <v>plays</v>
      </c>
      <c r="S3917" s="14">
        <f t="shared" si="436"/>
        <v>42492.98505787037</v>
      </c>
      <c r="T3917" s="14">
        <f t="shared" si="43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34"/>
        <v>0</v>
      </c>
      <c r="P3918" s="9">
        <f t="shared" si="435"/>
        <v>0</v>
      </c>
      <c r="Q3918" s="8" t="str">
        <f t="shared" si="432"/>
        <v>theater</v>
      </c>
      <c r="R3918" s="8" t="str">
        <f t="shared" si="433"/>
        <v>plays</v>
      </c>
      <c r="S3918" s="14">
        <f t="shared" si="436"/>
        <v>42494.471666666665</v>
      </c>
      <c r="T3918" s="14">
        <f t="shared" si="43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34"/>
        <v>2.8571428571428571E-3</v>
      </c>
      <c r="P3919" s="9">
        <f t="shared" si="435"/>
        <v>10</v>
      </c>
      <c r="Q3919" s="8" t="str">
        <f t="shared" si="432"/>
        <v>theater</v>
      </c>
      <c r="R3919" s="8" t="str">
        <f t="shared" si="433"/>
        <v>plays</v>
      </c>
      <c r="S3919" s="14">
        <f t="shared" si="436"/>
        <v>41863.527326388888</v>
      </c>
      <c r="T3919" s="14">
        <f t="shared" si="43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34"/>
        <v>2E-3</v>
      </c>
      <c r="P3920" s="9">
        <f t="shared" si="435"/>
        <v>40</v>
      </c>
      <c r="Q3920" s="8" t="str">
        <f t="shared" si="432"/>
        <v>theater</v>
      </c>
      <c r="R3920" s="8" t="str">
        <f t="shared" si="433"/>
        <v>plays</v>
      </c>
      <c r="S3920" s="14">
        <f t="shared" si="436"/>
        <v>41843.664618055554</v>
      </c>
      <c r="T3920" s="14">
        <f t="shared" si="43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34"/>
        <v>1.7999999999999999E-2</v>
      </c>
      <c r="P3921" s="9">
        <f t="shared" si="435"/>
        <v>30</v>
      </c>
      <c r="Q3921" s="8" t="str">
        <f t="shared" si="432"/>
        <v>theater</v>
      </c>
      <c r="R3921" s="8" t="str">
        <f t="shared" si="433"/>
        <v>plays</v>
      </c>
      <c r="S3921" s="14">
        <f t="shared" si="436"/>
        <v>42358.684872685189</v>
      </c>
      <c r="T3921" s="14">
        <f t="shared" si="43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34"/>
        <v>5.3999999999999999E-2</v>
      </c>
      <c r="P3922" s="9">
        <f t="shared" si="435"/>
        <v>45</v>
      </c>
      <c r="Q3922" s="8" t="str">
        <f t="shared" si="432"/>
        <v>theater</v>
      </c>
      <c r="R3922" s="8" t="str">
        <f t="shared" si="433"/>
        <v>plays</v>
      </c>
      <c r="S3922" s="14">
        <f t="shared" si="436"/>
        <v>42657.38726851852</v>
      </c>
      <c r="T3922" s="14">
        <f t="shared" si="43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34"/>
        <v>0</v>
      </c>
      <c r="P3923" s="9">
        <f t="shared" si="435"/>
        <v>0</v>
      </c>
      <c r="Q3923" s="8" t="str">
        <f t="shared" si="432"/>
        <v>theater</v>
      </c>
      <c r="R3923" s="8" t="str">
        <f t="shared" si="433"/>
        <v>plays</v>
      </c>
      <c r="S3923" s="14">
        <f t="shared" si="436"/>
        <v>41926.542303240742</v>
      </c>
      <c r="T3923" s="14">
        <f t="shared" si="43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34"/>
        <v>8.1333333333333327E-2</v>
      </c>
      <c r="P3924" s="9">
        <f t="shared" si="435"/>
        <v>10.166666666666666</v>
      </c>
      <c r="Q3924" s="8" t="str">
        <f t="shared" si="432"/>
        <v>theater</v>
      </c>
      <c r="R3924" s="8" t="str">
        <f t="shared" si="433"/>
        <v>plays</v>
      </c>
      <c r="S3924" s="14">
        <f t="shared" si="436"/>
        <v>42020.768634259264</v>
      </c>
      <c r="T3924" s="14">
        <f t="shared" si="43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34"/>
        <v>0.12034782608695652</v>
      </c>
      <c r="P3925" s="9">
        <f t="shared" si="435"/>
        <v>81.411764705882348</v>
      </c>
      <c r="Q3925" s="8" t="str">
        <f t="shared" si="432"/>
        <v>theater</v>
      </c>
      <c r="R3925" s="8" t="str">
        <f t="shared" si="433"/>
        <v>plays</v>
      </c>
      <c r="S3925" s="14">
        <f t="shared" si="436"/>
        <v>42075.979988425926</v>
      </c>
      <c r="T3925" s="14">
        <f t="shared" si="43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34"/>
        <v>0.15266666666666667</v>
      </c>
      <c r="P3926" s="9">
        <f t="shared" si="435"/>
        <v>57.25</v>
      </c>
      <c r="Q3926" s="8" t="str">
        <f t="shared" si="432"/>
        <v>theater</v>
      </c>
      <c r="R3926" s="8" t="str">
        <f t="shared" si="433"/>
        <v>plays</v>
      </c>
      <c r="S3926" s="14">
        <f t="shared" si="436"/>
        <v>41786.959745370368</v>
      </c>
      <c r="T3926" s="14">
        <f t="shared" si="43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34"/>
        <v>0.1</v>
      </c>
      <c r="P3927" s="9">
        <f t="shared" si="435"/>
        <v>5</v>
      </c>
      <c r="Q3927" s="8" t="str">
        <f t="shared" si="432"/>
        <v>theater</v>
      </c>
      <c r="R3927" s="8" t="str">
        <f t="shared" si="433"/>
        <v>plays</v>
      </c>
      <c r="S3927" s="14">
        <f t="shared" si="436"/>
        <v>41820.870821759258</v>
      </c>
      <c r="T3927" s="14">
        <f t="shared" si="43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34"/>
        <v>3.0000000000000001E-3</v>
      </c>
      <c r="P3928" s="9">
        <f t="shared" si="435"/>
        <v>15</v>
      </c>
      <c r="Q3928" s="8" t="str">
        <f t="shared" si="432"/>
        <v>theater</v>
      </c>
      <c r="R3928" s="8" t="str">
        <f t="shared" si="433"/>
        <v>plays</v>
      </c>
      <c r="S3928" s="14">
        <f t="shared" si="436"/>
        <v>41970.085046296299</v>
      </c>
      <c r="T3928" s="14">
        <f t="shared" si="43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34"/>
        <v>0.01</v>
      </c>
      <c r="P3929" s="9">
        <f t="shared" si="435"/>
        <v>12.5</v>
      </c>
      <c r="Q3929" s="8" t="str">
        <f t="shared" si="432"/>
        <v>theater</v>
      </c>
      <c r="R3929" s="8" t="str">
        <f t="shared" si="433"/>
        <v>plays</v>
      </c>
      <c r="S3929" s="14">
        <f t="shared" si="436"/>
        <v>41830.267407407409</v>
      </c>
      <c r="T3929" s="14">
        <f t="shared" si="43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34"/>
        <v>0.13020000000000001</v>
      </c>
      <c r="P3930" s="9">
        <f t="shared" si="435"/>
        <v>93</v>
      </c>
      <c r="Q3930" s="8" t="str">
        <f t="shared" si="432"/>
        <v>theater</v>
      </c>
      <c r="R3930" s="8" t="str">
        <f t="shared" si="433"/>
        <v>plays</v>
      </c>
      <c r="S3930" s="14">
        <f t="shared" si="436"/>
        <v>42265.683182870373</v>
      </c>
      <c r="T3930" s="14">
        <f t="shared" si="43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34"/>
        <v>2.265E-2</v>
      </c>
      <c r="P3931" s="9">
        <f t="shared" si="435"/>
        <v>32.357142857142854</v>
      </c>
      <c r="Q3931" s="8" t="str">
        <f t="shared" si="432"/>
        <v>theater</v>
      </c>
      <c r="R3931" s="8" t="str">
        <f t="shared" si="433"/>
        <v>plays</v>
      </c>
      <c r="S3931" s="14">
        <f t="shared" si="436"/>
        <v>42601.827141203699</v>
      </c>
      <c r="T3931" s="14">
        <f t="shared" si="43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34"/>
        <v>0</v>
      </c>
      <c r="P3932" s="9">
        <f t="shared" si="435"/>
        <v>0</v>
      </c>
      <c r="Q3932" s="8" t="str">
        <f t="shared" si="432"/>
        <v>theater</v>
      </c>
      <c r="R3932" s="8" t="str">
        <f t="shared" si="433"/>
        <v>plays</v>
      </c>
      <c r="S3932" s="14">
        <f t="shared" si="436"/>
        <v>42433.338749999995</v>
      </c>
      <c r="T3932" s="14">
        <f t="shared" si="43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34"/>
        <v>0</v>
      </c>
      <c r="P3933" s="9">
        <f t="shared" si="435"/>
        <v>0</v>
      </c>
      <c r="Q3933" s="8" t="str">
        <f t="shared" si="432"/>
        <v>theater</v>
      </c>
      <c r="R3933" s="8" t="str">
        <f t="shared" si="433"/>
        <v>plays</v>
      </c>
      <c r="S3933" s="14">
        <f t="shared" si="436"/>
        <v>42228.151701388888</v>
      </c>
      <c r="T3933" s="14">
        <f t="shared" si="43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34"/>
        <v>8.3333333333333331E-5</v>
      </c>
      <c r="P3934" s="9">
        <f t="shared" si="435"/>
        <v>1</v>
      </c>
      <c r="Q3934" s="8" t="str">
        <f t="shared" si="432"/>
        <v>theater</v>
      </c>
      <c r="R3934" s="8" t="str">
        <f t="shared" si="433"/>
        <v>plays</v>
      </c>
      <c r="S3934" s="14">
        <f t="shared" si="436"/>
        <v>42415.168564814812</v>
      </c>
      <c r="T3934" s="14">
        <f t="shared" si="43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34"/>
        <v>0.15742857142857142</v>
      </c>
      <c r="P3935" s="9">
        <f t="shared" si="435"/>
        <v>91.833333333333329</v>
      </c>
      <c r="Q3935" s="8" t="str">
        <f t="shared" si="432"/>
        <v>theater</v>
      </c>
      <c r="R3935" s="8" t="str">
        <f t="shared" si="433"/>
        <v>plays</v>
      </c>
      <c r="S3935" s="14">
        <f t="shared" si="436"/>
        <v>42538.968310185184</v>
      </c>
      <c r="T3935" s="14">
        <f t="shared" si="43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34"/>
        <v>0.11</v>
      </c>
      <c r="P3936" s="9">
        <f t="shared" si="435"/>
        <v>45.833333333333336</v>
      </c>
      <c r="Q3936" s="8" t="str">
        <f t="shared" ref="Q3936:Q3999" si="438">LEFT(N3936,7)</f>
        <v>theater</v>
      </c>
      <c r="R3936" s="8" t="str">
        <f t="shared" si="433"/>
        <v>plays</v>
      </c>
      <c r="S3936" s="14">
        <f t="shared" si="436"/>
        <v>42233.671747685185</v>
      </c>
      <c r="T3936" s="14">
        <f t="shared" si="43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34"/>
        <v>0.43833333333333335</v>
      </c>
      <c r="P3937" s="9">
        <f t="shared" si="435"/>
        <v>57.173913043478258</v>
      </c>
      <c r="Q3937" s="8" t="str">
        <f t="shared" si="438"/>
        <v>theater</v>
      </c>
      <c r="R3937" s="8" t="str">
        <f t="shared" si="433"/>
        <v>plays</v>
      </c>
      <c r="S3937" s="14">
        <f t="shared" si="436"/>
        <v>42221.656782407401</v>
      </c>
      <c r="T3937" s="14">
        <f t="shared" si="43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34"/>
        <v>0</v>
      </c>
      <c r="P3938" s="9">
        <f t="shared" si="435"/>
        <v>0</v>
      </c>
      <c r="Q3938" s="8" t="str">
        <f t="shared" si="438"/>
        <v>theater</v>
      </c>
      <c r="R3938" s="8" t="str">
        <f t="shared" si="433"/>
        <v>plays</v>
      </c>
      <c r="S3938" s="14">
        <f t="shared" si="436"/>
        <v>42675.262962962966</v>
      </c>
      <c r="T3938" s="14">
        <f t="shared" si="43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34"/>
        <v>0.86135181975736563</v>
      </c>
      <c r="P3939" s="9">
        <f t="shared" si="435"/>
        <v>248.5</v>
      </c>
      <c r="Q3939" s="8" t="str">
        <f t="shared" si="438"/>
        <v>theater</v>
      </c>
      <c r="R3939" s="8" t="str">
        <f t="shared" si="433"/>
        <v>plays</v>
      </c>
      <c r="S3939" s="14">
        <f t="shared" si="436"/>
        <v>42534.631481481483</v>
      </c>
      <c r="T3939" s="14">
        <f t="shared" si="43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34"/>
        <v>0.12196620583717357</v>
      </c>
      <c r="P3940" s="9">
        <f t="shared" si="435"/>
        <v>79.400000000000006</v>
      </c>
      <c r="Q3940" s="8" t="str">
        <f t="shared" si="438"/>
        <v>theater</v>
      </c>
      <c r="R3940" s="8" t="str">
        <f t="shared" si="433"/>
        <v>plays</v>
      </c>
      <c r="S3940" s="14">
        <f t="shared" si="436"/>
        <v>42151.905717592599</v>
      </c>
      <c r="T3940" s="14">
        <f t="shared" si="43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34"/>
        <v>1E-3</v>
      </c>
      <c r="P3941" s="9">
        <f t="shared" si="435"/>
        <v>5</v>
      </c>
      <c r="Q3941" s="8" t="str">
        <f t="shared" si="438"/>
        <v>theater</v>
      </c>
      <c r="R3941" s="8" t="str">
        <f t="shared" si="433"/>
        <v>plays</v>
      </c>
      <c r="S3941" s="14">
        <f t="shared" si="436"/>
        <v>41915.400219907409</v>
      </c>
      <c r="T3941" s="14">
        <f t="shared" si="43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34"/>
        <v>2.2000000000000001E-3</v>
      </c>
      <c r="P3942" s="9">
        <f t="shared" si="435"/>
        <v>5.5</v>
      </c>
      <c r="Q3942" s="8" t="str">
        <f t="shared" si="438"/>
        <v>theater</v>
      </c>
      <c r="R3942" s="8" t="str">
        <f t="shared" si="433"/>
        <v>plays</v>
      </c>
      <c r="S3942" s="14">
        <f t="shared" si="436"/>
        <v>41961.492488425924</v>
      </c>
      <c r="T3942" s="14">
        <f t="shared" si="43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34"/>
        <v>9.0909090909090905E-3</v>
      </c>
      <c r="P3943" s="9">
        <f t="shared" si="435"/>
        <v>25</v>
      </c>
      <c r="Q3943" s="8" t="str">
        <f t="shared" si="438"/>
        <v>theater</v>
      </c>
      <c r="R3943" s="8" t="str">
        <f t="shared" si="433"/>
        <v>plays</v>
      </c>
      <c r="S3943" s="14">
        <f t="shared" si="436"/>
        <v>41940.587233796294</v>
      </c>
      <c r="T3943" s="14">
        <f t="shared" si="43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34"/>
        <v>0</v>
      </c>
      <c r="P3944" s="9">
        <f t="shared" si="435"/>
        <v>0</v>
      </c>
      <c r="Q3944" s="8" t="str">
        <f t="shared" si="438"/>
        <v>theater</v>
      </c>
      <c r="R3944" s="8" t="str">
        <f t="shared" si="433"/>
        <v>plays</v>
      </c>
      <c r="S3944" s="14">
        <f t="shared" si="436"/>
        <v>42111.904097222221</v>
      </c>
      <c r="T3944" s="14">
        <f t="shared" si="43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34"/>
        <v>0.35639999999999999</v>
      </c>
      <c r="P3945" s="9">
        <f t="shared" si="435"/>
        <v>137.07692307692307</v>
      </c>
      <c r="Q3945" s="8" t="str">
        <f t="shared" si="438"/>
        <v>theater</v>
      </c>
      <c r="R3945" s="8" t="str">
        <f t="shared" si="433"/>
        <v>plays</v>
      </c>
      <c r="S3945" s="14">
        <f t="shared" si="436"/>
        <v>42279.778564814813</v>
      </c>
      <c r="T3945" s="14">
        <f t="shared" si="43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34"/>
        <v>0</v>
      </c>
      <c r="P3946" s="9">
        <f t="shared" si="435"/>
        <v>0</v>
      </c>
      <c r="Q3946" s="8" t="str">
        <f t="shared" si="438"/>
        <v>theater</v>
      </c>
      <c r="R3946" s="8" t="str">
        <f t="shared" si="433"/>
        <v>plays</v>
      </c>
      <c r="S3946" s="14">
        <f t="shared" si="436"/>
        <v>42213.662905092591</v>
      </c>
      <c r="T3946" s="14">
        <f t="shared" si="43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34"/>
        <v>2.5000000000000001E-3</v>
      </c>
      <c r="P3947" s="9">
        <f t="shared" si="435"/>
        <v>5</v>
      </c>
      <c r="Q3947" s="8" t="str">
        <f t="shared" si="438"/>
        <v>theater</v>
      </c>
      <c r="R3947" s="8" t="str">
        <f t="shared" si="433"/>
        <v>plays</v>
      </c>
      <c r="S3947" s="14">
        <f t="shared" si="436"/>
        <v>42109.801712962959</v>
      </c>
      <c r="T3947" s="14">
        <f t="shared" si="43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34"/>
        <v>3.2500000000000001E-2</v>
      </c>
      <c r="P3948" s="9">
        <f t="shared" si="435"/>
        <v>39</v>
      </c>
      <c r="Q3948" s="8" t="str">
        <f t="shared" si="438"/>
        <v>theater</v>
      </c>
      <c r="R3948" s="8" t="str">
        <f t="shared" si="433"/>
        <v>plays</v>
      </c>
      <c r="S3948" s="14">
        <f t="shared" si="436"/>
        <v>42031.833587962959</v>
      </c>
      <c r="T3948" s="14">
        <f t="shared" si="43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34"/>
        <v>3.3666666666666664E-2</v>
      </c>
      <c r="P3949" s="9">
        <f t="shared" si="435"/>
        <v>50.5</v>
      </c>
      <c r="Q3949" s="8" t="str">
        <f t="shared" si="438"/>
        <v>theater</v>
      </c>
      <c r="R3949" s="8" t="str">
        <f t="shared" si="433"/>
        <v>plays</v>
      </c>
      <c r="S3949" s="14">
        <f t="shared" si="436"/>
        <v>42615.142870370371</v>
      </c>
      <c r="T3949" s="14">
        <f t="shared" si="43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34"/>
        <v>0</v>
      </c>
      <c r="P3950" s="9">
        <f t="shared" si="435"/>
        <v>0</v>
      </c>
      <c r="Q3950" s="8" t="str">
        <f t="shared" si="438"/>
        <v>theater</v>
      </c>
      <c r="R3950" s="8" t="str">
        <f t="shared" si="433"/>
        <v>plays</v>
      </c>
      <c r="S3950" s="14">
        <f t="shared" si="436"/>
        <v>41829.325497685182</v>
      </c>
      <c r="T3950" s="14">
        <f t="shared" si="43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34"/>
        <v>0.15770000000000001</v>
      </c>
      <c r="P3951" s="9">
        <f t="shared" si="435"/>
        <v>49.28125</v>
      </c>
      <c r="Q3951" s="8" t="str">
        <f t="shared" si="438"/>
        <v>theater</v>
      </c>
      <c r="R3951" s="8" t="str">
        <f t="shared" si="433"/>
        <v>plays</v>
      </c>
      <c r="S3951" s="14">
        <f t="shared" si="436"/>
        <v>42016.120613425926</v>
      </c>
      <c r="T3951" s="14">
        <f t="shared" si="43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34"/>
        <v>6.2500000000000003E-3</v>
      </c>
      <c r="P3952" s="9">
        <f t="shared" si="435"/>
        <v>25</v>
      </c>
      <c r="Q3952" s="8" t="str">
        <f t="shared" si="438"/>
        <v>theater</v>
      </c>
      <c r="R3952" s="8" t="str">
        <f t="shared" si="433"/>
        <v>plays</v>
      </c>
      <c r="S3952" s="14">
        <f t="shared" si="436"/>
        <v>42439.702314814815</v>
      </c>
      <c r="T3952" s="14">
        <f t="shared" si="43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34"/>
        <v>5.0000000000000004E-6</v>
      </c>
      <c r="P3953" s="9">
        <f t="shared" si="435"/>
        <v>1</v>
      </c>
      <c r="Q3953" s="8" t="str">
        <f t="shared" si="438"/>
        <v>theater</v>
      </c>
      <c r="R3953" s="8" t="str">
        <f t="shared" si="433"/>
        <v>plays</v>
      </c>
      <c r="S3953" s="14">
        <f t="shared" si="436"/>
        <v>42433.825717592597</v>
      </c>
      <c r="T3953" s="14">
        <f t="shared" si="43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34"/>
        <v>9.6153846153846159E-4</v>
      </c>
      <c r="P3954" s="9">
        <f t="shared" si="435"/>
        <v>25</v>
      </c>
      <c r="Q3954" s="8" t="str">
        <f t="shared" si="438"/>
        <v>theater</v>
      </c>
      <c r="R3954" s="8" t="str">
        <f t="shared" si="433"/>
        <v>plays</v>
      </c>
      <c r="S3954" s="14">
        <f t="shared" si="436"/>
        <v>42243.790393518517</v>
      </c>
      <c r="T3954" s="14">
        <f t="shared" si="43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34"/>
        <v>0</v>
      </c>
      <c r="P3955" s="9">
        <f t="shared" si="435"/>
        <v>0</v>
      </c>
      <c r="Q3955" s="8" t="str">
        <f t="shared" si="438"/>
        <v>theater</v>
      </c>
      <c r="R3955" s="8" t="str">
        <f t="shared" ref="R3955:R4018" si="439">RIGHT(N3955,5)</f>
        <v>plays</v>
      </c>
      <c r="S3955" s="14">
        <f t="shared" si="436"/>
        <v>42550.048449074078</v>
      </c>
      <c r="T3955" s="14">
        <f t="shared" si="43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34"/>
        <v>0</v>
      </c>
      <c r="P3956" s="9">
        <f t="shared" si="435"/>
        <v>0</v>
      </c>
      <c r="Q3956" s="8" t="str">
        <f t="shared" si="438"/>
        <v>theater</v>
      </c>
      <c r="R3956" s="8" t="str">
        <f t="shared" si="439"/>
        <v>plays</v>
      </c>
      <c r="S3956" s="14">
        <f t="shared" si="436"/>
        <v>41774.651203703703</v>
      </c>
      <c r="T3956" s="14">
        <f t="shared" si="43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34"/>
        <v>0.24285714285714285</v>
      </c>
      <c r="P3957" s="9">
        <f t="shared" si="435"/>
        <v>53.125</v>
      </c>
      <c r="Q3957" s="8" t="str">
        <f t="shared" si="438"/>
        <v>theater</v>
      </c>
      <c r="R3957" s="8" t="str">
        <f t="shared" si="439"/>
        <v>plays</v>
      </c>
      <c r="S3957" s="14">
        <f t="shared" si="436"/>
        <v>42306.848854166667</v>
      </c>
      <c r="T3957" s="14">
        <f t="shared" si="43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34"/>
        <v>0</v>
      </c>
      <c r="P3958" s="9">
        <f t="shared" si="435"/>
        <v>0</v>
      </c>
      <c r="Q3958" s="8" t="str">
        <f t="shared" si="438"/>
        <v>theater</v>
      </c>
      <c r="R3958" s="8" t="str">
        <f t="shared" si="439"/>
        <v>plays</v>
      </c>
      <c r="S3958" s="14">
        <f t="shared" si="436"/>
        <v>42457.932025462964</v>
      </c>
      <c r="T3958" s="14">
        <f t="shared" si="43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34"/>
        <v>2.5000000000000001E-4</v>
      </c>
      <c r="P3959" s="9">
        <f t="shared" si="435"/>
        <v>7</v>
      </c>
      <c r="Q3959" s="8" t="str">
        <f t="shared" si="438"/>
        <v>theater</v>
      </c>
      <c r="R3959" s="8" t="str">
        <f t="shared" si="439"/>
        <v>plays</v>
      </c>
      <c r="S3959" s="14">
        <f t="shared" si="436"/>
        <v>42513.976319444439</v>
      </c>
      <c r="T3959" s="14">
        <f t="shared" si="43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34"/>
        <v>0.32050000000000001</v>
      </c>
      <c r="P3960" s="9">
        <f t="shared" si="435"/>
        <v>40.0625</v>
      </c>
      <c r="Q3960" s="8" t="str">
        <f t="shared" si="438"/>
        <v>theater</v>
      </c>
      <c r="R3960" s="8" t="str">
        <f t="shared" si="439"/>
        <v>plays</v>
      </c>
      <c r="S3960" s="14">
        <f t="shared" si="436"/>
        <v>41816.950370370374</v>
      </c>
      <c r="T3960" s="14">
        <f t="shared" si="43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34"/>
        <v>0.24333333333333335</v>
      </c>
      <c r="P3961" s="9">
        <f t="shared" si="435"/>
        <v>24.333333333333332</v>
      </c>
      <c r="Q3961" s="8" t="str">
        <f t="shared" si="438"/>
        <v>theater</v>
      </c>
      <c r="R3961" s="8" t="str">
        <f t="shared" si="439"/>
        <v>plays</v>
      </c>
      <c r="S3961" s="14">
        <f t="shared" si="436"/>
        <v>41880.788842592592</v>
      </c>
      <c r="T3961" s="14">
        <f t="shared" si="43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34"/>
        <v>1.4999999999999999E-2</v>
      </c>
      <c r="P3962" s="9">
        <f t="shared" si="435"/>
        <v>11.25</v>
      </c>
      <c r="Q3962" s="8" t="str">
        <f t="shared" si="438"/>
        <v>theater</v>
      </c>
      <c r="R3962" s="8" t="str">
        <f t="shared" si="439"/>
        <v>plays</v>
      </c>
      <c r="S3962" s="14">
        <f t="shared" si="436"/>
        <v>42342.845555555556</v>
      </c>
      <c r="T3962" s="14">
        <f t="shared" si="43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34"/>
        <v>4.1999999999999997E-3</v>
      </c>
      <c r="P3963" s="9">
        <f t="shared" si="435"/>
        <v>10.5</v>
      </c>
      <c r="Q3963" s="8" t="str">
        <f t="shared" si="438"/>
        <v>theater</v>
      </c>
      <c r="R3963" s="8" t="str">
        <f t="shared" si="439"/>
        <v>plays</v>
      </c>
      <c r="S3963" s="14">
        <f t="shared" si="436"/>
        <v>41745.891319444447</v>
      </c>
      <c r="T3963" s="14">
        <f t="shared" si="43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34"/>
        <v>3.214285714285714E-2</v>
      </c>
      <c r="P3964" s="9">
        <f t="shared" si="435"/>
        <v>15</v>
      </c>
      <c r="Q3964" s="8" t="str">
        <f t="shared" si="438"/>
        <v>theater</v>
      </c>
      <c r="R3964" s="8" t="str">
        <f t="shared" si="439"/>
        <v>plays</v>
      </c>
      <c r="S3964" s="14">
        <f t="shared" si="436"/>
        <v>42311.621458333335</v>
      </c>
      <c r="T3964" s="14">
        <f t="shared" si="43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34"/>
        <v>0</v>
      </c>
      <c r="P3965" s="9">
        <f t="shared" si="435"/>
        <v>0</v>
      </c>
      <c r="Q3965" s="8" t="str">
        <f t="shared" si="438"/>
        <v>theater</v>
      </c>
      <c r="R3965" s="8" t="str">
        <f t="shared" si="439"/>
        <v>plays</v>
      </c>
      <c r="S3965" s="14">
        <f t="shared" si="436"/>
        <v>42296.154131944444</v>
      </c>
      <c r="T3965" s="14">
        <f t="shared" si="43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34"/>
        <v>6.3E-2</v>
      </c>
      <c r="P3966" s="9">
        <f t="shared" si="435"/>
        <v>42</v>
      </c>
      <c r="Q3966" s="8" t="str">
        <f t="shared" si="438"/>
        <v>theater</v>
      </c>
      <c r="R3966" s="8" t="str">
        <f t="shared" si="439"/>
        <v>plays</v>
      </c>
      <c r="S3966" s="14">
        <f t="shared" si="436"/>
        <v>42053.722060185188</v>
      </c>
      <c r="T3966" s="14">
        <f t="shared" si="43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34"/>
        <v>0.14249999999999999</v>
      </c>
      <c r="P3967" s="9">
        <f t="shared" si="435"/>
        <v>71.25</v>
      </c>
      <c r="Q3967" s="8" t="str">
        <f t="shared" si="438"/>
        <v>theater</v>
      </c>
      <c r="R3967" s="8" t="str">
        <f t="shared" si="439"/>
        <v>plays</v>
      </c>
      <c r="S3967" s="14">
        <f t="shared" si="436"/>
        <v>42414.235879629632</v>
      </c>
      <c r="T3967" s="14">
        <f t="shared" si="43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34"/>
        <v>6.0000000000000001E-3</v>
      </c>
      <c r="P3968" s="9">
        <f t="shared" si="435"/>
        <v>22.5</v>
      </c>
      <c r="Q3968" s="8" t="str">
        <f t="shared" si="438"/>
        <v>theater</v>
      </c>
      <c r="R3968" s="8" t="str">
        <f t="shared" si="439"/>
        <v>plays</v>
      </c>
      <c r="S3968" s="14">
        <f t="shared" si="436"/>
        <v>41801.711550925924</v>
      </c>
      <c r="T3968" s="14">
        <f t="shared" si="43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34"/>
        <v>0.2411764705882353</v>
      </c>
      <c r="P3969" s="9">
        <f t="shared" si="435"/>
        <v>41</v>
      </c>
      <c r="Q3969" s="8" t="str">
        <f t="shared" si="438"/>
        <v>theater</v>
      </c>
      <c r="R3969" s="8" t="str">
        <f t="shared" si="439"/>
        <v>plays</v>
      </c>
      <c r="S3969" s="14">
        <f t="shared" si="436"/>
        <v>42770.290590277778</v>
      </c>
      <c r="T3969" s="14">
        <f t="shared" si="43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34"/>
        <v>0.10539999999999999</v>
      </c>
      <c r="P3970" s="9">
        <f t="shared" si="435"/>
        <v>47.909090909090907</v>
      </c>
      <c r="Q3970" s="8" t="str">
        <f t="shared" si="438"/>
        <v>theater</v>
      </c>
      <c r="R3970" s="8" t="str">
        <f t="shared" si="439"/>
        <v>plays</v>
      </c>
      <c r="S3970" s="14">
        <f t="shared" si="436"/>
        <v>42452.815659722226</v>
      </c>
      <c r="T3970" s="14">
        <f t="shared" si="43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40">E3971/D3971</f>
        <v>7.4690265486725665E-2</v>
      </c>
      <c r="P3971" s="9">
        <f t="shared" ref="P3971:P4034" si="441">IFERROR(E3971/L3971, 0)</f>
        <v>35.166666666666664</v>
      </c>
      <c r="Q3971" s="8" t="str">
        <f t="shared" si="438"/>
        <v>theater</v>
      </c>
      <c r="R3971" s="8" t="str">
        <f t="shared" si="439"/>
        <v>plays</v>
      </c>
      <c r="S3971" s="14">
        <f t="shared" ref="S3971:S4034" si="442">(((J3971/60)/60)/24)+DATE(1970,1,1)</f>
        <v>42601.854699074072</v>
      </c>
      <c r="T3971" s="14">
        <f t="shared" ref="T3971:T4034" si="44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40"/>
        <v>7.3333333333333334E-4</v>
      </c>
      <c r="P3972" s="9">
        <f t="shared" si="441"/>
        <v>5.5</v>
      </c>
      <c r="Q3972" s="8" t="str">
        <f t="shared" si="438"/>
        <v>theater</v>
      </c>
      <c r="R3972" s="8" t="str">
        <f t="shared" si="439"/>
        <v>plays</v>
      </c>
      <c r="S3972" s="14">
        <f t="shared" si="442"/>
        <v>42447.863553240735</v>
      </c>
      <c r="T3972" s="14">
        <f t="shared" si="44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40"/>
        <v>9.7142857142857135E-3</v>
      </c>
      <c r="P3973" s="9">
        <f t="shared" si="441"/>
        <v>22.666666666666668</v>
      </c>
      <c r="Q3973" s="8" t="str">
        <f t="shared" si="438"/>
        <v>theater</v>
      </c>
      <c r="R3973" s="8" t="str">
        <f t="shared" si="439"/>
        <v>plays</v>
      </c>
      <c r="S3973" s="14">
        <f t="shared" si="442"/>
        <v>41811.536180555559</v>
      </c>
      <c r="T3973" s="14">
        <f t="shared" si="44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40"/>
        <v>0.21099999999999999</v>
      </c>
      <c r="P3974" s="9">
        <f t="shared" si="441"/>
        <v>26.375</v>
      </c>
      <c r="Q3974" s="8" t="str">
        <f t="shared" si="438"/>
        <v>theater</v>
      </c>
      <c r="R3974" s="8" t="str">
        <f t="shared" si="439"/>
        <v>plays</v>
      </c>
      <c r="S3974" s="14">
        <f t="shared" si="442"/>
        <v>41981.067523148144</v>
      </c>
      <c r="T3974" s="14">
        <f t="shared" si="44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40"/>
        <v>0.78100000000000003</v>
      </c>
      <c r="P3975" s="9">
        <f t="shared" si="441"/>
        <v>105.54054054054055</v>
      </c>
      <c r="Q3975" s="8" t="str">
        <f t="shared" si="438"/>
        <v>theater</v>
      </c>
      <c r="R3975" s="8" t="str">
        <f t="shared" si="439"/>
        <v>plays</v>
      </c>
      <c r="S3975" s="14">
        <f t="shared" si="442"/>
        <v>42469.68414351852</v>
      </c>
      <c r="T3975" s="14">
        <f t="shared" si="44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40"/>
        <v>0.32</v>
      </c>
      <c r="P3976" s="9">
        <f t="shared" si="441"/>
        <v>29.09090909090909</v>
      </c>
      <c r="Q3976" s="8" t="str">
        <f t="shared" si="438"/>
        <v>theater</v>
      </c>
      <c r="R3976" s="8" t="str">
        <f t="shared" si="439"/>
        <v>plays</v>
      </c>
      <c r="S3976" s="14">
        <f t="shared" si="442"/>
        <v>42493.546851851846</v>
      </c>
      <c r="T3976" s="14">
        <f t="shared" si="44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40"/>
        <v>0</v>
      </c>
      <c r="P3977" s="9">
        <f t="shared" si="441"/>
        <v>0</v>
      </c>
      <c r="Q3977" s="8" t="str">
        <f t="shared" si="438"/>
        <v>theater</v>
      </c>
      <c r="R3977" s="8" t="str">
        <f t="shared" si="439"/>
        <v>plays</v>
      </c>
      <c r="S3977" s="14">
        <f t="shared" si="442"/>
        <v>42534.866875</v>
      </c>
      <c r="T3977" s="14">
        <f t="shared" si="44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40"/>
        <v>0.47692307692307695</v>
      </c>
      <c r="P3978" s="9">
        <f t="shared" si="441"/>
        <v>62</v>
      </c>
      <c r="Q3978" s="8" t="str">
        <f t="shared" si="438"/>
        <v>theater</v>
      </c>
      <c r="R3978" s="8" t="str">
        <f t="shared" si="439"/>
        <v>plays</v>
      </c>
      <c r="S3978" s="14">
        <f t="shared" si="442"/>
        <v>41830.858344907407</v>
      </c>
      <c r="T3978" s="14">
        <f t="shared" si="44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40"/>
        <v>1.4500000000000001E-2</v>
      </c>
      <c r="P3979" s="9">
        <f t="shared" si="441"/>
        <v>217.5</v>
      </c>
      <c r="Q3979" s="8" t="str">
        <f t="shared" si="438"/>
        <v>theater</v>
      </c>
      <c r="R3979" s="8" t="str">
        <f t="shared" si="439"/>
        <v>plays</v>
      </c>
      <c r="S3979" s="14">
        <f t="shared" si="442"/>
        <v>42543.788564814815</v>
      </c>
      <c r="T3979" s="14">
        <f t="shared" si="44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40"/>
        <v>0.107</v>
      </c>
      <c r="P3980" s="9">
        <f t="shared" si="441"/>
        <v>26.75</v>
      </c>
      <c r="Q3980" s="8" t="str">
        <f t="shared" si="438"/>
        <v>theater</v>
      </c>
      <c r="R3980" s="8" t="str">
        <f t="shared" si="439"/>
        <v>plays</v>
      </c>
      <c r="S3980" s="14">
        <f t="shared" si="442"/>
        <v>41975.642974537041</v>
      </c>
      <c r="T3980" s="14">
        <f t="shared" si="44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40"/>
        <v>1.8333333333333333E-2</v>
      </c>
      <c r="P3981" s="9">
        <f t="shared" si="441"/>
        <v>18.333333333333332</v>
      </c>
      <c r="Q3981" s="8" t="str">
        <f t="shared" si="438"/>
        <v>theater</v>
      </c>
      <c r="R3981" s="8" t="str">
        <f t="shared" si="439"/>
        <v>plays</v>
      </c>
      <c r="S3981" s="14">
        <f t="shared" si="442"/>
        <v>42069.903437500005</v>
      </c>
      <c r="T3981" s="14">
        <f t="shared" si="44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40"/>
        <v>0.18</v>
      </c>
      <c r="P3982" s="9">
        <f t="shared" si="441"/>
        <v>64.285714285714292</v>
      </c>
      <c r="Q3982" s="8" t="str">
        <f t="shared" si="438"/>
        <v>theater</v>
      </c>
      <c r="R3982" s="8" t="str">
        <f t="shared" si="439"/>
        <v>plays</v>
      </c>
      <c r="S3982" s="14">
        <f t="shared" si="442"/>
        <v>41795.598923611113</v>
      </c>
      <c r="T3982" s="14">
        <f t="shared" si="44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40"/>
        <v>4.0833333333333333E-2</v>
      </c>
      <c r="P3983" s="9">
        <f t="shared" si="441"/>
        <v>175</v>
      </c>
      <c r="Q3983" s="8" t="str">
        <f t="shared" si="438"/>
        <v>theater</v>
      </c>
      <c r="R3983" s="8" t="str">
        <f t="shared" si="439"/>
        <v>plays</v>
      </c>
      <c r="S3983" s="14">
        <f t="shared" si="442"/>
        <v>42508.179965277777</v>
      </c>
      <c r="T3983" s="14">
        <f t="shared" si="44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40"/>
        <v>0.2</v>
      </c>
      <c r="P3984" s="9">
        <f t="shared" si="441"/>
        <v>34</v>
      </c>
      <c r="Q3984" s="8" t="str">
        <f t="shared" si="438"/>
        <v>theater</v>
      </c>
      <c r="R3984" s="8" t="str">
        <f t="shared" si="439"/>
        <v>plays</v>
      </c>
      <c r="S3984" s="14">
        <f t="shared" si="442"/>
        <v>42132.809953703705</v>
      </c>
      <c r="T3984" s="14">
        <f t="shared" si="44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40"/>
        <v>0.34802513464991025</v>
      </c>
      <c r="P3985" s="9">
        <f t="shared" si="441"/>
        <v>84.282608695652172</v>
      </c>
      <c r="Q3985" s="8" t="str">
        <f t="shared" si="438"/>
        <v>theater</v>
      </c>
      <c r="R3985" s="8" t="str">
        <f t="shared" si="439"/>
        <v>plays</v>
      </c>
      <c r="S3985" s="14">
        <f t="shared" si="442"/>
        <v>41747.86986111111</v>
      </c>
      <c r="T3985" s="14">
        <f t="shared" si="44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40"/>
        <v>6.3333333333333339E-2</v>
      </c>
      <c r="P3986" s="9">
        <f t="shared" si="441"/>
        <v>9.5</v>
      </c>
      <c r="Q3986" s="8" t="str">
        <f t="shared" si="438"/>
        <v>theater</v>
      </c>
      <c r="R3986" s="8" t="str">
        <f t="shared" si="439"/>
        <v>plays</v>
      </c>
      <c r="S3986" s="14">
        <f t="shared" si="442"/>
        <v>41920.963472222218</v>
      </c>
      <c r="T3986" s="14">
        <f t="shared" si="44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40"/>
        <v>0.32050000000000001</v>
      </c>
      <c r="P3987" s="9">
        <f t="shared" si="441"/>
        <v>33.736842105263158</v>
      </c>
      <c r="Q3987" s="8" t="str">
        <f t="shared" si="438"/>
        <v>theater</v>
      </c>
      <c r="R3987" s="8" t="str">
        <f t="shared" si="439"/>
        <v>plays</v>
      </c>
      <c r="S3987" s="14">
        <f t="shared" si="442"/>
        <v>42399.707407407404</v>
      </c>
      <c r="T3987" s="14">
        <f t="shared" si="44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40"/>
        <v>9.7600000000000006E-2</v>
      </c>
      <c r="P3988" s="9">
        <f t="shared" si="441"/>
        <v>37.53846153846154</v>
      </c>
      <c r="Q3988" s="8" t="str">
        <f t="shared" si="438"/>
        <v>theater</v>
      </c>
      <c r="R3988" s="8" t="str">
        <f t="shared" si="439"/>
        <v>plays</v>
      </c>
      <c r="S3988" s="14">
        <f t="shared" si="442"/>
        <v>42467.548541666663</v>
      </c>
      <c r="T3988" s="14">
        <f t="shared" si="44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40"/>
        <v>0.3775</v>
      </c>
      <c r="P3989" s="9">
        <f t="shared" si="441"/>
        <v>11.615384615384615</v>
      </c>
      <c r="Q3989" s="8" t="str">
        <f t="shared" si="438"/>
        <v>theater</v>
      </c>
      <c r="R3989" s="8" t="str">
        <f t="shared" si="439"/>
        <v>plays</v>
      </c>
      <c r="S3989" s="14">
        <f t="shared" si="442"/>
        <v>41765.92465277778</v>
      </c>
      <c r="T3989" s="14">
        <f t="shared" si="44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40"/>
        <v>2.1333333333333333E-2</v>
      </c>
      <c r="P3990" s="9">
        <f t="shared" si="441"/>
        <v>8</v>
      </c>
      <c r="Q3990" s="8" t="str">
        <f t="shared" si="438"/>
        <v>theater</v>
      </c>
      <c r="R3990" s="8" t="str">
        <f t="shared" si="439"/>
        <v>plays</v>
      </c>
      <c r="S3990" s="14">
        <f t="shared" si="442"/>
        <v>42230.08116898148</v>
      </c>
      <c r="T3990" s="14">
        <f t="shared" si="44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40"/>
        <v>0</v>
      </c>
      <c r="P3991" s="9">
        <f t="shared" si="441"/>
        <v>0</v>
      </c>
      <c r="Q3991" s="8" t="str">
        <f t="shared" si="438"/>
        <v>theater</v>
      </c>
      <c r="R3991" s="8" t="str">
        <f t="shared" si="439"/>
        <v>plays</v>
      </c>
      <c r="S3991" s="14">
        <f t="shared" si="442"/>
        <v>42286.749780092592</v>
      </c>
      <c r="T3991" s="14">
        <f t="shared" si="44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40"/>
        <v>4.1818181818181817E-2</v>
      </c>
      <c r="P3992" s="9">
        <f t="shared" si="441"/>
        <v>23</v>
      </c>
      <c r="Q3992" s="8" t="str">
        <f t="shared" si="438"/>
        <v>theater</v>
      </c>
      <c r="R3992" s="8" t="str">
        <f t="shared" si="439"/>
        <v>plays</v>
      </c>
      <c r="S3992" s="14">
        <f t="shared" si="442"/>
        <v>42401.672372685185</v>
      </c>
      <c r="T3992" s="14">
        <f t="shared" si="44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40"/>
        <v>0.2</v>
      </c>
      <c r="P3993" s="9">
        <f t="shared" si="441"/>
        <v>100</v>
      </c>
      <c r="Q3993" s="8" t="str">
        <f t="shared" si="438"/>
        <v>theater</v>
      </c>
      <c r="R3993" s="8" t="str">
        <f t="shared" si="439"/>
        <v>plays</v>
      </c>
      <c r="S3993" s="14">
        <f t="shared" si="442"/>
        <v>42125.644467592589</v>
      </c>
      <c r="T3993" s="14">
        <f t="shared" si="44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40"/>
        <v>5.4100000000000002E-2</v>
      </c>
      <c r="P3994" s="9">
        <f t="shared" si="441"/>
        <v>60.111111111111114</v>
      </c>
      <c r="Q3994" s="8" t="str">
        <f t="shared" si="438"/>
        <v>theater</v>
      </c>
      <c r="R3994" s="8" t="str">
        <f t="shared" si="439"/>
        <v>plays</v>
      </c>
      <c r="S3994" s="14">
        <f t="shared" si="442"/>
        <v>42289.94049768518</v>
      </c>
      <c r="T3994" s="14">
        <f t="shared" si="44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40"/>
        <v>6.0000000000000002E-5</v>
      </c>
      <c r="P3995" s="9">
        <f t="shared" si="441"/>
        <v>3</v>
      </c>
      <c r="Q3995" s="8" t="str">
        <f t="shared" si="438"/>
        <v>theater</v>
      </c>
      <c r="R3995" s="8" t="str">
        <f t="shared" si="439"/>
        <v>plays</v>
      </c>
      <c r="S3995" s="14">
        <f t="shared" si="442"/>
        <v>42107.864722222221</v>
      </c>
      <c r="T3995" s="14">
        <f t="shared" si="44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40"/>
        <v>2.5000000000000001E-3</v>
      </c>
      <c r="P3996" s="9">
        <f t="shared" si="441"/>
        <v>5</v>
      </c>
      <c r="Q3996" s="8" t="str">
        <f t="shared" si="438"/>
        <v>theater</v>
      </c>
      <c r="R3996" s="8" t="str">
        <f t="shared" si="439"/>
        <v>plays</v>
      </c>
      <c r="S3996" s="14">
        <f t="shared" si="442"/>
        <v>41809.389930555553</v>
      </c>
      <c r="T3996" s="14">
        <f t="shared" si="44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40"/>
        <v>0.35</v>
      </c>
      <c r="P3997" s="9">
        <f t="shared" si="441"/>
        <v>17.5</v>
      </c>
      <c r="Q3997" s="8" t="str">
        <f t="shared" si="438"/>
        <v>theater</v>
      </c>
      <c r="R3997" s="8" t="str">
        <f t="shared" si="439"/>
        <v>plays</v>
      </c>
      <c r="S3997" s="14">
        <f t="shared" si="442"/>
        <v>42019.683761574073</v>
      </c>
      <c r="T3997" s="14">
        <f t="shared" si="44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40"/>
        <v>0.16566666666666666</v>
      </c>
      <c r="P3998" s="9">
        <f t="shared" si="441"/>
        <v>29.235294117647058</v>
      </c>
      <c r="Q3998" s="8" t="str">
        <f t="shared" si="438"/>
        <v>theater</v>
      </c>
      <c r="R3998" s="8" t="str">
        <f t="shared" si="439"/>
        <v>plays</v>
      </c>
      <c r="S3998" s="14">
        <f t="shared" si="442"/>
        <v>41950.26694444444</v>
      </c>
      <c r="T3998" s="14">
        <f t="shared" si="44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40"/>
        <v>0</v>
      </c>
      <c r="P3999" s="9">
        <f t="shared" si="441"/>
        <v>0</v>
      </c>
      <c r="Q3999" s="8" t="str">
        <f t="shared" si="438"/>
        <v>theater</v>
      </c>
      <c r="R3999" s="8" t="str">
        <f t="shared" si="439"/>
        <v>plays</v>
      </c>
      <c r="S3999" s="14">
        <f t="shared" si="442"/>
        <v>42069.391446759255</v>
      </c>
      <c r="T3999" s="14">
        <f t="shared" si="44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40"/>
        <v>0.57199999999999995</v>
      </c>
      <c r="P4000" s="9">
        <f t="shared" si="441"/>
        <v>59.583333333333336</v>
      </c>
      <c r="Q4000" s="8" t="str">
        <f t="shared" ref="Q4000:Q4063" si="444">LEFT(N4000,7)</f>
        <v>theater</v>
      </c>
      <c r="R4000" s="8" t="str">
        <f t="shared" si="439"/>
        <v>plays</v>
      </c>
      <c r="S4000" s="14">
        <f t="shared" si="442"/>
        <v>42061.963263888887</v>
      </c>
      <c r="T4000" s="14">
        <f t="shared" si="44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40"/>
        <v>0.16514285714285715</v>
      </c>
      <c r="P4001" s="9">
        <f t="shared" si="441"/>
        <v>82.571428571428569</v>
      </c>
      <c r="Q4001" s="8" t="str">
        <f t="shared" si="444"/>
        <v>theater</v>
      </c>
      <c r="R4001" s="8" t="str">
        <f t="shared" si="439"/>
        <v>plays</v>
      </c>
      <c r="S4001" s="14">
        <f t="shared" si="442"/>
        <v>41842.828680555554</v>
      </c>
      <c r="T4001" s="14">
        <f t="shared" si="44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40"/>
        <v>1.25E-3</v>
      </c>
      <c r="P4002" s="9">
        <f t="shared" si="441"/>
        <v>10</v>
      </c>
      <c r="Q4002" s="8" t="str">
        <f t="shared" si="444"/>
        <v>theater</v>
      </c>
      <c r="R4002" s="8" t="str">
        <f t="shared" si="439"/>
        <v>plays</v>
      </c>
      <c r="S4002" s="14">
        <f t="shared" si="442"/>
        <v>42437.64534722222</v>
      </c>
      <c r="T4002" s="14">
        <f t="shared" si="44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40"/>
        <v>0.3775</v>
      </c>
      <c r="P4003" s="9">
        <f t="shared" si="441"/>
        <v>32.357142857142854</v>
      </c>
      <c r="Q4003" s="8" t="str">
        <f t="shared" si="444"/>
        <v>theater</v>
      </c>
      <c r="R4003" s="8" t="str">
        <f t="shared" si="439"/>
        <v>plays</v>
      </c>
      <c r="S4003" s="14">
        <f t="shared" si="442"/>
        <v>42775.964212962965</v>
      </c>
      <c r="T4003" s="14">
        <f t="shared" si="44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40"/>
        <v>1.84E-2</v>
      </c>
      <c r="P4004" s="9">
        <f t="shared" si="441"/>
        <v>5.75</v>
      </c>
      <c r="Q4004" s="8" t="str">
        <f t="shared" si="444"/>
        <v>theater</v>
      </c>
      <c r="R4004" s="8" t="str">
        <f t="shared" si="439"/>
        <v>plays</v>
      </c>
      <c r="S4004" s="14">
        <f t="shared" si="442"/>
        <v>41879.043530092589</v>
      </c>
      <c r="T4004" s="14">
        <f t="shared" si="44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40"/>
        <v>0.10050000000000001</v>
      </c>
      <c r="P4005" s="9">
        <f t="shared" si="441"/>
        <v>100.5</v>
      </c>
      <c r="Q4005" s="8" t="str">
        <f t="shared" si="444"/>
        <v>theater</v>
      </c>
      <c r="R4005" s="8" t="str">
        <f t="shared" si="439"/>
        <v>plays</v>
      </c>
      <c r="S4005" s="14">
        <f t="shared" si="442"/>
        <v>42020.587349537032</v>
      </c>
      <c r="T4005" s="14">
        <f t="shared" si="44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40"/>
        <v>2E-3</v>
      </c>
      <c r="P4006" s="9">
        <f t="shared" si="441"/>
        <v>1</v>
      </c>
      <c r="Q4006" s="8" t="str">
        <f t="shared" si="444"/>
        <v>theater</v>
      </c>
      <c r="R4006" s="8" t="str">
        <f t="shared" si="439"/>
        <v>plays</v>
      </c>
      <c r="S4006" s="14">
        <f t="shared" si="442"/>
        <v>41890.16269675926</v>
      </c>
      <c r="T4006" s="14">
        <f t="shared" si="44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40"/>
        <v>1.3333333333333334E-2</v>
      </c>
      <c r="P4007" s="9">
        <f t="shared" si="441"/>
        <v>20</v>
      </c>
      <c r="Q4007" s="8" t="str">
        <f t="shared" si="444"/>
        <v>theater</v>
      </c>
      <c r="R4007" s="8" t="str">
        <f t="shared" si="439"/>
        <v>plays</v>
      </c>
      <c r="S4007" s="14">
        <f t="shared" si="442"/>
        <v>41872.807696759257</v>
      </c>
      <c r="T4007" s="14">
        <f t="shared" si="44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40"/>
        <v>6.666666666666667E-5</v>
      </c>
      <c r="P4008" s="9">
        <f t="shared" si="441"/>
        <v>2</v>
      </c>
      <c r="Q4008" s="8" t="str">
        <f t="shared" si="444"/>
        <v>theater</v>
      </c>
      <c r="R4008" s="8" t="str">
        <f t="shared" si="439"/>
        <v>plays</v>
      </c>
      <c r="S4008" s="14">
        <f t="shared" si="442"/>
        <v>42391.772997685184</v>
      </c>
      <c r="T4008" s="14">
        <f t="shared" si="44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40"/>
        <v>2.5000000000000001E-3</v>
      </c>
      <c r="P4009" s="9">
        <f t="shared" si="441"/>
        <v>5</v>
      </c>
      <c r="Q4009" s="8" t="str">
        <f t="shared" si="444"/>
        <v>theater</v>
      </c>
      <c r="R4009" s="8" t="str">
        <f t="shared" si="439"/>
        <v>plays</v>
      </c>
      <c r="S4009" s="14">
        <f t="shared" si="442"/>
        <v>41848.772928240738</v>
      </c>
      <c r="T4009" s="14">
        <f t="shared" si="44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40"/>
        <v>0.06</v>
      </c>
      <c r="P4010" s="9">
        <f t="shared" si="441"/>
        <v>15</v>
      </c>
      <c r="Q4010" s="8" t="str">
        <f t="shared" si="444"/>
        <v>theater</v>
      </c>
      <c r="R4010" s="8" t="str">
        <f t="shared" si="439"/>
        <v>plays</v>
      </c>
      <c r="S4010" s="14">
        <f t="shared" si="442"/>
        <v>42177.964201388888</v>
      </c>
      <c r="T4010" s="14">
        <f t="shared" si="44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40"/>
        <v>3.8860103626943004E-2</v>
      </c>
      <c r="P4011" s="9">
        <f t="shared" si="441"/>
        <v>25</v>
      </c>
      <c r="Q4011" s="8" t="str">
        <f t="shared" si="444"/>
        <v>theater</v>
      </c>
      <c r="R4011" s="8" t="str">
        <f t="shared" si="439"/>
        <v>plays</v>
      </c>
      <c r="S4011" s="14">
        <f t="shared" si="442"/>
        <v>41851.700925925928</v>
      </c>
      <c r="T4011" s="14">
        <f t="shared" si="44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40"/>
        <v>0.24194444444444443</v>
      </c>
      <c r="P4012" s="9">
        <f t="shared" si="441"/>
        <v>45.842105263157897</v>
      </c>
      <c r="Q4012" s="8" t="str">
        <f t="shared" si="444"/>
        <v>theater</v>
      </c>
      <c r="R4012" s="8" t="str">
        <f t="shared" si="439"/>
        <v>plays</v>
      </c>
      <c r="S4012" s="14">
        <f t="shared" si="442"/>
        <v>41921.770439814813</v>
      </c>
      <c r="T4012" s="14">
        <f t="shared" si="44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40"/>
        <v>7.5999999999999998E-2</v>
      </c>
      <c r="P4013" s="9">
        <f t="shared" si="441"/>
        <v>4.75</v>
      </c>
      <c r="Q4013" s="8" t="str">
        <f t="shared" si="444"/>
        <v>theater</v>
      </c>
      <c r="R4013" s="8" t="str">
        <f t="shared" si="439"/>
        <v>plays</v>
      </c>
      <c r="S4013" s="14">
        <f t="shared" si="442"/>
        <v>42002.54488425926</v>
      </c>
      <c r="T4013" s="14">
        <f t="shared" si="44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40"/>
        <v>0</v>
      </c>
      <c r="P4014" s="9">
        <f t="shared" si="441"/>
        <v>0</v>
      </c>
      <c r="Q4014" s="8" t="str">
        <f t="shared" si="444"/>
        <v>theater</v>
      </c>
      <c r="R4014" s="8" t="str">
        <f t="shared" si="439"/>
        <v>plays</v>
      </c>
      <c r="S4014" s="14">
        <f t="shared" si="442"/>
        <v>42096.544548611113</v>
      </c>
      <c r="T4014" s="14">
        <f t="shared" si="44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40"/>
        <v>1.2999999999999999E-2</v>
      </c>
      <c r="P4015" s="9">
        <f t="shared" si="441"/>
        <v>13</v>
      </c>
      <c r="Q4015" s="8" t="str">
        <f t="shared" si="444"/>
        <v>theater</v>
      </c>
      <c r="R4015" s="8" t="str">
        <f t="shared" si="439"/>
        <v>plays</v>
      </c>
      <c r="S4015" s="14">
        <f t="shared" si="442"/>
        <v>42021.301192129627</v>
      </c>
      <c r="T4015" s="14">
        <f t="shared" si="44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40"/>
        <v>0</v>
      </c>
      <c r="P4016" s="9">
        <f t="shared" si="441"/>
        <v>0</v>
      </c>
      <c r="Q4016" s="8" t="str">
        <f t="shared" si="444"/>
        <v>theater</v>
      </c>
      <c r="R4016" s="8" t="str">
        <f t="shared" si="439"/>
        <v>plays</v>
      </c>
      <c r="S4016" s="14">
        <f t="shared" si="442"/>
        <v>42419.246168981481</v>
      </c>
      <c r="T4016" s="14">
        <f t="shared" si="44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40"/>
        <v>1.4285714285714287E-4</v>
      </c>
      <c r="P4017" s="9">
        <f t="shared" si="441"/>
        <v>1</v>
      </c>
      <c r="Q4017" s="8" t="str">
        <f t="shared" si="444"/>
        <v>theater</v>
      </c>
      <c r="R4017" s="8" t="str">
        <f t="shared" si="439"/>
        <v>plays</v>
      </c>
      <c r="S4017" s="14">
        <f t="shared" si="442"/>
        <v>42174.780821759254</v>
      </c>
      <c r="T4017" s="14">
        <f t="shared" si="44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40"/>
        <v>0.14000000000000001</v>
      </c>
      <c r="P4018" s="9">
        <f t="shared" si="441"/>
        <v>10</v>
      </c>
      <c r="Q4018" s="8" t="str">
        <f t="shared" si="444"/>
        <v>theater</v>
      </c>
      <c r="R4018" s="8" t="str">
        <f t="shared" si="439"/>
        <v>plays</v>
      </c>
      <c r="S4018" s="14">
        <f t="shared" si="442"/>
        <v>41869.872685185182</v>
      </c>
      <c r="T4018" s="14">
        <f t="shared" si="44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40"/>
        <v>1.0500000000000001E-2</v>
      </c>
      <c r="P4019" s="9">
        <f t="shared" si="441"/>
        <v>52.5</v>
      </c>
      <c r="Q4019" s="8" t="str">
        <f t="shared" si="444"/>
        <v>theater</v>
      </c>
      <c r="R4019" s="8" t="str">
        <f t="shared" ref="R4019:R4082" si="445">RIGHT(N4019,5)</f>
        <v>plays</v>
      </c>
      <c r="S4019" s="14">
        <f t="shared" si="442"/>
        <v>41856.672152777777</v>
      </c>
      <c r="T4019" s="14">
        <f t="shared" si="44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40"/>
        <v>8.666666666666667E-2</v>
      </c>
      <c r="P4020" s="9">
        <f t="shared" si="441"/>
        <v>32.5</v>
      </c>
      <c r="Q4020" s="8" t="str">
        <f t="shared" si="444"/>
        <v>theater</v>
      </c>
      <c r="R4020" s="8" t="str">
        <f t="shared" si="445"/>
        <v>plays</v>
      </c>
      <c r="S4020" s="14">
        <f t="shared" si="442"/>
        <v>42620.91097222222</v>
      </c>
      <c r="T4020" s="14">
        <f t="shared" si="44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40"/>
        <v>8.2857142857142851E-3</v>
      </c>
      <c r="P4021" s="9">
        <f t="shared" si="441"/>
        <v>7.25</v>
      </c>
      <c r="Q4021" s="8" t="str">
        <f t="shared" si="444"/>
        <v>theater</v>
      </c>
      <c r="R4021" s="8" t="str">
        <f t="shared" si="445"/>
        <v>plays</v>
      </c>
      <c r="S4021" s="14">
        <f t="shared" si="442"/>
        <v>42417.675879629634</v>
      </c>
      <c r="T4021" s="14">
        <f t="shared" si="44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40"/>
        <v>0.16666666666666666</v>
      </c>
      <c r="P4022" s="9">
        <f t="shared" si="441"/>
        <v>33.333333333333336</v>
      </c>
      <c r="Q4022" s="8" t="str">
        <f t="shared" si="444"/>
        <v>theater</v>
      </c>
      <c r="R4022" s="8" t="str">
        <f t="shared" si="445"/>
        <v>plays</v>
      </c>
      <c r="S4022" s="14">
        <f t="shared" si="442"/>
        <v>42057.190960648149</v>
      </c>
      <c r="T4022" s="14">
        <f t="shared" si="44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40"/>
        <v>8.3333333333333332E-3</v>
      </c>
      <c r="P4023" s="9">
        <f t="shared" si="441"/>
        <v>62.5</v>
      </c>
      <c r="Q4023" s="8" t="str">
        <f t="shared" si="444"/>
        <v>theater</v>
      </c>
      <c r="R4023" s="8" t="str">
        <f t="shared" si="445"/>
        <v>plays</v>
      </c>
      <c r="S4023" s="14">
        <f t="shared" si="442"/>
        <v>41878.911550925928</v>
      </c>
      <c r="T4023" s="14">
        <f t="shared" si="44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40"/>
        <v>0.69561111111111107</v>
      </c>
      <c r="P4024" s="9">
        <f t="shared" si="441"/>
        <v>63.558375634517766</v>
      </c>
      <c r="Q4024" s="8" t="str">
        <f t="shared" si="444"/>
        <v>theater</v>
      </c>
      <c r="R4024" s="8" t="str">
        <f t="shared" si="445"/>
        <v>plays</v>
      </c>
      <c r="S4024" s="14">
        <f t="shared" si="442"/>
        <v>41990.584108796291</v>
      </c>
      <c r="T4024" s="14">
        <f t="shared" si="44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40"/>
        <v>0</v>
      </c>
      <c r="P4025" s="9">
        <f t="shared" si="441"/>
        <v>0</v>
      </c>
      <c r="Q4025" s="8" t="str">
        <f t="shared" si="444"/>
        <v>theater</v>
      </c>
      <c r="R4025" s="8" t="str">
        <f t="shared" si="445"/>
        <v>plays</v>
      </c>
      <c r="S4025" s="14">
        <f t="shared" si="442"/>
        <v>42408.999571759254</v>
      </c>
      <c r="T4025" s="14">
        <f t="shared" si="44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40"/>
        <v>1.2500000000000001E-2</v>
      </c>
      <c r="P4026" s="9">
        <f t="shared" si="441"/>
        <v>10</v>
      </c>
      <c r="Q4026" s="8" t="str">
        <f t="shared" si="444"/>
        <v>theater</v>
      </c>
      <c r="R4026" s="8" t="str">
        <f t="shared" si="445"/>
        <v>plays</v>
      </c>
      <c r="S4026" s="14">
        <f t="shared" si="442"/>
        <v>42217.670104166667</v>
      </c>
      <c r="T4026" s="14">
        <f t="shared" si="44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40"/>
        <v>0.05</v>
      </c>
      <c r="P4027" s="9">
        <f t="shared" si="441"/>
        <v>62.5</v>
      </c>
      <c r="Q4027" s="8" t="str">
        <f t="shared" si="444"/>
        <v>theater</v>
      </c>
      <c r="R4027" s="8" t="str">
        <f t="shared" si="445"/>
        <v>plays</v>
      </c>
      <c r="S4027" s="14">
        <f t="shared" si="442"/>
        <v>42151.237685185188</v>
      </c>
      <c r="T4027" s="14">
        <f t="shared" si="44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40"/>
        <v>0</v>
      </c>
      <c r="P4028" s="9">
        <f t="shared" si="441"/>
        <v>0</v>
      </c>
      <c r="Q4028" s="8" t="str">
        <f t="shared" si="444"/>
        <v>theater</v>
      </c>
      <c r="R4028" s="8" t="str">
        <f t="shared" si="445"/>
        <v>plays</v>
      </c>
      <c r="S4028" s="14">
        <f t="shared" si="442"/>
        <v>42282.655543981484</v>
      </c>
      <c r="T4028" s="14">
        <f t="shared" si="44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40"/>
        <v>7.166666666666667E-2</v>
      </c>
      <c r="P4029" s="9">
        <f t="shared" si="441"/>
        <v>30.714285714285715</v>
      </c>
      <c r="Q4029" s="8" t="str">
        <f t="shared" si="444"/>
        <v>theater</v>
      </c>
      <c r="R4029" s="8" t="str">
        <f t="shared" si="445"/>
        <v>plays</v>
      </c>
      <c r="S4029" s="14">
        <f t="shared" si="442"/>
        <v>42768.97084490741</v>
      </c>
      <c r="T4029" s="14">
        <f t="shared" si="44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40"/>
        <v>0.28050000000000003</v>
      </c>
      <c r="P4030" s="9">
        <f t="shared" si="441"/>
        <v>51</v>
      </c>
      <c r="Q4030" s="8" t="str">
        <f t="shared" si="444"/>
        <v>theater</v>
      </c>
      <c r="R4030" s="8" t="str">
        <f t="shared" si="445"/>
        <v>plays</v>
      </c>
      <c r="S4030" s="14">
        <f t="shared" si="442"/>
        <v>41765.938657407409</v>
      </c>
      <c r="T4030" s="14">
        <f t="shared" si="44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40"/>
        <v>0</v>
      </c>
      <c r="P4031" s="9">
        <f t="shared" si="441"/>
        <v>0</v>
      </c>
      <c r="Q4031" s="8" t="str">
        <f t="shared" si="444"/>
        <v>theater</v>
      </c>
      <c r="R4031" s="8" t="str">
        <f t="shared" si="445"/>
        <v>plays</v>
      </c>
      <c r="S4031" s="14">
        <f t="shared" si="442"/>
        <v>42322.025115740747</v>
      </c>
      <c r="T4031" s="14">
        <f t="shared" si="44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40"/>
        <v>0.16</v>
      </c>
      <c r="P4032" s="9">
        <f t="shared" si="441"/>
        <v>66.666666666666671</v>
      </c>
      <c r="Q4032" s="8" t="str">
        <f t="shared" si="444"/>
        <v>theater</v>
      </c>
      <c r="R4032" s="8" t="str">
        <f t="shared" si="445"/>
        <v>plays</v>
      </c>
      <c r="S4032" s="14">
        <f t="shared" si="442"/>
        <v>42374.655081018514</v>
      </c>
      <c r="T4032" s="14">
        <f t="shared" si="44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40"/>
        <v>0</v>
      </c>
      <c r="P4033" s="9">
        <f t="shared" si="441"/>
        <v>0</v>
      </c>
      <c r="Q4033" s="8" t="str">
        <f t="shared" si="444"/>
        <v>theater</v>
      </c>
      <c r="R4033" s="8" t="str">
        <f t="shared" si="445"/>
        <v>plays</v>
      </c>
      <c r="S4033" s="14">
        <f t="shared" si="442"/>
        <v>41941.585231481484</v>
      </c>
      <c r="T4033" s="14">
        <f t="shared" si="44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40"/>
        <v>6.8287037037037035E-2</v>
      </c>
      <c r="P4034" s="9">
        <f t="shared" si="441"/>
        <v>59</v>
      </c>
      <c r="Q4034" s="8" t="str">
        <f t="shared" si="444"/>
        <v>theater</v>
      </c>
      <c r="R4034" s="8" t="str">
        <f t="shared" si="445"/>
        <v>plays</v>
      </c>
      <c r="S4034" s="14">
        <f t="shared" si="442"/>
        <v>42293.809212962966</v>
      </c>
      <c r="T4034" s="14">
        <f t="shared" si="44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6">E4035/D4035</f>
        <v>0.25698702928870293</v>
      </c>
      <c r="P4035" s="9">
        <f t="shared" ref="P4035:P4098" si="447">IFERROR(E4035/L4035, 0)</f>
        <v>65.340319148936175</v>
      </c>
      <c r="Q4035" s="8" t="str">
        <f t="shared" si="444"/>
        <v>theater</v>
      </c>
      <c r="R4035" s="8" t="str">
        <f t="shared" si="445"/>
        <v>plays</v>
      </c>
      <c r="S4035" s="14">
        <f t="shared" ref="S4035:S4098" si="448">(((J4035/60)/60)/24)+DATE(1970,1,1)</f>
        <v>42614.268796296295</v>
      </c>
      <c r="T4035" s="14">
        <f t="shared" ref="T4035:T4098" si="44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6"/>
        <v>1.4814814814814815E-2</v>
      </c>
      <c r="P4036" s="9">
        <f t="shared" si="447"/>
        <v>100</v>
      </c>
      <c r="Q4036" s="8" t="str">
        <f t="shared" si="444"/>
        <v>theater</v>
      </c>
      <c r="R4036" s="8" t="str">
        <f t="shared" si="445"/>
        <v>plays</v>
      </c>
      <c r="S4036" s="14">
        <f t="shared" si="448"/>
        <v>42067.947337962964</v>
      </c>
      <c r="T4036" s="14">
        <f t="shared" si="44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6"/>
        <v>0.36849999999999999</v>
      </c>
      <c r="P4037" s="9">
        <f t="shared" si="447"/>
        <v>147.4</v>
      </c>
      <c r="Q4037" s="8" t="str">
        <f t="shared" si="444"/>
        <v>theater</v>
      </c>
      <c r="R4037" s="8" t="str">
        <f t="shared" si="445"/>
        <v>plays</v>
      </c>
      <c r="S4037" s="14">
        <f t="shared" si="448"/>
        <v>41903.882951388885</v>
      </c>
      <c r="T4037" s="14">
        <f t="shared" si="44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6"/>
        <v>0.47049999999999997</v>
      </c>
      <c r="P4038" s="9">
        <f t="shared" si="447"/>
        <v>166.05882352941177</v>
      </c>
      <c r="Q4038" s="8" t="str">
        <f t="shared" si="444"/>
        <v>theater</v>
      </c>
      <c r="R4038" s="8" t="str">
        <f t="shared" si="445"/>
        <v>plays</v>
      </c>
      <c r="S4038" s="14">
        <f t="shared" si="448"/>
        <v>41804.937083333331</v>
      </c>
      <c r="T4038" s="14">
        <f t="shared" si="44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6"/>
        <v>0.11428571428571428</v>
      </c>
      <c r="P4039" s="9">
        <f t="shared" si="447"/>
        <v>40</v>
      </c>
      <c r="Q4039" s="8" t="str">
        <f t="shared" si="444"/>
        <v>theater</v>
      </c>
      <c r="R4039" s="8" t="str">
        <f t="shared" si="445"/>
        <v>plays</v>
      </c>
      <c r="S4039" s="14">
        <f t="shared" si="448"/>
        <v>42497.070775462969</v>
      </c>
      <c r="T4039" s="14">
        <f t="shared" si="44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6"/>
        <v>0.12039999999999999</v>
      </c>
      <c r="P4040" s="9">
        <f t="shared" si="447"/>
        <v>75.25</v>
      </c>
      <c r="Q4040" s="8" t="str">
        <f t="shared" si="444"/>
        <v>theater</v>
      </c>
      <c r="R4040" s="8" t="str">
        <f t="shared" si="445"/>
        <v>plays</v>
      </c>
      <c r="S4040" s="14">
        <f t="shared" si="448"/>
        <v>41869.798726851855</v>
      </c>
      <c r="T4040" s="14">
        <f t="shared" si="44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6"/>
        <v>0.6</v>
      </c>
      <c r="P4041" s="9">
        <f t="shared" si="447"/>
        <v>60</v>
      </c>
      <c r="Q4041" s="8" t="str">
        <f t="shared" si="444"/>
        <v>theater</v>
      </c>
      <c r="R4041" s="8" t="str">
        <f t="shared" si="445"/>
        <v>plays</v>
      </c>
      <c r="S4041" s="14">
        <f t="shared" si="448"/>
        <v>42305.670914351853</v>
      </c>
      <c r="T4041" s="14">
        <f t="shared" si="44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6"/>
        <v>0.3125</v>
      </c>
      <c r="P4042" s="9">
        <f t="shared" si="447"/>
        <v>1250</v>
      </c>
      <c r="Q4042" s="8" t="str">
        <f t="shared" si="444"/>
        <v>theater</v>
      </c>
      <c r="R4042" s="8" t="str">
        <f t="shared" si="445"/>
        <v>plays</v>
      </c>
      <c r="S4042" s="14">
        <f t="shared" si="448"/>
        <v>42144.231527777782</v>
      </c>
      <c r="T4042" s="14">
        <f t="shared" si="44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6"/>
        <v>4.1999999999999997E-3</v>
      </c>
      <c r="P4043" s="9">
        <f t="shared" si="447"/>
        <v>10.5</v>
      </c>
      <c r="Q4043" s="8" t="str">
        <f t="shared" si="444"/>
        <v>theater</v>
      </c>
      <c r="R4043" s="8" t="str">
        <f t="shared" si="445"/>
        <v>plays</v>
      </c>
      <c r="S4043" s="14">
        <f t="shared" si="448"/>
        <v>42559.474004629628</v>
      </c>
      <c r="T4043" s="14">
        <f t="shared" si="44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6"/>
        <v>2.0999999999999999E-3</v>
      </c>
      <c r="P4044" s="9">
        <f t="shared" si="447"/>
        <v>7</v>
      </c>
      <c r="Q4044" s="8" t="str">
        <f t="shared" si="444"/>
        <v>theater</v>
      </c>
      <c r="R4044" s="8" t="str">
        <f t="shared" si="445"/>
        <v>plays</v>
      </c>
      <c r="S4044" s="14">
        <f t="shared" si="448"/>
        <v>41995.084074074075</v>
      </c>
      <c r="T4044" s="14">
        <f t="shared" si="44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6"/>
        <v>0</v>
      </c>
      <c r="P4045" s="9">
        <f t="shared" si="447"/>
        <v>0</v>
      </c>
      <c r="Q4045" s="8" t="str">
        <f t="shared" si="444"/>
        <v>theater</v>
      </c>
      <c r="R4045" s="8" t="str">
        <f t="shared" si="445"/>
        <v>plays</v>
      </c>
      <c r="S4045" s="14">
        <f t="shared" si="448"/>
        <v>41948.957465277781</v>
      </c>
      <c r="T4045" s="14">
        <f t="shared" si="44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6"/>
        <v>0.375</v>
      </c>
      <c r="P4046" s="9">
        <f t="shared" si="447"/>
        <v>56.25</v>
      </c>
      <c r="Q4046" s="8" t="str">
        <f t="shared" si="444"/>
        <v>theater</v>
      </c>
      <c r="R4046" s="8" t="str">
        <f t="shared" si="445"/>
        <v>plays</v>
      </c>
      <c r="S4046" s="14">
        <f t="shared" si="448"/>
        <v>42074.219699074078</v>
      </c>
      <c r="T4046" s="14">
        <f t="shared" si="44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6"/>
        <v>2.0000000000000001E-4</v>
      </c>
      <c r="P4047" s="9">
        <f t="shared" si="447"/>
        <v>1</v>
      </c>
      <c r="Q4047" s="8" t="str">
        <f t="shared" si="444"/>
        <v>theater</v>
      </c>
      <c r="R4047" s="8" t="str">
        <f t="shared" si="445"/>
        <v>plays</v>
      </c>
      <c r="S4047" s="14">
        <f t="shared" si="448"/>
        <v>41842.201261574075</v>
      </c>
      <c r="T4047" s="14">
        <f t="shared" si="44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6"/>
        <v>8.2142857142857142E-2</v>
      </c>
      <c r="P4048" s="9">
        <f t="shared" si="447"/>
        <v>38.333333333333336</v>
      </c>
      <c r="Q4048" s="8" t="str">
        <f t="shared" si="444"/>
        <v>theater</v>
      </c>
      <c r="R4048" s="8" t="str">
        <f t="shared" si="445"/>
        <v>plays</v>
      </c>
      <c r="S4048" s="14">
        <f t="shared" si="448"/>
        <v>41904.650578703702</v>
      </c>
      <c r="T4048" s="14">
        <f t="shared" si="44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6"/>
        <v>2.1999999999999999E-2</v>
      </c>
      <c r="P4049" s="9">
        <f t="shared" si="447"/>
        <v>27.5</v>
      </c>
      <c r="Q4049" s="8" t="str">
        <f t="shared" si="444"/>
        <v>theater</v>
      </c>
      <c r="R4049" s="8" t="str">
        <f t="shared" si="445"/>
        <v>plays</v>
      </c>
      <c r="S4049" s="14">
        <f t="shared" si="448"/>
        <v>41991.022488425922</v>
      </c>
      <c r="T4049" s="14">
        <f t="shared" si="44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6"/>
        <v>0.17652941176470588</v>
      </c>
      <c r="P4050" s="9">
        <f t="shared" si="447"/>
        <v>32.978021978021978</v>
      </c>
      <c r="Q4050" s="8" t="str">
        <f t="shared" si="444"/>
        <v>theater</v>
      </c>
      <c r="R4050" s="8" t="str">
        <f t="shared" si="445"/>
        <v>plays</v>
      </c>
      <c r="S4050" s="14">
        <f t="shared" si="448"/>
        <v>42436.509108796294</v>
      </c>
      <c r="T4050" s="14">
        <f t="shared" si="44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6"/>
        <v>8.0000000000000004E-4</v>
      </c>
      <c r="P4051" s="9">
        <f t="shared" si="447"/>
        <v>16</v>
      </c>
      <c r="Q4051" s="8" t="str">
        <f t="shared" si="444"/>
        <v>theater</v>
      </c>
      <c r="R4051" s="8" t="str">
        <f t="shared" si="445"/>
        <v>plays</v>
      </c>
      <c r="S4051" s="14">
        <f t="shared" si="448"/>
        <v>42169.958506944444</v>
      </c>
      <c r="T4051" s="14">
        <f t="shared" si="44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6"/>
        <v>6.6666666666666664E-4</v>
      </c>
      <c r="P4052" s="9">
        <f t="shared" si="447"/>
        <v>1</v>
      </c>
      <c r="Q4052" s="8" t="str">
        <f t="shared" si="444"/>
        <v>theater</v>
      </c>
      <c r="R4052" s="8" t="str">
        <f t="shared" si="445"/>
        <v>plays</v>
      </c>
      <c r="S4052" s="14">
        <f t="shared" si="448"/>
        <v>41905.636469907404</v>
      </c>
      <c r="T4052" s="14">
        <f t="shared" si="44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6"/>
        <v>0</v>
      </c>
      <c r="P4053" s="9">
        <f t="shared" si="447"/>
        <v>0</v>
      </c>
      <c r="Q4053" s="8" t="str">
        <f t="shared" si="444"/>
        <v>theater</v>
      </c>
      <c r="R4053" s="8" t="str">
        <f t="shared" si="445"/>
        <v>plays</v>
      </c>
      <c r="S4053" s="14">
        <f t="shared" si="448"/>
        <v>41761.810150462967</v>
      </c>
      <c r="T4053" s="14">
        <f t="shared" si="44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6"/>
        <v>0.37533333333333335</v>
      </c>
      <c r="P4054" s="9">
        <f t="shared" si="447"/>
        <v>86.615384615384613</v>
      </c>
      <c r="Q4054" s="8" t="str">
        <f t="shared" si="444"/>
        <v>theater</v>
      </c>
      <c r="R4054" s="8" t="str">
        <f t="shared" si="445"/>
        <v>plays</v>
      </c>
      <c r="S4054" s="14">
        <f t="shared" si="448"/>
        <v>41865.878657407404</v>
      </c>
      <c r="T4054" s="14">
        <f t="shared" si="44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6"/>
        <v>0.22</v>
      </c>
      <c r="P4055" s="9">
        <f t="shared" si="447"/>
        <v>55</v>
      </c>
      <c r="Q4055" s="8" t="str">
        <f t="shared" si="444"/>
        <v>theater</v>
      </c>
      <c r="R4055" s="8" t="str">
        <f t="shared" si="445"/>
        <v>plays</v>
      </c>
      <c r="S4055" s="14">
        <f t="shared" si="448"/>
        <v>41928.690138888887</v>
      </c>
      <c r="T4055" s="14">
        <f t="shared" si="44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6"/>
        <v>0</v>
      </c>
      <c r="P4056" s="9">
        <f t="shared" si="447"/>
        <v>0</v>
      </c>
      <c r="Q4056" s="8" t="str">
        <f t="shared" si="444"/>
        <v>theater</v>
      </c>
      <c r="R4056" s="8" t="str">
        <f t="shared" si="445"/>
        <v>plays</v>
      </c>
      <c r="S4056" s="14">
        <f t="shared" si="448"/>
        <v>42613.841261574074</v>
      </c>
      <c r="T4056" s="14">
        <f t="shared" si="44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6"/>
        <v>0.1762</v>
      </c>
      <c r="P4057" s="9">
        <f t="shared" si="447"/>
        <v>41.952380952380949</v>
      </c>
      <c r="Q4057" s="8" t="str">
        <f t="shared" si="444"/>
        <v>theater</v>
      </c>
      <c r="R4057" s="8" t="str">
        <f t="shared" si="445"/>
        <v>plays</v>
      </c>
      <c r="S4057" s="14">
        <f t="shared" si="448"/>
        <v>41779.648506944446</v>
      </c>
      <c r="T4057" s="14">
        <f t="shared" si="44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6"/>
        <v>0.53</v>
      </c>
      <c r="P4058" s="9">
        <f t="shared" si="447"/>
        <v>88.333333333333329</v>
      </c>
      <c r="Q4058" s="8" t="str">
        <f t="shared" si="444"/>
        <v>theater</v>
      </c>
      <c r="R4058" s="8" t="str">
        <f t="shared" si="445"/>
        <v>plays</v>
      </c>
      <c r="S4058" s="14">
        <f t="shared" si="448"/>
        <v>42534.933321759265</v>
      </c>
      <c r="T4058" s="14">
        <f t="shared" si="44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6"/>
        <v>0.22142857142857142</v>
      </c>
      <c r="P4059" s="9">
        <f t="shared" si="447"/>
        <v>129.16666666666666</v>
      </c>
      <c r="Q4059" s="8" t="str">
        <f t="shared" si="444"/>
        <v>theater</v>
      </c>
      <c r="R4059" s="8" t="str">
        <f t="shared" si="445"/>
        <v>plays</v>
      </c>
      <c r="S4059" s="14">
        <f t="shared" si="448"/>
        <v>42310.968518518523</v>
      </c>
      <c r="T4059" s="14">
        <f t="shared" si="44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6"/>
        <v>2.5333333333333333E-2</v>
      </c>
      <c r="P4060" s="9">
        <f t="shared" si="447"/>
        <v>23.75</v>
      </c>
      <c r="Q4060" s="8" t="str">
        <f t="shared" si="444"/>
        <v>theater</v>
      </c>
      <c r="R4060" s="8" t="str">
        <f t="shared" si="445"/>
        <v>plays</v>
      </c>
      <c r="S4060" s="14">
        <f t="shared" si="448"/>
        <v>42446.060694444444</v>
      </c>
      <c r="T4060" s="14">
        <f t="shared" si="44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6"/>
        <v>2.5000000000000001E-2</v>
      </c>
      <c r="P4061" s="9">
        <f t="shared" si="447"/>
        <v>35.714285714285715</v>
      </c>
      <c r="Q4061" s="8" t="str">
        <f t="shared" si="444"/>
        <v>theater</v>
      </c>
      <c r="R4061" s="8" t="str">
        <f t="shared" si="445"/>
        <v>plays</v>
      </c>
      <c r="S4061" s="14">
        <f t="shared" si="448"/>
        <v>41866.640648148146</v>
      </c>
      <c r="T4061" s="14">
        <f t="shared" si="44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6"/>
        <v>2.8500000000000001E-2</v>
      </c>
      <c r="P4062" s="9">
        <f t="shared" si="447"/>
        <v>57</v>
      </c>
      <c r="Q4062" s="8" t="str">
        <f t="shared" si="444"/>
        <v>theater</v>
      </c>
      <c r="R4062" s="8" t="str">
        <f t="shared" si="445"/>
        <v>plays</v>
      </c>
      <c r="S4062" s="14">
        <f t="shared" si="448"/>
        <v>41779.695092592592</v>
      </c>
      <c r="T4062" s="14">
        <f t="shared" si="44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6"/>
        <v>0</v>
      </c>
      <c r="P4063" s="9">
        <f t="shared" si="447"/>
        <v>0</v>
      </c>
      <c r="Q4063" s="8" t="str">
        <f t="shared" si="444"/>
        <v>theater</v>
      </c>
      <c r="R4063" s="8" t="str">
        <f t="shared" si="445"/>
        <v>plays</v>
      </c>
      <c r="S4063" s="14">
        <f t="shared" si="448"/>
        <v>42421.141469907408</v>
      </c>
      <c r="T4063" s="14">
        <f t="shared" si="44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6"/>
        <v>2.4500000000000001E-2</v>
      </c>
      <c r="P4064" s="9">
        <f t="shared" si="447"/>
        <v>163.33333333333334</v>
      </c>
      <c r="Q4064" s="8" t="str">
        <f t="shared" ref="Q4064:Q4115" si="450">LEFT(N4064,7)</f>
        <v>theater</v>
      </c>
      <c r="R4064" s="8" t="str">
        <f t="shared" si="445"/>
        <v>plays</v>
      </c>
      <c r="S4064" s="14">
        <f t="shared" si="448"/>
        <v>42523.739212962959</v>
      </c>
      <c r="T4064" s="14">
        <f t="shared" si="44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6"/>
        <v>1.4210526315789474E-2</v>
      </c>
      <c r="P4065" s="9">
        <f t="shared" si="447"/>
        <v>15</v>
      </c>
      <c r="Q4065" s="8" t="str">
        <f t="shared" si="450"/>
        <v>theater</v>
      </c>
      <c r="R4065" s="8" t="str">
        <f t="shared" si="445"/>
        <v>plays</v>
      </c>
      <c r="S4065" s="14">
        <f t="shared" si="448"/>
        <v>41787.681527777779</v>
      </c>
      <c r="T4065" s="14">
        <f t="shared" si="44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6"/>
        <v>0.1925</v>
      </c>
      <c r="P4066" s="9">
        <f t="shared" si="447"/>
        <v>64.166666666666671</v>
      </c>
      <c r="Q4066" s="8" t="str">
        <f t="shared" si="450"/>
        <v>theater</v>
      </c>
      <c r="R4066" s="8" t="str">
        <f t="shared" si="445"/>
        <v>plays</v>
      </c>
      <c r="S4066" s="14">
        <f t="shared" si="448"/>
        <v>42093.588263888887</v>
      </c>
      <c r="T4066" s="14">
        <f t="shared" si="44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6"/>
        <v>6.7499999999999999E-3</v>
      </c>
      <c r="P4067" s="9">
        <f t="shared" si="447"/>
        <v>6.75</v>
      </c>
      <c r="Q4067" s="8" t="str">
        <f t="shared" si="450"/>
        <v>theater</v>
      </c>
      <c r="R4067" s="8" t="str">
        <f t="shared" si="445"/>
        <v>plays</v>
      </c>
      <c r="S4067" s="14">
        <f t="shared" si="448"/>
        <v>41833.951516203706</v>
      </c>
      <c r="T4067" s="14">
        <f t="shared" si="44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6"/>
        <v>1.6666666666666668E-3</v>
      </c>
      <c r="P4068" s="9">
        <f t="shared" si="447"/>
        <v>25</v>
      </c>
      <c r="Q4068" s="8" t="str">
        <f t="shared" si="450"/>
        <v>theater</v>
      </c>
      <c r="R4068" s="8" t="str">
        <f t="shared" si="445"/>
        <v>plays</v>
      </c>
      <c r="S4068" s="14">
        <f t="shared" si="448"/>
        <v>42479.039212962962</v>
      </c>
      <c r="T4068" s="14">
        <f t="shared" si="44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6"/>
        <v>0.60899999999999999</v>
      </c>
      <c r="P4069" s="9">
        <f t="shared" si="447"/>
        <v>179.11764705882354</v>
      </c>
      <c r="Q4069" s="8" t="str">
        <f t="shared" si="450"/>
        <v>theater</v>
      </c>
      <c r="R4069" s="8" t="str">
        <f t="shared" si="445"/>
        <v>plays</v>
      </c>
      <c r="S4069" s="14">
        <f t="shared" si="448"/>
        <v>42235.117476851854</v>
      </c>
      <c r="T4069" s="14">
        <f t="shared" si="44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6"/>
        <v>0.01</v>
      </c>
      <c r="P4070" s="9">
        <f t="shared" si="447"/>
        <v>34.950000000000003</v>
      </c>
      <c r="Q4070" s="8" t="str">
        <f t="shared" si="450"/>
        <v>theater</v>
      </c>
      <c r="R4070" s="8" t="str">
        <f t="shared" si="445"/>
        <v>plays</v>
      </c>
      <c r="S4070" s="14">
        <f t="shared" si="448"/>
        <v>42718.963599537034</v>
      </c>
      <c r="T4070" s="14">
        <f t="shared" si="44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6"/>
        <v>0.34399999999999997</v>
      </c>
      <c r="P4071" s="9">
        <f t="shared" si="447"/>
        <v>33.07692307692308</v>
      </c>
      <c r="Q4071" s="8" t="str">
        <f t="shared" si="450"/>
        <v>theater</v>
      </c>
      <c r="R4071" s="8" t="str">
        <f t="shared" si="445"/>
        <v>plays</v>
      </c>
      <c r="S4071" s="14">
        <f t="shared" si="448"/>
        <v>42022.661527777775</v>
      </c>
      <c r="T4071" s="14">
        <f t="shared" si="44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6"/>
        <v>0.16500000000000001</v>
      </c>
      <c r="P4072" s="9">
        <f t="shared" si="447"/>
        <v>27.5</v>
      </c>
      <c r="Q4072" s="8" t="str">
        <f t="shared" si="450"/>
        <v>theater</v>
      </c>
      <c r="R4072" s="8" t="str">
        <f t="shared" si="445"/>
        <v>plays</v>
      </c>
      <c r="S4072" s="14">
        <f t="shared" si="448"/>
        <v>42031.666898148149</v>
      </c>
      <c r="T4072" s="14">
        <f t="shared" si="44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6"/>
        <v>0</v>
      </c>
      <c r="P4073" s="9">
        <f t="shared" si="447"/>
        <v>0</v>
      </c>
      <c r="Q4073" s="8" t="str">
        <f t="shared" si="450"/>
        <v>theater</v>
      </c>
      <c r="R4073" s="8" t="str">
        <f t="shared" si="445"/>
        <v>plays</v>
      </c>
      <c r="S4073" s="14">
        <f t="shared" si="448"/>
        <v>42700.804756944446</v>
      </c>
      <c r="T4073" s="14">
        <f t="shared" si="44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6"/>
        <v>4.0000000000000001E-3</v>
      </c>
      <c r="P4074" s="9">
        <f t="shared" si="447"/>
        <v>2</v>
      </c>
      <c r="Q4074" s="8" t="str">
        <f t="shared" si="450"/>
        <v>theater</v>
      </c>
      <c r="R4074" s="8" t="str">
        <f t="shared" si="445"/>
        <v>plays</v>
      </c>
      <c r="S4074" s="14">
        <f t="shared" si="448"/>
        <v>41812.77443287037</v>
      </c>
      <c r="T4074" s="14">
        <f t="shared" si="44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6"/>
        <v>1.0571428571428572E-2</v>
      </c>
      <c r="P4075" s="9">
        <f t="shared" si="447"/>
        <v>18.5</v>
      </c>
      <c r="Q4075" s="8" t="str">
        <f t="shared" si="450"/>
        <v>theater</v>
      </c>
      <c r="R4075" s="8" t="str">
        <f t="shared" si="445"/>
        <v>plays</v>
      </c>
      <c r="S4075" s="14">
        <f t="shared" si="448"/>
        <v>42078.34520833334</v>
      </c>
      <c r="T4075" s="14">
        <f t="shared" si="44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6"/>
        <v>0.26727272727272727</v>
      </c>
      <c r="P4076" s="9">
        <f t="shared" si="447"/>
        <v>35</v>
      </c>
      <c r="Q4076" s="8" t="str">
        <f t="shared" si="450"/>
        <v>theater</v>
      </c>
      <c r="R4076" s="8" t="str">
        <f t="shared" si="445"/>
        <v>plays</v>
      </c>
      <c r="S4076" s="14">
        <f t="shared" si="448"/>
        <v>42283.552951388891</v>
      </c>
      <c r="T4076" s="14">
        <f t="shared" si="44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6"/>
        <v>0.28799999999999998</v>
      </c>
      <c r="P4077" s="9">
        <f t="shared" si="447"/>
        <v>44.307692307692307</v>
      </c>
      <c r="Q4077" s="8" t="str">
        <f t="shared" si="450"/>
        <v>theater</v>
      </c>
      <c r="R4077" s="8" t="str">
        <f t="shared" si="445"/>
        <v>plays</v>
      </c>
      <c r="S4077" s="14">
        <f t="shared" si="448"/>
        <v>41779.045937499999</v>
      </c>
      <c r="T4077" s="14">
        <f t="shared" si="44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6"/>
        <v>0</v>
      </c>
      <c r="P4078" s="9">
        <f t="shared" si="447"/>
        <v>0</v>
      </c>
      <c r="Q4078" s="8" t="str">
        <f t="shared" si="450"/>
        <v>theater</v>
      </c>
      <c r="R4078" s="8" t="str">
        <f t="shared" si="445"/>
        <v>plays</v>
      </c>
      <c r="S4078" s="14">
        <f t="shared" si="448"/>
        <v>41905.795706018522</v>
      </c>
      <c r="T4078" s="14">
        <f t="shared" si="44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6"/>
        <v>8.8999999999999996E-2</v>
      </c>
      <c r="P4079" s="9">
        <f t="shared" si="447"/>
        <v>222.5</v>
      </c>
      <c r="Q4079" s="8" t="str">
        <f t="shared" si="450"/>
        <v>theater</v>
      </c>
      <c r="R4079" s="8" t="str">
        <f t="shared" si="445"/>
        <v>plays</v>
      </c>
      <c r="S4079" s="14">
        <f t="shared" si="448"/>
        <v>42695.7105787037</v>
      </c>
      <c r="T4079" s="14">
        <f t="shared" si="44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6"/>
        <v>0</v>
      </c>
      <c r="P4080" s="9">
        <f t="shared" si="447"/>
        <v>0</v>
      </c>
      <c r="Q4080" s="8" t="str">
        <f t="shared" si="450"/>
        <v>theater</v>
      </c>
      <c r="R4080" s="8" t="str">
        <f t="shared" si="445"/>
        <v>plays</v>
      </c>
      <c r="S4080" s="14">
        <f t="shared" si="448"/>
        <v>42732.787523148145</v>
      </c>
      <c r="T4080" s="14">
        <f t="shared" si="44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6"/>
        <v>1.6666666666666668E-3</v>
      </c>
      <c r="P4081" s="9">
        <f t="shared" si="447"/>
        <v>5</v>
      </c>
      <c r="Q4081" s="8" t="str">
        <f t="shared" si="450"/>
        <v>theater</v>
      </c>
      <c r="R4081" s="8" t="str">
        <f t="shared" si="445"/>
        <v>plays</v>
      </c>
      <c r="S4081" s="14">
        <f t="shared" si="448"/>
        <v>42510.938900462963</v>
      </c>
      <c r="T4081" s="14">
        <f t="shared" si="44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6"/>
        <v>0</v>
      </c>
      <c r="P4082" s="9">
        <f t="shared" si="447"/>
        <v>0</v>
      </c>
      <c r="Q4082" s="8" t="str">
        <f t="shared" si="450"/>
        <v>theater</v>
      </c>
      <c r="R4082" s="8" t="str">
        <f t="shared" si="445"/>
        <v>plays</v>
      </c>
      <c r="S4082" s="14">
        <f t="shared" si="448"/>
        <v>42511.698101851856</v>
      </c>
      <c r="T4082" s="14">
        <f t="shared" si="44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6"/>
        <v>0.15737410071942445</v>
      </c>
      <c r="P4083" s="9">
        <f t="shared" si="447"/>
        <v>29.166666666666668</v>
      </c>
      <c r="Q4083" s="8" t="str">
        <f t="shared" si="450"/>
        <v>theater</v>
      </c>
      <c r="R4083" s="8" t="str">
        <f t="shared" ref="R4083:R4115" si="451">RIGHT(N4083,5)</f>
        <v>plays</v>
      </c>
      <c r="S4083" s="14">
        <f t="shared" si="448"/>
        <v>42041.581307870365</v>
      </c>
      <c r="T4083" s="14">
        <f t="shared" si="44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6"/>
        <v>0.02</v>
      </c>
      <c r="P4084" s="9">
        <f t="shared" si="447"/>
        <v>1.5</v>
      </c>
      <c r="Q4084" s="8" t="str">
        <f t="shared" si="450"/>
        <v>theater</v>
      </c>
      <c r="R4084" s="8" t="str">
        <f t="shared" si="451"/>
        <v>plays</v>
      </c>
      <c r="S4084" s="14">
        <f t="shared" si="448"/>
        <v>42307.189270833333</v>
      </c>
      <c r="T4084" s="14">
        <f t="shared" si="44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6"/>
        <v>0.21685714285714286</v>
      </c>
      <c r="P4085" s="9">
        <f t="shared" si="447"/>
        <v>126.5</v>
      </c>
      <c r="Q4085" s="8" t="str">
        <f t="shared" si="450"/>
        <v>theater</v>
      </c>
      <c r="R4085" s="8" t="str">
        <f t="shared" si="451"/>
        <v>plays</v>
      </c>
      <c r="S4085" s="14">
        <f t="shared" si="448"/>
        <v>42353.761759259258</v>
      </c>
      <c r="T4085" s="14">
        <f t="shared" si="44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6"/>
        <v>3.3333333333333335E-3</v>
      </c>
      <c r="P4086" s="9">
        <f t="shared" si="447"/>
        <v>10</v>
      </c>
      <c r="Q4086" s="8" t="str">
        <f t="shared" si="450"/>
        <v>theater</v>
      </c>
      <c r="R4086" s="8" t="str">
        <f t="shared" si="451"/>
        <v>plays</v>
      </c>
      <c r="S4086" s="14">
        <f t="shared" si="448"/>
        <v>42622.436412037037</v>
      </c>
      <c r="T4086" s="14">
        <f t="shared" si="44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6"/>
        <v>2.8571428571428571E-3</v>
      </c>
      <c r="P4087" s="9">
        <f t="shared" si="447"/>
        <v>10</v>
      </c>
      <c r="Q4087" s="8" t="str">
        <f t="shared" si="450"/>
        <v>theater</v>
      </c>
      <c r="R4087" s="8" t="str">
        <f t="shared" si="451"/>
        <v>plays</v>
      </c>
      <c r="S4087" s="14">
        <f t="shared" si="448"/>
        <v>42058.603877314818</v>
      </c>
      <c r="T4087" s="14">
        <f t="shared" si="44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6"/>
        <v>4.7E-2</v>
      </c>
      <c r="P4088" s="9">
        <f t="shared" si="447"/>
        <v>9.4</v>
      </c>
      <c r="Q4088" s="8" t="str">
        <f t="shared" si="450"/>
        <v>theater</v>
      </c>
      <c r="R4088" s="8" t="str">
        <f t="shared" si="451"/>
        <v>plays</v>
      </c>
      <c r="S4088" s="14">
        <f t="shared" si="448"/>
        <v>42304.940960648149</v>
      </c>
      <c r="T4088" s="14">
        <f t="shared" si="44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6"/>
        <v>0</v>
      </c>
      <c r="P4089" s="9">
        <f t="shared" si="447"/>
        <v>0</v>
      </c>
      <c r="Q4089" s="8" t="str">
        <f t="shared" si="450"/>
        <v>theater</v>
      </c>
      <c r="R4089" s="8" t="str">
        <f t="shared" si="451"/>
        <v>plays</v>
      </c>
      <c r="S4089" s="14">
        <f t="shared" si="448"/>
        <v>42538.742893518516</v>
      </c>
      <c r="T4089" s="14">
        <f t="shared" si="44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6"/>
        <v>0.108</v>
      </c>
      <c r="P4090" s="9">
        <f t="shared" si="447"/>
        <v>72</v>
      </c>
      <c r="Q4090" s="8" t="str">
        <f t="shared" si="450"/>
        <v>theater</v>
      </c>
      <c r="R4090" s="8" t="str">
        <f t="shared" si="451"/>
        <v>plays</v>
      </c>
      <c r="S4090" s="14">
        <f t="shared" si="448"/>
        <v>41990.612546296295</v>
      </c>
      <c r="T4090" s="14">
        <f t="shared" si="44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6"/>
        <v>4.8000000000000001E-2</v>
      </c>
      <c r="P4091" s="9">
        <f t="shared" si="447"/>
        <v>30</v>
      </c>
      <c r="Q4091" s="8" t="str">
        <f t="shared" si="450"/>
        <v>theater</v>
      </c>
      <c r="R4091" s="8" t="str">
        <f t="shared" si="451"/>
        <v>plays</v>
      </c>
      <c r="S4091" s="14">
        <f t="shared" si="448"/>
        <v>42122.732499999998</v>
      </c>
      <c r="T4091" s="14">
        <f t="shared" si="44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6"/>
        <v>3.2000000000000001E-2</v>
      </c>
      <c r="P4092" s="9">
        <f t="shared" si="447"/>
        <v>10.666666666666666</v>
      </c>
      <c r="Q4092" s="8" t="str">
        <f t="shared" si="450"/>
        <v>theater</v>
      </c>
      <c r="R4092" s="8" t="str">
        <f t="shared" si="451"/>
        <v>plays</v>
      </c>
      <c r="S4092" s="14">
        <f t="shared" si="448"/>
        <v>42209.67288194444</v>
      </c>
      <c r="T4092" s="14">
        <f t="shared" si="44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6"/>
        <v>0.1275</v>
      </c>
      <c r="P4093" s="9">
        <f t="shared" si="447"/>
        <v>25.5</v>
      </c>
      <c r="Q4093" s="8" t="str">
        <f t="shared" si="450"/>
        <v>theater</v>
      </c>
      <c r="R4093" s="8" t="str">
        <f t="shared" si="451"/>
        <v>plays</v>
      </c>
      <c r="S4093" s="14">
        <f t="shared" si="448"/>
        <v>41990.506377314814</v>
      </c>
      <c r="T4093" s="14">
        <f t="shared" si="44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6"/>
        <v>1.8181818181818181E-4</v>
      </c>
      <c r="P4094" s="9">
        <f t="shared" si="447"/>
        <v>20</v>
      </c>
      <c r="Q4094" s="8" t="str">
        <f t="shared" si="450"/>
        <v>theater</v>
      </c>
      <c r="R4094" s="8" t="str">
        <f t="shared" si="451"/>
        <v>plays</v>
      </c>
      <c r="S4094" s="14">
        <f t="shared" si="448"/>
        <v>42039.194988425923</v>
      </c>
      <c r="T4094" s="14">
        <f t="shared" si="44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6"/>
        <v>2.4E-2</v>
      </c>
      <c r="P4095" s="9">
        <f t="shared" si="447"/>
        <v>15</v>
      </c>
      <c r="Q4095" s="8" t="str">
        <f t="shared" si="450"/>
        <v>theater</v>
      </c>
      <c r="R4095" s="8" t="str">
        <f t="shared" si="451"/>
        <v>plays</v>
      </c>
      <c r="S4095" s="14">
        <f t="shared" si="448"/>
        <v>42178.815891203703</v>
      </c>
      <c r="T4095" s="14">
        <f t="shared" si="44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6"/>
        <v>0.36499999999999999</v>
      </c>
      <c r="P4096" s="9">
        <f t="shared" si="447"/>
        <v>91.25</v>
      </c>
      <c r="Q4096" s="8" t="str">
        <f t="shared" si="450"/>
        <v>theater</v>
      </c>
      <c r="R4096" s="8" t="str">
        <f t="shared" si="451"/>
        <v>plays</v>
      </c>
      <c r="S4096" s="14">
        <f t="shared" si="448"/>
        <v>41890.086805555555</v>
      </c>
      <c r="T4096" s="14">
        <f t="shared" si="44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6"/>
        <v>2.6666666666666668E-2</v>
      </c>
      <c r="P4097" s="9">
        <f t="shared" si="447"/>
        <v>800</v>
      </c>
      <c r="Q4097" s="8" t="str">
        <f t="shared" si="450"/>
        <v>theater</v>
      </c>
      <c r="R4097" s="8" t="str">
        <f t="shared" si="451"/>
        <v>plays</v>
      </c>
      <c r="S4097" s="14">
        <f t="shared" si="448"/>
        <v>42693.031828703708</v>
      </c>
      <c r="T4097" s="14">
        <f t="shared" si="44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6"/>
        <v>0.11428571428571428</v>
      </c>
      <c r="P4098" s="9">
        <f t="shared" si="447"/>
        <v>80</v>
      </c>
      <c r="Q4098" s="8" t="str">
        <f t="shared" si="450"/>
        <v>theater</v>
      </c>
      <c r="R4098" s="8" t="str">
        <f t="shared" si="451"/>
        <v>plays</v>
      </c>
      <c r="S4098" s="14">
        <f t="shared" si="448"/>
        <v>42750.530312499999</v>
      </c>
      <c r="T4098" s="14">
        <f t="shared" si="44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52">E4099/D4099</f>
        <v>0</v>
      </c>
      <c r="P4099" s="9">
        <f t="shared" ref="P4099:P4115" si="453">IFERROR(E4099/L4099, 0)</f>
        <v>0</v>
      </c>
      <c r="Q4099" s="8" t="str">
        <f t="shared" si="450"/>
        <v>theater</v>
      </c>
      <c r="R4099" s="8" t="str">
        <f t="shared" si="451"/>
        <v>plays</v>
      </c>
      <c r="S4099" s="14">
        <f t="shared" ref="S4099:S4115" si="454">(((J4099/60)/60)/24)+DATE(1970,1,1)</f>
        <v>42344.824502314819</v>
      </c>
      <c r="T4099" s="14">
        <f t="shared" ref="T4099:T4115" si="455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52"/>
        <v>0</v>
      </c>
      <c r="P4100" s="9">
        <f t="shared" si="453"/>
        <v>0</v>
      </c>
      <c r="Q4100" s="8" t="str">
        <f t="shared" si="450"/>
        <v>theater</v>
      </c>
      <c r="R4100" s="8" t="str">
        <f t="shared" si="451"/>
        <v>plays</v>
      </c>
      <c r="S4100" s="14">
        <f t="shared" si="454"/>
        <v>42495.722187499996</v>
      </c>
      <c r="T4100" s="14">
        <f t="shared" si="45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52"/>
        <v>1.1111111111111112E-2</v>
      </c>
      <c r="P4101" s="9">
        <f t="shared" si="453"/>
        <v>50</v>
      </c>
      <c r="Q4101" s="8" t="str">
        <f t="shared" si="450"/>
        <v>theater</v>
      </c>
      <c r="R4101" s="8" t="str">
        <f t="shared" si="451"/>
        <v>plays</v>
      </c>
      <c r="S4101" s="14">
        <f t="shared" si="454"/>
        <v>42570.850381944445</v>
      </c>
      <c r="T4101" s="14">
        <f t="shared" si="45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52"/>
        <v>0</v>
      </c>
      <c r="P4102" s="9">
        <f t="shared" si="453"/>
        <v>0</v>
      </c>
      <c r="Q4102" s="8" t="str">
        <f t="shared" si="450"/>
        <v>theater</v>
      </c>
      <c r="R4102" s="8" t="str">
        <f t="shared" si="451"/>
        <v>plays</v>
      </c>
      <c r="S4102" s="14">
        <f t="shared" si="454"/>
        <v>41927.124884259261</v>
      </c>
      <c r="T4102" s="14">
        <f t="shared" si="45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52"/>
        <v>0</v>
      </c>
      <c r="P4103" s="9">
        <f t="shared" si="453"/>
        <v>0</v>
      </c>
      <c r="Q4103" s="8" t="str">
        <f t="shared" si="450"/>
        <v>theater</v>
      </c>
      <c r="R4103" s="8" t="str">
        <f t="shared" si="451"/>
        <v>plays</v>
      </c>
      <c r="S4103" s="14">
        <f t="shared" si="454"/>
        <v>42730.903726851851</v>
      </c>
      <c r="T4103" s="14">
        <f t="shared" si="45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52"/>
        <v>0.27400000000000002</v>
      </c>
      <c r="P4104" s="9">
        <f t="shared" si="453"/>
        <v>22.833333333333332</v>
      </c>
      <c r="Q4104" s="8" t="str">
        <f t="shared" si="450"/>
        <v>theater</v>
      </c>
      <c r="R4104" s="8" t="str">
        <f t="shared" si="451"/>
        <v>plays</v>
      </c>
      <c r="S4104" s="14">
        <f t="shared" si="454"/>
        <v>42475.848067129627</v>
      </c>
      <c r="T4104" s="14">
        <f t="shared" si="45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52"/>
        <v>0.1</v>
      </c>
      <c r="P4105" s="9">
        <f t="shared" si="453"/>
        <v>16.666666666666668</v>
      </c>
      <c r="Q4105" s="8" t="str">
        <f t="shared" si="450"/>
        <v>theater</v>
      </c>
      <c r="R4105" s="8" t="str">
        <f t="shared" si="451"/>
        <v>plays</v>
      </c>
      <c r="S4105" s="14">
        <f t="shared" si="454"/>
        <v>42188.83293981482</v>
      </c>
      <c r="T4105" s="14">
        <f t="shared" si="45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52"/>
        <v>0.21366666666666667</v>
      </c>
      <c r="P4106" s="9">
        <f t="shared" si="453"/>
        <v>45.785714285714285</v>
      </c>
      <c r="Q4106" s="8" t="str">
        <f t="shared" si="450"/>
        <v>theater</v>
      </c>
      <c r="R4106" s="8" t="str">
        <f t="shared" si="451"/>
        <v>plays</v>
      </c>
      <c r="S4106" s="14">
        <f t="shared" si="454"/>
        <v>42640.278171296297</v>
      </c>
      <c r="T4106" s="14">
        <f t="shared" si="45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52"/>
        <v>6.9696969696969702E-2</v>
      </c>
      <c r="P4107" s="9">
        <f t="shared" si="453"/>
        <v>383.33333333333331</v>
      </c>
      <c r="Q4107" s="8" t="str">
        <f t="shared" si="450"/>
        <v>theater</v>
      </c>
      <c r="R4107" s="8" t="str">
        <f t="shared" si="451"/>
        <v>plays</v>
      </c>
      <c r="S4107" s="14">
        <f t="shared" si="454"/>
        <v>42697.010520833333</v>
      </c>
      <c r="T4107" s="14">
        <f t="shared" si="45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52"/>
        <v>0.70599999999999996</v>
      </c>
      <c r="P4108" s="9">
        <f t="shared" si="453"/>
        <v>106.96969696969697</v>
      </c>
      <c r="Q4108" s="8" t="str">
        <f t="shared" si="450"/>
        <v>theater</v>
      </c>
      <c r="R4108" s="8" t="str">
        <f t="shared" si="451"/>
        <v>plays</v>
      </c>
      <c r="S4108" s="14">
        <f t="shared" si="454"/>
        <v>42053.049375000002</v>
      </c>
      <c r="T4108" s="14">
        <f t="shared" si="45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52"/>
        <v>2.0500000000000001E-2</v>
      </c>
      <c r="P4109" s="9">
        <f t="shared" si="453"/>
        <v>10.25</v>
      </c>
      <c r="Q4109" s="8" t="str">
        <f t="shared" si="450"/>
        <v>theater</v>
      </c>
      <c r="R4109" s="8" t="str">
        <f t="shared" si="451"/>
        <v>plays</v>
      </c>
      <c r="S4109" s="14">
        <f t="shared" si="454"/>
        <v>41883.916678240741</v>
      </c>
      <c r="T4109" s="14">
        <f t="shared" si="45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52"/>
        <v>1.9666666666666666E-2</v>
      </c>
      <c r="P4110" s="9">
        <f t="shared" si="453"/>
        <v>59</v>
      </c>
      <c r="Q4110" s="8" t="str">
        <f t="shared" si="450"/>
        <v>theater</v>
      </c>
      <c r="R4110" s="8" t="str">
        <f t="shared" si="451"/>
        <v>plays</v>
      </c>
      <c r="S4110" s="14">
        <f t="shared" si="454"/>
        <v>42767.031678240746</v>
      </c>
      <c r="T4110" s="14">
        <f t="shared" si="45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52"/>
        <v>0</v>
      </c>
      <c r="P4111" s="9">
        <f t="shared" si="453"/>
        <v>0</v>
      </c>
      <c r="Q4111" s="8" t="str">
        <f t="shared" si="450"/>
        <v>theater</v>
      </c>
      <c r="R4111" s="8" t="str">
        <f t="shared" si="451"/>
        <v>plays</v>
      </c>
      <c r="S4111" s="14">
        <f t="shared" si="454"/>
        <v>42307.539398148147</v>
      </c>
      <c r="T4111" s="14">
        <f t="shared" si="45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52"/>
        <v>0.28666666666666668</v>
      </c>
      <c r="P4112" s="9">
        <f t="shared" si="453"/>
        <v>14.333333333333334</v>
      </c>
      <c r="Q4112" s="8" t="str">
        <f t="shared" si="450"/>
        <v>theater</v>
      </c>
      <c r="R4112" s="8" t="str">
        <f t="shared" si="451"/>
        <v>plays</v>
      </c>
      <c r="S4112" s="14">
        <f t="shared" si="454"/>
        <v>42512.626747685179</v>
      </c>
      <c r="T4112" s="14">
        <f t="shared" si="45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52"/>
        <v>3.1333333333333331E-2</v>
      </c>
      <c r="P4113" s="9">
        <f t="shared" si="453"/>
        <v>15.666666666666666</v>
      </c>
      <c r="Q4113" s="8" t="str">
        <f t="shared" si="450"/>
        <v>theater</v>
      </c>
      <c r="R4113" s="8" t="str">
        <f t="shared" si="451"/>
        <v>plays</v>
      </c>
      <c r="S4113" s="14">
        <f t="shared" si="454"/>
        <v>42029.135879629626</v>
      </c>
      <c r="T4113" s="14">
        <f t="shared" si="45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52"/>
        <v>4.0000000000000002E-4</v>
      </c>
      <c r="P4114" s="9">
        <f t="shared" si="453"/>
        <v>1</v>
      </c>
      <c r="Q4114" s="8" t="str">
        <f t="shared" si="450"/>
        <v>theater</v>
      </c>
      <c r="R4114" s="8" t="str">
        <f t="shared" si="451"/>
        <v>plays</v>
      </c>
      <c r="S4114" s="14">
        <f t="shared" si="454"/>
        <v>42400.946597222224</v>
      </c>
      <c r="T4114" s="14">
        <f t="shared" si="45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52"/>
        <v>2E-3</v>
      </c>
      <c r="P4115" s="9">
        <f t="shared" si="453"/>
        <v>1</v>
      </c>
      <c r="Q4115" s="8" t="str">
        <f t="shared" si="450"/>
        <v>theater</v>
      </c>
      <c r="R4115" s="8" t="str">
        <f t="shared" si="451"/>
        <v>plays</v>
      </c>
      <c r="S4115" s="14">
        <f t="shared" si="454"/>
        <v>42358.573182870372</v>
      </c>
      <c r="T4115" s="14">
        <f t="shared" si="455"/>
        <v>42377.273611111115</v>
      </c>
    </row>
  </sheetData>
  <conditionalFormatting sqref="F1:F1048576">
    <cfRule type="cellIs" dxfId="7" priority="13" operator="equal">
      <formula>"Live"</formula>
    </cfRule>
    <cfRule type="cellIs" dxfId="4" priority="14" operator="equal">
      <formula>"Cancelled"</formula>
    </cfRule>
    <cfRule type="cellIs" dxfId="6" priority="15" operator="equal">
      <formula>"Failed"</formula>
    </cfRule>
    <cfRule type="cellIs" dxfId="5" priority="16" operator="equal">
      <formula>"Successful"</formula>
    </cfRule>
  </conditionalFormatting>
  <conditionalFormatting sqref="O1:O1048576">
    <cfRule type="colorScale" priority="7">
      <colorScale>
        <cfvo type="num" val="0"/>
        <cfvo type="num" val="1"/>
        <cfvo type="num" val="2"/>
        <color rgb="FFF8696B"/>
        <color theme="9"/>
        <color theme="4"/>
      </colorScale>
    </cfRule>
  </conditionalFormatting>
  <conditionalFormatting sqref="P1:P1048576 Q1:R1">
    <cfRule type="containsErrors" priority="2">
      <formula>ISERROR(P1)</formula>
    </cfRule>
  </conditionalFormatting>
  <conditionalFormatting sqref="R1543:R4115">
    <cfRule type="containsText" priority="1" operator="containsText" text="nature">
      <formula>NOT(ISERROR(SEARCH("nature",R1543)))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BAAA-D404-41BF-9AC5-6780C6EB0B1B}">
  <dimension ref="A3:F14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7" max="37" width="12.140625" bestFit="1" customWidth="1"/>
    <col min="38" max="38" width="11.28515625" bestFit="1" customWidth="1"/>
  </cols>
  <sheetData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2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5">
      <c r="A14" s="12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B7A27-9ECD-40B7-B9FF-E0746C92105D}">
  <dimension ref="A3:F46"/>
  <sheetViews>
    <sheetView tabSelected="1" topLeftCell="B7"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8316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2" t="s">
        <v>8344</v>
      </c>
      <c r="B6" s="13">
        <v>20</v>
      </c>
      <c r="C6" s="13"/>
      <c r="D6" s="13"/>
      <c r="E6" s="13"/>
      <c r="F6" s="13">
        <v>20</v>
      </c>
    </row>
    <row r="7" spans="1:6" x14ac:dyDescent="0.25">
      <c r="A7" s="12" t="s">
        <v>8332</v>
      </c>
      <c r="B7" s="13">
        <v>24</v>
      </c>
      <c r="C7" s="13"/>
      <c r="D7" s="13"/>
      <c r="E7" s="13"/>
      <c r="F7" s="13">
        <v>24</v>
      </c>
    </row>
    <row r="8" spans="1:6" x14ac:dyDescent="0.25">
      <c r="A8" s="12" t="s">
        <v>8358</v>
      </c>
      <c r="B8" s="13"/>
      <c r="C8" s="13">
        <v>40</v>
      </c>
      <c r="D8" s="13"/>
      <c r="E8" s="13"/>
      <c r="F8" s="13">
        <v>40</v>
      </c>
    </row>
    <row r="9" spans="1:6" x14ac:dyDescent="0.25">
      <c r="A9" s="12" t="s">
        <v>8354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2" t="s">
        <v>8315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2" t="s">
        <v>8314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2" t="s">
        <v>8330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2" t="s">
        <v>8347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2" t="s">
        <v>8324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2" t="s">
        <v>8337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2" t="s">
        <v>8348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2" t="s">
        <v>8349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2" t="s">
        <v>8329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2" t="s">
        <v>8328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2" t="s">
        <v>8356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2" t="s">
        <v>8327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2" t="s">
        <v>8335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2" t="s">
        <v>8359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2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2" t="s">
        <v>8323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2" t="s">
        <v>8350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2" t="s">
        <v>8339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2" t="s">
        <v>8345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2" t="s">
        <v>8318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2" t="s">
        <v>8346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2" t="s">
        <v>8342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2" t="s">
        <v>8353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2" t="s">
        <v>8326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2" t="s">
        <v>8313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2" t="s">
        <v>8312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2" t="s">
        <v>8352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2" t="s">
        <v>8355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2" t="s">
        <v>8357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2" t="s">
        <v>8351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2" t="s">
        <v>8311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2" t="s">
        <v>8341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2" t="s">
        <v>8334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2" t="s">
        <v>8321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2" t="s">
        <v>8320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2" t="s">
        <v>8340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6511-481A-452F-9AC8-BD2F2D34AD45}"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8309</v>
      </c>
      <c r="B1" t="s">
        <v>8379</v>
      </c>
    </row>
    <row r="2" spans="1:6" x14ac:dyDescent="0.25">
      <c r="A2" s="11" t="s">
        <v>8381</v>
      </c>
      <c r="B2" t="s">
        <v>8379</v>
      </c>
    </row>
    <row r="4" spans="1:6" x14ac:dyDescent="0.25">
      <c r="A4" s="11" t="s">
        <v>8380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2" t="s">
        <v>8373</v>
      </c>
      <c r="B6" s="13">
        <v>182</v>
      </c>
      <c r="C6" s="13">
        <v>2</v>
      </c>
      <c r="D6" s="13">
        <v>149</v>
      </c>
      <c r="E6" s="13">
        <v>34</v>
      </c>
      <c r="F6" s="13">
        <v>367</v>
      </c>
    </row>
    <row r="7" spans="1:6" x14ac:dyDescent="0.25">
      <c r="A7" s="12" t="s">
        <v>8374</v>
      </c>
      <c r="B7" s="13">
        <v>202</v>
      </c>
      <c r="C7" s="13">
        <v>18</v>
      </c>
      <c r="D7" s="13">
        <v>106</v>
      </c>
      <c r="E7" s="13">
        <v>27</v>
      </c>
      <c r="F7" s="13">
        <v>353</v>
      </c>
    </row>
    <row r="8" spans="1:6" x14ac:dyDescent="0.25">
      <c r="A8" s="12" t="s">
        <v>8375</v>
      </c>
      <c r="B8" s="13">
        <v>180</v>
      </c>
      <c r="C8" s="13">
        <v>30</v>
      </c>
      <c r="D8" s="13">
        <v>108</v>
      </c>
      <c r="E8" s="13">
        <v>28</v>
      </c>
      <c r="F8" s="13">
        <v>346</v>
      </c>
    </row>
    <row r="9" spans="1:6" x14ac:dyDescent="0.25">
      <c r="A9" s="12" t="s">
        <v>8376</v>
      </c>
      <c r="B9" s="13">
        <v>192</v>
      </c>
      <c r="C9" s="13"/>
      <c r="D9" s="13">
        <v>102</v>
      </c>
      <c r="E9" s="13">
        <v>27</v>
      </c>
      <c r="F9" s="13">
        <v>321</v>
      </c>
    </row>
    <row r="10" spans="1:6" x14ac:dyDescent="0.25">
      <c r="A10" s="12" t="s">
        <v>8367</v>
      </c>
      <c r="B10" s="13">
        <v>234</v>
      </c>
      <c r="C10" s="13"/>
      <c r="D10" s="13">
        <v>126</v>
      </c>
      <c r="E10" s="13">
        <v>26</v>
      </c>
      <c r="F10" s="13">
        <v>386</v>
      </c>
    </row>
    <row r="11" spans="1:6" x14ac:dyDescent="0.25">
      <c r="A11" s="12" t="s">
        <v>8377</v>
      </c>
      <c r="B11" s="13">
        <v>211</v>
      </c>
      <c r="C11" s="13"/>
      <c r="D11" s="13">
        <v>147</v>
      </c>
      <c r="E11" s="13">
        <v>27</v>
      </c>
      <c r="F11" s="13">
        <v>385</v>
      </c>
    </row>
    <row r="12" spans="1:6" x14ac:dyDescent="0.25">
      <c r="A12" s="12" t="s">
        <v>8368</v>
      </c>
      <c r="B12" s="13">
        <v>194</v>
      </c>
      <c r="C12" s="13"/>
      <c r="D12" s="13">
        <v>150</v>
      </c>
      <c r="E12" s="13">
        <v>43</v>
      </c>
      <c r="F12" s="13">
        <v>387</v>
      </c>
    </row>
    <row r="13" spans="1:6" x14ac:dyDescent="0.25">
      <c r="A13" s="12" t="s">
        <v>8369</v>
      </c>
      <c r="B13" s="13">
        <v>166</v>
      </c>
      <c r="C13" s="13"/>
      <c r="D13" s="13">
        <v>134</v>
      </c>
      <c r="E13" s="13">
        <v>33</v>
      </c>
      <c r="F13" s="13">
        <v>333</v>
      </c>
    </row>
    <row r="14" spans="1:6" x14ac:dyDescent="0.25">
      <c r="A14" s="12" t="s">
        <v>8370</v>
      </c>
      <c r="B14" s="13">
        <v>147</v>
      </c>
      <c r="C14" s="13"/>
      <c r="D14" s="13">
        <v>127</v>
      </c>
      <c r="E14" s="13">
        <v>24</v>
      </c>
      <c r="F14" s="13">
        <v>298</v>
      </c>
    </row>
    <row r="15" spans="1:6" x14ac:dyDescent="0.25">
      <c r="A15" s="12" t="s">
        <v>8371</v>
      </c>
      <c r="B15" s="13">
        <v>183</v>
      </c>
      <c r="C15" s="13"/>
      <c r="D15" s="13">
        <v>149</v>
      </c>
      <c r="E15" s="13">
        <v>20</v>
      </c>
      <c r="F15" s="13">
        <v>352</v>
      </c>
    </row>
    <row r="16" spans="1:6" x14ac:dyDescent="0.25">
      <c r="A16" s="12" t="s">
        <v>8372</v>
      </c>
      <c r="B16" s="13">
        <v>183</v>
      </c>
      <c r="C16" s="13"/>
      <c r="D16" s="13">
        <v>114</v>
      </c>
      <c r="E16" s="13">
        <v>37</v>
      </c>
      <c r="F16" s="13">
        <v>334</v>
      </c>
    </row>
    <row r="17" spans="1:6" x14ac:dyDescent="0.25">
      <c r="A17" s="12" t="s">
        <v>8378</v>
      </c>
      <c r="B17" s="13">
        <v>111</v>
      </c>
      <c r="C17" s="13"/>
      <c r="D17" s="13">
        <v>118</v>
      </c>
      <c r="E17" s="13">
        <v>23</v>
      </c>
      <c r="F17" s="13">
        <v>252</v>
      </c>
    </row>
    <row r="18" spans="1:6" x14ac:dyDescent="0.25">
      <c r="A18" s="12" t="s">
        <v>8361</v>
      </c>
      <c r="B18" s="13">
        <v>2185</v>
      </c>
      <c r="C18" s="13">
        <v>50</v>
      </c>
      <c r="D18" s="13">
        <v>1530</v>
      </c>
      <c r="E18" s="13">
        <v>349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State vs Category</vt:lpstr>
      <vt:lpstr>State vs Sub-Category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2020-09-06T21:01:40Z</dcterms:modified>
</cp:coreProperties>
</file>