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NQCL1\analyst_uploads\2013\May\NDAD201305417\"/>
    </mc:Choice>
  </mc:AlternateContent>
  <bookViews>
    <workbookView xWindow="0" yWindow="0" windowWidth="20490" windowHeight="7905"/>
  </bookViews>
  <sheets>
    <sheet name="Sample Summary" sheetId="1" r:id="rId1"/>
    <sheet name="Assay" sheetId="2" r:id="rId2"/>
    <sheet name="dissolution" sheetId="3" r:id="rId3"/>
  </sheets>
  <definedNames>
    <definedName name="_xlnm.Print_Area" localSheetId="0">'Sample Summary'!$A$1:$G$115</definedName>
  </definedNames>
  <calcPr calcId="152511"/>
</workbook>
</file>

<file path=xl/calcChain.xml><?xml version="1.0" encoding="utf-8"?>
<calcChain xmlns="http://schemas.openxmlformats.org/spreadsheetml/2006/main">
  <c r="B107" i="1" l="1"/>
  <c r="F91" i="1"/>
  <c r="G91" i="1" s="1"/>
  <c r="G90" i="1"/>
  <c r="F90" i="1"/>
  <c r="F89" i="1"/>
  <c r="G89" i="1" s="1"/>
  <c r="G88" i="1"/>
  <c r="F88" i="1"/>
  <c r="F87" i="1"/>
  <c r="G87" i="1" s="1"/>
  <c r="G86" i="1"/>
  <c r="G95" i="1" s="1"/>
  <c r="F86" i="1"/>
  <c r="D73" i="1"/>
  <c r="B71" i="1"/>
  <c r="B69" i="1" s="1"/>
  <c r="D70" i="1"/>
  <c r="D67" i="1"/>
  <c r="B61" i="1"/>
  <c r="G54" i="1"/>
  <c r="F54" i="1"/>
  <c r="F53" i="1"/>
  <c r="G53" i="1" s="1"/>
  <c r="G52" i="1"/>
  <c r="F52" i="1"/>
  <c r="F51" i="1"/>
  <c r="G51" i="1" s="1"/>
  <c r="G50" i="1"/>
  <c r="F50" i="1"/>
  <c r="F49" i="1"/>
  <c r="G49" i="1" s="1"/>
  <c r="F72" i="1" l="1"/>
  <c r="F69" i="1"/>
  <c r="F73" i="1"/>
  <c r="F70" i="1"/>
  <c r="F67" i="1"/>
  <c r="F66" i="1"/>
  <c r="F71" i="1"/>
  <c r="F68" i="1"/>
  <c r="B67" i="1"/>
  <c r="F65" i="1"/>
  <c r="G58" i="1"/>
  <c r="G56" i="1"/>
  <c r="G57" i="1" s="1"/>
  <c r="G93" i="1"/>
  <c r="G68" i="1" l="1"/>
  <c r="G70" i="1"/>
  <c r="G71" i="1"/>
  <c r="G73" i="1"/>
  <c r="G65" i="1"/>
  <c r="G66" i="1"/>
  <c r="G69" i="1"/>
  <c r="E104" i="1"/>
  <c r="E100" i="1"/>
  <c r="E107" i="1" s="1"/>
  <c r="E108" i="1" s="1"/>
  <c r="E103" i="1"/>
  <c r="E102" i="1"/>
  <c r="G94" i="1"/>
  <c r="E105" i="1"/>
  <c r="E101" i="1"/>
  <c r="G67" i="1"/>
  <c r="G72" i="1"/>
  <c r="G77" i="1" l="1"/>
  <c r="G75" i="1"/>
  <c r="G79" i="1" l="1"/>
  <c r="G76" i="1"/>
</calcChain>
</file>

<file path=xl/sharedStrings.xml><?xml version="1.0" encoding="utf-8"?>
<sst xmlns="http://schemas.openxmlformats.org/spreadsheetml/2006/main" count="194" uniqueCount="118">
  <si>
    <t>Assay</t>
  </si>
  <si>
    <t>Average</t>
  </si>
  <si>
    <t>Rsd</t>
  </si>
  <si>
    <t>n</t>
  </si>
  <si>
    <t>Dissolution</t>
  </si>
  <si>
    <t>Sample Assay ABC</t>
  </si>
  <si>
    <t>Uniformity of Weight</t>
  </si>
  <si>
    <t>Assay Standards</t>
  </si>
  <si>
    <t>Powder Weight</t>
  </si>
  <si>
    <t>Tablet/Caps Average Weight</t>
  </si>
  <si>
    <t>Standard A</t>
  </si>
  <si>
    <t xml:space="preserve">Sample A </t>
  </si>
  <si>
    <t>Standard B</t>
  </si>
  <si>
    <t>Sample B</t>
  </si>
  <si>
    <t>Desired Weight</t>
  </si>
  <si>
    <t>Sample C</t>
  </si>
  <si>
    <t>Concetration</t>
  </si>
  <si>
    <t>API Weight</t>
  </si>
  <si>
    <t>Sample A</t>
  </si>
  <si>
    <t>Desired Weight Sample ABC</t>
  </si>
  <si>
    <t>Dissolution Tablet/Capsule Weights</t>
  </si>
  <si>
    <t>Other Dissolution Data</t>
  </si>
  <si>
    <t>Peak Areas</t>
  </si>
  <si>
    <t>Tablet/Capsule</t>
  </si>
  <si>
    <t>Peak 1</t>
  </si>
  <si>
    <t>Peak 2</t>
  </si>
  <si>
    <t>Peak 3</t>
  </si>
  <si>
    <t>Peak 4</t>
  </si>
  <si>
    <t>Tablet  Average  Weight</t>
  </si>
  <si>
    <t>Analysis Report</t>
  </si>
  <si>
    <t>Sample Name:</t>
  </si>
  <si>
    <t>Lamuvidine Nevirapine Zidorudi</t>
  </si>
  <si>
    <t>Laboratory Ref No:</t>
  </si>
  <si>
    <t>NDAD201305417</t>
  </si>
  <si>
    <t>Active Ingredient:</t>
  </si>
  <si>
    <t>Lamivudine USP - 150mg,  Nevirapine USP-300mg, Zidovudine USP-300mg</t>
  </si>
  <si>
    <t>Label Claim:</t>
  </si>
  <si>
    <t>lamuvidine</t>
  </si>
  <si>
    <t>Date Analysis Completed:</t>
  </si>
  <si>
    <t>Analysis Data</t>
  </si>
  <si>
    <t>Standard Information:</t>
  </si>
  <si>
    <t>Standard Weights (mg):</t>
  </si>
  <si>
    <t>Peak Areas:</t>
  </si>
  <si>
    <t>Norm. Peak Areas:</t>
  </si>
  <si>
    <t>% age Norm. Peak Areas</t>
  </si>
  <si>
    <t>Furosemide</t>
  </si>
  <si>
    <t>% age Potency :</t>
  </si>
  <si>
    <t>Std A:</t>
  </si>
  <si>
    <t>Desired Standard Weight (mg):</t>
  </si>
  <si>
    <t>Std B:</t>
  </si>
  <si>
    <t>Desired FurosemideConc. (mg/mL):</t>
  </si>
  <si>
    <t>Averages:</t>
  </si>
  <si>
    <t xml:space="preserve">RSD: </t>
  </si>
  <si>
    <t>n:</t>
  </si>
  <si>
    <t>Determination of FurosemideContent in Sample</t>
  </si>
  <si>
    <t xml:space="preserve">Label Claim: </t>
  </si>
  <si>
    <t>Average tablet Content Weight (mg):</t>
  </si>
  <si>
    <t>Sample Information</t>
  </si>
  <si>
    <t>Sample Weights (mg):</t>
  </si>
  <si>
    <t xml:space="preserve">%age Content </t>
  </si>
  <si>
    <t>Sample Powder A:</t>
  </si>
  <si>
    <t>Desired Sample Powder Wt (mg):</t>
  </si>
  <si>
    <t>Eq. To Furosemide(mg):</t>
  </si>
  <si>
    <t>Sample Powder B:</t>
  </si>
  <si>
    <t>Equivalent weight Furosemide(mg):</t>
  </si>
  <si>
    <t>Desired conc. Furosemide(mg/mL):</t>
  </si>
  <si>
    <t>Sample Powder C:</t>
  </si>
  <si>
    <t>Average:</t>
  </si>
  <si>
    <t>RSD</t>
  </si>
  <si>
    <t>Comment:</t>
  </si>
  <si>
    <t>The content of Furosemidein the sample as a %age of the stated label claim is: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</si>
  <si>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</si>
  <si>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</si>
  <si>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</si>
  <si>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</si>
  <si>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</si>
  <si>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</si>
  <si>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</si>
  <si>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</si>
  <si>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</si>
  <si>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</si>
  <si>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</si>
  <si>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b/>
        <sz val="12"/>
        <color rgb="FF000000"/>
        <rFont val="Book Antiqua"/>
      </rPr>
      <t>Director:</t>
    </r>
  </si>
  <si>
    <t>Rotich</t>
  </si>
  <si>
    <t>E Mbae</t>
  </si>
  <si>
    <t>Lamivudine</t>
  </si>
  <si>
    <t>Standard Preparation For Assay</t>
  </si>
  <si>
    <t>Weight</t>
  </si>
  <si>
    <t>vf1</t>
  </si>
  <si>
    <t>pipette1</t>
  </si>
  <si>
    <t>vf2</t>
  </si>
  <si>
    <t>pipette2</t>
  </si>
  <si>
    <t>vf3</t>
  </si>
  <si>
    <t>pipette3</t>
  </si>
  <si>
    <t>vf4</t>
  </si>
  <si>
    <t>Sample Preparation For Assay</t>
  </si>
  <si>
    <t>Label Claim</t>
  </si>
  <si>
    <t>Tabs or Caps Average</t>
  </si>
  <si>
    <t>Procedure Used</t>
  </si>
  <si>
    <t>Just data as it is</t>
  </si>
  <si>
    <t>Tabs/Capsule Weight</t>
  </si>
  <si>
    <t>No.</t>
  </si>
  <si>
    <t>Tabs/Capsule Weights (mg)</t>
  </si>
  <si>
    <t>Total</t>
  </si>
  <si>
    <t>Mean</t>
  </si>
  <si>
    <t>Dissolution Conditions</t>
  </si>
  <si>
    <t>n Run</t>
  </si>
  <si>
    <t>Dissolution Medium</t>
  </si>
  <si>
    <t>Hydrochloric Acid</t>
  </si>
  <si>
    <t>Volume Used</t>
  </si>
  <si>
    <t>Apparatus</t>
  </si>
  <si>
    <t>Rotations Per minute</t>
  </si>
  <si>
    <t>Time Taken</t>
  </si>
  <si>
    <t>Subsequent Dillutions</t>
  </si>
  <si>
    <t>pipette4</t>
  </si>
  <si>
    <t>Desired Concetration</t>
  </si>
  <si>
    <t>Standard Preparation For Dissolution</t>
  </si>
  <si>
    <t>Just Another Assay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</si>
</sst>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0.0%"/>
    <numFmt numFmtId="168" formatCode="dd\-mmm\-yy"/>
  </numFmts>
  <fonts count="12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u/>
      <sz val="12"/>
      <color rgb="FF000000"/>
      <name val="Book Antiqua"/>
    </font>
    <font>
      <sz val="11"/>
      <color rgb="FF000000"/>
      <name val="Book Antiqua"/>
    </font>
    <font>
      <b/>
      <sz val="11"/>
      <color rgb="FF000000"/>
      <name val="Calibri"/>
    </font>
    <font>
      <b/>
      <sz val="11"/>
      <color rgb="FF3F3F3F"/>
      <name val="Calibri"/>
    </font>
    <font>
      <sz val="11"/>
      <color rgb="FF006100"/>
      <name val="Calibri"/>
    </font>
    <font>
      <b/>
      <sz val="11"/>
      <color rgb="FF006100"/>
      <name val="Calibri"/>
    </font>
    <font>
      <b/>
      <sz val="11"/>
      <color rgb="FF0070C0"/>
      <name val="Calibri"/>
    </font>
    <font>
      <b/>
      <sz val="11"/>
      <color rgb="FF7891B0"/>
      <name val="Calibri"/>
    </font>
    <font>
      <b/>
      <sz val="11"/>
      <color rgb="FF7B4B23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6DDE8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2DAE4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/>
    <xf numFmtId="0" fontId="4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1" fillId="2" borderId="8" xfId="0" applyFont="1" applyFill="1" applyBorder="1"/>
    <xf numFmtId="0" fontId="4" fillId="2" borderId="8" xfId="0" applyFont="1" applyFill="1" applyBorder="1"/>
    <xf numFmtId="164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0" fontId="1" fillId="2" borderId="7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2" borderId="6" xfId="0" applyNumberFormat="1" applyFont="1" applyFill="1" applyBorder="1" applyAlignment="1">
      <alignment horizontal="center"/>
    </xf>
    <xf numFmtId="0" fontId="1" fillId="2" borderId="9" xfId="0" applyFont="1" applyFill="1" applyBorder="1"/>
    <xf numFmtId="10" fontId="1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67" fontId="2" fillId="4" borderId="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2" fontId="2" fillId="2" borderId="1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2" fontId="1" fillId="2" borderId="2" xfId="0" applyNumberFormat="1" applyFont="1" applyFill="1" applyBorder="1"/>
    <xf numFmtId="164" fontId="1" fillId="2" borderId="3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64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1" fillId="2" borderId="0" xfId="0" applyFont="1" applyFill="1"/>
    <xf numFmtId="164" fontId="2" fillId="4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2" borderId="14" xfId="0" applyFont="1" applyFill="1" applyBorder="1"/>
    <xf numFmtId="0" fontId="1" fillId="2" borderId="15" xfId="0" applyFont="1" applyFill="1" applyBorder="1"/>
    <xf numFmtId="0" fontId="1" fillId="2" borderId="12" xfId="0" applyFont="1" applyFill="1" applyBorder="1" applyAlignment="1">
      <alignment horizontal="right"/>
    </xf>
    <xf numFmtId="0" fontId="1" fillId="2" borderId="16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0" fillId="6" borderId="13" xfId="0" applyFill="1" applyBorder="1"/>
    <xf numFmtId="0" fontId="0" fillId="6" borderId="13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6" fillId="8" borderId="17" xfId="0" applyFont="1" applyFill="1" applyBorder="1"/>
    <xf numFmtId="0" fontId="6" fillId="8" borderId="18" xfId="0" applyFont="1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0" fontId="5" fillId="9" borderId="1" xfId="0" applyFont="1" applyFill="1" applyBorder="1" applyAlignment="1">
      <alignment horizontal="right"/>
    </xf>
    <xf numFmtId="0" fontId="6" fillId="8" borderId="18" xfId="0" applyFont="1" applyFill="1" applyBorder="1"/>
    <xf numFmtId="0" fontId="5" fillId="6" borderId="13" xfId="0" applyFont="1" applyFill="1" applyBorder="1"/>
    <xf numFmtId="0" fontId="5" fillId="7" borderId="1" xfId="0" applyFont="1" applyFill="1" applyBorder="1"/>
    <xf numFmtId="0" fontId="7" fillId="10" borderId="1" xfId="0" applyFont="1" applyFill="1" applyBorder="1"/>
    <xf numFmtId="0" fontId="7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168" fontId="7" fillId="10" borderId="1" xfId="0" applyNumberFormat="1" applyFont="1" applyFill="1" applyBorder="1" applyAlignment="1">
      <alignment horizontal="left"/>
    </xf>
    <xf numFmtId="0" fontId="8" fillId="10" borderId="1" xfId="0" applyFont="1" applyFill="1" applyBorder="1"/>
    <xf numFmtId="0" fontId="0" fillId="6" borderId="1" xfId="0" applyFill="1" applyBorder="1" applyAlignment="1">
      <alignment horizontal="left"/>
    </xf>
    <xf numFmtId="0" fontId="0" fillId="5" borderId="1" xfId="0" applyFill="1" applyBorder="1"/>
    <xf numFmtId="0" fontId="1" fillId="11" borderId="0" xfId="0" applyFont="1" applyFill="1"/>
    <xf numFmtId="0" fontId="1" fillId="11" borderId="1" xfId="0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0" fontId="1" fillId="11" borderId="11" xfId="0" applyFont="1" applyFill="1" applyBorder="1"/>
    <xf numFmtId="0" fontId="2" fillId="11" borderId="1" xfId="0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0" fontId="2" fillId="11" borderId="13" xfId="0" applyNumberFormat="1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left"/>
    </xf>
    <xf numFmtId="0" fontId="5" fillId="11" borderId="1" xfId="0" applyFont="1" applyFill="1" applyBorder="1"/>
    <xf numFmtId="0" fontId="0" fillId="11" borderId="1" xfId="0" applyFill="1" applyBorder="1"/>
    <xf numFmtId="0" fontId="1" fillId="12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1" fillId="13" borderId="1" xfId="0" applyFont="1" applyFill="1" applyBorder="1"/>
    <xf numFmtId="0" fontId="2" fillId="2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I123"/>
  <sheetViews>
    <sheetView tabSelected="1" view="pageBreakPreview" topLeftCell="A7" zoomScaleNormal="90" workbookViewId="0">
      <selection activeCell="C15" sqref="C15"/>
    </sheetView>
  </sheetViews>
  <sheetFormatPr defaultRowHeight="15.75" x14ac:dyDescent="0.25"/>
  <cols>
    <col min="1" max="1" width="44.42578125" style="6" customWidth="1"/>
    <col min="2" max="2" width="16.85546875" style="6" customWidth="1"/>
    <col min="3" max="3" width="30.85546875" style="6" customWidth="1"/>
    <col min="4" max="4" width="9.7109375" style="6" customWidth="1"/>
    <col min="5" max="5" width="21.7109375" style="6" customWidth="1"/>
    <col min="6" max="6" width="22" style="6" customWidth="1"/>
    <col min="7" max="7" width="27" style="6" customWidth="1"/>
    <col min="8" max="8" width="19.5703125" style="6" customWidth="1"/>
    <col min="9" max="9" width="9.140625" style="6" customWidth="1"/>
  </cols>
  <sheetData>
    <row r="9" spans="1:5" ht="16.5" customHeight="1" x14ac:dyDescent="0.3">
      <c r="A9" s="171" t="s">
        <v>0</v>
      </c>
      <c r="B9" s="170"/>
    </row>
    <row r="10" spans="1:5" x14ac:dyDescent="0.25">
      <c r="A10" s="170" t="s">
        <v>1</v>
      </c>
      <c r="B10" s="170">
        <v>99</v>
      </c>
    </row>
    <row r="11" spans="1:5" x14ac:dyDescent="0.25">
      <c r="A11" s="170" t="s">
        <v>2</v>
      </c>
      <c r="B11" s="170">
        <v>1.4</v>
      </c>
    </row>
    <row r="12" spans="1:5" x14ac:dyDescent="0.25">
      <c r="A12" s="170" t="s">
        <v>3</v>
      </c>
      <c r="B12" s="170">
        <v>1</v>
      </c>
    </row>
    <row r="13" spans="1:5" s="1" customFormat="1" ht="16.5" customHeight="1" x14ac:dyDescent="0.3">
      <c r="A13" s="172" t="s">
        <v>4</v>
      </c>
      <c r="B13" s="173"/>
    </row>
    <row r="14" spans="1:5" s="1" customFormat="1" x14ac:dyDescent="0.25">
      <c r="A14" s="173" t="s">
        <v>1</v>
      </c>
      <c r="B14" s="173">
        <v>67</v>
      </c>
      <c r="C14" s="3"/>
      <c r="E14" s="4"/>
    </row>
    <row r="15" spans="1:5" s="1" customFormat="1" x14ac:dyDescent="0.25">
      <c r="A15" s="173" t="s">
        <v>2</v>
      </c>
      <c r="B15" s="173">
        <v>5</v>
      </c>
      <c r="C15" s="3"/>
      <c r="E15" s="3"/>
    </row>
    <row r="16" spans="1:5" s="1" customFormat="1" x14ac:dyDescent="0.25">
      <c r="A16" s="173" t="s">
        <v>3</v>
      </c>
      <c r="B16" s="173">
        <v>4</v>
      </c>
      <c r="C16" s="3"/>
      <c r="E16" s="3"/>
    </row>
    <row r="17" spans="1:6" s="1" customFormat="1" x14ac:dyDescent="0.25">
      <c r="A17" s="134"/>
      <c r="B17" s="134"/>
      <c r="C17" s="136"/>
      <c r="D17" s="139"/>
      <c r="E17" s="179" t="s">
        <v>5</v>
      </c>
      <c r="F17" s="179"/>
    </row>
    <row r="18" spans="1:6" s="1" customFormat="1" x14ac:dyDescent="0.25">
      <c r="A18" s="135" t="s">
        <v>6</v>
      </c>
      <c r="B18" s="134"/>
      <c r="C18" s="138" t="s">
        <v>7</v>
      </c>
      <c r="D18" s="140"/>
      <c r="E18" s="178" t="s">
        <v>8</v>
      </c>
      <c r="F18" s="178"/>
    </row>
    <row r="19" spans="1:6" s="1" customFormat="1" x14ac:dyDescent="0.25">
      <c r="A19" s="158" t="s">
        <v>9</v>
      </c>
      <c r="B19" s="135" t="b">
        <v>0</v>
      </c>
      <c r="C19" s="137" t="s">
        <v>10</v>
      </c>
      <c r="D19" s="150">
        <v>9.65</v>
      </c>
      <c r="E19" s="141" t="s">
        <v>11</v>
      </c>
      <c r="F19" s="151">
        <v>46.4285</v>
      </c>
    </row>
    <row r="20" spans="1:6" s="1" customFormat="1" x14ac:dyDescent="0.25">
      <c r="C20" s="137" t="s">
        <v>12</v>
      </c>
      <c r="D20" s="150">
        <v>9.32</v>
      </c>
      <c r="E20" s="141" t="s">
        <v>13</v>
      </c>
      <c r="F20" s="151">
        <v>46.54</v>
      </c>
    </row>
    <row r="21" spans="1:6" s="1" customFormat="1" x14ac:dyDescent="0.25">
      <c r="C21" s="137" t="s">
        <v>14</v>
      </c>
      <c r="D21" s="150">
        <v>9.2899999999999991</v>
      </c>
      <c r="E21" s="141" t="s">
        <v>15</v>
      </c>
      <c r="F21" s="151">
        <v>46.93</v>
      </c>
    </row>
    <row r="22" spans="1:6" s="1" customFormat="1" x14ac:dyDescent="0.25">
      <c r="C22" s="157" t="s">
        <v>16</v>
      </c>
      <c r="D22" s="150">
        <v>0.92857100000000004</v>
      </c>
      <c r="E22" s="177" t="s">
        <v>17</v>
      </c>
      <c r="F22" s="177"/>
    </row>
    <row r="23" spans="1:6" s="1" customFormat="1" ht="16.5" customHeight="1" x14ac:dyDescent="0.3">
      <c r="A23" s="130"/>
      <c r="C23" s="129"/>
      <c r="E23" s="141" t="s">
        <v>18</v>
      </c>
      <c r="F23" s="151">
        <v>928.57</v>
      </c>
    </row>
    <row r="24" spans="1:6" s="1" customFormat="1" ht="16.5" customHeight="1" x14ac:dyDescent="0.3">
      <c r="A24" s="130"/>
      <c r="C24" s="129"/>
      <c r="E24" s="141" t="s">
        <v>13</v>
      </c>
      <c r="F24" s="151">
        <v>930.8</v>
      </c>
    </row>
    <row r="25" spans="1:6" s="1" customFormat="1" ht="16.5" customHeight="1" x14ac:dyDescent="0.3">
      <c r="A25" s="130"/>
      <c r="C25" s="3"/>
      <c r="E25" s="142" t="s">
        <v>15</v>
      </c>
      <c r="F25" s="151">
        <v>938.6</v>
      </c>
    </row>
    <row r="26" spans="1:6" s="1" customFormat="1" ht="16.5" customHeight="1" x14ac:dyDescent="0.3">
      <c r="A26" s="130"/>
      <c r="E26" s="180" t="s">
        <v>19</v>
      </c>
      <c r="F26" s="180"/>
    </row>
    <row r="27" spans="1:6" s="1" customFormat="1" ht="16.5" customHeight="1" x14ac:dyDescent="0.3">
      <c r="A27" s="130"/>
      <c r="E27" s="143" t="s">
        <v>8</v>
      </c>
      <c r="F27" s="151">
        <v>46.4285</v>
      </c>
    </row>
    <row r="28" spans="1:6" s="1" customFormat="1" ht="16.5" customHeight="1" x14ac:dyDescent="0.3">
      <c r="A28" s="130"/>
      <c r="C28" s="3"/>
      <c r="E28" s="143" t="s">
        <v>17</v>
      </c>
      <c r="F28" s="151">
        <v>928.57</v>
      </c>
    </row>
    <row r="29" spans="1:6" s="1" customFormat="1" x14ac:dyDescent="0.25">
      <c r="A29" s="144" t="s">
        <v>20</v>
      </c>
      <c r="B29" s="145"/>
      <c r="C29" s="148" t="s">
        <v>21</v>
      </c>
      <c r="D29" s="147"/>
      <c r="E29" s="168" t="s">
        <v>22</v>
      </c>
      <c r="F29" s="169"/>
    </row>
    <row r="30" spans="1:6" s="1" customFormat="1" x14ac:dyDescent="0.25">
      <c r="A30" s="144" t="s">
        <v>23</v>
      </c>
      <c r="B30" s="145"/>
      <c r="C30" s="146" t="s">
        <v>14</v>
      </c>
      <c r="D30" s="147">
        <v>8.33</v>
      </c>
      <c r="E30" s="167" t="s">
        <v>24</v>
      </c>
      <c r="F30" s="167">
        <v>700</v>
      </c>
    </row>
    <row r="31" spans="1:6" s="1" customFormat="1" x14ac:dyDescent="0.25">
      <c r="A31" s="144">
        <v>1</v>
      </c>
      <c r="B31" s="149">
        <v>780</v>
      </c>
      <c r="C31" s="146" t="s">
        <v>10</v>
      </c>
      <c r="D31" s="147">
        <v>8.33</v>
      </c>
      <c r="E31" s="167" t="s">
        <v>25</v>
      </c>
      <c r="F31" s="167">
        <v>650</v>
      </c>
    </row>
    <row r="32" spans="1:6" s="1" customFormat="1" x14ac:dyDescent="0.25">
      <c r="A32" s="144">
        <v>2</v>
      </c>
      <c r="B32" s="149">
        <v>780</v>
      </c>
      <c r="C32" s="146" t="s">
        <v>12</v>
      </c>
      <c r="D32" s="147">
        <v>8.4499999999999993</v>
      </c>
      <c r="E32" s="167" t="s">
        <v>26</v>
      </c>
      <c r="F32" s="167">
        <v>390</v>
      </c>
    </row>
    <row r="33" spans="1:7" s="1" customFormat="1" x14ac:dyDescent="0.25">
      <c r="A33" s="144">
        <v>3</v>
      </c>
      <c r="B33" s="149">
        <v>790</v>
      </c>
      <c r="C33" s="146" t="s">
        <v>16</v>
      </c>
      <c r="D33" s="147">
        <v>0.83</v>
      </c>
      <c r="E33" s="167" t="s">
        <v>27</v>
      </c>
      <c r="F33" s="167">
        <v>650</v>
      </c>
    </row>
    <row r="34" spans="1:7" s="1" customFormat="1" x14ac:dyDescent="0.25">
      <c r="A34" s="144">
        <v>4</v>
      </c>
      <c r="B34" s="149">
        <v>760</v>
      </c>
      <c r="C34" s="146" t="s">
        <v>28</v>
      </c>
      <c r="D34" s="147">
        <v>776.67</v>
      </c>
      <c r="E34" s="3"/>
      <c r="F34" s="131"/>
    </row>
    <row r="35" spans="1:7" s="1" customFormat="1" x14ac:dyDescent="0.25">
      <c r="A35" s="144">
        <v>5</v>
      </c>
      <c r="B35" s="149">
        <v>790</v>
      </c>
      <c r="C35" s="146"/>
      <c r="D35" s="147"/>
      <c r="E35" s="3"/>
      <c r="F35" s="131"/>
    </row>
    <row r="36" spans="1:7" s="1" customFormat="1" ht="16.5" customHeight="1" x14ac:dyDescent="0.25">
      <c r="A36" s="144">
        <v>6</v>
      </c>
      <c r="B36" s="149">
        <v>760</v>
      </c>
      <c r="C36" s="146"/>
      <c r="D36" s="147"/>
      <c r="E36" s="132"/>
      <c r="F36" s="133"/>
    </row>
    <row r="37" spans="1:7" s="1" customFormat="1" ht="16.5" customHeight="1" x14ac:dyDescent="0.3">
      <c r="A37" s="2"/>
      <c r="C37" s="3"/>
      <c r="E37" s="3"/>
    </row>
    <row r="38" spans="1:7" s="1" customFormat="1" ht="16.5" customHeight="1" x14ac:dyDescent="0.3">
      <c r="A38" s="2"/>
      <c r="C38" s="3"/>
      <c r="E38" s="3"/>
    </row>
    <row r="39" spans="1:7" ht="16.5" customHeight="1" x14ac:dyDescent="0.3">
      <c r="A39" s="5" t="s">
        <v>29</v>
      </c>
      <c r="B39" s="5"/>
    </row>
    <row r="40" spans="1:7" x14ac:dyDescent="0.25">
      <c r="A40" s="156" t="s">
        <v>30</v>
      </c>
      <c r="B40" s="152" t="s">
        <v>31</v>
      </c>
      <c r="C40" s="152"/>
    </row>
    <row r="41" spans="1:7" x14ac:dyDescent="0.25">
      <c r="A41" s="156" t="s">
        <v>32</v>
      </c>
      <c r="B41" s="153" t="s">
        <v>33</v>
      </c>
      <c r="C41" s="152"/>
    </row>
    <row r="42" spans="1:7" x14ac:dyDescent="0.25">
      <c r="A42" s="156" t="s">
        <v>34</v>
      </c>
      <c r="B42" s="153" t="s">
        <v>35</v>
      </c>
      <c r="C42" s="152"/>
    </row>
    <row r="43" spans="1:7" x14ac:dyDescent="0.25">
      <c r="A43" s="156" t="s">
        <v>36</v>
      </c>
      <c r="B43" s="154" t="s">
        <v>37</v>
      </c>
      <c r="C43" s="152"/>
    </row>
    <row r="44" spans="1:7" x14ac:dyDescent="0.25">
      <c r="A44" s="156" t="s">
        <v>38</v>
      </c>
      <c r="B44" s="155"/>
      <c r="C44" s="152"/>
    </row>
    <row r="46" spans="1:7" ht="16.5" customHeight="1" x14ac:dyDescent="0.3">
      <c r="A46" s="9" t="s">
        <v>39</v>
      </c>
      <c r="B46" s="9" t="s">
        <v>0</v>
      </c>
    </row>
    <row r="48" spans="1:7" ht="16.5" customHeight="1" x14ac:dyDescent="0.3">
      <c r="A48" s="181" t="s">
        <v>40</v>
      </c>
      <c r="B48" s="182"/>
      <c r="C48" s="175" t="s">
        <v>41</v>
      </c>
      <c r="D48" s="176"/>
      <c r="E48" s="10" t="s">
        <v>42</v>
      </c>
      <c r="F48" s="11" t="s">
        <v>43</v>
      </c>
      <c r="G48" s="12" t="s">
        <v>44</v>
      </c>
    </row>
    <row r="49" spans="1:7" ht="16.5" customHeight="1" x14ac:dyDescent="0.3">
      <c r="A49" s="13" t="s">
        <v>45</v>
      </c>
      <c r="B49" s="14"/>
      <c r="C49" s="15"/>
      <c r="D49" s="16"/>
      <c r="E49" s="17"/>
      <c r="F49" s="18" t="e">
        <f>$B$52/$D$50*E49</f>
        <v>#DIV/0!</v>
      </c>
      <c r="G49" s="19" t="e">
        <f>(100/B50)*F49</f>
        <v>#DIV/0!</v>
      </c>
    </row>
    <row r="50" spans="1:7" ht="16.5" customHeight="1" x14ac:dyDescent="0.3">
      <c r="A50" s="20" t="s">
        <v>46</v>
      </c>
      <c r="B50" s="21"/>
      <c r="C50" s="22" t="s">
        <v>47</v>
      </c>
      <c r="D50" s="23"/>
      <c r="E50" s="22"/>
      <c r="F50" s="24" t="e">
        <f>$B$52/$D$50*E50</f>
        <v>#DIV/0!</v>
      </c>
      <c r="G50" s="25" t="e">
        <f>(100/B50)*F50</f>
        <v>#DIV/0!</v>
      </c>
    </row>
    <row r="51" spans="1:7" ht="16.5" customHeight="1" x14ac:dyDescent="0.3">
      <c r="A51" s="26"/>
      <c r="B51" s="27"/>
      <c r="C51" s="28"/>
      <c r="D51" s="29"/>
      <c r="E51" s="30"/>
      <c r="F51" s="24" t="e">
        <f>$B$52/$D$50*E51</f>
        <v>#DIV/0!</v>
      </c>
      <c r="G51" s="31" t="e">
        <f>(100/B50)*F51</f>
        <v>#DIV/0!</v>
      </c>
    </row>
    <row r="52" spans="1:7" ht="16.5" customHeight="1" x14ac:dyDescent="0.3">
      <c r="A52" s="32" t="s">
        <v>48</v>
      </c>
      <c r="B52" s="33"/>
      <c r="C52" s="15"/>
      <c r="D52" s="34"/>
      <c r="E52" s="22"/>
      <c r="F52" s="18" t="e">
        <f>$B$52/$D$53*E52</f>
        <v>#DIV/0!</v>
      </c>
      <c r="G52" s="19" t="e">
        <f>(100/B50)*F52</f>
        <v>#DIV/0!</v>
      </c>
    </row>
    <row r="53" spans="1:7" ht="16.5" customHeight="1" x14ac:dyDescent="0.3">
      <c r="A53" s="26"/>
      <c r="B53" s="27"/>
      <c r="C53" s="22" t="s">
        <v>49</v>
      </c>
      <c r="D53" s="23"/>
      <c r="E53" s="22"/>
      <c r="F53" s="24" t="e">
        <f>$B$52/$D$53*E53</f>
        <v>#DIV/0!</v>
      </c>
      <c r="G53" s="25" t="e">
        <f>(100/B50)*F53</f>
        <v>#DIV/0!</v>
      </c>
    </row>
    <row r="54" spans="1:7" s="1" customFormat="1" ht="16.5" customHeight="1" x14ac:dyDescent="0.3">
      <c r="A54" s="35" t="s">
        <v>50</v>
      </c>
      <c r="B54" s="36"/>
      <c r="C54" s="37"/>
      <c r="D54" s="38"/>
      <c r="E54" s="30"/>
      <c r="F54" s="39" t="e">
        <f>$B$52/$D$53*E54</f>
        <v>#DIV/0!</v>
      </c>
      <c r="G54" s="31" t="e">
        <f>(100/B50)*F54</f>
        <v>#DIV/0!</v>
      </c>
    </row>
    <row r="55" spans="1:7" x14ac:dyDescent="0.25">
      <c r="A55" s="26"/>
      <c r="B55" s="1"/>
      <c r="C55" s="1"/>
      <c r="D55" s="1"/>
      <c r="E55" s="1"/>
      <c r="F55" s="40"/>
      <c r="G55" s="41"/>
    </row>
    <row r="56" spans="1:7" ht="16.5" customHeight="1" x14ac:dyDescent="0.3">
      <c r="A56" s="26"/>
      <c r="B56" s="1"/>
      <c r="C56" s="1"/>
      <c r="D56" s="1"/>
      <c r="E56" s="1"/>
      <c r="F56" s="42" t="s">
        <v>51</v>
      </c>
      <c r="G56" s="43" t="e">
        <f>AVERAGE(G49:G54)</f>
        <v>#DIV/0!</v>
      </c>
    </row>
    <row r="57" spans="1:7" ht="16.5" customHeight="1" x14ac:dyDescent="0.3">
      <c r="A57" s="26"/>
      <c r="B57" s="1"/>
      <c r="C57" s="1"/>
      <c r="D57" s="1"/>
      <c r="E57" s="1"/>
      <c r="F57" s="44" t="s">
        <v>52</v>
      </c>
      <c r="G57" s="45" t="e">
        <f>STDEV(G49:G54)/G56</f>
        <v>#DIV/0!</v>
      </c>
    </row>
    <row r="58" spans="1:7" ht="16.5" customHeight="1" x14ac:dyDescent="0.3">
      <c r="A58" s="46"/>
      <c r="B58" s="47"/>
      <c r="C58" s="47"/>
      <c r="D58" s="47"/>
      <c r="E58" s="47"/>
      <c r="F58" s="44" t="s">
        <v>53</v>
      </c>
      <c r="G58" s="48">
        <f>COUNT(G49:G54)</f>
        <v>0</v>
      </c>
    </row>
    <row r="60" spans="1:7" ht="16.5" customHeight="1" x14ac:dyDescent="0.3">
      <c r="A60" s="5" t="s">
        <v>39</v>
      </c>
      <c r="B60" s="49" t="s">
        <v>54</v>
      </c>
    </row>
    <row r="61" spans="1:7" x14ac:dyDescent="0.25">
      <c r="A61" s="6" t="s">
        <v>55</v>
      </c>
      <c r="B61" s="8" t="str">
        <f>B43</f>
        <v>lamuvidine</v>
      </c>
      <c r="F61" s="50"/>
    </row>
    <row r="62" spans="1:7" ht="16.5" customHeight="1" x14ac:dyDescent="0.3">
      <c r="A62" s="8" t="s">
        <v>56</v>
      </c>
      <c r="B62" s="51"/>
      <c r="F62" s="50"/>
    </row>
    <row r="64" spans="1:7" ht="16.5" customHeight="1" x14ac:dyDescent="0.3">
      <c r="A64" s="174" t="s">
        <v>57</v>
      </c>
      <c r="B64" s="176"/>
      <c r="C64" s="174" t="s">
        <v>58</v>
      </c>
      <c r="D64" s="176"/>
      <c r="E64" s="10" t="s">
        <v>22</v>
      </c>
      <c r="F64" s="11" t="s">
        <v>43</v>
      </c>
      <c r="G64" s="10" t="s">
        <v>59</v>
      </c>
    </row>
    <row r="65" spans="1:7" ht="16.5" customHeight="1" x14ac:dyDescent="0.3">
      <c r="A65" s="52"/>
      <c r="B65" s="53"/>
      <c r="C65" s="54" t="s">
        <v>60</v>
      </c>
      <c r="D65" s="55"/>
      <c r="E65" s="17"/>
      <c r="F65" s="18" t="e">
        <f>$B$69/$D$67*E65</f>
        <v>#DIV/0!</v>
      </c>
      <c r="G65" s="56" t="e">
        <f t="shared" ref="G65:G73" si="0">F65/$G$56</f>
        <v>#DIV/0!</v>
      </c>
    </row>
    <row r="66" spans="1:7" ht="16.5" customHeight="1" x14ac:dyDescent="0.3">
      <c r="A66" s="57"/>
      <c r="B66" s="58"/>
      <c r="C66" s="59"/>
      <c r="D66" s="60"/>
      <c r="E66" s="22"/>
      <c r="F66" s="24" t="e">
        <f>$B$69/$D$67*E66</f>
        <v>#DIV/0!</v>
      </c>
      <c r="G66" s="56" t="e">
        <f t="shared" si="0"/>
        <v>#DIV/0!</v>
      </c>
    </row>
    <row r="67" spans="1:7" ht="16.5" customHeight="1" x14ac:dyDescent="0.3">
      <c r="A67" s="32" t="s">
        <v>61</v>
      </c>
      <c r="B67" s="61">
        <f>B69/40*B62</f>
        <v>0</v>
      </c>
      <c r="C67" s="59" t="s">
        <v>62</v>
      </c>
      <c r="D67" s="62" t="e">
        <f>D65/B62*40</f>
        <v>#DIV/0!</v>
      </c>
      <c r="E67" s="22"/>
      <c r="F67" s="24" t="e">
        <f>$B$69/$D$67*E67</f>
        <v>#DIV/0!</v>
      </c>
      <c r="G67" s="63" t="e">
        <f t="shared" si="0"/>
        <v>#DIV/0!</v>
      </c>
    </row>
    <row r="68" spans="1:7" ht="16.5" customHeight="1" x14ac:dyDescent="0.3">
      <c r="A68" s="32"/>
      <c r="B68" s="61"/>
      <c r="C68" s="54" t="s">
        <v>63</v>
      </c>
      <c r="D68" s="55"/>
      <c r="E68" s="17"/>
      <c r="F68" s="18" t="e">
        <f>$B$69/$D$70*E68</f>
        <v>#DIV/0!</v>
      </c>
      <c r="G68" s="64" t="e">
        <f t="shared" si="0"/>
        <v>#DIV/0!</v>
      </c>
    </row>
    <row r="69" spans="1:7" ht="16.5" customHeight="1" x14ac:dyDescent="0.3">
      <c r="A69" s="32" t="s">
        <v>64</v>
      </c>
      <c r="B69" s="33">
        <f>B71*50</f>
        <v>0</v>
      </c>
      <c r="C69" s="59"/>
      <c r="D69" s="60"/>
      <c r="E69" s="22"/>
      <c r="F69" s="24" t="e">
        <f>$B$69/$D$70*E69</f>
        <v>#DIV/0!</v>
      </c>
      <c r="G69" s="56" t="e">
        <f t="shared" si="0"/>
        <v>#DIV/0!</v>
      </c>
    </row>
    <row r="70" spans="1:7" x14ac:dyDescent="0.25">
      <c r="A70" s="26"/>
      <c r="B70" s="27"/>
      <c r="C70" s="65" t="s">
        <v>62</v>
      </c>
      <c r="D70" s="66" t="e">
        <f>D68/B62*40</f>
        <v>#DIV/0!</v>
      </c>
      <c r="E70" s="30"/>
      <c r="F70" s="39" t="e">
        <f>$B$69/$D$70*E70</f>
        <v>#DIV/0!</v>
      </c>
      <c r="G70" s="63" t="e">
        <f t="shared" si="0"/>
        <v>#DIV/0!</v>
      </c>
    </row>
    <row r="71" spans="1:7" ht="16.5" customHeight="1" x14ac:dyDescent="0.3">
      <c r="A71" s="32" t="s">
        <v>65</v>
      </c>
      <c r="B71" s="61">
        <f>B54</f>
        <v>0</v>
      </c>
      <c r="C71" s="67" t="s">
        <v>66</v>
      </c>
      <c r="D71" s="62"/>
      <c r="E71" s="22"/>
      <c r="F71" s="18" t="e">
        <f>$B$69/$D$73*E71</f>
        <v>#DIV/0!</v>
      </c>
      <c r="G71" s="68" t="e">
        <f t="shared" si="0"/>
        <v>#DIV/0!</v>
      </c>
    </row>
    <row r="72" spans="1:7" ht="16.5" customHeight="1" x14ac:dyDescent="0.3">
      <c r="A72" s="32"/>
      <c r="B72" s="61"/>
      <c r="C72" s="67"/>
      <c r="D72" s="60"/>
      <c r="E72" s="22"/>
      <c r="F72" s="24" t="e">
        <f>$B$69/$D$73*E72</f>
        <v>#DIV/0!</v>
      </c>
      <c r="G72" s="69" t="e">
        <f t="shared" si="0"/>
        <v>#DIV/0!</v>
      </c>
    </row>
    <row r="73" spans="1:7" x14ac:dyDescent="0.25">
      <c r="A73" s="46"/>
      <c r="B73" s="70"/>
      <c r="C73" s="65" t="s">
        <v>62</v>
      </c>
      <c r="D73" s="66" t="e">
        <f>D71/B62*40</f>
        <v>#DIV/0!</v>
      </c>
      <c r="E73" s="30"/>
      <c r="F73" s="39" t="e">
        <f>$B$69/$D$73*E73</f>
        <v>#DIV/0!</v>
      </c>
      <c r="G73" s="71" t="e">
        <f t="shared" si="0"/>
        <v>#DIV/0!</v>
      </c>
    </row>
    <row r="74" spans="1:7" x14ac:dyDescent="0.25">
      <c r="A74" s="32"/>
      <c r="B74" s="72"/>
      <c r="C74" s="72"/>
      <c r="D74" s="1"/>
      <c r="E74" s="72"/>
      <c r="F74" s="73"/>
      <c r="G74" s="74"/>
    </row>
    <row r="75" spans="1:7" ht="16.5" customHeight="1" x14ac:dyDescent="0.3">
      <c r="A75" s="26"/>
      <c r="B75" s="1"/>
      <c r="C75" s="72"/>
      <c r="D75" s="1"/>
      <c r="E75" s="159"/>
      <c r="F75" s="160" t="s">
        <v>67</v>
      </c>
      <c r="G75" s="161" t="e">
        <f>AVERAGE(G65:G73)</f>
        <v>#DIV/0!</v>
      </c>
    </row>
    <row r="76" spans="1:7" ht="16.5" customHeight="1" x14ac:dyDescent="0.3">
      <c r="A76" s="26"/>
      <c r="B76" s="1"/>
      <c r="C76" s="72"/>
      <c r="D76" s="1"/>
      <c r="E76" s="159"/>
      <c r="F76" s="160" t="s">
        <v>68</v>
      </c>
      <c r="G76" s="161" t="e">
        <f>STDEV(G65:G73)/G75</f>
        <v>#DIV/0!</v>
      </c>
    </row>
    <row r="77" spans="1:7" ht="16.5" customHeight="1" x14ac:dyDescent="0.3">
      <c r="A77" s="46"/>
      <c r="B77" s="47"/>
      <c r="C77" s="75"/>
      <c r="D77" s="47"/>
      <c r="E77" s="162"/>
      <c r="F77" s="160" t="s">
        <v>3</v>
      </c>
      <c r="G77" s="163">
        <f>COUNT(G65:G73)</f>
        <v>0</v>
      </c>
    </row>
    <row r="78" spans="1:7" x14ac:dyDescent="0.25">
      <c r="A78" s="72"/>
      <c r="B78" s="72"/>
      <c r="C78" s="72"/>
      <c r="F78" s="72"/>
    </row>
    <row r="79" spans="1:7" ht="16.5" customHeight="1" x14ac:dyDescent="0.3">
      <c r="A79" s="51" t="s">
        <v>69</v>
      </c>
      <c r="B79" s="76" t="s">
        <v>70</v>
      </c>
      <c r="C79" s="72"/>
      <c r="G79" s="77" t="e">
        <f>G75</f>
        <v>#DIV/0!</v>
      </c>
    </row>
    <row r="80" spans="1:7" ht="17.25" customHeight="1" x14ac:dyDescent="0.3">
      <c r="A80" s="78"/>
      <c r="B80" s="79"/>
      <c r="C80" s="80"/>
      <c r="D80" s="81"/>
      <c r="E80" s="81"/>
      <c r="F80" s="82"/>
      <c r="G80" s="81"/>
    </row>
    <row r="81" spans="1:7" x14ac:dyDescent="0.25">
      <c r="A81" s="83"/>
      <c r="B81" s="83"/>
      <c r="C81" s="72"/>
      <c r="D81" s="73"/>
      <c r="E81" s="72"/>
      <c r="F81" s="72"/>
      <c r="G81" s="1"/>
    </row>
    <row r="82" spans="1:7" x14ac:dyDescent="0.25">
      <c r="A82" s="83"/>
      <c r="B82" s="83"/>
      <c r="C82" s="72"/>
      <c r="D82" s="73"/>
      <c r="E82" s="72"/>
      <c r="F82" s="72"/>
      <c r="G82" s="1"/>
    </row>
    <row r="83" spans="1:7" ht="16.5" customHeight="1" x14ac:dyDescent="0.3">
      <c r="A83" s="9" t="s">
        <v>71</v>
      </c>
      <c r="B83" s="9"/>
    </row>
    <row r="84" spans="1:7" x14ac:dyDescent="0.25">
      <c r="C84" s="84"/>
    </row>
    <row r="85" spans="1:7" ht="16.5" customHeight="1" x14ac:dyDescent="0.3">
      <c r="A85" s="174" t="s">
        <v>40</v>
      </c>
      <c r="B85" s="175"/>
      <c r="C85" s="174" t="s">
        <v>41</v>
      </c>
      <c r="D85" s="176"/>
      <c r="E85" s="10" t="s">
        <v>72</v>
      </c>
      <c r="F85" s="11" t="s">
        <v>73</v>
      </c>
      <c r="G85" s="11" t="s">
        <v>74</v>
      </c>
    </row>
    <row r="86" spans="1:7" ht="16.5" customHeight="1" x14ac:dyDescent="0.3">
      <c r="A86" s="13" t="s">
        <v>45</v>
      </c>
      <c r="B86" s="14"/>
      <c r="C86" s="15"/>
      <c r="D86" s="15"/>
      <c r="E86" s="85"/>
      <c r="F86" s="86" t="e">
        <f>($B$89/$D$87)*E86</f>
        <v>#DIV/0!</v>
      </c>
      <c r="G86" s="87" t="e">
        <f t="shared" ref="G86:G91" si="1">(100/$B$87)*F86</f>
        <v>#DIV/0!</v>
      </c>
    </row>
    <row r="87" spans="1:7" ht="16.5" customHeight="1" x14ac:dyDescent="0.3">
      <c r="A87" s="20" t="s">
        <v>46</v>
      </c>
      <c r="B87" s="88"/>
      <c r="C87" s="22" t="s">
        <v>47</v>
      </c>
      <c r="D87" s="62"/>
      <c r="E87" s="89"/>
      <c r="F87" s="90" t="e">
        <f>($B$89/$D$87)*E87</f>
        <v>#DIV/0!</v>
      </c>
      <c r="G87" s="91" t="e">
        <f t="shared" si="1"/>
        <v>#DIV/0!</v>
      </c>
    </row>
    <row r="88" spans="1:7" x14ac:dyDescent="0.25">
      <c r="A88" s="26"/>
      <c r="B88" s="27"/>
      <c r="C88" s="22"/>
      <c r="D88" s="62"/>
      <c r="E88" s="89"/>
      <c r="F88" s="90" t="e">
        <f>($B$89/$D$87)*E88</f>
        <v>#DIV/0!</v>
      </c>
      <c r="G88" s="92" t="e">
        <f t="shared" si="1"/>
        <v>#DIV/0!</v>
      </c>
    </row>
    <row r="89" spans="1:7" ht="16.5" customHeight="1" x14ac:dyDescent="0.3">
      <c r="A89" s="32" t="s">
        <v>48</v>
      </c>
      <c r="B89" s="33"/>
      <c r="C89" s="15"/>
      <c r="D89" s="93"/>
      <c r="E89" s="94"/>
      <c r="F89" s="86" t="e">
        <f>($B$89/$D$90)*E89</f>
        <v>#DIV/0!</v>
      </c>
      <c r="G89" s="91" t="e">
        <f t="shared" si="1"/>
        <v>#DIV/0!</v>
      </c>
    </row>
    <row r="90" spans="1:7" x14ac:dyDescent="0.25">
      <c r="A90" s="26"/>
      <c r="B90" s="27" t="s">
        <v>75</v>
      </c>
      <c r="C90" s="22" t="s">
        <v>49</v>
      </c>
      <c r="D90" s="62"/>
      <c r="E90" s="95"/>
      <c r="F90" s="96" t="e">
        <f>($B$89/$D$90)*E90</f>
        <v>#DIV/0!</v>
      </c>
      <c r="G90" s="91" t="e">
        <f t="shared" si="1"/>
        <v>#DIV/0!</v>
      </c>
    </row>
    <row r="91" spans="1:7" ht="16.5" customHeight="1" x14ac:dyDescent="0.3">
      <c r="A91" s="35" t="s">
        <v>50</v>
      </c>
      <c r="B91" s="97"/>
      <c r="C91" s="37"/>
      <c r="D91" s="37"/>
      <c r="E91" s="98"/>
      <c r="F91" s="99" t="e">
        <f>($B$89/$D$90)*E91</f>
        <v>#DIV/0!</v>
      </c>
      <c r="G91" s="92" t="e">
        <f t="shared" si="1"/>
        <v>#DIV/0!</v>
      </c>
    </row>
    <row r="92" spans="1:7" x14ac:dyDescent="0.25">
      <c r="A92" s="26"/>
      <c r="B92" s="1"/>
      <c r="C92" s="1"/>
      <c r="D92" s="1"/>
      <c r="E92" s="72"/>
      <c r="F92" s="100"/>
      <c r="G92" s="25"/>
    </row>
    <row r="93" spans="1:7" ht="16.5" customHeight="1" x14ac:dyDescent="0.3">
      <c r="A93" s="26"/>
      <c r="B93" s="1"/>
      <c r="C93" s="1"/>
      <c r="D93" s="1"/>
      <c r="E93" s="1"/>
      <c r="F93" s="42" t="s">
        <v>51</v>
      </c>
      <c r="G93" s="43" t="e">
        <f>AVERAGE(G86:G91)</f>
        <v>#DIV/0!</v>
      </c>
    </row>
    <row r="94" spans="1:7" ht="16.5" customHeight="1" x14ac:dyDescent="0.3">
      <c r="A94" s="26"/>
      <c r="B94" s="1"/>
      <c r="C94" s="1"/>
      <c r="D94" s="1"/>
      <c r="E94" s="1"/>
      <c r="F94" s="44" t="s">
        <v>52</v>
      </c>
      <c r="G94" s="45" t="e">
        <f>STDEV(G86:G91)/G93</f>
        <v>#DIV/0!</v>
      </c>
    </row>
    <row r="95" spans="1:7" ht="16.5" customHeight="1" x14ac:dyDescent="0.3">
      <c r="A95" s="46"/>
      <c r="B95" s="47"/>
      <c r="C95" s="47"/>
      <c r="D95" s="47"/>
      <c r="E95" s="47"/>
      <c r="F95" s="30" t="s">
        <v>53</v>
      </c>
      <c r="G95" s="48">
        <f>COUNT(G86:G91)</f>
        <v>0</v>
      </c>
    </row>
    <row r="96" spans="1:7" ht="16.5" customHeight="1" x14ac:dyDescent="0.3">
      <c r="C96" s="7"/>
    </row>
    <row r="97" spans="1:8" ht="16.5" customHeight="1" x14ac:dyDescent="0.3">
      <c r="C97" s="7"/>
    </row>
    <row r="98" spans="1:8" ht="16.5" customHeight="1" x14ac:dyDescent="0.3">
      <c r="A98" s="5"/>
      <c r="B98" s="5"/>
      <c r="C98" s="5"/>
    </row>
    <row r="99" spans="1:8" ht="16.5" customHeight="1" x14ac:dyDescent="0.3">
      <c r="A99" s="101" t="s">
        <v>76</v>
      </c>
      <c r="B99" s="102" t="s">
        <v>77</v>
      </c>
      <c r="C99" s="101" t="s">
        <v>72</v>
      </c>
      <c r="D99" s="103" t="s">
        <v>73</v>
      </c>
      <c r="E99" s="104" t="s">
        <v>78</v>
      </c>
      <c r="F99" s="105"/>
      <c r="G99" s="106"/>
      <c r="H99" s="107"/>
    </row>
    <row r="100" spans="1:8" x14ac:dyDescent="0.25">
      <c r="A100" s="20">
        <v>1</v>
      </c>
      <c r="B100" s="55"/>
      <c r="C100" s="100"/>
      <c r="D100" s="108"/>
      <c r="E100" s="109" t="e">
        <f t="shared" ref="E100:E105" si="2">D100/$G$93</f>
        <v>#DIV/0!</v>
      </c>
      <c r="F100" s="20"/>
      <c r="G100" s="110"/>
      <c r="H100" s="111"/>
    </row>
    <row r="101" spans="1:8" x14ac:dyDescent="0.25">
      <c r="A101" s="20">
        <v>2</v>
      </c>
      <c r="B101" s="62"/>
      <c r="C101" s="100"/>
      <c r="D101" s="112"/>
      <c r="E101" s="113" t="e">
        <f t="shared" si="2"/>
        <v>#DIV/0!</v>
      </c>
      <c r="F101" s="20"/>
      <c r="G101" s="110"/>
      <c r="H101" s="111"/>
    </row>
    <row r="102" spans="1:8" x14ac:dyDescent="0.25">
      <c r="A102" s="20">
        <v>3</v>
      </c>
      <c r="B102" s="62"/>
      <c r="C102" s="100"/>
      <c r="D102" s="112"/>
      <c r="E102" s="113" t="e">
        <f t="shared" si="2"/>
        <v>#DIV/0!</v>
      </c>
      <c r="F102" s="20"/>
      <c r="G102" s="110"/>
      <c r="H102" s="111"/>
    </row>
    <row r="103" spans="1:8" x14ac:dyDescent="0.25">
      <c r="A103" s="20">
        <v>4</v>
      </c>
      <c r="B103" s="62"/>
      <c r="C103" s="114"/>
      <c r="D103" s="112"/>
      <c r="E103" s="113" t="e">
        <f t="shared" si="2"/>
        <v>#DIV/0!</v>
      </c>
      <c r="F103" s="20"/>
      <c r="G103" s="110"/>
      <c r="H103" s="111"/>
    </row>
    <row r="104" spans="1:8" x14ac:dyDescent="0.25">
      <c r="A104" s="20">
        <v>5</v>
      </c>
      <c r="B104" s="62"/>
      <c r="C104" s="114"/>
      <c r="D104" s="112"/>
      <c r="E104" s="113" t="e">
        <f t="shared" si="2"/>
        <v>#DIV/0!</v>
      </c>
      <c r="F104" s="20"/>
      <c r="G104" s="110"/>
      <c r="H104" s="111"/>
    </row>
    <row r="105" spans="1:8" x14ac:dyDescent="0.25">
      <c r="A105" s="115">
        <v>6</v>
      </c>
      <c r="B105" s="66"/>
      <c r="C105" s="116"/>
      <c r="D105" s="117"/>
      <c r="E105" s="118" t="e">
        <f t="shared" si="2"/>
        <v>#DIV/0!</v>
      </c>
      <c r="F105" s="20"/>
      <c r="G105" s="110"/>
      <c r="H105" s="111"/>
    </row>
    <row r="106" spans="1:8" x14ac:dyDescent="0.25">
      <c r="A106" s="20"/>
      <c r="B106" s="72"/>
      <c r="C106" s="119"/>
      <c r="D106" s="120"/>
      <c r="E106" s="73"/>
      <c r="F106" s="121"/>
      <c r="G106" s="122"/>
      <c r="H106" s="110"/>
    </row>
    <row r="107" spans="1:8" ht="16.5" customHeight="1" x14ac:dyDescent="0.3">
      <c r="A107" s="32" t="s">
        <v>79</v>
      </c>
      <c r="B107" s="123" t="e">
        <f>AVERAGE(B100:B105)</f>
        <v>#DIV/0!</v>
      </c>
      <c r="C107" s="159"/>
      <c r="D107" s="164" t="s">
        <v>67</v>
      </c>
      <c r="E107" s="165" t="e">
        <f>AVERAGE(E100:E105)</f>
        <v>#DIV/0!</v>
      </c>
      <c r="F107" s="121"/>
      <c r="G107" s="124"/>
      <c r="H107" s="125"/>
    </row>
    <row r="108" spans="1:8" ht="16.5" customHeight="1" x14ac:dyDescent="0.3">
      <c r="A108" s="26"/>
      <c r="B108" s="1"/>
      <c r="C108" s="159"/>
      <c r="D108" s="160" t="s">
        <v>52</v>
      </c>
      <c r="E108" s="161" t="e">
        <f>STDEV(E100:E105)/E107</f>
        <v>#DIV/0!</v>
      </c>
      <c r="F108" s="121"/>
      <c r="G108" s="119"/>
      <c r="H108" s="125"/>
    </row>
    <row r="109" spans="1:8" ht="16.5" customHeight="1" x14ac:dyDescent="0.3">
      <c r="A109" s="46"/>
      <c r="B109" s="47"/>
      <c r="C109" s="162"/>
      <c r="D109" s="160" t="s">
        <v>53</v>
      </c>
      <c r="E109" s="166">
        <v>6</v>
      </c>
      <c r="F109" s="121"/>
      <c r="G109" s="119"/>
      <c r="H109" s="126"/>
    </row>
    <row r="110" spans="1:8" s="128" customFormat="1" ht="16.5" customHeight="1" x14ac:dyDescent="0.3">
      <c r="A110" s="127"/>
      <c r="B110" s="127"/>
      <c r="C110" s="127"/>
      <c r="D110" s="119"/>
      <c r="E110" s="126"/>
      <c r="F110" s="127"/>
      <c r="G110" s="119"/>
      <c r="H110" s="126"/>
    </row>
    <row r="111" spans="1:8" ht="16.5" customHeight="1" x14ac:dyDescent="0.25">
      <c r="A111" s="81"/>
      <c r="B111" s="81"/>
      <c r="C111" s="81"/>
      <c r="D111" s="80"/>
      <c r="E111" s="81"/>
      <c r="F111" s="81"/>
      <c r="G111" s="81"/>
      <c r="H111" s="1"/>
    </row>
    <row r="112" spans="1:8" ht="16.5" customHeight="1" x14ac:dyDescent="0.3">
      <c r="A112" s="72" t="s">
        <v>80</v>
      </c>
      <c r="D112" s="72" t="s">
        <v>81</v>
      </c>
      <c r="G112" s="119" t="s">
        <v>82</v>
      </c>
    </row>
    <row r="113" spans="1:7" x14ac:dyDescent="0.25">
      <c r="A113" s="83"/>
      <c r="B113" s="83"/>
      <c r="D113" s="72"/>
      <c r="E113" s="72"/>
      <c r="F113" s="72"/>
      <c r="G113" s="1"/>
    </row>
    <row r="114" spans="1:7" ht="17.25" customHeight="1" x14ac:dyDescent="0.3">
      <c r="A114" s="78" t="s">
        <v>83</v>
      </c>
      <c r="B114" s="83"/>
      <c r="D114" s="78" t="s">
        <v>84</v>
      </c>
      <c r="E114" s="72"/>
      <c r="G114" s="80"/>
    </row>
    <row r="115" spans="1:7" x14ac:dyDescent="0.25">
      <c r="A115" s="83"/>
      <c r="B115" s="83"/>
      <c r="C115" s="72"/>
      <c r="D115" s="73"/>
      <c r="E115" s="72"/>
      <c r="F115" s="72"/>
      <c r="G115" s="1"/>
    </row>
    <row r="116" spans="1:7" x14ac:dyDescent="0.25">
      <c r="A116" s="83"/>
      <c r="B116" s="83"/>
      <c r="C116" s="72"/>
      <c r="D116" s="73"/>
      <c r="E116" s="72"/>
      <c r="F116" s="72"/>
      <c r="G116" s="1"/>
    </row>
    <row r="117" spans="1:7" x14ac:dyDescent="0.25">
      <c r="A117" s="83"/>
      <c r="B117" s="83"/>
      <c r="C117" s="72"/>
      <c r="D117" s="73"/>
      <c r="E117" s="72"/>
      <c r="F117" s="72"/>
      <c r="G117" s="1"/>
    </row>
    <row r="118" spans="1:7" x14ac:dyDescent="0.25">
      <c r="A118" s="83"/>
      <c r="B118" s="83"/>
      <c r="C118" s="72"/>
      <c r="D118" s="73"/>
      <c r="E118" s="72"/>
      <c r="F118" s="72"/>
      <c r="G118" s="1"/>
    </row>
    <row r="119" spans="1:7" x14ac:dyDescent="0.25">
      <c r="A119" s="83"/>
      <c r="B119" s="83"/>
      <c r="C119" s="72"/>
      <c r="D119" s="73"/>
      <c r="E119" s="72"/>
      <c r="F119" s="72"/>
      <c r="G119" s="1"/>
    </row>
    <row r="120" spans="1:7" x14ac:dyDescent="0.25">
      <c r="A120" s="83"/>
      <c r="B120" s="83"/>
      <c r="C120" s="72"/>
      <c r="D120" s="73"/>
      <c r="E120" s="72"/>
      <c r="F120" s="72"/>
      <c r="G120" s="1"/>
    </row>
    <row r="121" spans="1:7" x14ac:dyDescent="0.25">
      <c r="A121" s="83"/>
      <c r="B121" s="83"/>
      <c r="C121" s="72"/>
      <c r="D121" s="73"/>
      <c r="E121" s="72"/>
      <c r="F121" s="72"/>
      <c r="G121" s="1"/>
    </row>
    <row r="122" spans="1:7" x14ac:dyDescent="0.25">
      <c r="A122" s="83"/>
      <c r="B122" s="83"/>
      <c r="C122" s="72"/>
      <c r="D122" s="73"/>
      <c r="E122" s="72"/>
      <c r="F122" s="72"/>
      <c r="G122" s="1"/>
    </row>
    <row r="123" spans="1:7" x14ac:dyDescent="0.25">
      <c r="A123" s="83"/>
      <c r="B123" s="83"/>
      <c r="C123" s="72"/>
      <c r="D123" s="73"/>
      <c r="E123" s="72"/>
      <c r="F123" s="72"/>
      <c r="G123" s="1"/>
    </row>
  </sheetData>
  <sheetProtection formatCells="0" formatColumns="0" formatRows="0" insertColumns="0" insertRows="0" insertHyperlinks="0" deleteColumns="0" deleteRows="0" sort="0" autoFilter="0" pivotTables="0"/>
  <mergeCells count="10">
    <mergeCell ref="A85:B85"/>
    <mergeCell ref="C85:D85"/>
    <mergeCell ref="E22:F22"/>
    <mergeCell ref="E18:F18"/>
    <mergeCell ref="E17:F17"/>
    <mergeCell ref="E26:F26"/>
    <mergeCell ref="A48:B48"/>
    <mergeCell ref="C48:D48"/>
    <mergeCell ref="A64:B64"/>
    <mergeCell ref="C64:D64"/>
  </mergeCells>
  <pageMargins left="0.5" right="0.5" top="0.51" bottom="0.51" header="0.5" footer="0.5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85</v>
      </c>
    </row>
    <row r="22" spans="1:12" x14ac:dyDescent="0.25">
      <c r="I22" t="s">
        <v>86</v>
      </c>
    </row>
    <row r="23" spans="1:12" x14ac:dyDescent="0.25">
      <c r="B23" t="s">
        <v>87</v>
      </c>
      <c r="C23" t="s">
        <v>88</v>
      </c>
      <c r="D23" t="s">
        <v>89</v>
      </c>
      <c r="E23" t="s">
        <v>90</v>
      </c>
      <c r="F23" t="s">
        <v>91</v>
      </c>
      <c r="G23" t="s">
        <v>92</v>
      </c>
      <c r="H23" t="s">
        <v>93</v>
      </c>
      <c r="I23" t="s">
        <v>94</v>
      </c>
      <c r="K23" t="s">
        <v>16</v>
      </c>
    </row>
    <row r="24" spans="1:12" x14ac:dyDescent="0.25">
      <c r="A24" t="s">
        <v>14</v>
      </c>
      <c r="B24">
        <v>9.2899999999999991</v>
      </c>
      <c r="C24">
        <v>10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0.92857100000000004</v>
      </c>
    </row>
    <row r="25" spans="1:12" x14ac:dyDescent="0.25">
      <c r="A25" t="s">
        <v>10</v>
      </c>
      <c r="B25">
        <v>9.65</v>
      </c>
      <c r="C25">
        <v>10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0.96499999999999997</v>
      </c>
    </row>
    <row r="26" spans="1:12" x14ac:dyDescent="0.25">
      <c r="A26" t="s">
        <v>12</v>
      </c>
      <c r="B26">
        <v>9.32</v>
      </c>
      <c r="C26">
        <v>10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0.93200000000000005</v>
      </c>
    </row>
    <row r="28" spans="1:12" x14ac:dyDescent="0.25">
      <c r="I28" t="s">
        <v>95</v>
      </c>
    </row>
    <row r="29" spans="1:12" x14ac:dyDescent="0.25">
      <c r="B29" t="s">
        <v>8</v>
      </c>
      <c r="C29" t="s">
        <v>17</v>
      </c>
      <c r="D29" t="s">
        <v>88</v>
      </c>
      <c r="E29" t="s">
        <v>89</v>
      </c>
      <c r="F29" t="s">
        <v>90</v>
      </c>
      <c r="G29" t="s">
        <v>91</v>
      </c>
      <c r="H29" t="s">
        <v>92</v>
      </c>
      <c r="I29" t="s">
        <v>93</v>
      </c>
      <c r="J29" t="s">
        <v>94</v>
      </c>
      <c r="L29" t="s">
        <v>16</v>
      </c>
    </row>
    <row r="30" spans="1:12" x14ac:dyDescent="0.25">
      <c r="A30" t="s">
        <v>14</v>
      </c>
      <c r="B30">
        <v>46.4285</v>
      </c>
      <c r="C30">
        <v>928.57</v>
      </c>
      <c r="D30">
        <v>1000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0.92857100000000004</v>
      </c>
    </row>
    <row r="31" spans="1:12" x14ac:dyDescent="0.25">
      <c r="A31" t="s">
        <v>18</v>
      </c>
      <c r="B31">
        <v>46.54</v>
      </c>
      <c r="C31">
        <v>930.8</v>
      </c>
      <c r="D31">
        <v>1000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0.93079999999999996</v>
      </c>
    </row>
    <row r="32" spans="1:12" x14ac:dyDescent="0.25">
      <c r="A32" t="s">
        <v>13</v>
      </c>
      <c r="B32">
        <v>46.93</v>
      </c>
      <c r="C32">
        <v>938.6</v>
      </c>
      <c r="D32">
        <v>1000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0.93859999999999999</v>
      </c>
    </row>
    <row r="33" spans="1:12" x14ac:dyDescent="0.25">
      <c r="A33" t="s">
        <v>15</v>
      </c>
      <c r="B33">
        <v>46.98</v>
      </c>
      <c r="C33">
        <v>939.6</v>
      </c>
      <c r="D33">
        <v>1000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0.93959999999999999</v>
      </c>
    </row>
    <row r="38" spans="1:12" x14ac:dyDescent="0.25">
      <c r="D38" t="s">
        <v>96</v>
      </c>
      <c r="F38">
        <v>20</v>
      </c>
    </row>
    <row r="39" spans="1:12" x14ac:dyDescent="0.25">
      <c r="D39" t="s">
        <v>97</v>
      </c>
      <c r="F39">
        <v>1</v>
      </c>
    </row>
    <row r="40" spans="1:12" x14ac:dyDescent="0.25">
      <c r="D40" t="s">
        <v>98</v>
      </c>
      <c r="F40" t="s">
        <v>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100</v>
      </c>
    </row>
    <row r="23" spans="5:6" x14ac:dyDescent="0.25">
      <c r="E23" t="s">
        <v>101</v>
      </c>
      <c r="F23" t="s">
        <v>102</v>
      </c>
    </row>
    <row r="24" spans="5:6" x14ac:dyDescent="0.25">
      <c r="E24">
        <v>1</v>
      </c>
      <c r="F24">
        <v>780</v>
      </c>
    </row>
    <row r="25" spans="5:6" x14ac:dyDescent="0.25">
      <c r="E25">
        <v>2</v>
      </c>
      <c r="F25">
        <v>780</v>
      </c>
    </row>
    <row r="26" spans="5:6" x14ac:dyDescent="0.25">
      <c r="E26">
        <v>3</v>
      </c>
      <c r="F26">
        <v>790</v>
      </c>
    </row>
    <row r="27" spans="5:6" x14ac:dyDescent="0.25">
      <c r="E27">
        <v>4</v>
      </c>
      <c r="F27">
        <v>760</v>
      </c>
    </row>
    <row r="28" spans="5:6" x14ac:dyDescent="0.25">
      <c r="E28">
        <v>5</v>
      </c>
      <c r="F28">
        <v>790</v>
      </c>
    </row>
    <row r="29" spans="5:6" x14ac:dyDescent="0.25">
      <c r="E29">
        <v>6</v>
      </c>
      <c r="F29">
        <v>760</v>
      </c>
    </row>
    <row r="30" spans="5:6" x14ac:dyDescent="0.25">
      <c r="E30" t="s">
        <v>103</v>
      </c>
      <c r="F30">
        <v>4660</v>
      </c>
    </row>
    <row r="31" spans="5:6" x14ac:dyDescent="0.25">
      <c r="E31" t="s">
        <v>104</v>
      </c>
      <c r="F31">
        <v>776.67</v>
      </c>
    </row>
    <row r="33" spans="1:12" x14ac:dyDescent="0.25">
      <c r="E33" t="s">
        <v>105</v>
      </c>
    </row>
    <row r="34" spans="1:12" x14ac:dyDescent="0.25">
      <c r="H34" t="s">
        <v>106</v>
      </c>
    </row>
    <row r="35" spans="1:12" x14ac:dyDescent="0.25">
      <c r="F35" t="s">
        <v>107</v>
      </c>
      <c r="H35" t="s">
        <v>108</v>
      </c>
    </row>
    <row r="36" spans="1:12" x14ac:dyDescent="0.25">
      <c r="F36" t="s">
        <v>109</v>
      </c>
      <c r="H36">
        <v>780</v>
      </c>
    </row>
    <row r="37" spans="1:12" x14ac:dyDescent="0.25">
      <c r="F37" t="s">
        <v>110</v>
      </c>
      <c r="H37">
        <v>1</v>
      </c>
    </row>
    <row r="38" spans="1:12" x14ac:dyDescent="0.25">
      <c r="F38" t="s">
        <v>111</v>
      </c>
      <c r="H38">
        <v>1</v>
      </c>
    </row>
    <row r="39" spans="1:12" x14ac:dyDescent="0.25">
      <c r="F39" t="s">
        <v>112</v>
      </c>
      <c r="H39">
        <v>3</v>
      </c>
    </row>
    <row r="41" spans="1:12" x14ac:dyDescent="0.25">
      <c r="E41" t="s">
        <v>113</v>
      </c>
    </row>
    <row r="42" spans="1:12" x14ac:dyDescent="0.25">
      <c r="B42" t="s">
        <v>96</v>
      </c>
      <c r="C42" t="s">
        <v>109</v>
      </c>
      <c r="D42" t="s">
        <v>89</v>
      </c>
      <c r="E42" t="s">
        <v>88</v>
      </c>
      <c r="F42" t="s">
        <v>91</v>
      </c>
      <c r="G42" t="s">
        <v>90</v>
      </c>
      <c r="H42" t="s">
        <v>93</v>
      </c>
      <c r="I42" t="s">
        <v>92</v>
      </c>
      <c r="J42" t="s">
        <v>114</v>
      </c>
      <c r="K42" t="s">
        <v>94</v>
      </c>
      <c r="L42" t="s">
        <v>16</v>
      </c>
    </row>
    <row r="43" spans="1:12" x14ac:dyDescent="0.25">
      <c r="A43" t="s">
        <v>115</v>
      </c>
      <c r="B43">
        <v>650</v>
      </c>
      <c r="C43">
        <v>780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0.83333299999999999</v>
      </c>
    </row>
    <row r="45" spans="1:12" x14ac:dyDescent="0.25">
      <c r="E45" t="s">
        <v>116</v>
      </c>
    </row>
    <row r="46" spans="1:12" x14ac:dyDescent="0.25">
      <c r="B46" t="s">
        <v>8</v>
      </c>
      <c r="C46" t="s">
        <v>17</v>
      </c>
      <c r="D46" t="s">
        <v>88</v>
      </c>
      <c r="E46" t="s">
        <v>89</v>
      </c>
      <c r="F46" t="s">
        <v>90</v>
      </c>
      <c r="G46" t="s">
        <v>91</v>
      </c>
      <c r="H46" t="s">
        <v>92</v>
      </c>
      <c r="I46" t="s">
        <v>93</v>
      </c>
      <c r="J46" t="s">
        <v>94</v>
      </c>
      <c r="L46" t="s">
        <v>16</v>
      </c>
    </row>
    <row r="47" spans="1:12" x14ac:dyDescent="0.25">
      <c r="A47" t="s">
        <v>14</v>
      </c>
      <c r="B47">
        <v>8.33</v>
      </c>
      <c r="C47">
        <v>10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0.83333299999999999</v>
      </c>
    </row>
    <row r="48" spans="1:12" x14ac:dyDescent="0.25">
      <c r="A48" t="s">
        <v>10</v>
      </c>
      <c r="B48">
        <v>8.33</v>
      </c>
      <c r="C48">
        <v>10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0.83299999999999996</v>
      </c>
    </row>
    <row r="49" spans="1:10" x14ac:dyDescent="0.25">
      <c r="A49" t="s">
        <v>12</v>
      </c>
      <c r="B49">
        <v>8.4499999999999993</v>
      </c>
      <c r="C49">
        <v>10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0.84499999999999997</v>
      </c>
    </row>
    <row r="51" spans="1:10" x14ac:dyDescent="0.25">
      <c r="B51" t="s">
        <v>98</v>
      </c>
      <c r="C51" t="s">
        <v>117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 Summary</vt:lpstr>
      <vt:lpstr>Assay</vt:lpstr>
      <vt:lpstr>dissolution</vt:lpstr>
      <vt:lpstr>'Sample Summary'!Print_Area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alphy poxy</dc:creator>
  <cp:keywords/>
  <dc:description/>
  <cp:lastModifiedBy>a</cp:lastModifiedBy>
  <dcterms:created xsi:type="dcterms:W3CDTF">2012-10-19T06:03:51Z</dcterms:created>
  <dcterms:modified xsi:type="dcterms:W3CDTF">2013-05-22T21:53:00Z</dcterms:modified>
  <cp:category/>
</cp:coreProperties>
</file>