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 1" sheetId="1" r:id="rId4"/>
  </sheets>
  <definedNames>
    <definedName name="_xlnm.Print_Area" localSheetId="0">'Component 1'!$A$1:$I$65</definedName>
  </definedNames>
  <calcPr calcId="124519" calcMode="auto" fullCalcOnLoad="0"/>
</workbook>
</file>

<file path=xl/sharedStrings.xml><?xml version="1.0" encoding="utf-8"?>
<sst xmlns="http://schemas.openxmlformats.org/spreadsheetml/2006/main" uniqueCount="56">
  <si>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</si>
  <si>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</si>
  <si>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</si>
  <si>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</si>
  <si>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</si>
  <si>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Quinine Dihydrochloride Injection</t>
  </si>
  <si>
    <t>Laboratory Ref No:</t>
  </si>
  <si>
    <t>NDQB201103149</t>
  </si>
  <si>
    <t>Active Ingredient:</t>
  </si>
  <si>
    <t>Quinine Sulphate</t>
  </si>
  <si>
    <t>Label Claim:</t>
  </si>
  <si>
    <t>Each film coated tablet contains Quinine Sulphate B.P. 300 mg</t>
  </si>
  <si>
    <t>Date Analysis Started:</t>
  </si>
  <si>
    <t>Date Analysis Completed:</t>
  </si>
  <si>
    <t>Analysis Data</t>
  </si>
  <si>
    <t>Standardisation of Perchloric Acid</t>
  </si>
  <si>
    <t>Reference Substance:</t>
  </si>
  <si>
    <t>Potassium Hydrogen Phthalate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</si>
  <si>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</si>
  <si>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</si>
  <si>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</si>
  <si>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</si>
  <si>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</si>
  <si>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</si>
  <si>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</si>
  <si>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</si>
  <si>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</si>
  <si>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</si>
  <si>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</si>
  <si>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</si>
  <si>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</si>
  <si>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</si>
  <si>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</si>
  <si>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</si>
  <si>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</si>
  <si>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</si>
  <si>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</si>
  <si>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</si>
  <si>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</si>
  <si>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</si>
  <si>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Each mL of 0.1M perchloric acid VS is Equivalent to</t>
  </si>
  <si>
    <t>Actual Amount (mg)</t>
  </si>
  <si>
    <t>Sample</t>
  </si>
  <si>
    <t>Weight (mg)</t>
  </si>
  <si>
    <t>Titre Vol. (mL)</t>
  </si>
  <si>
    <t>Blank</t>
  </si>
  <si>
    <t>Blank Correction</t>
  </si>
  <si>
    <t>Corrected Titre</t>
  </si>
  <si>
    <t>In sample</t>
  </si>
  <si>
    <t>Per Tablet</t>
  </si>
  <si>
    <t>Percentage content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</si>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</sst>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:space="preserve">
  <numFmts count="4">
    <numFmt numFmtId="164" formatCode="dd\-mmm\-yy"/>
    <numFmt numFmtId="165" formatCode="0.00000"/>
    <numFmt numFmtId="166" formatCode="0.0000"/>
    <numFmt numFmtId="167" formatCode="0.00\ &quot;M&quot;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1"/>
      <strike val="0"/>
      <u val="none"/>
      <sz val="14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0"/>
      <strike val="0"/>
      <u val="none"/>
      <sz val="52"/>
      <color rgb="FF000000"/>
      <name val="Book Antiqua"/>
    </font>
    <font>
      <b val="1"/>
      <i val="0"/>
      <strike val="0"/>
      <u val="none"/>
      <sz val="72"/>
      <color rgb="FF000000"/>
      <name val="Book Antiqua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 applyProtection="true">
      <alignment horizontal="general" vertical="center" textRotation="0" wrapText="false" shrinkToFit="false"/>
      <protection locked="fals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2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6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2" numFmtId="0" fillId="2" borderId="6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 applyProtection="true">
      <alignment horizontal="general" vertical="center" textRotation="0" wrapText="false" shrinkToFit="false"/>
      <protection locked="false"/>
    </xf>
    <xf xfId="0" fontId="1" numFmtId="0" fillId="3" borderId="0" applyFont="1" applyNumberFormat="0" applyFill="1" applyBorder="0" applyAlignment="1" applyProtection="true">
      <alignment horizontal="left" vertical="center" textRotation="0" wrapText="false" shrinkToFit="false"/>
      <protection locked="false"/>
    </xf>
    <xf xfId="0" fontId="1" numFmtId="164" fillId="3" borderId="0" applyFont="1" applyNumberFormat="1" applyFill="1" applyBorder="0" applyAlignment="1" applyProtection="true">
      <alignment horizontal="left" vertical="center" textRotation="0" wrapText="false" shrinkToFit="false"/>
      <protection locked="false"/>
    </xf>
    <xf xfId="0" fontId="1" numFmtId="2" fillId="2" borderId="7" applyFont="1" applyNumberFormat="1" applyFill="0" applyBorder="1" applyAlignment="0">
      <alignment horizontal="general" vertical="bottom" textRotation="0" wrapText="false" shrinkToFit="false"/>
    </xf>
    <xf xfId="0" fontId="1" numFmtId="2" fillId="4" borderId="7" applyFont="1" applyNumberFormat="1" applyFill="1" applyBorder="1" applyAlignment="0">
      <alignment horizontal="general" vertical="bottom" textRotation="0" wrapText="false" shrinkToFit="false"/>
    </xf>
    <xf xfId="0" fontId="1" numFmtId="165" fillId="4" borderId="7" applyFont="1" applyNumberFormat="1" applyFill="1" applyBorder="1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2" fillId="2" borderId="8" applyFont="1" applyNumberFormat="1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3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1" numFmtId="10" fillId="5" borderId="14" applyFont="1" applyNumberFormat="1" applyFill="1" applyBorder="1" applyAlignment="1">
      <alignment horizontal="center" vertical="bottom" textRotation="0" wrapText="false" shrinkToFit="false"/>
    </xf>
    <xf xfId="0" fontId="1" numFmtId="0" fillId="2" borderId="15" applyFont="1" applyNumberFormat="0" applyFill="0" applyBorder="1" applyAlignment="1">
      <alignment horizontal="right" vertical="bottom" textRotation="0" wrapText="false" shrinkToFit="false"/>
    </xf>
    <xf xfId="0" fontId="1" numFmtId="0" fillId="6" borderId="16" applyFont="1" applyNumberFormat="0" applyFill="1" applyBorder="1" applyAlignment="1">
      <alignment horizontal="center" vertical="bottom" textRotation="0" wrapText="false" shrinkToFit="false"/>
    </xf>
    <xf xfId="0" fontId="2" numFmtId="165" fillId="6" borderId="17" applyFont="1" applyNumberFormat="1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2" numFmtId="2" fillId="2" borderId="0" applyFont="1" applyNumberFormat="1" applyFill="0" applyBorder="0" applyAlignment="1">
      <alignment horizontal="centerContinuous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right" vertical="bottom" textRotation="0" wrapText="false" shrinkToFit="false"/>
    </xf>
    <xf xfId="0" fontId="5" numFmtId="2" fillId="3" borderId="1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2" fillId="2" borderId="4" applyFont="1" applyNumberFormat="1" applyFill="0" applyBorder="1" applyAlignment="1">
      <alignment horizontal="center" vertical="center" textRotation="0" wrapText="false" shrinkToFit="false"/>
    </xf>
    <xf xfId="0" fontId="1" numFmtId="166" fillId="2" borderId="18" applyFont="1" applyNumberFormat="1" applyFill="0" applyBorder="1" applyAlignment="1">
      <alignment horizontal="center" vertical="bottom" textRotation="0" wrapText="false" shrinkToFit="false"/>
    </xf>
    <xf xfId="0" fontId="1" numFmtId="166" fillId="2" borderId="6" applyFont="1" applyNumberFormat="1" applyFill="0" applyBorder="1" applyAlignment="1">
      <alignment horizontal="center" vertical="bottom" textRotation="0" wrapText="false" shrinkToFit="false"/>
    </xf>
    <xf xfId="0" fontId="1" numFmtId="166" fillId="2" borderId="19" applyFont="1" applyNumberFormat="1" applyFill="0" applyBorder="1" applyAlignment="1">
      <alignment horizontal="center" vertical="bottom" textRotation="0" wrapText="false" shrinkToFit="false"/>
    </xf>
    <xf xfId="0" fontId="2" numFmtId="2" fillId="2" borderId="20" applyFont="1" applyNumberFormat="1" applyFill="0" applyBorder="1" applyAlignment="1">
      <alignment horizontal="center" vertical="center" textRotation="0" wrapText="false" shrinkToFit="false"/>
    </xf>
    <xf xfId="0" fontId="5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5" numFmtId="2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5" numFmtId="2" fillId="3" borderId="0" applyFont="1" applyNumberFormat="1" applyFill="1" applyBorder="0" applyAlignment="1" applyProtection="true">
      <alignment horizontal="left" vertical="bottom" textRotation="0" wrapText="false" shrinkToFit="false"/>
      <protection locked="false"/>
    </xf>
    <xf xfId="0" fontId="2" numFmtId="2" fillId="2" borderId="20" applyFont="1" applyNumberFormat="1" applyFill="0" applyBorder="1" applyAlignment="1">
      <alignment horizontal="center" vertical="center" textRotation="0" wrapText="false" shrinkToFit="false"/>
    </xf>
    <xf xfId="0" fontId="2" numFmtId="2" fillId="2" borderId="21" applyFont="1" applyNumberFormat="1" applyFill="0" applyBorder="1" applyAlignment="1">
      <alignment horizontal="center" vertical="center" textRotation="0" wrapText="false" shrinkToFit="false"/>
    </xf>
    <xf xfId="0" fontId="2" numFmtId="2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5" applyFont="1" applyNumberFormat="0" applyFill="0" applyBorder="1" applyAlignment="1">
      <alignment horizontal="center" vertical="bottom" textRotation="0" wrapText="false" shrinkToFit="false"/>
    </xf>
    <xf xfId="0" fontId="5" numFmtId="2" fillId="3" borderId="2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6" borderId="23" applyFont="1" applyNumberFormat="1" applyFill="1" applyBorder="1" applyAlignment="1">
      <alignment horizontal="center" vertical="bottom" textRotation="0" wrapText="false" shrinkToFit="false"/>
    </xf>
    <xf xfId="0" fontId="5" numFmtId="2" fillId="3" borderId="2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5" numFmtId="2" fillId="3" borderId="2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2" borderId="22" applyFont="1" applyNumberFormat="0" applyFill="0" applyBorder="1" applyAlignment="1">
      <alignment horizontal="right" vertical="bottom" textRotation="0" wrapText="false" shrinkToFit="false"/>
    </xf>
    <xf xfId="0" fontId="6" numFmtId="10" fillId="5" borderId="14" applyFont="1" applyNumberFormat="1" applyFill="1" applyBorder="1" applyAlignment="1">
      <alignment horizontal="center" vertical="bottom" textRotation="0" wrapText="false" shrinkToFit="false"/>
    </xf>
    <xf xfId="0" fontId="6" numFmtId="0" fillId="6" borderId="16" applyFont="1" applyNumberFormat="0" applyFill="1" applyBorder="1" applyAlignment="1">
      <alignment horizontal="center" vertical="bottom" textRotation="0" wrapText="false" shrinkToFit="false"/>
    </xf>
    <xf xfId="0" fontId="2" numFmtId="2" fillId="2" borderId="27" applyFont="1" applyNumberFormat="1" applyFill="0" applyBorder="1" applyAlignment="1">
      <alignment horizontal="center" vertical="center" textRotation="0" wrapText="false" shrinkToFit="false"/>
    </xf>
    <xf xfId="0" fontId="5" numFmtId="2" fillId="6" borderId="23" applyFont="1" applyNumberFormat="1" applyFill="1" applyBorder="1" applyAlignment="1">
      <alignment horizontal="center" vertical="bottom" textRotation="0" wrapText="false" shrinkToFit="false"/>
    </xf>
    <xf xfId="0" fontId="1" numFmtId="2" fillId="2" borderId="18" applyFont="1" applyNumberFormat="1" applyFill="0" applyBorder="1" applyAlignment="1">
      <alignment horizontal="center" vertical="bottom" textRotation="0" wrapText="false" shrinkToFit="false"/>
    </xf>
    <xf xfId="0" fontId="1" numFmtId="2" fillId="2" borderId="18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166" fillId="2" borderId="17" applyFont="1" applyNumberFormat="1" applyFill="0" applyBorder="1" applyAlignment="1">
      <alignment horizontal="center" vertical="center" textRotation="0" wrapText="false" shrinkToFit="false"/>
    </xf>
    <xf xfId="0" fontId="1" numFmtId="166" fillId="2" borderId="14" applyFont="1" applyNumberFormat="1" applyFill="0" applyBorder="1" applyAlignment="1">
      <alignment horizontal="center" vertical="center" textRotation="0" wrapText="false" shrinkToFit="false"/>
    </xf>
    <xf xfId="0" fontId="1" numFmtId="166" fillId="2" borderId="16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5" numFmtId="167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" numFmtId="165" fillId="2" borderId="18" applyFont="1" applyNumberFormat="1" applyFill="0" applyBorder="1" applyAlignment="1">
      <alignment horizontal="center" vertical="bottom" textRotation="0" wrapText="false" shrinkToFit="false"/>
    </xf>
    <xf xfId="0" fontId="1" numFmtId="165" fillId="2" borderId="6" applyFont="1" applyNumberFormat="1" applyFill="0" applyBorder="1" applyAlignment="1">
      <alignment horizontal="center" vertical="bottom" textRotation="0" wrapText="false" shrinkToFit="false"/>
    </xf>
    <xf xfId="0" fontId="1" numFmtId="165" fillId="2" borderId="19" applyFont="1" applyNumberFormat="1" applyFill="0" applyBorder="1" applyAlignment="1">
      <alignment horizontal="center" vertical="bottom" textRotation="0" wrapText="false" shrinkToFit="false"/>
    </xf>
    <xf xfId="0" fontId="1" numFmtId="165" fillId="2" borderId="17" applyFont="1" applyNumberFormat="1" applyFill="0" applyBorder="1" applyAlignment="1">
      <alignment horizontal="center" vertical="bottom" textRotation="0" wrapText="false" shrinkToFit="false"/>
    </xf>
    <xf xfId="0" fontId="1" numFmtId="165" fillId="2" borderId="14" applyFont="1" applyNumberFormat="1" applyFill="0" applyBorder="1" applyAlignment="1">
      <alignment horizontal="center" vertical="bottom" textRotation="0" wrapText="false" shrinkToFit="false"/>
    </xf>
    <xf xfId="0" fontId="1" numFmtId="165" fillId="2" borderId="16" applyFont="1" applyNumberFormat="1" applyFill="0" applyBorder="1" applyAlignment="1">
      <alignment horizontal="center" vertical="bottom" textRotation="0" wrapText="false" shrinkToFit="false"/>
    </xf>
    <xf xfId="0" fontId="1" numFmtId="2" fillId="2" borderId="28" applyFont="1" applyNumberFormat="1" applyFill="0" applyBorder="1" applyAlignment="0">
      <alignment horizontal="general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0" fillId="2" borderId="17" applyFont="1" applyNumberFormat="1" applyFill="0" applyBorder="1" applyAlignment="1">
      <alignment horizontal="center" vertical="bottom" textRotation="0" wrapText="false" shrinkToFit="false"/>
    </xf>
    <xf xfId="0" fontId="1" numFmtId="10" fillId="2" borderId="14" applyFont="1" applyNumberFormat="1" applyFill="0" applyBorder="1" applyAlignment="1">
      <alignment horizontal="center" vertical="bottom" textRotation="0" wrapText="false" shrinkToFit="false"/>
    </xf>
    <xf xfId="0" fontId="1" numFmtId="10" fillId="2" borderId="16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2" fillId="2" borderId="30" applyFont="1" applyNumberFormat="1" applyFill="0" applyBorder="1" applyAlignment="1">
      <alignment horizontal="center" vertical="bottom" textRotation="0" wrapText="false" shrinkToFit="false"/>
    </xf>
    <xf xfId="0" fontId="1" numFmtId="2" fillId="2" borderId="31" applyFont="1" applyNumberFormat="1" applyFill="0" applyBorder="1" applyAlignment="1">
      <alignment horizontal="center" vertical="bottom" textRotation="0" wrapText="false" shrinkToFit="false"/>
    </xf>
    <xf xfId="0" fontId="6" numFmtId="10" fillId="2" borderId="14" applyFont="1" applyNumberFormat="1" applyFill="0" applyBorder="1" applyAlignment="1">
      <alignment horizontal="center" vertical="bottom" textRotation="0" wrapText="false" shrinkToFit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general" vertical="center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2" fillId="2" borderId="3" applyFont="1" applyNumberFormat="1" applyFill="0" applyBorder="1" applyAlignment="1">
      <alignment horizontal="general" vertical="center" textRotation="0" wrapText="false" shrinkToFit="false"/>
    </xf>
    <xf xfId="0" fontId="1" numFmtId="10" fillId="2" borderId="17" applyFont="1" applyNumberFormat="1" applyFill="0" applyBorder="1" applyAlignment="1">
      <alignment horizontal="center" vertical="bottom" textRotation="0" wrapText="false" shrinkToFit="false"/>
    </xf>
    <xf xfId="0" fontId="1" numFmtId="10" fillId="2" borderId="14" applyFont="1" applyNumberFormat="1" applyFill="0" applyBorder="1" applyAlignment="1">
      <alignment horizontal="center" vertical="bottom" textRotation="0" wrapText="false" shrinkToFit="false"/>
    </xf>
    <xf xfId="0" fontId="1" numFmtId="10" fillId="2" borderId="16" applyFont="1" applyNumberFormat="1" applyFill="0" applyBorder="1" applyAlignment="1">
      <alignment horizontal="center" vertical="bottom" textRotation="0" wrapText="false" shrinkToFit="false"/>
    </xf>
    <xf xfId="0" fontId="5" numFmtId="10" fillId="6" borderId="23" applyFont="1" applyNumberFormat="1" applyFill="1" applyBorder="1" applyAlignment="1">
      <alignment horizontal="center" vertical="bottom" textRotation="0" wrapText="false" shrinkToFit="false"/>
    </xf>
    <xf xfId="0" fontId="1" numFmtId="2" fillId="2" borderId="19" applyFont="1" applyNumberFormat="1" applyFill="0" applyBorder="1" applyAlignment="1">
      <alignment horizontal="center" vertical="bottom" textRotation="0" wrapText="false" shrinkToFit="false"/>
    </xf>
    <xf xfId="0" fontId="2" numFmtId="166" fillId="6" borderId="21" applyFont="1" applyNumberFormat="1" applyFill="1" applyBorder="1" applyAlignment="1">
      <alignment horizontal="center" vertical="bottom" textRotation="0" wrapText="false" shrinkToFit="false"/>
    </xf>
    <xf xfId="0" fontId="2" numFmtId="10" fillId="6" borderId="32" applyFont="1" applyNumberFormat="1" applyFill="1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false"/>
    </xf>
    <xf xfId="0" fontId="2" numFmtId="166" fillId="3" borderId="0" applyFont="1" applyNumberFormat="1" applyFill="1" applyBorder="0" applyAlignment="1" applyProtection="true">
      <alignment horizontal="center" vertical="center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2" fillId="2" borderId="33" applyFont="1" applyNumberFormat="1" applyFill="0" applyBorder="1" applyAlignment="1">
      <alignment horizontal="center" vertical="center" textRotation="0" wrapText="false" shrinkToFit="false"/>
    </xf>
    <xf xfId="0" fontId="2" numFmtId="2" fillId="2" borderId="34" applyFont="1" applyNumberFormat="1" applyFill="0" applyBorder="1" applyAlignment="1">
      <alignment horizontal="center" vertical="center" textRotation="0" wrapText="false" shrinkToFit="false"/>
    </xf>
    <xf xfId="0" fontId="3" numFmtId="0" fillId="2" borderId="33" applyFont="1" applyNumberFormat="0" applyFill="0" applyBorder="1" applyAlignment="1">
      <alignment horizontal="center" vertical="center" textRotation="0" wrapText="false" shrinkToFit="false"/>
    </xf>
    <xf xfId="0" fontId="3" numFmtId="0" fillId="2" borderId="35" applyFont="1" applyNumberFormat="0" applyFill="0" applyBorder="1" applyAlignment="1">
      <alignment horizontal="center" vertical="center" textRotation="0" wrapText="false" shrinkToFit="false"/>
    </xf>
    <xf xfId="0" fontId="3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3">
    <dxf>
      <font>
        <strike val="1"/>
        <sz val="10"/>
        <color rgb="FF000000"/>
        <name val="Calibri"/>
      </font>
      <numFmt numFmtId="164" formatCode="General"/>
      <fill>
        <patternFill patternType="none"/>
      </fill>
      <alignment/>
      <border/>
    </dxf>
    <dxf>
      <font>
        <strike val="1"/>
        <sz val="10"/>
        <color rgb="FF000000"/>
        <name val="Calibri"/>
      </font>
      <numFmt numFmtId="164" formatCode="General"/>
      <fill>
        <patternFill patternType="none"/>
      </fill>
      <alignment/>
      <border/>
    </dxf>
    <dxf>
      <font>
        <strike val="1"/>
        <sz val="10"/>
        <color rgb="FF000000"/>
        <name val="Calibri"/>
      </font>
      <numFmt numFmtId="164" formatCode="General"/>
      <fill>
        <patternFill patternType="solid">
          <fgColor rgb="FF000000"/>
          <bgColor rgb="FFFFFFFF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74"/>
  <sheetViews>
    <sheetView tabSelected="1" workbookViewId="0" zoomScale="70" zoomScaleNormal="75" view="pageBreakPreview" showGridLines="true" showRowColHeaders="1">
      <selection activeCell="F38" sqref="F38"/>
    </sheetView>
  </sheetViews>
  <sheetFormatPr defaultRowHeight="14.4" outlineLevelRow="0" outlineLevelCol="0"/>
  <cols>
    <col min="1" max="1" width="100.42578125" customWidth="true" style="7"/>
    <col min="2" max="2" width="32.28515625" customWidth="true" style="7"/>
    <col min="3" max="3" width="33.28515625" customWidth="true" style="7"/>
    <col min="4" max="4" width="30.5703125" customWidth="true" style="7"/>
    <col min="5" max="5" width="33.5703125" customWidth="true" style="7"/>
    <col min="6" max="6" width="39.85546875" customWidth="true" style="7"/>
    <col min="7" max="7" width="31.7109375" customWidth="true" style="7"/>
    <col min="8" max="8" width="31.140625" customWidth="true" style="7"/>
    <col min="9" max="9" width="32.28515625" customWidth="true" style="1"/>
    <col min="10" max="10" width="22.28515625" customWidth="true" style="1"/>
    <col min="11" max="11" width="19.5703125" customWidth="true" style="1"/>
    <col min="12" max="12" width="21.140625" customWidth="true" style="1"/>
    <col min="13" max="13" width="9.140625" customWidth="true" style="1"/>
  </cols>
  <sheetData>
    <row r="1" spans="1:14">
      <c r="A1" s="141" t="s">
        <v>0</v>
      </c>
      <c r="B1" s="141"/>
      <c r="C1" s="141"/>
      <c r="D1" s="141"/>
      <c r="E1" s="141"/>
      <c r="F1" s="141"/>
      <c r="G1" s="141"/>
      <c r="H1" s="141"/>
      <c r="I1" s="141"/>
    </row>
    <row r="2" spans="1:14">
      <c r="A2" s="141"/>
      <c r="B2" s="141"/>
      <c r="C2" s="141"/>
      <c r="D2" s="141"/>
      <c r="E2" s="141"/>
      <c r="F2" s="141"/>
      <c r="G2" s="141"/>
      <c r="H2" s="141"/>
      <c r="I2" s="141"/>
    </row>
    <row r="3" spans="1:14">
      <c r="A3" s="141"/>
      <c r="B3" s="141"/>
      <c r="C3" s="141"/>
      <c r="D3" s="141"/>
      <c r="E3" s="141"/>
      <c r="F3" s="141"/>
      <c r="G3" s="141"/>
      <c r="H3" s="141"/>
      <c r="I3" s="141"/>
    </row>
    <row r="4" spans="1:14">
      <c r="A4" s="141"/>
      <c r="B4" s="141"/>
      <c r="C4" s="141"/>
      <c r="D4" s="141"/>
      <c r="E4" s="141"/>
      <c r="F4" s="141"/>
      <c r="G4" s="141"/>
      <c r="H4" s="141"/>
      <c r="I4" s="141"/>
    </row>
    <row r="5" spans="1:14">
      <c r="A5" s="141"/>
      <c r="B5" s="141"/>
      <c r="C5" s="141"/>
      <c r="D5" s="141"/>
      <c r="E5" s="141"/>
      <c r="F5" s="141"/>
      <c r="G5" s="141"/>
      <c r="H5" s="141"/>
      <c r="I5" s="141"/>
    </row>
    <row r="6" spans="1:14">
      <c r="A6" s="141"/>
      <c r="B6" s="141"/>
      <c r="C6" s="141"/>
      <c r="D6" s="141"/>
      <c r="E6" s="141"/>
      <c r="F6" s="141"/>
      <c r="G6" s="141"/>
      <c r="H6" s="141"/>
      <c r="I6" s="141"/>
    </row>
    <row r="7" spans="1:14">
      <c r="A7" s="141"/>
      <c r="B7" s="141"/>
      <c r="C7" s="141"/>
      <c r="D7" s="141"/>
      <c r="E7" s="141"/>
      <c r="F7" s="141"/>
      <c r="G7" s="141"/>
      <c r="H7" s="141"/>
      <c r="I7" s="141"/>
    </row>
    <row r="8" spans="1:14">
      <c r="A8" s="140" t="s">
        <v>1</v>
      </c>
      <c r="B8" s="140"/>
      <c r="C8" s="140"/>
      <c r="D8" s="140"/>
      <c r="E8" s="140"/>
      <c r="F8" s="140"/>
      <c r="G8" s="140"/>
      <c r="H8" s="140"/>
      <c r="I8" s="140"/>
    </row>
    <row r="9" spans="1:14">
      <c r="A9" s="140"/>
      <c r="B9" s="140"/>
      <c r="C9" s="140"/>
      <c r="D9" s="140"/>
      <c r="E9" s="140"/>
      <c r="F9" s="140"/>
      <c r="G9" s="140"/>
      <c r="H9" s="140"/>
      <c r="I9" s="140"/>
    </row>
    <row r="10" spans="1:14">
      <c r="A10" s="140"/>
      <c r="B10" s="140"/>
      <c r="C10" s="140"/>
      <c r="D10" s="140"/>
      <c r="E10" s="140"/>
      <c r="F10" s="140"/>
      <c r="G10" s="140"/>
      <c r="H10" s="140"/>
      <c r="I10" s="140"/>
    </row>
    <row r="11" spans="1:14">
      <c r="A11" s="140"/>
      <c r="B11" s="140"/>
      <c r="C11" s="140"/>
      <c r="D11" s="140"/>
      <c r="E11" s="140"/>
      <c r="F11" s="140"/>
      <c r="G11" s="140"/>
      <c r="H11" s="140"/>
      <c r="I11" s="140"/>
    </row>
    <row r="12" spans="1:14">
      <c r="A12" s="140"/>
      <c r="B12" s="140"/>
      <c r="C12" s="140"/>
      <c r="D12" s="140"/>
      <c r="E12" s="140"/>
      <c r="F12" s="140"/>
      <c r="G12" s="140"/>
      <c r="H12" s="140"/>
      <c r="I12" s="140"/>
    </row>
    <row r="13" spans="1:14">
      <c r="A13" s="140"/>
      <c r="B13" s="140"/>
      <c r="C13" s="140"/>
      <c r="D13" s="140"/>
      <c r="E13" s="140"/>
      <c r="F13" s="140"/>
      <c r="G13" s="140"/>
      <c r="H13" s="140"/>
      <c r="I13" s="140"/>
    </row>
    <row r="14" spans="1:14">
      <c r="A14" s="140"/>
      <c r="B14" s="140"/>
      <c r="C14" s="140"/>
      <c r="D14" s="140"/>
      <c r="E14" s="140"/>
      <c r="F14" s="140"/>
      <c r="G14" s="140"/>
      <c r="H14" s="140"/>
      <c r="I14" s="140"/>
    </row>
    <row r="15" spans="1:14" customHeight="1" ht="19.5"/>
    <row r="16" spans="1:14" customHeight="1" ht="19.5">
      <c r="A16" s="145" t="s">
        <v>2</v>
      </c>
      <c r="B16" s="146"/>
      <c r="C16" s="146"/>
      <c r="D16" s="146"/>
      <c r="E16" s="146"/>
      <c r="F16" s="146"/>
      <c r="G16" s="146"/>
      <c r="H16" s="147"/>
    </row>
    <row r="17" spans="1:14">
      <c r="A17" s="148" t="s">
        <v>3</v>
      </c>
      <c r="B17" s="148"/>
      <c r="C17" s="148"/>
      <c r="D17" s="148"/>
      <c r="E17" s="148"/>
      <c r="F17" s="148"/>
      <c r="G17" s="148"/>
      <c r="H17" s="148"/>
    </row>
    <row r="18" spans="1:14">
      <c r="A18" s="8" t="s">
        <v>4</v>
      </c>
      <c r="B18" s="39" t="s">
        <v>5</v>
      </c>
      <c r="C18" s="39"/>
      <c r="D18" s="39"/>
      <c r="E18" s="39"/>
    </row>
    <row r="19" spans="1:14">
      <c r="A19" s="8" t="s">
        <v>6</v>
      </c>
      <c r="B19" s="40" t="s">
        <v>7</v>
      </c>
      <c r="C19" s="137">
        <v>16</v>
      </c>
    </row>
    <row r="20" spans="1:14">
      <c r="A20" s="8" t="s">
        <v>8</v>
      </c>
      <c r="B20" s="40" t="s">
        <v>9</v>
      </c>
    </row>
    <row r="21" spans="1:14">
      <c r="A21" s="8" t="s">
        <v>10</v>
      </c>
      <c r="B21" s="9" t="s">
        <v>11</v>
      </c>
      <c r="C21" s="9"/>
      <c r="D21" s="9"/>
      <c r="E21" s="9"/>
      <c r="F21" s="9"/>
      <c r="G21" s="9"/>
      <c r="H21" s="9"/>
      <c r="I21" s="5"/>
    </row>
    <row r="22" spans="1:14">
      <c r="A22" s="8" t="s">
        <v>12</v>
      </c>
      <c r="B22" s="41">
        <v>40612</v>
      </c>
    </row>
    <row r="23" spans="1:14">
      <c r="A23" s="8" t="s">
        <v>13</v>
      </c>
      <c r="B23" s="41">
        <v>40613</v>
      </c>
    </row>
    <row r="24" spans="1:14">
      <c r="A24" s="8"/>
      <c r="B24" s="10"/>
    </row>
    <row r="25" spans="1:14">
      <c r="A25" s="11" t="s">
        <v>14</v>
      </c>
      <c r="B25" s="17" t="s">
        <v>15</v>
      </c>
    </row>
    <row r="26" spans="1:14" s="38" customFormat="1">
      <c r="A26" s="12"/>
      <c r="B26" s="13"/>
      <c r="C26" s="35"/>
      <c r="D26" s="35"/>
      <c r="E26" s="35"/>
      <c r="F26" s="35"/>
      <c r="G26" s="7"/>
      <c r="H26" s="35"/>
      <c r="I26" s="36"/>
      <c r="J26" s="36"/>
      <c r="K26" s="36"/>
      <c r="L26" s="2"/>
      <c r="M26" s="2"/>
      <c r="N26" s="37"/>
    </row>
    <row r="27" spans="1:14" customHeight="1" ht="26.25" s="38" customFormat="1">
      <c r="A27" s="49" t="s">
        <v>16</v>
      </c>
      <c r="B27" s="77" t="s">
        <v>17</v>
      </c>
      <c r="C27" s="75"/>
      <c r="D27" s="60"/>
      <c r="E27" s="50"/>
      <c r="F27" s="50"/>
      <c r="G27" s="50"/>
      <c r="H27" s="35"/>
      <c r="I27" s="36"/>
      <c r="J27" s="36"/>
      <c r="K27" s="36"/>
      <c r="L27" s="2"/>
      <c r="M27" s="2"/>
      <c r="N27" s="37"/>
    </row>
    <row r="28" spans="1:14" customHeight="1" ht="26.25" s="38" customFormat="1">
      <c r="A28" s="14" t="s">
        <v>18</v>
      </c>
      <c r="B28" s="75">
        <v>204.2</v>
      </c>
      <c r="C28" s="76"/>
      <c r="D28" s="48"/>
      <c r="E28" s="48"/>
      <c r="F28" s="48"/>
      <c r="G28" s="48"/>
      <c r="H28" s="46"/>
      <c r="I28" s="36"/>
      <c r="J28" s="36"/>
      <c r="K28" s="36"/>
      <c r="L28" s="2"/>
      <c r="M28" s="2"/>
      <c r="N28" s="37"/>
    </row>
    <row r="29" spans="1:14" customHeight="1" ht="26.25" s="38" customFormat="1">
      <c r="A29" s="103" t="s">
        <v>19</v>
      </c>
      <c r="B29" s="104">
        <v>0.1</v>
      </c>
      <c r="C29" s="76"/>
      <c r="D29" s="48"/>
      <c r="E29" s="48"/>
      <c r="F29" s="48"/>
      <c r="G29" s="48"/>
      <c r="H29" s="46"/>
      <c r="I29" s="36"/>
      <c r="J29" s="36"/>
      <c r="K29" s="36"/>
      <c r="L29" s="2"/>
      <c r="M29" s="2"/>
      <c r="N29" s="37"/>
    </row>
    <row r="30" spans="1:14" s="38" customFormat="1">
      <c r="A30" s="66" t="s">
        <v>20</v>
      </c>
      <c r="B30" s="61">
        <v>1</v>
      </c>
      <c r="C30" s="62" t="s">
        <v>21</v>
      </c>
      <c r="D30" s="61">
        <v>1</v>
      </c>
      <c r="F30" s="35"/>
      <c r="G30" s="7"/>
      <c r="H30" s="35"/>
      <c r="I30" s="36"/>
      <c r="J30" s="36"/>
      <c r="K30" s="36"/>
      <c r="L30" s="2"/>
      <c r="M30" s="2"/>
      <c r="N30" s="37"/>
    </row>
    <row r="31" spans="1:14" s="38" customFormat="1">
      <c r="A31" s="12"/>
      <c r="B31" s="13"/>
      <c r="C31" s="35"/>
      <c r="D31" s="35"/>
      <c r="E31" s="35"/>
      <c r="F31" s="35"/>
      <c r="G31" s="7"/>
      <c r="H31" s="35"/>
      <c r="I31" s="36"/>
      <c r="J31" s="36"/>
      <c r="K31" s="36"/>
      <c r="L31" s="2"/>
      <c r="M31" s="2"/>
      <c r="N31" s="37"/>
    </row>
    <row r="32" spans="1:14" customHeight="1" ht="19.5" s="38" customFormat="1">
      <c r="A32" s="12"/>
      <c r="B32" s="13"/>
      <c r="C32" s="35"/>
      <c r="D32" s="35"/>
      <c r="E32" s="35"/>
      <c r="F32" s="35"/>
      <c r="G32" s="7"/>
      <c r="H32" s="35"/>
      <c r="I32" s="36"/>
      <c r="J32" s="36"/>
      <c r="K32" s="36"/>
      <c r="L32" s="2"/>
      <c r="M32" s="2"/>
      <c r="N32" s="37"/>
    </row>
    <row r="33" spans="1:14" customHeight="1" ht="19.5" s="38" customFormat="1">
      <c r="A33" s="21" t="s">
        <v>22</v>
      </c>
      <c r="B33" s="21" t="s">
        <v>23</v>
      </c>
      <c r="C33" s="70" t="s">
        <v>24</v>
      </c>
      <c r="D33" s="21" t="s">
        <v>25</v>
      </c>
      <c r="E33" s="74" t="s">
        <v>26</v>
      </c>
      <c r="F33" s="78" t="s">
        <v>27</v>
      </c>
      <c r="G33" s="21" t="s">
        <v>28</v>
      </c>
      <c r="J33" s="36"/>
      <c r="K33" s="36"/>
      <c r="L33" s="2"/>
      <c r="M33" s="2"/>
      <c r="N33" s="37"/>
    </row>
    <row r="34" spans="1:14" customHeight="1" ht="26.25" s="38" customFormat="1">
      <c r="A34" s="63" t="s">
        <v>29</v>
      </c>
      <c r="B34" s="67">
        <v>351.36</v>
      </c>
      <c r="C34" s="71">
        <f>IF(ISBLANK(B34), "-",B34/$B$28*($B$30/$D$30))</f>
        <v>1.720666013712</v>
      </c>
      <c r="D34" s="67">
        <v>17.181</v>
      </c>
      <c r="E34" s="105">
        <f>IF(ISBLANK(B34), "-",C34/D34)</f>
        <v>0.10014935182539</v>
      </c>
      <c r="F34" s="114">
        <f>IF(ISBLANK(B34), "-",(E34-$B$29)/$B$29)</f>
        <v>0.0014935182539123</v>
      </c>
      <c r="G34" s="108">
        <f>IF(ISBLANK(B34),"-",E34/$B$29)</f>
        <v>1.0014935182539</v>
      </c>
      <c r="J34" s="36"/>
      <c r="K34" s="36"/>
      <c r="L34" s="2"/>
      <c r="M34" s="2"/>
      <c r="N34" s="37"/>
    </row>
    <row r="35" spans="1:14" customHeight="1" ht="26.25" s="38" customFormat="1">
      <c r="A35" s="64" t="s">
        <v>30</v>
      </c>
      <c r="B35" s="68">
        <v>351.17</v>
      </c>
      <c r="C35" s="72">
        <f>IF(ISBLANK(B35), "-",B35/$B$28*($B$30/$D$30))</f>
        <v>1.719735553379</v>
      </c>
      <c r="D35" s="68">
        <v>17.038</v>
      </c>
      <c r="E35" s="106">
        <f>IF(ISBLANK(B35), "-",C35/D35)</f>
        <v>0.10093529483384</v>
      </c>
      <c r="F35" s="115">
        <f>IF(ISBLANK(B35), "-",(E35-$B$29)/$B$29)</f>
        <v>0.0093529483384436</v>
      </c>
      <c r="G35" s="109">
        <f>IF(ISBLANK(B35),"-",E35/$B$29)</f>
        <v>1.0093529483384</v>
      </c>
      <c r="J35" s="36"/>
      <c r="K35" s="36"/>
      <c r="L35" s="2"/>
      <c r="M35" s="2"/>
      <c r="N35" s="37"/>
    </row>
    <row r="36" spans="1:14" customHeight="1" ht="26.25" s="38" customFormat="1">
      <c r="A36" s="64" t="s">
        <v>31</v>
      </c>
      <c r="B36" s="68">
        <v>350.86</v>
      </c>
      <c r="C36" s="72">
        <f>IF(ISBLANK(B36), "-",B36/$B$28*($B$30/$D$30))</f>
        <v>1.7182174338883</v>
      </c>
      <c r="D36" s="68">
        <v>16.555</v>
      </c>
      <c r="E36" s="106">
        <f>IF(ISBLANK(B36), "-",C36/D36)</f>
        <v>0.10378842850428</v>
      </c>
      <c r="F36" s="115">
        <f>IF(ISBLANK(B36), "-",(E36-$B$29)/$B$29)</f>
        <v>0.037884285042794</v>
      </c>
      <c r="G36" s="109">
        <f>IF(ISBLANK(B36),"-",E36/$B$29)</f>
        <v>1.0378842850428</v>
      </c>
      <c r="J36" s="36"/>
      <c r="K36" s="36"/>
      <c r="L36" s="2"/>
      <c r="M36" s="2"/>
      <c r="N36" s="37"/>
    </row>
    <row r="37" spans="1:14" customHeight="1" ht="27" s="38" customFormat="1">
      <c r="A37" s="65" t="s">
        <v>32</v>
      </c>
      <c r="B37" s="69"/>
      <c r="C37" s="73" t="str">
        <f>IF(ISBLANK(B37), "-",B37/$B$28*($B$30/$D$30))</f>
        <v>0</v>
      </c>
      <c r="D37" s="69"/>
      <c r="E37" s="107" t="str">
        <f>IF(ISBLANK(B37), "-",C37/D37)</f>
        <v>0</v>
      </c>
      <c r="F37" s="116" t="str">
        <f>IF(ISBLANK(B37), "-",(E37-$B$29)/$B$29)</f>
        <v>0</v>
      </c>
      <c r="G37" s="110" t="str">
        <f>IF(ISBLANK(B37),"-",E37/$B$29)</f>
        <v>0</v>
      </c>
      <c r="J37" s="36"/>
      <c r="K37" s="36"/>
      <c r="L37" s="2"/>
      <c r="M37" s="2"/>
      <c r="N37" s="37"/>
    </row>
    <row r="38" spans="1:14" customHeight="1" ht="19.5">
      <c r="A38" s="1"/>
      <c r="B38" s="1"/>
      <c r="C38" s="1"/>
      <c r="D38" s="91" t="s">
        <v>33</v>
      </c>
      <c r="E38" s="59">
        <f>AVERAGE(E34:E37)</f>
        <v>0.10162435838784</v>
      </c>
      <c r="F38" s="135">
        <f>AVERAGE(F34:F37)</f>
        <v>0.016243583878383</v>
      </c>
      <c r="G38" s="134">
        <f>AVERAGE(G34:G37)</f>
        <v>1.0162435838784</v>
      </c>
      <c r="H38" s="1"/>
      <c r="L38" s="2"/>
      <c r="M38" s="2"/>
      <c r="N38" s="3"/>
    </row>
    <row r="39" spans="1:14">
      <c r="A39" s="1"/>
      <c r="B39" s="42"/>
      <c r="C39" s="44"/>
      <c r="D39" s="55" t="s">
        <v>34</v>
      </c>
      <c r="E39" s="56">
        <f>STDEV(E34:E37)/E38</f>
        <v>0.01884288278392</v>
      </c>
      <c r="F39" s="112"/>
      <c r="G39" s="1"/>
      <c r="H39" s="1"/>
    </row>
    <row r="40" spans="1:14" customHeight="1" ht="19.5">
      <c r="A40" s="1"/>
      <c r="B40" s="42"/>
      <c r="C40" s="44"/>
      <c r="D40" s="57" t="s">
        <v>35</v>
      </c>
      <c r="E40" s="58">
        <f>COUNT(E34:E37)</f>
        <v>3</v>
      </c>
      <c r="F40" s="113"/>
      <c r="G40" s="1"/>
      <c r="H40" s="1"/>
    </row>
    <row r="41" spans="1:14">
      <c r="A41" s="47"/>
      <c r="B41" s="43"/>
      <c r="C41" s="42"/>
      <c r="D41" s="42"/>
      <c r="E41" s="42"/>
      <c r="F41" s="111"/>
      <c r="G41" s="1"/>
      <c r="H41" s="1"/>
    </row>
    <row r="43" spans="1:14">
      <c r="A43" s="16" t="s">
        <v>14</v>
      </c>
      <c r="B43" s="17" t="s">
        <v>36</v>
      </c>
    </row>
    <row r="44" spans="1:14">
      <c r="A44" s="7" t="s">
        <v>37</v>
      </c>
      <c r="B44" s="18" t="str">
        <f>B21</f>
        <v>Each film coated tablet contains Quinine Sulphate B.P. 300 mg</v>
      </c>
    </row>
    <row r="45" spans="1:14">
      <c r="A45" s="19" t="s">
        <v>38</v>
      </c>
      <c r="B45" s="45">
        <v>300</v>
      </c>
      <c r="C45" s="7" t="str">
        <f>B20</f>
        <v>Quinine Sulphate</v>
      </c>
      <c r="H45" s="20"/>
    </row>
    <row r="46" spans="1:14" customHeight="1" ht="8.25">
      <c r="A46" s="19"/>
      <c r="B46" s="138"/>
      <c r="H46" s="20"/>
    </row>
    <row r="47" spans="1:14">
      <c r="A47" s="18" t="s">
        <v>39</v>
      </c>
      <c r="B47" s="139"/>
      <c r="H47" s="20"/>
    </row>
    <row r="48" spans="1:14" customHeight="1" ht="6">
      <c r="A48" s="18"/>
      <c r="B48" s="136"/>
      <c r="H48" s="20"/>
    </row>
    <row r="49" spans="1:14" customHeight="1" ht="26.25">
      <c r="A49" s="75" t="s">
        <v>40</v>
      </c>
      <c r="B49" s="75">
        <v>26.1</v>
      </c>
      <c r="C49" s="1" t="str">
        <f>B20</f>
        <v>Quinine Sulphate</v>
      </c>
      <c r="H49" s="20"/>
    </row>
    <row r="50" spans="1:14" customHeight="1" ht="19.5">
      <c r="A50" s="1"/>
      <c r="B50" s="1"/>
      <c r="C50" s="1"/>
      <c r="D50" s="1"/>
      <c r="H50" s="20"/>
    </row>
    <row r="51" spans="1:14" customHeight="1" ht="19.5">
      <c r="C51" s="1"/>
      <c r="D51" s="1"/>
      <c r="E51" s="1"/>
      <c r="F51" s="1"/>
      <c r="G51" s="143" t="s">
        <v>41</v>
      </c>
      <c r="H51" s="144"/>
      <c r="J51" s="122"/>
    </row>
    <row r="52" spans="1:14" customHeight="1" ht="19.5">
      <c r="A52" s="79" t="s">
        <v>42</v>
      </c>
      <c r="B52" s="21" t="s">
        <v>43</v>
      </c>
      <c r="C52" s="21" t="s">
        <v>44</v>
      </c>
      <c r="D52" s="21" t="s">
        <v>45</v>
      </c>
      <c r="E52" s="21" t="s">
        <v>46</v>
      </c>
      <c r="F52" s="94" t="s">
        <v>47</v>
      </c>
      <c r="G52" s="21" t="s">
        <v>48</v>
      </c>
      <c r="H52" s="21" t="s">
        <v>49</v>
      </c>
      <c r="I52" s="128" t="s">
        <v>50</v>
      </c>
      <c r="J52" s="80"/>
    </row>
    <row r="53" spans="1:14" customHeight="1" ht="26.25">
      <c r="A53" s="81" t="s">
        <v>29</v>
      </c>
      <c r="B53" s="84">
        <v>526.04</v>
      </c>
      <c r="C53" s="53">
        <v>14.809</v>
      </c>
      <c r="D53" s="88">
        <v>0</v>
      </c>
      <c r="E53" s="97">
        <f>IF(ISBLANK(B53),"-",C53-$D$57)</f>
        <v>14.809</v>
      </c>
      <c r="F53" s="99">
        <f>IF(ISBLANK(B53), "-",E53*$G$38)</f>
        <v>15.049551233655</v>
      </c>
      <c r="G53" s="117">
        <f>IF(ISBLANK(B53),"-",F53*$B$49)</f>
        <v>392.79328719839</v>
      </c>
      <c r="H53" s="96" t="str">
        <f>IF(ISBLANK(B53),"-",G53*$B$47/B53)</f>
        <v>0</v>
      </c>
      <c r="I53" s="129" t="str">
        <f>IF(ISBLANK(B53),"-",H53/$B$45)</f>
        <v>0</v>
      </c>
      <c r="J53" s="123"/>
    </row>
    <row r="54" spans="1:14" customHeight="1" ht="26.25">
      <c r="A54" s="82" t="s">
        <v>30</v>
      </c>
      <c r="B54" s="85">
        <v>526.66</v>
      </c>
      <c r="C54" s="51">
        <v>15.093</v>
      </c>
      <c r="D54" s="89">
        <v>0</v>
      </c>
      <c r="E54" s="98">
        <f>IF(ISBLANK(B54),"-",C54-$D$57)</f>
        <v>15.093</v>
      </c>
      <c r="F54" s="100">
        <f>IF(ISBLANK(B54), "-",E54*$G$38)</f>
        <v>15.338164411476</v>
      </c>
      <c r="G54" s="118">
        <f>IF(ISBLANK(B54),"-",F54*$B$49)</f>
        <v>400.32609113954</v>
      </c>
      <c r="H54" s="121" t="str">
        <f>IF(ISBLANK(B54),"-",G54*$B$47/B54)</f>
        <v>0</v>
      </c>
      <c r="I54" s="130" t="str">
        <f>IF(ISBLANK(B54),"-",H54/$B$45)</f>
        <v>0</v>
      </c>
      <c r="J54" s="123"/>
    </row>
    <row r="55" spans="1:14" customHeight="1" ht="26.25">
      <c r="A55" s="82" t="s">
        <v>31</v>
      </c>
      <c r="B55" s="85">
        <v>526.52</v>
      </c>
      <c r="C55" s="51">
        <v>15.037</v>
      </c>
      <c r="D55" s="89">
        <v>0</v>
      </c>
      <c r="E55" s="98">
        <f>IF(ISBLANK(B55),"-",C55-$D$57)</f>
        <v>15.037</v>
      </c>
      <c r="F55" s="100">
        <f>IF(ISBLANK(B55), "-",E55*$G$38)</f>
        <v>15.281254770779</v>
      </c>
      <c r="G55" s="118">
        <f>IF(ISBLANK(B55),"-",F55*$B$49)</f>
        <v>398.84074951734</v>
      </c>
      <c r="H55" s="121" t="str">
        <f>IF(ISBLANK(B55),"-",G55*$B$47/B55)</f>
        <v>0</v>
      </c>
      <c r="I55" s="130" t="str">
        <f>IF(ISBLANK(B55),"-",H55/$B$45)</f>
        <v>0</v>
      </c>
      <c r="J55" s="123"/>
    </row>
    <row r="56" spans="1:14" customHeight="1" ht="27">
      <c r="A56" s="83" t="s">
        <v>32</v>
      </c>
      <c r="B56" s="86"/>
      <c r="C56" s="52"/>
      <c r="D56" s="90"/>
      <c r="E56" s="102" t="str">
        <f>IF(ISBLANK(B56),"-",C56-$D$57)</f>
        <v>0</v>
      </c>
      <c r="F56" s="101" t="str">
        <f>IF(ISBLANK(B56), "-",E56*$G$38)</f>
        <v>0</v>
      </c>
      <c r="G56" s="119" t="str">
        <f>IF(ISBLANK(B56),"-",F56*$B$49)</f>
        <v>0</v>
      </c>
      <c r="H56" s="133" t="str">
        <f>IF(ISBLANK(B56),"-",G56*$B$47/B56)</f>
        <v>0</v>
      </c>
      <c r="I56" s="131" t="str">
        <f>IF(ISBLANK(B56),"-",H56/$B$45)</f>
        <v>0</v>
      </c>
      <c r="J56" s="124"/>
    </row>
    <row r="57" spans="1:14" customHeight="1" ht="26.25">
      <c r="C57" s="54" t="s">
        <v>33</v>
      </c>
      <c r="D57" s="87">
        <f>AVERAGE(D53:D56)</f>
        <v>0</v>
      </c>
      <c r="F57" s="54" t="s">
        <v>33</v>
      </c>
      <c r="G57" s="95">
        <f>AVERAGE(G53:G56)</f>
        <v>397.32004261842</v>
      </c>
      <c r="H57" s="95" t="str">
        <f>AVERAGE(H53:H56)</f>
        <v>0</v>
      </c>
      <c r="I57" s="132" t="str">
        <f>AVERAGE(I53:I56)</f>
        <v>0</v>
      </c>
      <c r="J57" s="125"/>
    </row>
    <row r="58" spans="1:14" customHeight="1" ht="26.25">
      <c r="C58" s="55" t="s">
        <v>34</v>
      </c>
      <c r="D58" s="56" t="str">
        <f>IF(D57=0,"-",STDEV(D53:D56)/D57)</f>
        <v>-</v>
      </c>
      <c r="F58" s="55" t="s">
        <v>34</v>
      </c>
      <c r="G58" s="120"/>
      <c r="H58" s="92" t="str">
        <f>STDEV(H53:H56)/H57</f>
        <v>0</v>
      </c>
      <c r="I58" s="92" t="str">
        <f>STDEV(I53:I56)/I57</f>
        <v>0</v>
      </c>
      <c r="J58" s="126"/>
    </row>
    <row r="59" spans="1:14" customHeight="1" ht="27">
      <c r="C59" s="57" t="s">
        <v>35</v>
      </c>
      <c r="D59" s="58">
        <f>COUNT(D53:D56)</f>
        <v>3</v>
      </c>
      <c r="F59" s="57" t="s">
        <v>35</v>
      </c>
      <c r="G59" s="93">
        <f>COUNT(G53:G56)</f>
        <v>3</v>
      </c>
      <c r="H59" s="93">
        <f>COUNT(H53:H56)</f>
        <v>0</v>
      </c>
      <c r="I59" s="93">
        <f>COUNT(I53:I56)</f>
        <v>0</v>
      </c>
      <c r="J59" s="127"/>
    </row>
    <row r="60" spans="1:14">
      <c r="H60" s="20"/>
      <c r="J60" s="3"/>
    </row>
    <row r="61" spans="1:14">
      <c r="H61" s="20"/>
    </row>
    <row r="62" spans="1:14" customHeight="1" ht="19.5">
      <c r="A62" s="6"/>
      <c r="B62" s="6"/>
      <c r="C62" s="25"/>
      <c r="D62" s="25"/>
      <c r="E62" s="25"/>
      <c r="F62" s="25"/>
      <c r="G62" s="25"/>
      <c r="H62" s="25"/>
    </row>
    <row r="63" spans="1:14">
      <c r="B63" s="142" t="s">
        <v>51</v>
      </c>
      <c r="C63" s="142"/>
      <c r="E63" s="34" t="s">
        <v>52</v>
      </c>
      <c r="F63" s="26"/>
      <c r="G63" s="142" t="s">
        <v>53</v>
      </c>
      <c r="H63" s="142"/>
    </row>
    <row r="64" spans="1:14" customHeight="1" ht="83.25">
      <c r="A64" s="27" t="s">
        <v>54</v>
      </c>
      <c r="B64" s="28"/>
      <c r="C64" s="28"/>
      <c r="E64" s="29"/>
      <c r="F64" s="24"/>
      <c r="G64" s="30"/>
      <c r="H64" s="30"/>
    </row>
    <row r="65" spans="1:14" customHeight="1" ht="84">
      <c r="A65" s="27" t="s">
        <v>55</v>
      </c>
      <c r="B65" s="31"/>
      <c r="C65" s="31"/>
      <c r="E65" s="32"/>
      <c r="F65" s="24"/>
      <c r="G65" s="33"/>
      <c r="H65" s="33"/>
    </row>
    <row r="66" spans="1:14">
      <c r="A66" s="22"/>
      <c r="B66" s="22"/>
      <c r="C66" s="15"/>
      <c r="D66" s="15"/>
      <c r="E66" s="15"/>
      <c r="F66" s="23"/>
      <c r="G66" s="15"/>
      <c r="H66" s="15"/>
      <c r="I66" s="4"/>
    </row>
    <row r="67" spans="1:14">
      <c r="A67" s="22"/>
      <c r="B67" s="22"/>
      <c r="C67" s="15"/>
      <c r="D67" s="15"/>
      <c r="E67" s="15"/>
      <c r="F67" s="23"/>
      <c r="G67" s="15"/>
      <c r="H67" s="15"/>
      <c r="I67" s="4"/>
    </row>
    <row r="68" spans="1:14">
      <c r="A68" s="22"/>
      <c r="B68" s="22"/>
      <c r="C68" s="15"/>
      <c r="D68" s="15"/>
      <c r="E68" s="15"/>
      <c r="F68" s="23"/>
      <c r="G68" s="15"/>
      <c r="H68" s="15"/>
      <c r="I68" s="4"/>
    </row>
    <row r="69" spans="1:14">
      <c r="A69" s="22"/>
      <c r="B69" s="22"/>
      <c r="C69" s="15"/>
      <c r="D69" s="15"/>
      <c r="E69" s="15"/>
      <c r="F69" s="23"/>
      <c r="G69" s="15"/>
      <c r="H69" s="15"/>
      <c r="I69" s="4"/>
    </row>
    <row r="70" spans="1:14">
      <c r="A70" s="22"/>
      <c r="B70" s="22"/>
      <c r="C70" s="15"/>
      <c r="D70" s="15"/>
      <c r="E70" s="15"/>
      <c r="F70" s="23"/>
      <c r="G70" s="15"/>
      <c r="H70" s="15"/>
      <c r="I70" s="4"/>
    </row>
    <row r="71" spans="1:14">
      <c r="A71" s="22"/>
      <c r="B71" s="22"/>
      <c r="C71" s="15"/>
      <c r="D71" s="15"/>
      <c r="E71" s="15"/>
      <c r="F71" s="23"/>
      <c r="G71" s="15"/>
      <c r="H71" s="15"/>
      <c r="I71" s="4"/>
    </row>
    <row r="72" spans="1:14">
      <c r="A72" s="22"/>
      <c r="B72" s="22"/>
      <c r="C72" s="15"/>
      <c r="D72" s="15"/>
      <c r="E72" s="15"/>
      <c r="F72" s="23"/>
      <c r="G72" s="15"/>
      <c r="H72" s="15"/>
      <c r="I72" s="4"/>
    </row>
    <row r="73" spans="1:14">
      <c r="A73" s="22"/>
      <c r="B73" s="22"/>
      <c r="C73" s="15"/>
      <c r="D73" s="15"/>
      <c r="E73" s="15"/>
      <c r="F73" s="23"/>
      <c r="G73" s="15"/>
      <c r="H73" s="15"/>
      <c r="I73" s="4"/>
    </row>
    <row r="74" spans="1:14">
      <c r="A74" s="22"/>
      <c r="B74" s="22"/>
      <c r="C74" s="15"/>
      <c r="D74" s="15"/>
      <c r="E74" s="15"/>
      <c r="F74" s="23"/>
      <c r="G74" s="15"/>
      <c r="H74" s="15"/>
      <c r="I74" s="4"/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I14"/>
    <mergeCell ref="A1:I7"/>
    <mergeCell ref="B63:C63"/>
    <mergeCell ref="G63:H63"/>
    <mergeCell ref="G51:H51"/>
    <mergeCell ref="A16:H16"/>
    <mergeCell ref="A17:H17"/>
  </mergeCells>
  <conditionalFormatting sqref="E39">
    <cfRule type="cellIs" dxfId="0" priority="1" operator="greaterThan">
      <formula>0.002</formula>
    </cfRule>
  </conditionalFormatting>
  <conditionalFormatting sqref="F39">
    <cfRule type="cellIs" dxfId="0" priority="2" operator="greaterThan">
      <formula>0.002</formula>
    </cfRule>
  </conditionalFormatting>
  <conditionalFormatting sqref="G58">
    <cfRule type="cellIs" dxfId="1" priority="3" operator="greaterThan">
      <formula>0.02</formula>
    </cfRule>
  </conditionalFormatting>
  <conditionalFormatting sqref="H58">
    <cfRule type="cellIs" dxfId="1" priority="4" operator="greaterThan">
      <formula>0.02</formula>
    </cfRule>
  </conditionalFormatting>
  <conditionalFormatting sqref="I58">
    <cfRule type="cellIs" dxfId="1" priority="5" operator="greaterThan">
      <formula>0.02</formula>
    </cfRule>
  </conditionalFormatting>
  <conditionalFormatting sqref="J58">
    <cfRule type="cellIs" dxfId="1" priority="6" operator="greaterThan">
      <formula>0.02</formula>
    </cfRule>
  </conditionalFormatting>
  <conditionalFormatting sqref="F38">
    <cfRule type="cellIs" dxfId="2" priority="7" operator="greaterThan">
      <formula>0.1</formula>
    </cfRule>
  </conditionalFormatting>
  <printOptions gridLines="false" gridLinesSet="true" horizontalCentered="true" verticalCentered="true"/>
  <pageMargins left="0.7" right="0.7" top="0.75" bottom="0.75" header="0.3" footer="0.3"/>
  <pageSetup paperSize="9" orientation="landscape" scale="34" fitToHeight="1" fitToWidth="1"/>
  <headerFooter differentOddEven="false" differentFirst="false" scaleWithDoc="true" alignWithMargins="false">
    <oddHeader/>
    <oddFooter>&amp;C&amp;P of &amp;N&amp;R&amp;D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USER</cp:lastModifiedBy>
  <dcterms:created xsi:type="dcterms:W3CDTF">2005-07-05T12:19:27+02:00</dcterms:created>
  <dcterms:modified xsi:type="dcterms:W3CDTF">2015-06-22T14:18:13+02:00</dcterms:modified>
  <dc:title/>
  <dc:description/>
  <dc:subject/>
  <cp:keywords/>
  <cp:category/>
</cp:coreProperties>
</file>