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eight Variation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<sst xmlns="http://schemas.openxmlformats.org/spreadsheetml/2006/main" uniqueCount="36">
  <si>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</si>
  <si>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</si>
  <si>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</si>
  <si>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</si>
  <si>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</si>
  <si>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</si>
  <si>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</si>
  <si>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</si>
  <si>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</si>
  <si>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</si>
  <si>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</si>
  <si>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Determination of weight variation of the Sample</t>
  </si>
  <si>
    <t xml:space="preserve">Label Claim: </t>
  </si>
  <si>
    <t>Each Tablet/Capsule/vial contains</t>
  </si>
  <si>
    <t>Please enter the percentage amount determined from the Assay test</t>
  </si>
  <si>
    <t>Tablet/Capsule/Vial No.</t>
  </si>
  <si>
    <t>Weight:</t>
  </si>
  <si>
    <t>Content as % of the average content</t>
  </si>
  <si>
    <t>Calculation of acceptance value (AV)</t>
  </si>
  <si>
    <t>Average</t>
  </si>
  <si>
    <t>k</t>
  </si>
  <si>
    <t>s</t>
  </si>
  <si>
    <t xml:space="preserve">M </t>
  </si>
  <si>
    <r>
      <t xml:space="preserve">AV (</t>
    </r>
    <r>
      <rPr>
        <rFont val="Calibri"/>
        <b val="false"/>
        <i val="false"/>
        <strike val="false"/>
        <color rgb="FF000000"/>
        <sz val="14"/>
        <u val="none"/>
      </rPr>
      <t xml:space="preserve">≤</t>
    </r>
    <r>
      <rPr>
        <rFont val="Book Antiqua"/>
        <b val="false"/>
        <i val="false"/>
        <strike val="false"/>
        <color rgb="FF000000"/>
        <sz val="14"/>
        <u val="none"/>
      </rPr>
      <t xml:space="preserve"> 15)</t>
    </r>
  </si>
  <si>
    <t>Average tablet:</t>
  </si>
  <si>
    <t>RSD:</t>
  </si>
  <si>
    <t>n:</t>
  </si>
  <si>
    <t>Repeat Determination of Weight Variation of the Sample</t>
  </si>
  <si>
    <r>
      <t xml:space="preserve">AV (</t>
    </r>
    <r>
      <rPr>
        <rFont val="Calibri"/>
        <b val="false"/>
        <i val="false"/>
        <strike val="false"/>
        <color rgb="FF000000"/>
        <sz val="14"/>
        <u val="none"/>
      </rPr>
      <t xml:space="preserve">≤</t>
    </r>
    <r>
      <rPr>
        <rFont val="Book Antiqua"/>
        <b val="false"/>
        <i val="false"/>
        <strike val="false"/>
        <color rgb="FF000000"/>
        <sz val="14"/>
        <u val="none"/>
      </rPr>
      <t xml:space="preserve"> 15) and</t>
    </r>
  </si>
  <si>
    <t xml:space="preserve">No Unit Less than nor </t>
  </si>
  <si>
    <t xml:space="preserve">No Unit greater than 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</si>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</sst>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3">
    <numFmt numFmtId="164" formatCode="dd\-mmm\-yy"/>
    <numFmt numFmtId="165" formatCode="0.00\ &quot;%&quot;"/>
    <numFmt numFmtId="166" formatCode="0\ &quot;%&quot;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1"/>
      <i val="0"/>
      <strike val="0"/>
      <u val="none"/>
      <sz val="72"/>
      <color rgb="FF000000"/>
      <name val="Book Antiqua"/>
    </font>
    <font>
      <b val="1"/>
      <i val="0"/>
      <strike val="0"/>
      <u val="none"/>
      <sz val="52"/>
      <color rgb="FF000000"/>
      <name val="Book Antiqua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</fills>
  <borders count="38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0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164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2" applyFont="1" applyNumberFormat="0" applyFill="0" applyBorder="1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1">
      <alignment horizontal="center" vertical="bottom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165" fillId="2" borderId="6" applyFont="1" applyNumberFormat="1" applyFill="0" applyBorder="1" applyAlignment="1">
      <alignment horizontal="center" vertical="bottom" textRotation="0" wrapText="false" shrinkToFit="false"/>
    </xf>
    <xf xfId="0" fontId="3" numFmtId="10" fillId="2" borderId="0" applyFont="1" applyNumberFormat="1" applyFill="0" applyBorder="0" applyAlignment="1">
      <alignment horizontal="center" vertical="bottom" textRotation="0" wrapText="false" shrinkToFit="false"/>
    </xf>
    <xf xfId="0" fontId="3" numFmtId="165" fillId="5" borderId="7" applyFont="1" applyNumberFormat="1" applyFill="1" applyBorder="1" applyAlignment="1">
      <alignment horizontal="center" vertical="bottom" textRotation="0" wrapText="false" shrinkToFit="false"/>
    </xf>
    <xf xfId="0" fontId="3" numFmtId="10" fillId="6" borderId="7" applyFont="1" applyNumberFormat="1" applyFill="1" applyBorder="1" applyAlignment="1">
      <alignment horizontal="center" vertical="bottom" textRotation="0" wrapText="false" shrinkToFit="false"/>
    </xf>
    <xf xfId="0" fontId="3" numFmtId="1" fillId="5" borderId="8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4" numFmtId="0" fillId="3" borderId="12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7" numFmtId="165" fillId="2" borderId="0" applyFont="1" applyNumberFormat="1" applyFill="0" applyBorder="0" applyAlignment="0">
      <alignment horizontal="general" vertical="bottom" textRotation="0" wrapText="false" shrinkToFit="false"/>
    </xf>
    <xf xfId="0" fontId="3" numFmtId="2" fillId="5" borderId="13" applyFont="1" applyNumberFormat="1" applyFill="1" applyBorder="1" applyAlignment="1">
      <alignment horizontal="center" vertical="bottom" textRotation="0" wrapText="false" shrinkToFit="false"/>
    </xf>
    <xf xfId="0" fontId="3" numFmtId="165" fillId="5" borderId="14" applyFont="1" applyNumberFormat="1" applyFill="1" applyBorder="1" applyAlignment="1">
      <alignment horizontal="center" vertical="bottom" textRotation="0" wrapText="false" shrinkToFit="false"/>
    </xf>
    <xf xfId="0" fontId="3" numFmtId="10" fillId="6" borderId="15" applyFont="1" applyNumberFormat="1" applyFill="1" applyBorder="1" applyAlignment="1">
      <alignment horizontal="center" vertical="bottom" textRotation="0" wrapText="false" shrinkToFit="false"/>
    </xf>
    <xf xfId="0" fontId="3" numFmtId="1" fillId="5" borderId="16" applyFont="1" applyNumberFormat="1" applyFill="1" applyBorder="1" applyAlignment="1">
      <alignment horizontal="center" vertical="bottom" textRotation="0" wrapText="false" shrinkToFit="false"/>
    </xf>
    <xf xfId="0" fontId="5" numFmtId="0" fillId="2" borderId="17" applyFont="1" applyNumberFormat="0" applyFill="0" applyBorder="1" applyAlignment="1">
      <alignment horizontal="left" vertical="center" textRotation="0" wrapText="true" shrinkToFit="false"/>
    </xf>
    <xf xfId="0" fontId="1" numFmtId="0" fillId="2" borderId="17" applyFont="1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3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1" numFmtId="165" fillId="2" borderId="21" applyFont="1" applyNumberFormat="1" applyFill="0" applyBorder="1" applyAlignment="1">
      <alignment horizontal="center" vertical="bottom" textRotation="0" wrapText="false" shrinkToFit="false"/>
    </xf>
    <xf xfId="0" fontId="1" numFmtId="165" fillId="2" borderId="22" applyFont="1" applyNumberFormat="1" applyFill="0" applyBorder="1" applyAlignment="1">
      <alignment horizontal="center" vertical="bottom" textRotation="0" wrapText="false" shrinkToFit="false"/>
    </xf>
    <xf xfId="0" fontId="1" numFmtId="165" fillId="2" borderId="23" applyFont="1" applyNumberFormat="1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0">
      <alignment horizontal="general" vertical="bottom" textRotation="0" wrapText="false" shrinkToFit="false"/>
    </xf>
    <xf xfId="0" fontId="4" numFmtId="0" fillId="3" borderId="24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1" numFmtId="165" fillId="2" borderId="3" applyFont="1" applyNumberFormat="1" applyFill="0" applyBorder="1" applyAlignment="1">
      <alignment horizontal="center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bottom" textRotation="0" wrapText="false" shrinkToFit="false"/>
    </xf>
    <xf xfId="0" fontId="4" numFmtId="0" fillId="3" borderId="26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4" numFmtId="0" fillId="3" borderId="27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4" numFmtId="0" fillId="3" borderId="28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8" numFmtId="165" fillId="2" borderId="0" applyFont="1" applyNumberFormat="1" applyFill="0" applyBorder="0" applyAlignment="1">
      <alignment horizontal="center" vertical="bottom" textRotation="0" wrapText="false" shrinkToFit="false"/>
    </xf>
    <xf xfId="0" fontId="8" numFmtId="10" fillId="2" borderId="0" applyFont="1" applyNumberFormat="1" applyFill="0" applyBorder="0" applyAlignment="1">
      <alignment horizontal="center" vertical="bottom" textRotation="0" wrapText="false" shrinkToFit="false"/>
    </xf>
    <xf xfId="0" fontId="8" numFmtId="1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29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5" numFmtId="0" fillId="2" borderId="31" applyFont="1" applyNumberFormat="0" applyFill="0" applyBorder="1" applyAlignment="1">
      <alignment horizontal="center" vertical="bottom" textRotation="0" wrapText="false" shrinkToFit="false"/>
    </xf>
    <xf xfId="0" fontId="5" numFmtId="0" fillId="2" borderId="32" applyFont="1" applyNumberFormat="0" applyFill="0" applyBorder="1" applyAlignment="1">
      <alignment horizontal="center" vertical="bottom" textRotation="0" wrapText="false" shrinkToFit="fals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5" numFmtId="0" fillId="2" borderId="31" applyFont="1" applyNumberFormat="0" applyFill="0" applyBorder="1" applyAlignment="1">
      <alignment horizontal="left" vertical="bottom" textRotation="0" wrapText="false" shrinkToFit="false"/>
    </xf>
    <xf xfId="0" fontId="5" numFmtId="0" fillId="2" borderId="32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3" applyFont="1" applyNumberFormat="0" applyFill="0" applyBorder="1" applyAlignment="1">
      <alignment horizontal="center" vertical="bottom" textRotation="0" wrapText="false" shrinkToFit="false"/>
    </xf>
    <xf xfId="0" fontId="3" numFmtId="0" fillId="2" borderId="34" applyFont="1" applyNumberFormat="0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right" vertical="bottom" textRotation="0" wrapText="false" shrinkToFit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4" numFmtId="0" fillId="3" borderId="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9" applyFont="1" applyNumberFormat="0" applyFill="0" applyBorder="1" applyAlignment="1">
      <alignment horizontal="right" vertical="bottom" textRotation="0" wrapText="false" shrinkToFit="false"/>
    </xf>
    <xf xfId="0" fontId="1" numFmtId="2" fillId="2" borderId="21" applyFont="1" applyNumberFormat="1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right" vertical="bottom" textRotation="0" wrapText="false" shrinkToFit="false"/>
    </xf>
    <xf xfId="0" fontId="3" numFmtId="166" fillId="4" borderId="14" applyFont="1" applyNumberFormat="1" applyFill="1" applyBorder="1" applyAlignment="1">
      <alignment horizontal="center" vertical="bottom" textRotation="0" wrapText="false" shrinkToFit="false"/>
    </xf>
    <xf xfId="0" fontId="3" numFmtId="166" fillId="6" borderId="7" applyFont="1" applyNumberFormat="1" applyFill="1" applyBorder="1" applyAlignment="1">
      <alignment horizontal="center" vertical="bottom" textRotation="0" wrapText="false" shrinkToFit="false"/>
    </xf>
    <xf xfId="0" fontId="1" numFmtId="0" fillId="2" borderId="37" applyFont="1" applyNumberFormat="0" applyFill="0" applyBorder="1" applyAlignment="1">
      <alignment horizontal="right" vertical="bottom" textRotation="0" wrapText="false" shrinkToFit="false"/>
    </xf>
    <xf xfId="0" fontId="3" numFmtId="166" fillId="4" borderId="8" applyFont="1" applyNumberFormat="1" applyFill="1" applyBorder="1" applyAlignment="1">
      <alignment horizontal="center" vertical="bottom" textRotation="0" wrapText="false" shrinkToFit="false"/>
    </xf>
    <xf xfId="0" fontId="3" numFmtId="166" fillId="6" borderId="8" applyFont="1" applyNumberFormat="1" applyFill="1" applyBorder="1" applyAlignment="1">
      <alignment horizontal="center" vertical="bottom" textRotation="0" wrapText="false" shrinkToFit="false"/>
    </xf>
    <xf xfId="0" fontId="3" numFmtId="2" fillId="5" borderId="7" applyFont="1" applyNumberFormat="1" applyFill="1" applyBorder="1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1">
    <dxf>
      <font>
        <strike val="0"/>
        <sz val="10"/>
        <color rgb="FF000000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7"/>
  <sheetViews>
    <sheetView tabSelected="1" workbookViewId="0" zoomScale="60" zoomScaleNormal="70" view="pageBreakPreview" showGridLines="true" showRowColHeaders="1">
      <selection activeCell="D68" sqref="D68"/>
    </sheetView>
  </sheetViews>
  <sheetFormatPr defaultRowHeight="14.4" outlineLevelRow="0" outlineLevelCol="0"/>
  <cols>
    <col min="1" max="1" width="38.375" customWidth="true" style="0"/>
    <col min="2" max="2" width="35.75" customWidth="true" style="0"/>
    <col min="3" max="3" width="23.25" customWidth="true" style="0"/>
    <col min="4" max="4" width="25.5" customWidth="true" style="0"/>
    <col min="5" max="5" width="22.75" customWidth="true" style="0"/>
    <col min="6" max="6" width="29.5" customWidth="true" style="0"/>
    <col min="7" max="7" width="33.5" customWidth="true" style="0"/>
  </cols>
  <sheetData>
    <row r="1" spans="1:7" customHeight="1" ht="14.25">
      <c r="A1" s="77" t="s">
        <v>0</v>
      </c>
      <c r="B1" s="77"/>
      <c r="C1" s="77"/>
      <c r="D1" s="77"/>
      <c r="E1" s="77"/>
      <c r="F1" s="77"/>
      <c r="G1" s="77"/>
    </row>
    <row r="2" spans="1:7" customHeight="1" ht="14.25">
      <c r="A2" s="77"/>
      <c r="B2" s="77"/>
      <c r="C2" s="77"/>
      <c r="D2" s="77"/>
      <c r="E2" s="77"/>
      <c r="F2" s="77"/>
      <c r="G2" s="77"/>
    </row>
    <row r="3" spans="1:7" customHeight="1" ht="14.25">
      <c r="A3" s="77"/>
      <c r="B3" s="77"/>
      <c r="C3" s="77"/>
      <c r="D3" s="77"/>
      <c r="E3" s="77"/>
      <c r="F3" s="77"/>
      <c r="G3" s="77"/>
    </row>
    <row r="4" spans="1:7" customHeight="1" ht="14.25">
      <c r="A4" s="77"/>
      <c r="B4" s="77"/>
      <c r="C4" s="77"/>
      <c r="D4" s="77"/>
      <c r="E4" s="77"/>
      <c r="F4" s="77"/>
      <c r="G4" s="77"/>
    </row>
    <row r="5" spans="1:7" customHeight="1" ht="14.25">
      <c r="A5" s="77"/>
      <c r="B5" s="77"/>
      <c r="C5" s="77"/>
      <c r="D5" s="77"/>
      <c r="E5" s="77"/>
      <c r="F5" s="77"/>
      <c r="G5" s="77"/>
    </row>
    <row r="6" spans="1:7" customHeight="1" ht="14.25">
      <c r="A6" s="77"/>
      <c r="B6" s="77"/>
      <c r="C6" s="77"/>
      <c r="D6" s="77"/>
      <c r="E6" s="77"/>
      <c r="F6" s="77"/>
      <c r="G6" s="77"/>
    </row>
    <row r="7" spans="1:7" customHeight="1" ht="14.25">
      <c r="A7" s="77"/>
      <c r="B7" s="77"/>
      <c r="C7" s="77"/>
      <c r="D7" s="77"/>
      <c r="E7" s="77"/>
      <c r="F7" s="77"/>
      <c r="G7" s="77"/>
    </row>
    <row r="8" spans="1:7" customHeight="1" ht="14.25">
      <c r="A8" s="78" t="s">
        <v>1</v>
      </c>
      <c r="B8" s="78"/>
      <c r="C8" s="78"/>
      <c r="D8" s="78"/>
      <c r="E8" s="78"/>
      <c r="F8" s="78"/>
      <c r="G8" s="78"/>
    </row>
    <row r="9" spans="1:7" customHeight="1" ht="14.25">
      <c r="A9" s="78"/>
      <c r="B9" s="78"/>
      <c r="C9" s="78"/>
      <c r="D9" s="78"/>
      <c r="E9" s="78"/>
      <c r="F9" s="78"/>
      <c r="G9" s="78"/>
    </row>
    <row r="10" spans="1:7" customHeight="1" ht="14.25">
      <c r="A10" s="78"/>
      <c r="B10" s="78"/>
      <c r="C10" s="78"/>
      <c r="D10" s="78"/>
      <c r="E10" s="78"/>
      <c r="F10" s="78"/>
      <c r="G10" s="78"/>
    </row>
    <row r="11" spans="1:7" customHeight="1" ht="14.25">
      <c r="A11" s="78"/>
      <c r="B11" s="78"/>
      <c r="C11" s="78"/>
      <c r="D11" s="78"/>
      <c r="E11" s="78"/>
      <c r="F11" s="78"/>
      <c r="G11" s="78"/>
    </row>
    <row r="12" spans="1:7" customHeight="1" ht="14.25">
      <c r="A12" s="78"/>
      <c r="B12" s="78"/>
      <c r="C12" s="78"/>
      <c r="D12" s="78"/>
      <c r="E12" s="78"/>
      <c r="F12" s="78"/>
      <c r="G12" s="78"/>
    </row>
    <row r="13" spans="1:7" customHeight="1" ht="14.25">
      <c r="A13" s="78"/>
      <c r="B13" s="78"/>
      <c r="C13" s="78"/>
      <c r="D13" s="78"/>
      <c r="E13" s="78"/>
      <c r="F13" s="78"/>
      <c r="G13" s="78"/>
    </row>
    <row r="14" spans="1:7" customHeight="1" ht="14.25">
      <c r="A14" s="78"/>
      <c r="B14" s="78"/>
      <c r="C14" s="78"/>
      <c r="D14" s="78"/>
      <c r="E14" s="78"/>
      <c r="F14" s="78"/>
      <c r="G14" s="78"/>
    </row>
    <row r="15" spans="1:7" customHeight="1" ht="19.5">
      <c r="A15" s="1"/>
      <c r="B15" s="1"/>
      <c r="C15" s="1"/>
      <c r="D15" s="1"/>
      <c r="E15" s="1"/>
      <c r="F15" s="1"/>
      <c r="G15" s="1"/>
    </row>
    <row r="16" spans="1:7" customHeight="1" ht="19.5">
      <c r="A16" s="80" t="s">
        <v>2</v>
      </c>
      <c r="B16" s="81"/>
      <c r="C16" s="81"/>
      <c r="D16" s="81"/>
      <c r="E16" s="81"/>
      <c r="F16" s="81"/>
      <c r="G16" s="81"/>
    </row>
    <row r="17" spans="1:7" customHeight="1" ht="18.75">
      <c r="A17" s="2" t="s">
        <v>3</v>
      </c>
      <c r="B17" s="2"/>
      <c r="C17" s="1"/>
      <c r="D17" s="1"/>
      <c r="E17" s="1"/>
      <c r="F17" s="1"/>
      <c r="G17" s="1"/>
    </row>
    <row r="18" spans="1:7" customHeight="1" ht="26.25">
      <c r="A18" s="3" t="s">
        <v>4</v>
      </c>
      <c r="B18" s="82"/>
      <c r="C18" s="82"/>
      <c r="D18" s="4"/>
      <c r="E18" s="4"/>
      <c r="F18" s="1"/>
      <c r="G18" s="1"/>
    </row>
    <row r="19" spans="1:7" customHeight="1" ht="26.25">
      <c r="A19" s="3" t="s">
        <v>5</v>
      </c>
      <c r="B19" s="5"/>
      <c r="C19" s="55">
        <v>19</v>
      </c>
      <c r="D19" s="1"/>
      <c r="E19" s="1"/>
      <c r="F19" s="1"/>
      <c r="G19" s="1"/>
    </row>
    <row r="20" spans="1:7" customHeight="1" ht="26.25">
      <c r="A20" s="3" t="s">
        <v>6</v>
      </c>
      <c r="B20" s="83"/>
      <c r="C20" s="83"/>
      <c r="D20" s="1"/>
      <c r="E20" s="1"/>
      <c r="F20" s="1"/>
      <c r="G20" s="1"/>
    </row>
    <row r="21" spans="1:7" customHeight="1" ht="26.25">
      <c r="A21" s="3" t="s">
        <v>7</v>
      </c>
      <c r="B21" s="6"/>
      <c r="C21" s="6"/>
      <c r="D21" s="7"/>
      <c r="E21" s="7"/>
      <c r="F21" s="7"/>
      <c r="G21" s="7"/>
    </row>
    <row r="22" spans="1:7" customHeight="1" ht="26.25">
      <c r="A22" s="3" t="s">
        <v>8</v>
      </c>
      <c r="B22" s="8"/>
      <c r="C22" s="9"/>
      <c r="D22" s="1"/>
      <c r="E22" s="1"/>
      <c r="F22" s="1"/>
      <c r="G22" s="1"/>
    </row>
    <row r="23" spans="1:7" customHeight="1" ht="26.25">
      <c r="A23" s="3" t="s">
        <v>9</v>
      </c>
      <c r="B23" s="8"/>
      <c r="C23" s="9"/>
      <c r="D23" s="1"/>
      <c r="E23" s="1"/>
      <c r="F23" s="1"/>
      <c r="G23" s="1"/>
    </row>
    <row r="24" spans="1:7" customHeight="1" ht="18.75">
      <c r="A24" s="3"/>
      <c r="B24" s="10"/>
      <c r="C24" s="1"/>
      <c r="D24" s="1"/>
      <c r="E24" s="1"/>
      <c r="F24" s="1"/>
      <c r="G24" s="1"/>
    </row>
    <row r="25" spans="1:7" customHeight="1" ht="18.75">
      <c r="A25" s="2" t="s">
        <v>10</v>
      </c>
      <c r="B25" s="18" t="s">
        <v>11</v>
      </c>
      <c r="C25" s="1"/>
      <c r="D25" s="1"/>
      <c r="E25" s="1"/>
      <c r="F25" s="1"/>
      <c r="G25" s="1"/>
    </row>
    <row r="26" spans="1:7" customHeight="1" ht="19.5">
      <c r="A26" s="1" t="s">
        <v>12</v>
      </c>
      <c r="B26" s="19" t="str">
        <f>B21</f>
        <v/>
      </c>
      <c r="C26" s="1"/>
      <c r="D26" s="1"/>
      <c r="E26" s="1"/>
      <c r="F26" s="1"/>
      <c r="G26" s="1"/>
    </row>
    <row r="27" spans="1:7" customHeight="1" ht="27">
      <c r="A27" s="20" t="s">
        <v>13</v>
      </c>
      <c r="B27" s="102">
        <v>88.280974384904</v>
      </c>
      <c r="C27" s="1" t="str">
        <f>B20</f>
        <v/>
      </c>
      <c r="D27" s="84" t="s">
        <v>14</v>
      </c>
      <c r="E27" s="85"/>
      <c r="F27" s="85"/>
      <c r="G27" s="85"/>
    </row>
    <row r="28" spans="1:7" customHeight="1" ht="17.25">
      <c r="A28" s="21"/>
      <c r="B28" s="21"/>
      <c r="C28" s="21"/>
      <c r="D28" s="22"/>
      <c r="E28" s="22"/>
      <c r="F28" s="22"/>
      <c r="G28" s="22"/>
    </row>
    <row r="29" spans="1:7" customHeight="1" ht="38.25">
      <c r="A29" s="16"/>
      <c r="B29" s="61" t="s">
        <v>15</v>
      </c>
      <c r="C29" s="63" t="s">
        <v>16</v>
      </c>
      <c r="D29" s="23" t="s">
        <v>17</v>
      </c>
      <c r="F29" s="35"/>
      <c r="G29" s="1"/>
    </row>
    <row r="30" spans="1:7" customHeight="1" ht="27">
      <c r="A30" s="16"/>
      <c r="B30" s="24">
        <v>1</v>
      </c>
      <c r="C30" s="64">
        <v>259.02</v>
      </c>
      <c r="D30" s="62">
        <f>IF(ISBLANK(C30),"-",C30/$C$41*$B$27)</f>
        <v>88.315411326236</v>
      </c>
      <c r="F30" s="18"/>
      <c r="G30" s="1"/>
    </row>
    <row r="31" spans="1:7" customHeight="1" ht="26.25">
      <c r="A31" s="16"/>
      <c r="B31" s="25">
        <v>2</v>
      </c>
      <c r="C31" s="65">
        <v>261.08</v>
      </c>
      <c r="D31" s="26">
        <f>IF(ISBLANK(C31),"-",C31/$C$41*$B$27)</f>
        <v>89.017788545494</v>
      </c>
      <c r="F31" s="88" t="s">
        <v>18</v>
      </c>
      <c r="G31" s="89"/>
    </row>
    <row r="32" spans="1:7" customHeight="1" ht="26.25">
      <c r="A32" s="16"/>
      <c r="B32" s="25">
        <v>3</v>
      </c>
      <c r="C32" s="65">
        <v>260.09</v>
      </c>
      <c r="D32" s="26">
        <f>IF(ISBLANK(C32),"-",C32/$C$41*$B$27)</f>
        <v>88.680238328472</v>
      </c>
      <c r="F32" s="90" t="s">
        <v>19</v>
      </c>
      <c r="G32" s="91">
        <f>D41</f>
        <v>88.280974384904</v>
      </c>
    </row>
    <row r="33" spans="1:7" customHeight="1" ht="26.25">
      <c r="A33" s="16"/>
      <c r="B33" s="25">
        <v>4</v>
      </c>
      <c r="C33" s="65">
        <v>257.73</v>
      </c>
      <c r="D33" s="26">
        <f>IF(ISBLANK(C33),"-",C33/$C$41*$B$27)</f>
        <v>87.875573164662</v>
      </c>
      <c r="F33" s="90" t="s">
        <v>20</v>
      </c>
      <c r="G33" s="92">
        <v>2.4</v>
      </c>
    </row>
    <row r="34" spans="1:7" customHeight="1" ht="26.25">
      <c r="A34" s="16"/>
      <c r="B34" s="25">
        <v>5</v>
      </c>
      <c r="C34" s="65">
        <v>256.26</v>
      </c>
      <c r="D34" s="26">
        <f>IF(ISBLANK(C34),"-",C34/$C$41*$B$27)</f>
        <v>87.374362236357</v>
      </c>
      <c r="F34" s="90" t="s">
        <v>21</v>
      </c>
      <c r="G34" s="91">
        <f>STDEV(D30:D39)</f>
        <v>0.52474701427145</v>
      </c>
    </row>
    <row r="35" spans="1:7" customHeight="1" ht="26.25">
      <c r="A35" s="16"/>
      <c r="B35" s="25">
        <v>6</v>
      </c>
      <c r="C35" s="65">
        <v>257.31</v>
      </c>
      <c r="D35" s="26">
        <f>IF(ISBLANK(C35),"-",C35/$C$41*$B$27)</f>
        <v>87.73237004229</v>
      </c>
      <c r="F35" s="90" t="s">
        <v>22</v>
      </c>
      <c r="G35" s="91">
        <f>IF(OR(D41&lt;98.5,D41&gt;101.5),(IF(D41&lt;98.5,98.5,101.5)),G32)</f>
        <v>98.5</v>
      </c>
    </row>
    <row r="36" spans="1:7" customHeight="1" ht="27">
      <c r="A36" s="16"/>
      <c r="B36" s="25">
        <v>7</v>
      </c>
      <c r="C36" s="65">
        <v>258.41</v>
      </c>
      <c r="D36" s="26">
        <f>IF(ISBLANK(C36),"-",C36/$C$41*$B$27)</f>
        <v>88.10742583898</v>
      </c>
      <c r="F36" s="98" t="s">
        <v>23</v>
      </c>
      <c r="G36" s="100">
        <f>ABS(G35-G32)+(G33*G34)</f>
        <v>11.478418449348</v>
      </c>
    </row>
    <row r="37" spans="1:7" customHeight="1" ht="26.25">
      <c r="A37" s="16"/>
      <c r="B37" s="25">
        <v>8</v>
      </c>
      <c r="C37" s="65">
        <v>259.33</v>
      </c>
      <c r="D37" s="26">
        <f>IF(ISBLANK(C37),"-",C37/$C$41*$B$27)</f>
        <v>88.42110886894</v>
      </c>
    </row>
    <row r="38" spans="1:7" customHeight="1" ht="26.25">
      <c r="A38" s="16"/>
      <c r="B38" s="25">
        <v>9</v>
      </c>
      <c r="C38" s="65">
        <v>259.11</v>
      </c>
      <c r="D38" s="26">
        <f>IF(ISBLANK(C38),"-",C38/$C$41*$B$27)</f>
        <v>88.346097709602</v>
      </c>
    </row>
    <row r="39" spans="1:7" customHeight="1" ht="27">
      <c r="A39" s="11"/>
      <c r="B39" s="27">
        <v>10</v>
      </c>
      <c r="C39" s="66">
        <v>260.85</v>
      </c>
      <c r="D39" s="28">
        <f>IF(ISBLANK(C39),"-",C39/$C$41*$B$27)</f>
        <v>88.939367788004</v>
      </c>
    </row>
    <row r="40" spans="1:7" customHeight="1" ht="18.75">
      <c r="A40" s="11"/>
      <c r="B40" s="25"/>
      <c r="C40" s="15"/>
      <c r="D40" s="59"/>
    </row>
    <row r="41" spans="1:7" customHeight="1" ht="18.75">
      <c r="A41" s="22"/>
      <c r="B41" s="12" t="s">
        <v>24</v>
      </c>
      <c r="C41" s="101">
        <f>AVERAGE(C30:C39)</f>
        <v>258.919</v>
      </c>
      <c r="D41" s="30">
        <f>AVERAGE(D30:D39)</f>
        <v>88.280974384904</v>
      </c>
    </row>
    <row r="42" spans="1:7" customHeight="1" ht="18.75">
      <c r="A42" s="22"/>
      <c r="B42" s="12" t="s">
        <v>25</v>
      </c>
      <c r="C42" s="31">
        <f>STDEV(C30:C39)/C41</f>
        <v>0.0059440555332292</v>
      </c>
      <c r="D42" s="31">
        <f>STDEV(D30:D39)/D41</f>
        <v>0.0059440555332292</v>
      </c>
    </row>
    <row r="43" spans="1:7" customHeight="1" ht="19.5">
      <c r="A43" s="22"/>
      <c r="B43" s="17" t="s">
        <v>26</v>
      </c>
      <c r="C43" s="32">
        <f>COUNT(C30:C39)</f>
        <v>10</v>
      </c>
      <c r="D43" s="32">
        <f>COUNT(D30:D39)</f>
        <v>10</v>
      </c>
    </row>
    <row r="44" spans="1:7" customHeight="1" ht="18.75">
      <c r="A44" s="22"/>
      <c r="B44" s="33"/>
      <c r="C44" s="33"/>
      <c r="D44" s="14"/>
      <c r="E44" s="29"/>
      <c r="F44" s="13"/>
      <c r="G44" s="34"/>
    </row>
    <row r="45" spans="1:7" customHeight="1" ht="18.75">
      <c r="A45" s="1"/>
      <c r="B45" s="1"/>
      <c r="C45" s="1"/>
      <c r="D45" s="1"/>
      <c r="E45" s="1"/>
      <c r="F45" s="1"/>
      <c r="G45" s="1"/>
    </row>
    <row r="46" spans="1:7" customHeight="1" ht="18.75">
      <c r="A46" s="2" t="s">
        <v>10</v>
      </c>
      <c r="B46" s="18" t="s">
        <v>27</v>
      </c>
      <c r="C46" s="1"/>
      <c r="D46" s="1"/>
      <c r="E46" s="1"/>
      <c r="F46" s="1"/>
      <c r="G46" s="1"/>
    </row>
    <row r="47" spans="1:7" customHeight="1" ht="17.25">
      <c r="A47" s="21"/>
      <c r="B47" s="21"/>
      <c r="C47" s="21"/>
      <c r="D47" s="22"/>
      <c r="E47" s="22"/>
      <c r="F47" s="22"/>
      <c r="G47" s="22"/>
    </row>
    <row r="48" spans="1:7" customHeight="1" ht="37.5">
      <c r="A48" s="16"/>
      <c r="B48" s="61" t="s">
        <v>15</v>
      </c>
      <c r="C48" s="63" t="s">
        <v>16</v>
      </c>
      <c r="D48" s="23" t="s">
        <v>17</v>
      </c>
      <c r="E48" s="67"/>
      <c r="F48" s="86"/>
      <c r="G48" s="86"/>
    </row>
    <row r="49" spans="1:7" customHeight="1" ht="27">
      <c r="A49" s="16"/>
      <c r="B49" s="36">
        <v>1</v>
      </c>
      <c r="C49" s="37">
        <v>259.02</v>
      </c>
      <c r="D49" s="56">
        <f>IF(ISBLANK(C49),"-",C49/$C$70*$B$27)</f>
        <v>88.315411326236</v>
      </c>
      <c r="E49" s="68"/>
      <c r="F49" s="87"/>
      <c r="G49" s="75"/>
    </row>
    <row r="50" spans="1:7" customHeight="1" ht="26.25">
      <c r="A50" s="16"/>
      <c r="B50" s="38">
        <v>2</v>
      </c>
      <c r="C50" s="39">
        <v>261.08</v>
      </c>
      <c r="D50" s="57">
        <f>IF(ISBLANK(C50),"-",C50/$C$70*$B$27)</f>
        <v>89.017788545494</v>
      </c>
      <c r="E50" s="68"/>
      <c r="F50" s="88" t="s">
        <v>18</v>
      </c>
      <c r="G50" s="89"/>
    </row>
    <row r="51" spans="1:7" customHeight="1" ht="26.25">
      <c r="A51" s="16"/>
      <c r="B51" s="38">
        <v>3</v>
      </c>
      <c r="C51" s="39">
        <v>260.09</v>
      </c>
      <c r="D51" s="57">
        <f>IF(ISBLANK(C51),"-",C51/$C$70*$B$27)</f>
        <v>88.680238328472</v>
      </c>
      <c r="E51" s="68"/>
      <c r="F51" s="90" t="s">
        <v>19</v>
      </c>
      <c r="G51" s="91">
        <f>AVERAGE(D49:D68)</f>
        <v>88.280974384904</v>
      </c>
    </row>
    <row r="52" spans="1:7" customHeight="1" ht="26.25">
      <c r="A52" s="16"/>
      <c r="B52" s="38">
        <v>4</v>
      </c>
      <c r="C52" s="39">
        <v>257.73</v>
      </c>
      <c r="D52" s="57">
        <f>IF(ISBLANK(C52),"-",C52/$C$70*$B$27)</f>
        <v>87.875573164662</v>
      </c>
      <c r="E52" s="68"/>
      <c r="F52" s="90" t="s">
        <v>20</v>
      </c>
      <c r="G52" s="92">
        <v>2</v>
      </c>
    </row>
    <row r="53" spans="1:7" customHeight="1" ht="26.25">
      <c r="A53" s="16"/>
      <c r="B53" s="38">
        <v>5</v>
      </c>
      <c r="C53" s="39">
        <v>256.26</v>
      </c>
      <c r="D53" s="57">
        <f>IF(ISBLANK(C53),"-",C53/$C$70*$B$27)</f>
        <v>87.374362236357</v>
      </c>
      <c r="E53" s="68"/>
      <c r="F53" s="90" t="s">
        <v>21</v>
      </c>
      <c r="G53" s="91">
        <f>STDEV(D49:D68)</f>
        <v>0.51075123833544</v>
      </c>
    </row>
    <row r="54" spans="1:7" customHeight="1" ht="27">
      <c r="A54" s="16"/>
      <c r="B54" s="38">
        <v>6</v>
      </c>
      <c r="C54" s="39">
        <v>257.31</v>
      </c>
      <c r="D54" s="57">
        <f>IF(ISBLANK(C54),"-",C54/$C$70*$B$27)</f>
        <v>87.73237004229</v>
      </c>
      <c r="E54" s="68"/>
      <c r="F54" s="93" t="s">
        <v>22</v>
      </c>
      <c r="G54" s="94">
        <f>IF(OR(D70&lt;98.5,D70&gt;101.5),(IF(D70&lt;98.5,98.5,101.5)),G51)</f>
        <v>98.5</v>
      </c>
    </row>
    <row r="55" spans="1:7" customHeight="1" ht="26.25">
      <c r="A55" s="16"/>
      <c r="B55" s="38">
        <v>7</v>
      </c>
      <c r="C55" s="39">
        <v>258.41</v>
      </c>
      <c r="D55" s="57">
        <f>IF(ISBLANK(C55),"-",C55/$C$70*$B$27)</f>
        <v>88.10742583898</v>
      </c>
      <c r="E55" s="68"/>
      <c r="F55" s="95" t="s">
        <v>28</v>
      </c>
      <c r="G55" s="96">
        <f>ABS(G54-G51)+(G52*G53)</f>
        <v>11.240528091767</v>
      </c>
    </row>
    <row r="56" spans="1:7" customHeight="1" ht="26.25">
      <c r="A56" s="16"/>
      <c r="B56" s="38">
        <v>8</v>
      </c>
      <c r="C56" s="39">
        <v>259.33</v>
      </c>
      <c r="D56" s="57">
        <f>IF(ISBLANK(C56),"-",C56/$C$70*$B$27)</f>
        <v>88.42110886894</v>
      </c>
      <c r="E56" s="68"/>
      <c r="F56" s="90" t="s">
        <v>29</v>
      </c>
      <c r="G56" s="97">
        <f>(1-(0.01)*(25))*G54</f>
        <v>73.875</v>
      </c>
    </row>
    <row r="57" spans="1:7" customHeight="1" ht="27">
      <c r="A57" s="16"/>
      <c r="B57" s="38">
        <v>9</v>
      </c>
      <c r="C57" s="39">
        <v>259.11</v>
      </c>
      <c r="D57" s="57">
        <f>IF(ISBLANK(C57),"-",C57/$C$70*$B$27)</f>
        <v>88.346097709602</v>
      </c>
      <c r="E57" s="68"/>
      <c r="F57" s="98" t="s">
        <v>30</v>
      </c>
      <c r="G57" s="99">
        <f>(1+(0.01)*(25))*G54</f>
        <v>123.125</v>
      </c>
    </row>
    <row r="58" spans="1:7" customHeight="1" ht="26.25">
      <c r="A58" s="11"/>
      <c r="B58" s="38">
        <v>10</v>
      </c>
      <c r="C58" s="39">
        <v>260.85</v>
      </c>
      <c r="D58" s="57">
        <f>IF(ISBLANK(C58),"-",C58/$C$70*$B$27)</f>
        <v>88.939367788004</v>
      </c>
      <c r="E58" s="68"/>
    </row>
    <row r="59" spans="1:7" customHeight="1" ht="26.25">
      <c r="A59" s="11"/>
      <c r="B59" s="38">
        <v>11</v>
      </c>
      <c r="C59" s="39">
        <v>259.02</v>
      </c>
      <c r="D59" s="57">
        <f>IF(ISBLANK(C59),"-",C59/$C$70*$B$27)</f>
        <v>88.315411326236</v>
      </c>
      <c r="E59" s="68"/>
    </row>
    <row r="60" spans="1:7" customHeight="1" ht="26.25">
      <c r="A60" s="11"/>
      <c r="B60" s="38">
        <v>12</v>
      </c>
      <c r="C60" s="39">
        <v>261.08</v>
      </c>
      <c r="D60" s="57">
        <f>IF(ISBLANK(C60),"-",C60/$C$70*$B$27)</f>
        <v>89.017788545494</v>
      </c>
      <c r="E60" s="68"/>
    </row>
    <row r="61" spans="1:7" customHeight="1" ht="26.25">
      <c r="A61" s="11"/>
      <c r="B61" s="38">
        <v>13</v>
      </c>
      <c r="C61" s="39">
        <v>260.09</v>
      </c>
      <c r="D61" s="57">
        <f>IF(ISBLANK(C61),"-",C61/$C$70*$B$27)</f>
        <v>88.680238328472</v>
      </c>
      <c r="E61" s="68"/>
    </row>
    <row r="62" spans="1:7" customHeight="1" ht="26.25">
      <c r="A62" s="11"/>
      <c r="B62" s="38">
        <v>14</v>
      </c>
      <c r="C62" s="39">
        <v>257.73</v>
      </c>
      <c r="D62" s="57">
        <f>IF(ISBLANK(C62),"-",C62/$C$70*$B$27)</f>
        <v>87.875573164662</v>
      </c>
      <c r="E62" s="68"/>
    </row>
    <row r="63" spans="1:7" customHeight="1" ht="26.25">
      <c r="A63" s="11"/>
      <c r="B63" s="38">
        <v>15</v>
      </c>
      <c r="C63" s="39">
        <v>256.26</v>
      </c>
      <c r="D63" s="57">
        <f>IF(ISBLANK(C63),"-",C63/$C$70*$B$27)</f>
        <v>87.374362236357</v>
      </c>
      <c r="E63" s="68"/>
    </row>
    <row r="64" spans="1:7" customHeight="1" ht="26.25">
      <c r="A64" s="11"/>
      <c r="B64" s="38">
        <v>16</v>
      </c>
      <c r="C64" s="39">
        <v>257.31</v>
      </c>
      <c r="D64" s="57">
        <f>IF(ISBLANK(C64),"-",C64/$C$70*$B$27)</f>
        <v>87.73237004229</v>
      </c>
      <c r="E64" s="68"/>
    </row>
    <row r="65" spans="1:7" customHeight="1" ht="26.25">
      <c r="A65" s="11"/>
      <c r="B65" s="38">
        <v>17</v>
      </c>
      <c r="C65" s="39">
        <v>258.41</v>
      </c>
      <c r="D65" s="57">
        <f>IF(ISBLANK(C65),"-",C65/$C$70*$B$27)</f>
        <v>88.10742583898</v>
      </c>
      <c r="E65" s="68"/>
    </row>
    <row r="66" spans="1:7" customHeight="1" ht="26.25">
      <c r="A66" s="11"/>
      <c r="B66" s="38">
        <v>18</v>
      </c>
      <c r="C66" s="39">
        <v>259.33</v>
      </c>
      <c r="D66" s="57">
        <f>IF(ISBLANK(C66),"-",C66/$C$70*$B$27)</f>
        <v>88.42110886894</v>
      </c>
      <c r="E66" s="68"/>
    </row>
    <row r="67" spans="1:7" customHeight="1" ht="26.25">
      <c r="A67" s="11"/>
      <c r="B67" s="38">
        <v>19</v>
      </c>
      <c r="C67" s="39">
        <v>259.11</v>
      </c>
      <c r="D67" s="57">
        <f>IF(ISBLANK(C67),"-",C67/$C$70*$B$27)</f>
        <v>88.346097709602</v>
      </c>
      <c r="E67" s="68"/>
    </row>
    <row r="68" spans="1:7" customHeight="1" ht="27">
      <c r="A68" s="11"/>
      <c r="B68" s="76">
        <v>20</v>
      </c>
      <c r="C68" s="60">
        <v>260.85</v>
      </c>
      <c r="D68" s="58">
        <f>IF(ISBLANK(C68),"-",C68/$C$70*$B$27)</f>
        <v>88.939367788004</v>
      </c>
      <c r="E68" s="68"/>
      <c r="F68" s="70"/>
    </row>
    <row r="69" spans="1:7" customHeight="1" ht="19.5">
      <c r="A69" s="11"/>
      <c r="B69" s="25"/>
      <c r="C69" s="15"/>
      <c r="D69" s="69"/>
      <c r="E69" s="40"/>
      <c r="F69" s="71"/>
    </row>
    <row r="70" spans="1:7" customHeight="1" ht="26.25">
      <c r="A70" s="22"/>
      <c r="B70" s="12" t="s">
        <v>24</v>
      </c>
      <c r="C70" s="41">
        <f>AVERAGE(C49:C68)</f>
        <v>258.919</v>
      </c>
      <c r="D70" s="42">
        <f>AVERAGE(D49:D68)</f>
        <v>88.280974384904</v>
      </c>
      <c r="F70" s="72"/>
    </row>
    <row r="71" spans="1:7" customHeight="1" ht="26.25">
      <c r="A71" s="22"/>
      <c r="B71" s="12" t="s">
        <v>25</v>
      </c>
      <c r="C71" s="43">
        <f>STDEV(C49:C68)/C70</f>
        <v>0.0057855188152837</v>
      </c>
      <c r="D71" s="31">
        <f>STDEV(D49:D68)/D70</f>
        <v>0.0057855188152837</v>
      </c>
      <c r="F71" s="73"/>
    </row>
    <row r="72" spans="1:7" customHeight="1" ht="27">
      <c r="A72" s="22"/>
      <c r="B72" s="17" t="s">
        <v>26</v>
      </c>
      <c r="C72" s="44">
        <f>COUNT(C49:C68)</f>
        <v>20</v>
      </c>
      <c r="D72" s="32">
        <f>COUNT(D49:D68)</f>
        <v>20</v>
      </c>
      <c r="F72" s="74"/>
    </row>
    <row r="73" spans="1:7" customHeight="1" ht="18.75">
      <c r="A73" s="22"/>
      <c r="B73" s="33"/>
      <c r="C73" s="33"/>
      <c r="D73" s="14"/>
      <c r="E73" s="29"/>
      <c r="F73" s="13"/>
      <c r="G73" s="34"/>
    </row>
    <row r="74" spans="1:7" customHeight="1" ht="19.5">
      <c r="A74" s="45"/>
      <c r="B74" s="45"/>
      <c r="C74" s="46"/>
      <c r="D74" s="46"/>
      <c r="E74" s="46"/>
      <c r="F74" s="46"/>
      <c r="G74" s="46"/>
    </row>
    <row r="75" spans="1:7" customHeight="1" ht="18.75">
      <c r="A75" s="1"/>
      <c r="B75" s="79" t="s">
        <v>31</v>
      </c>
      <c r="C75" s="79"/>
      <c r="D75" s="1"/>
      <c r="E75" s="47" t="s">
        <v>32</v>
      </c>
      <c r="F75" s="48"/>
      <c r="G75" s="54" t="s">
        <v>33</v>
      </c>
    </row>
    <row r="76" spans="1:7" customHeight="1" ht="60">
      <c r="A76" s="49" t="s">
        <v>34</v>
      </c>
      <c r="B76" s="50"/>
      <c r="C76" s="50"/>
      <c r="D76" s="1"/>
      <c r="E76" s="50"/>
      <c r="F76" s="33"/>
      <c r="G76" s="51"/>
    </row>
    <row r="77" spans="1:7" customHeight="1" ht="60">
      <c r="A77" s="49" t="s">
        <v>35</v>
      </c>
      <c r="B77" s="52"/>
      <c r="C77" s="52"/>
      <c r="D77" s="1"/>
      <c r="E77" s="52"/>
      <c r="F77" s="33"/>
      <c r="G77" s="53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7"/>
    <mergeCell ref="A8:G14"/>
    <mergeCell ref="F50:G50"/>
    <mergeCell ref="B75:C75"/>
    <mergeCell ref="F31:G31"/>
    <mergeCell ref="F48:G48"/>
    <mergeCell ref="A16:G16"/>
    <mergeCell ref="B18:C18"/>
    <mergeCell ref="B20:C20"/>
    <mergeCell ref="D27:G27"/>
  </mergeCells>
  <conditionalFormatting sqref="D49">
    <cfRule type="cellIs" dxfId="0" priority="1" operator="notBetween">
      <formula>$G$56</formula>
      <formula>$G$57</formula>
    </cfRule>
  </conditionalFormatting>
  <conditionalFormatting sqref="D50">
    <cfRule type="cellIs" dxfId="0" priority="2" operator="notBetween">
      <formula>$G$56</formula>
      <formula>$G$57</formula>
    </cfRule>
  </conditionalFormatting>
  <conditionalFormatting sqref="D51">
    <cfRule type="cellIs" dxfId="0" priority="3" operator="notBetween">
      <formula>$G$56</formula>
      <formula>$G$57</formula>
    </cfRule>
  </conditionalFormatting>
  <conditionalFormatting sqref="D52">
    <cfRule type="cellIs" dxfId="0" priority="4" operator="notBetween">
      <formula>$G$56</formula>
      <formula>$G$57</formula>
    </cfRule>
  </conditionalFormatting>
  <conditionalFormatting sqref="D53">
    <cfRule type="cellIs" dxfId="0" priority="5" operator="notBetween">
      <formula>$G$56</formula>
      <formula>$G$57</formula>
    </cfRule>
  </conditionalFormatting>
  <conditionalFormatting sqref="D54">
    <cfRule type="cellIs" dxfId="0" priority="6" operator="notBetween">
      <formula>$G$56</formula>
      <formula>$G$57</formula>
    </cfRule>
  </conditionalFormatting>
  <conditionalFormatting sqref="D55">
    <cfRule type="cellIs" dxfId="0" priority="7" operator="notBetween">
      <formula>$G$56</formula>
      <formula>$G$57</formula>
    </cfRule>
  </conditionalFormatting>
  <conditionalFormatting sqref="D56">
    <cfRule type="cellIs" dxfId="0" priority="8" operator="notBetween">
      <formula>$G$56</formula>
      <formula>$G$57</formula>
    </cfRule>
  </conditionalFormatting>
  <conditionalFormatting sqref="D57">
    <cfRule type="cellIs" dxfId="0" priority="9" operator="notBetween">
      <formula>$G$56</formula>
      <formula>$G$57</formula>
    </cfRule>
  </conditionalFormatting>
  <conditionalFormatting sqref="D58">
    <cfRule type="cellIs" dxfId="0" priority="10" operator="notBetween">
      <formula>$G$56</formula>
      <formula>$G$57</formula>
    </cfRule>
  </conditionalFormatting>
  <conditionalFormatting sqref="D59">
    <cfRule type="cellIs" dxfId="0" priority="11" operator="notBetween">
      <formula>$G$56</formula>
      <formula>$G$57</formula>
    </cfRule>
  </conditionalFormatting>
  <conditionalFormatting sqref="D60">
    <cfRule type="cellIs" dxfId="0" priority="12" operator="notBetween">
      <formula>$G$56</formula>
      <formula>$G$57</formula>
    </cfRule>
  </conditionalFormatting>
  <conditionalFormatting sqref="D61">
    <cfRule type="cellIs" dxfId="0" priority="13" operator="notBetween">
      <formula>$G$56</formula>
      <formula>$G$57</formula>
    </cfRule>
  </conditionalFormatting>
  <conditionalFormatting sqref="D62">
    <cfRule type="cellIs" dxfId="0" priority="14" operator="notBetween">
      <formula>$G$56</formula>
      <formula>$G$57</formula>
    </cfRule>
  </conditionalFormatting>
  <conditionalFormatting sqref="D63">
    <cfRule type="cellIs" dxfId="0" priority="15" operator="notBetween">
      <formula>$G$56</formula>
      <formula>$G$57</formula>
    </cfRule>
  </conditionalFormatting>
  <conditionalFormatting sqref="D64">
    <cfRule type="cellIs" dxfId="0" priority="16" operator="notBetween">
      <formula>$G$56</formula>
      <formula>$G$57</formula>
    </cfRule>
  </conditionalFormatting>
  <conditionalFormatting sqref="D65">
    <cfRule type="cellIs" dxfId="0" priority="17" operator="notBetween">
      <formula>$G$56</formula>
      <formula>$G$57</formula>
    </cfRule>
  </conditionalFormatting>
  <conditionalFormatting sqref="D66">
    <cfRule type="cellIs" dxfId="0" priority="18" operator="notBetween">
      <formula>$G$56</formula>
      <formula>$G$57</formula>
    </cfRule>
  </conditionalFormatting>
  <conditionalFormatting sqref="D67">
    <cfRule type="cellIs" dxfId="0" priority="19" operator="notBetween">
      <formula>$G$56</formula>
      <formula>$G$57</formula>
    </cfRule>
  </conditionalFormatting>
  <conditionalFormatting sqref="D68">
    <cfRule type="cellIs" dxfId="0" priority="20" operator="notBetween">
      <formula>$G$56</formula>
      <formula>$G$57</formula>
    </cfRule>
  </conditionalFormatting>
  <printOptions gridLines="false" gridLinesSet="true"/>
  <pageMargins left="0.7" right="0.7" top="0.75" bottom="0.75" header="0.3" footer="0.3"/>
  <pageSetup paperSize="1" orientation="portrait" scale="34" fitToHeight="1" fitToWidth="1"/>
  <headerFooter differentOddEven="false" differentFirst="false" scaleWithDoc="true" alignWithMargins="true">
    <oddHeader>&amp;LVer 1</oddHeader>
    <oddFooter>&amp;LNQCL/ADDO/014&amp;CPage &amp;P of &amp;N&amp;R&amp;D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Variation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2015-03-07T11:08:59+01:00</dcterms:created>
  <dcterms:modified xsi:type="dcterms:W3CDTF">2015-09-01T08:24:59+02:00</dcterms:modified>
  <dc:title/>
  <dc:description/>
  <dc:subject/>
  <cp:keywords/>
  <cp:category/>
</cp:coreProperties>
</file>