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emf" ContentType="application/octet-stream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NDQA201003139" sheetId="2" r:id="rId5"/>
  </sheets>
  <definedNames>
    <definedName name="_xlnm.Print_Area" localSheetId="1">'NDQA201003139'!$A$1:$G$148</definedName>
  </definedNames>
  <calcPr calcId="124519" calcMode="auto" fullCalcOnLoad="0"/>
</workbook>
</file>

<file path=xl/sharedStrings.xml><?xml version="1.0" encoding="utf-8"?>
<sst xmlns="http://schemas.openxmlformats.org/spreadsheetml/2006/main" uniqueCount="87">
  <si>
    <t>MICOBIOLOGY NO.</t>
  </si>
  <si>
    <t>NDQD201508075</t>
  </si>
  <si>
    <t>DATE RECEIVED</t>
  </si>
  <si>
    <t>2015-08-12 11:04:52</t>
  </si>
  <si>
    <t>Analysis Report</t>
  </si>
  <si>
    <t>Erythromycin Microbial Assay</t>
  </si>
  <si>
    <t>Sample Name:</t>
  </si>
  <si>
    <t>Etocin 500</t>
  </si>
  <si>
    <t>Lab Ref No:</t>
  </si>
  <si>
    <t>Active Ingredient:</t>
  </si>
  <si>
    <t>Erythromycin</t>
  </si>
  <si>
    <t>Label Claim:</t>
  </si>
  <si>
    <t>Each  ml contains mg of Each tablet contains: Erythromycin srearate equivant to Erythromycin 500</t>
  </si>
  <si>
    <t>Date Test Set:</t>
  </si>
  <si>
    <t>1/10/2015</t>
  </si>
  <si>
    <t>Date of Results:</t>
  </si>
  <si>
    <t>2/10/2015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</si>
  <si>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</si>
  <si>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</si>
  <si>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</si>
  <si>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</si>
  <si>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</si>
  <si>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</si>
  <si>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</si>
  <si>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</si>
  <si>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</si>
  <si>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</si>
  <si>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</si>
  <si>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</si>
  <si>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</si>
  <si>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</si>
  <si>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</si>
  <si>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</si>
  <si>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</si>
  <si>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</si>
  <si>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</si>
  <si>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</si>
  <si>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</si>
  <si>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</si>
  <si>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</si>
  <si>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</si>
  <si>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</si>
  <si>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t>Average</t>
  </si>
  <si>
    <r>
      <t xml:space="preserve">Sample A / Standard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</si>
  <si>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Final Concentration of Gentamicin in Standard:</t>
  </si>
  <si>
    <r>
      <t xml:space="preserve">Std A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A]</t>
    </r>
  </si>
  <si>
    <r>
      <t xml:space="preserve">Std B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B]</t>
    </r>
  </si>
  <si>
    <t>Expected Concentration of Gentamicin in Sample:</t>
  </si>
  <si>
    <r>
      <t xml:space="preserve">Smp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[Smp]</t>
    </r>
  </si>
  <si>
    <t>Formulae</t>
  </si>
  <si>
    <t>Sample A / Standard B</t>
  </si>
  <si>
    <r>
      <t xml:space="preserve">E = ¼[(S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</si>
  <si>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r>
      <t xml:space="preserve">F = </t>
    </r>
    <r>
      <rPr>
        <rFont val="Book Antiqua"/>
        <b val="false"/>
        <i val="false"/>
        <vertAlign val="super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/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[(T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</si>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</sst>
</file>

<file path=xl/styles.xml><?xml version="1.0" encoding="utf-8"?>
<styleSheet xmlns="http://schemas.openxmlformats.org/spreadsheetml/2006/main" xml:space="preserve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6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2" fillId="2" borderId="2" applyFont="1" applyNumberFormat="1" applyFill="0" applyBorder="1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3" numFmtId="2" fillId="2" borderId="7" applyFont="1" applyNumberFormat="1" applyFill="0" applyBorder="1" applyAlignment="1">
      <alignment horizontal="center" vertical="bottom" textRotation="0" wrapText="false" shrinkToFit="false"/>
    </xf>
    <xf xfId="0" fontId="2" numFmtId="2" fillId="2" borderId="7" applyFont="1" applyNumberFormat="1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2" numFmtId="2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5" applyFont="1" applyNumberFormat="0" applyFill="0" applyBorder="1" applyAlignment="1">
      <alignment horizontal="left" vertical="top" textRotation="0" wrapText="false" shrinkToFit="false"/>
    </xf>
    <xf xfId="0" fontId="3" numFmtId="0" fillId="2" borderId="8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left" vertical="top" textRotation="0" wrapText="false" shrinkToFit="false" indent="4"/>
    </xf>
    <xf xfId="0" fontId="3" numFmtId="0" fillId="2" borderId="7" applyFont="1" applyNumberFormat="0" applyFill="0" applyBorder="1" applyAlignment="1">
      <alignment horizontal="left" vertical="top" textRotation="0" wrapText="false" shrinkToFit="false" indent="4"/>
    </xf>
    <xf xfId="0" fontId="2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general" vertical="top" textRotation="0" wrapText="false" shrinkToFit="false"/>
    </xf>
    <xf xfId="0" fontId="3" numFmtId="0" fillId="2" borderId="7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2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7" applyFont="1" applyNumberFormat="0" applyFill="0" applyBorder="1" applyAlignment="1">
      <alignment horizontal="center" vertical="top" textRotation="0" wrapText="false" shrinkToFit="false"/>
    </xf>
    <xf xfId="0" fontId="3" numFmtId="2" fillId="2" borderId="7" applyFont="1" applyNumberFormat="1" applyFill="0" applyBorder="1" applyAlignment="1">
      <alignment horizontal="center" vertical="top" textRotation="0" wrapText="false" shrinkToFit="false"/>
    </xf>
    <xf xfId="0" fontId="3" numFmtId="2" fillId="2" borderId="10" applyFont="1" applyNumberFormat="1" applyFill="0" applyBorder="1" applyAlignment="1">
      <alignment horizontal="center" vertical="top" textRotation="0" wrapText="false" shrinkToFit="false"/>
    </xf>
    <xf xfId="0" fontId="2" numFmtId="2" fillId="2" borderId="0" applyFont="1" applyNumberFormat="1" applyFill="0" applyBorder="0" applyAlignment="1">
      <alignment horizontal="general" vertical="top" textRotation="0" wrapText="false" shrinkToFit="false"/>
    </xf>
    <xf xfId="0" fontId="2" numFmtId="166" fillId="2" borderId="0" applyFont="1" applyNumberFormat="1" applyFill="0" applyBorder="0" applyAlignment="1">
      <alignment horizontal="general" vertical="top" textRotation="0" wrapText="false" shrinkToFit="false"/>
    </xf>
    <xf xfId="0" fontId="2" numFmtId="0" fillId="2" borderId="10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164" fillId="2" borderId="4" applyFont="1" applyNumberFormat="1" applyFill="0" applyBorder="1" applyAlignment="1">
      <alignment horizontal="left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2" fillId="2" borderId="4" applyFont="1" applyNumberFormat="1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2" fillId="2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left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167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10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0" applyFont="1" applyNumberFormat="0" applyFill="0" applyBorder="1" applyAlignment="0">
      <alignment horizontal="general" vertical="bottom" textRotation="0" wrapText="false" shrinkToFit="false"/>
    </xf>
    <xf xfId="0" fontId="2" numFmtId="10" fillId="3" borderId="9" applyFont="1" applyNumberFormat="1" applyFill="1" applyBorder="1" applyAlignment="1">
      <alignment horizontal="center" vertical="bottom" textRotation="0" wrapText="false" shrinkToFit="false"/>
    </xf>
    <xf xfId="0" fontId="2" numFmtId="10" fillId="3" borderId="10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68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14" applyFont="1" applyNumberFormat="0" applyFill="0" applyBorder="1" applyAlignment="1">
      <alignment horizontal="center" vertical="top" textRotation="0" wrapText="false" shrinkToFit="false"/>
    </xf>
    <xf xfId="0" fontId="3" numFmtId="0" fillId="2" borderId="12" applyFont="1" applyNumberFormat="0" applyFill="0" applyBorder="1" applyAlignment="1">
      <alignment horizontal="center" vertical="top" textRotation="0" wrapText="false" shrinkToFit="false"/>
    </xf>
    <xf xfId="0" fontId="3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6" applyFont="1" applyNumberFormat="0" applyFill="0" applyBorder="1" applyAlignment="1">
      <alignment horizontal="center" vertical="top" textRotation="0" wrapText="false" shrinkToFit="false"/>
    </xf>
    <xf xfId="0" fontId="3" numFmtId="0" fillId="2" borderId="14" applyFont="1" applyNumberFormat="0" applyFill="0" applyBorder="1" applyAlignment="1">
      <alignment horizontal="center" vertical="bottom" textRotation="0" wrapText="false" shrinkToFit="false"/>
    </xf>
    <xf xfId="0" fontId="3" numFmtId="0" fillId="2" borderId="15" applyFont="1" applyNumberFormat="0" applyFill="0" applyBorder="1" applyAlignment="1">
      <alignment horizontal="center" vertical="bottom" textRotation="0" wrapText="false" shrinkToFit="false"/>
    </xf>
    <xf xfId="0" fontId="2" numFmtId="0" fillId="2" borderId="10" applyFont="1" applyNumberFormat="0" applyFill="0" applyBorder="1" applyAlignment="1">
      <alignment horizontal="center" vertical="center" textRotation="0" wrapText="false" shrinkToFit="false"/>
    </xf>
    <xf xfId="0" fontId="3" numFmtId="10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169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3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5"/>
  <sheetViews>
    <sheetView tabSelected="1" workbookViewId="0" showGridLines="true" showRowColHeaders="1">
      <selection activeCell="E19" sqref="E19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>
      <c r="A12" s="2" t="s">
        <v>0</v>
      </c>
      <c r="B12" s="2" t="s">
        <v>1</v>
      </c>
      <c r="C12" s="2" t="s">
        <v>2</v>
      </c>
      <c r="D12" s="2" t="s">
        <v>3</v>
      </c>
    </row>
    <row r="13" spans="1:10" customHeight="1" ht="15.95">
      <c r="A13" s="1" t="s">
        <v>4</v>
      </c>
      <c r="B13" s="1" t="s">
        <v>5</v>
      </c>
      <c r="G13" s="68"/>
    </row>
    <row r="14" spans="1:10" customHeight="1" ht="15.95">
      <c r="A14" s="3" t="s">
        <v>6</v>
      </c>
      <c r="B14" s="3" t="s">
        <v>7</v>
      </c>
      <c r="G14" s="58"/>
    </row>
    <row r="15" spans="1:10" customHeight="1" ht="15.95">
      <c r="A15" s="3" t="s">
        <v>8</v>
      </c>
      <c r="B15" s="4" t="s">
        <v>1</v>
      </c>
    </row>
    <row r="16" spans="1:10" customHeight="1" ht="15.95">
      <c r="A16" s="3" t="s">
        <v>9</v>
      </c>
      <c r="B16" s="5" t="s">
        <v>10</v>
      </c>
    </row>
    <row r="17" spans="1:10" customHeight="1" ht="15.95">
      <c r="A17" s="3" t="s">
        <v>11</v>
      </c>
      <c r="B17" s="2" t="s">
        <v>12</v>
      </c>
    </row>
    <row r="18" spans="1:10" customHeight="1" ht="15.95">
      <c r="A18" s="3" t="s">
        <v>13</v>
      </c>
      <c r="B18" s="6" t="s">
        <v>14</v>
      </c>
    </row>
    <row r="19" spans="1:10" customHeight="1" ht="15.95">
      <c r="A19" s="3" t="s">
        <v>15</v>
      </c>
      <c r="B19" s="6" t="s">
        <v>16</v>
      </c>
    </row>
    <row r="20" spans="1:10" customHeight="1" ht="15.95">
      <c r="A20" s="3"/>
      <c r="B20" s="6"/>
    </row>
    <row r="21" spans="1:10" customHeight="1" ht="15.95">
      <c r="A21" s="3" t="s">
        <v>17</v>
      </c>
      <c r="B21" s="70"/>
    </row>
    <row r="22" spans="1:10" customHeight="1" ht="15.95">
      <c r="A22" s="3" t="s">
        <v>18</v>
      </c>
      <c r="B22" s="70"/>
    </row>
    <row r="23" spans="1:10" customHeight="1" ht="15.95">
      <c r="A23" s="3" t="s">
        <v>19</v>
      </c>
      <c r="C23" s="71" t="str">
        <f>B22/B21</f>
        <v>0</v>
      </c>
      <c r="D23" s="3" t="s">
        <v>20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21</v>
      </c>
    </row>
    <row r="26" spans="1:10" customHeight="1" ht="15.95">
      <c r="A26" s="83" t="s">
        <v>22</v>
      </c>
      <c r="B26" s="84"/>
      <c r="C26" s="83" t="s">
        <v>23</v>
      </c>
      <c r="D26" s="84"/>
      <c r="E26" s="19" t="s">
        <v>24</v>
      </c>
    </row>
    <row r="27" spans="1:10" customHeight="1" ht="15.95">
      <c r="A27" s="12" t="s">
        <v>25</v>
      </c>
      <c r="B27" s="13"/>
      <c r="C27" s="17" t="s">
        <v>26</v>
      </c>
      <c r="D27" s="48"/>
      <c r="E27" s="48" t="str">
        <f>D27*$C$23</f>
        <v>0</v>
      </c>
      <c r="F27" s="22"/>
      <c r="G27" s="22"/>
      <c r="H27" s="22"/>
    </row>
    <row r="28" spans="1:10" customHeight="1" ht="15.95">
      <c r="A28" s="7" t="s">
        <v>27</v>
      </c>
      <c r="B28" s="8" t="s">
        <v>28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29</v>
      </c>
      <c r="B29" s="10"/>
      <c r="C29" s="51" t="s">
        <v>30</v>
      </c>
      <c r="D29" s="48"/>
      <c r="E29" s="48" t="str">
        <f>D29*$C$23</f>
        <v>0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31</v>
      </c>
      <c r="B32" s="24"/>
      <c r="C32" s="23"/>
    </row>
    <row r="33" spans="1:10" customHeight="1" ht="15.95" s="22" customFormat="1">
      <c r="A33" s="15" t="s">
        <v>32</v>
      </c>
      <c r="B33" s="23"/>
      <c r="C33" s="24"/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33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34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35</v>
      </c>
      <c r="B37" s="39" t="s">
        <v>36</v>
      </c>
      <c r="C37" s="39" t="s">
        <v>37</v>
      </c>
      <c r="D37" s="39" t="s">
        <v>38</v>
      </c>
      <c r="E37" s="39" t="s">
        <v>39</v>
      </c>
      <c r="F37" s="39" t="s">
        <v>40</v>
      </c>
      <c r="G37" s="39" t="s">
        <v>41</v>
      </c>
      <c r="H37" s="22"/>
      <c r="I37" s="22"/>
      <c r="J37" s="22"/>
    </row>
    <row r="38" spans="1:10" customHeight="1" ht="15.95">
      <c r="A38" s="30">
        <v>1</v>
      </c>
      <c r="B38" s="21"/>
      <c r="C38" s="21"/>
      <c r="D38" s="21"/>
      <c r="E38" s="21"/>
      <c r="F38" s="21"/>
      <c r="G38" s="21"/>
      <c r="H38" s="22"/>
      <c r="I38" s="22"/>
      <c r="J38" s="22"/>
    </row>
    <row r="39" spans="1:10" customHeight="1" ht="15.95">
      <c r="A39" s="30">
        <v>2</v>
      </c>
      <c r="B39" s="21"/>
      <c r="C39" s="21"/>
      <c r="D39" s="21"/>
      <c r="E39" s="21"/>
      <c r="F39" s="21"/>
      <c r="G39" s="21"/>
      <c r="H39" s="22"/>
      <c r="I39" s="22"/>
      <c r="J39" s="22"/>
    </row>
    <row r="40" spans="1:10" customHeight="1" ht="15.95">
      <c r="A40" s="30">
        <v>3</v>
      </c>
      <c r="B40" s="21"/>
      <c r="C40" s="21"/>
      <c r="D40" s="21"/>
      <c r="E40" s="21"/>
      <c r="F40" s="21"/>
      <c r="G40" s="21"/>
      <c r="H40" s="22"/>
      <c r="I40" s="22"/>
      <c r="J40" s="22"/>
    </row>
    <row r="41" spans="1:10" customHeight="1" ht="15.95">
      <c r="A41" s="37" t="s">
        <v>42</v>
      </c>
      <c r="B41" s="41" t="str">
        <f>AVERAGE(B38:B40)</f>
        <v>0</v>
      </c>
      <c r="C41" s="41" t="str">
        <f>AVERAGE(C38:C40)</f>
        <v>0</v>
      </c>
      <c r="D41" s="41" t="str">
        <f>AVERAGE(D38:D40)</f>
        <v>0</v>
      </c>
      <c r="E41" s="41" t="str">
        <f>AVERAGE(E38:E40)</f>
        <v>0</v>
      </c>
      <c r="F41" s="41" t="str">
        <f>AVERAGE(F38:F40)</f>
        <v>0</v>
      </c>
      <c r="G41" s="41" t="str">
        <f>AVERAGE(G38:G40)</f>
        <v>0</v>
      </c>
      <c r="H41" s="22"/>
      <c r="I41" s="22"/>
      <c r="J41" s="22"/>
    </row>
    <row r="42" spans="1:10" customHeight="1" ht="24.95">
      <c r="A42" s="53" t="s">
        <v>43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35</v>
      </c>
      <c r="B43" s="39" t="s">
        <v>36</v>
      </c>
      <c r="C43" s="39" t="s">
        <v>37</v>
      </c>
      <c r="D43" s="39" t="s">
        <v>38</v>
      </c>
      <c r="E43" s="39" t="s">
        <v>39</v>
      </c>
      <c r="F43" s="39" t="s">
        <v>40</v>
      </c>
      <c r="G43" s="39" t="s">
        <v>41</v>
      </c>
      <c r="H43" s="22"/>
      <c r="I43" s="22"/>
      <c r="J43" s="22"/>
    </row>
    <row r="44" spans="1:10" customHeight="1" ht="15.95">
      <c r="A44" s="30">
        <v>1</v>
      </c>
      <c r="B44" s="21"/>
      <c r="C44" s="21"/>
      <c r="D44" s="21"/>
      <c r="E44" s="21"/>
      <c r="F44" s="21"/>
      <c r="G44" s="21"/>
      <c r="H44" s="22"/>
      <c r="I44" s="22"/>
      <c r="J44" s="22"/>
    </row>
    <row r="45" spans="1:10" customHeight="1" ht="15.95">
      <c r="A45" s="30">
        <v>2</v>
      </c>
      <c r="B45" s="21"/>
      <c r="C45" s="21"/>
      <c r="D45" s="21"/>
      <c r="E45" s="21"/>
      <c r="F45" s="21"/>
      <c r="G45" s="21"/>
      <c r="H45" s="22"/>
      <c r="I45" s="22"/>
      <c r="J45" s="22"/>
    </row>
    <row r="46" spans="1:10" customHeight="1" ht="15.95">
      <c r="A46" s="30">
        <v>3</v>
      </c>
      <c r="B46" s="21"/>
      <c r="C46" s="21"/>
      <c r="D46" s="21"/>
      <c r="E46" s="21"/>
      <c r="F46" s="21"/>
      <c r="G46" s="21"/>
      <c r="H46" s="22"/>
      <c r="I46" s="22"/>
      <c r="J46" s="22"/>
    </row>
    <row r="47" spans="1:10" customHeight="1" ht="15.95">
      <c r="A47" s="36" t="s">
        <v>42</v>
      </c>
      <c r="B47" s="40" t="str">
        <f>AVERAGE(B44:B46)</f>
        <v>0</v>
      </c>
      <c r="C47" s="40" t="str">
        <f>AVERAGE(C44:C46)</f>
        <v>0</v>
      </c>
      <c r="D47" s="40" t="str">
        <f>AVERAGE(D44:D46)</f>
        <v>0</v>
      </c>
      <c r="E47" s="40" t="str">
        <f>AVERAGE(E44:E46)</f>
        <v>0</v>
      </c>
      <c r="F47" s="40" t="str">
        <f>AVERAGE(F44:F46)</f>
        <v>0</v>
      </c>
      <c r="G47" s="41" t="str">
        <f>AVERAGE(G44:G46)</f>
        <v>0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44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45</v>
      </c>
      <c r="B50" s="52" t="str">
        <f>$E$27/25*15/25</f>
        <v>0</v>
      </c>
      <c r="C50" s="23" t="s">
        <v>46</v>
      </c>
      <c r="D50" s="52" t="str">
        <f>$E$29/25*15/25</f>
        <v>0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47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48</v>
      </c>
      <c r="B53" s="52" t="str">
        <f>$C$33/50*10/50*15/25</f>
        <v>0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49</v>
      </c>
      <c r="B55" s="82"/>
      <c r="C55" s="82" t="s">
        <v>34</v>
      </c>
      <c r="D55" s="82"/>
      <c r="E55" s="82" t="s">
        <v>50</v>
      </c>
      <c r="F55" s="82"/>
      <c r="G55" s="33"/>
      <c r="H55" s="22"/>
      <c r="I55" s="22"/>
      <c r="J55" s="22"/>
    </row>
    <row r="56" spans="1:10" customHeight="1" ht="24.95">
      <c r="A56" s="78" t="s">
        <v>51</v>
      </c>
      <c r="B56" s="78"/>
      <c r="C56" s="81" t="str">
        <f>1/4*((D41+G41)-(B41+E41))</f>
        <v>0</v>
      </c>
      <c r="D56" s="81"/>
      <c r="E56" s="81" t="str">
        <f>1/4*((D47+G47)-(E47+B47))</f>
        <v>0</v>
      </c>
      <c r="F56" s="81"/>
      <c r="G56" s="33"/>
      <c r="H56" s="22"/>
      <c r="I56" s="22"/>
      <c r="J56" s="22"/>
    </row>
    <row r="57" spans="1:10" customHeight="1" ht="24.95">
      <c r="A57" s="78" t="s">
        <v>52</v>
      </c>
      <c r="B57" s="78"/>
      <c r="C57" s="81" t="str">
        <f>1/3*((E41+F41+G41)-(B41+C41+D41))</f>
        <v>0</v>
      </c>
      <c r="D57" s="81"/>
      <c r="E57" s="81" t="str">
        <f>1/3*((E47+F47+G47)-(B47+C47+D47))</f>
        <v>0</v>
      </c>
      <c r="F57" s="81"/>
      <c r="G57" s="33"/>
      <c r="H57" s="22"/>
      <c r="I57" s="22"/>
      <c r="J57" s="22"/>
    </row>
    <row r="58" spans="1:10" customHeight="1" ht="24.95">
      <c r="A58" s="78" t="s">
        <v>53</v>
      </c>
      <c r="B58" s="78"/>
      <c r="C58" s="81" t="str">
        <f>C56/LOG10(2)</f>
        <v>0</v>
      </c>
      <c r="D58" s="81"/>
      <c r="E58" s="81" t="str">
        <f>E56/LOG10(2)</f>
        <v>0</v>
      </c>
      <c r="F58" s="81"/>
      <c r="G58" s="33"/>
      <c r="H58" s="22"/>
      <c r="I58" s="22"/>
      <c r="J58" s="22"/>
    </row>
    <row r="59" spans="1:10" customHeight="1" ht="24.95">
      <c r="A59" s="78" t="s">
        <v>54</v>
      </c>
      <c r="B59" s="78"/>
      <c r="C59" s="81" t="str">
        <f>C57/C58</f>
        <v>0</v>
      </c>
      <c r="D59" s="81"/>
      <c r="E59" s="81" t="str">
        <f>E57/E58</f>
        <v>0</v>
      </c>
      <c r="F59" s="81"/>
      <c r="G59" s="33"/>
      <c r="H59" s="22"/>
      <c r="I59" s="22"/>
      <c r="J59" s="22"/>
    </row>
    <row r="60" spans="1:10" customHeight="1" ht="24.95">
      <c r="A60" s="78" t="s">
        <v>55</v>
      </c>
      <c r="B60" s="78"/>
      <c r="C60" s="78">
        <f>POWER(10,C59)</f>
        <v>1</v>
      </c>
      <c r="D60" s="78"/>
      <c r="E60" s="78">
        <f>POWER(10,E59)</f>
        <v>1</v>
      </c>
      <c r="F60" s="78"/>
      <c r="G60" s="33"/>
      <c r="H60" s="22"/>
      <c r="I60" s="22"/>
      <c r="J60" s="22"/>
    </row>
    <row r="61" spans="1:10" customHeight="1" ht="24.95">
      <c r="A61" s="44" t="s">
        <v>56</v>
      </c>
      <c r="B61" s="44"/>
      <c r="C61" s="79" t="str">
        <f>C60*B50/B53</f>
        <v>0</v>
      </c>
      <c r="D61" s="79"/>
      <c r="E61" s="79" t="str">
        <f>E60*D50/B53</f>
        <v>0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57</v>
      </c>
      <c r="B63" s="24"/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32</v>
      </c>
      <c r="B64" s="23"/>
      <c r="C64" s="24"/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33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58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35</v>
      </c>
      <c r="B68" s="39" t="s">
        <v>36</v>
      </c>
      <c r="C68" s="39" t="s">
        <v>37</v>
      </c>
      <c r="D68" s="39" t="s">
        <v>38</v>
      </c>
      <c r="E68" s="39" t="s">
        <v>39</v>
      </c>
      <c r="F68" s="39" t="s">
        <v>40</v>
      </c>
      <c r="G68" s="39" t="s">
        <v>41</v>
      </c>
      <c r="H68" s="22"/>
      <c r="I68" s="22"/>
      <c r="J68" s="22"/>
    </row>
    <row r="69" spans="1:10" customHeight="1" ht="15.95">
      <c r="A69" s="30">
        <v>1</v>
      </c>
      <c r="B69" s="21"/>
      <c r="C69" s="21"/>
      <c r="D69" s="21"/>
      <c r="E69" s="21"/>
      <c r="F69" s="21"/>
      <c r="G69" s="21"/>
      <c r="H69" s="22"/>
      <c r="I69" s="22"/>
      <c r="J69" s="22"/>
    </row>
    <row r="70" spans="1:10" customHeight="1" ht="15.95">
      <c r="A70" s="30">
        <v>2</v>
      </c>
      <c r="B70" s="21"/>
      <c r="C70" s="21"/>
      <c r="D70" s="21"/>
      <c r="E70" s="21"/>
      <c r="F70" s="21"/>
      <c r="G70" s="21"/>
      <c r="H70" s="22"/>
      <c r="I70" s="22"/>
      <c r="J70" s="22"/>
    </row>
    <row r="71" spans="1:10" customHeight="1" ht="15.95">
      <c r="A71" s="30">
        <v>3</v>
      </c>
      <c r="B71" s="21"/>
      <c r="C71" s="21"/>
      <c r="D71" s="21"/>
      <c r="E71" s="21"/>
      <c r="F71" s="21"/>
      <c r="G71" s="21"/>
      <c r="H71" s="22"/>
      <c r="I71" s="22"/>
      <c r="J71" s="22"/>
    </row>
    <row r="72" spans="1:10" customHeight="1" ht="15.95">
      <c r="A72" s="37" t="s">
        <v>42</v>
      </c>
      <c r="B72" s="41" t="str">
        <f>AVERAGE(B69:B71)</f>
        <v>0</v>
      </c>
      <c r="C72" s="41" t="str">
        <f>AVERAGE(C69:C71)</f>
        <v>0</v>
      </c>
      <c r="D72" s="41" t="str">
        <f>AVERAGE(D69:D71)</f>
        <v>0</v>
      </c>
      <c r="E72" s="41" t="str">
        <f>AVERAGE(E69:E71)</f>
        <v>0</v>
      </c>
      <c r="F72" s="41" t="str">
        <f>AVERAGE(F69:F71)</f>
        <v>0</v>
      </c>
      <c r="G72" s="41" t="str">
        <f>AVERAGE(G69:G71)</f>
        <v>0</v>
      </c>
      <c r="H72" s="22"/>
      <c r="I72" s="22"/>
      <c r="J72" s="22"/>
    </row>
    <row r="73" spans="1:10" customHeight="1" ht="15.95">
      <c r="A73" s="53" t="s">
        <v>59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35</v>
      </c>
      <c r="B74" s="39" t="s">
        <v>36</v>
      </c>
      <c r="C74" s="39" t="s">
        <v>37</v>
      </c>
      <c r="D74" s="39" t="s">
        <v>38</v>
      </c>
      <c r="E74" s="39" t="s">
        <v>39</v>
      </c>
      <c r="F74" s="39" t="s">
        <v>40</v>
      </c>
      <c r="G74" s="39" t="s">
        <v>41</v>
      </c>
      <c r="H74" s="22"/>
      <c r="I74" s="22"/>
      <c r="J74" s="22"/>
    </row>
    <row r="75" spans="1:10" customHeight="1" ht="15.95">
      <c r="A75" s="30">
        <v>1</v>
      </c>
      <c r="B75" s="21"/>
      <c r="C75" s="21"/>
      <c r="D75" s="21"/>
      <c r="E75" s="21"/>
      <c r="F75" s="21"/>
      <c r="G75" s="21"/>
      <c r="H75" s="22"/>
      <c r="I75" s="22"/>
      <c r="J75" s="22"/>
    </row>
    <row r="76" spans="1:10" customHeight="1" ht="15.95">
      <c r="A76" s="30">
        <v>2</v>
      </c>
      <c r="B76" s="21"/>
      <c r="C76" s="21"/>
      <c r="D76" s="21"/>
      <c r="E76" s="21"/>
      <c r="F76" s="21"/>
      <c r="G76" s="21"/>
      <c r="H76" s="22"/>
      <c r="I76" s="22"/>
      <c r="J76" s="22"/>
    </row>
    <row r="77" spans="1:10" customHeight="1" ht="15.95">
      <c r="A77" s="30">
        <v>3</v>
      </c>
      <c r="B77" s="21"/>
      <c r="C77" s="21"/>
      <c r="D77" s="21"/>
      <c r="E77" s="21"/>
      <c r="F77" s="21"/>
      <c r="G77" s="21"/>
      <c r="H77" s="22"/>
      <c r="I77" s="22"/>
      <c r="J77" s="22"/>
    </row>
    <row r="78" spans="1:10" customHeight="1" ht="16.5">
      <c r="A78" s="36" t="s">
        <v>42</v>
      </c>
      <c r="B78" s="40" t="str">
        <f>AVERAGE(B75:B77)</f>
        <v>0</v>
      </c>
      <c r="C78" s="40" t="str">
        <f>AVERAGE(C75:C77)</f>
        <v>0</v>
      </c>
      <c r="D78" s="40" t="str">
        <f>AVERAGE(D75:D77)</f>
        <v>0</v>
      </c>
      <c r="E78" s="40" t="str">
        <f>AVERAGE(E75:E77)</f>
        <v>0</v>
      </c>
      <c r="F78" s="40" t="str">
        <f>AVERAGE(F75:F77)</f>
        <v>0</v>
      </c>
      <c r="G78" s="40" t="str">
        <f>AVERAGE(G75:G77)</f>
        <v>0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>
      <c r="A82" s="23" t="s">
        <v>44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customHeight="1" ht="16.5">
      <c r="A83" s="23" t="s">
        <v>45</v>
      </c>
      <c r="B83" s="52" t="str">
        <f>$E$27/25*15/25</f>
        <v>0</v>
      </c>
      <c r="C83" s="23" t="s">
        <v>46</v>
      </c>
      <c r="D83" s="52" t="str">
        <f>$E$29/25*15/25</f>
        <v>0</v>
      </c>
      <c r="E83" s="23"/>
      <c r="F83" s="23"/>
      <c r="G83" s="33"/>
      <c r="H83" s="22"/>
      <c r="I83" s="22"/>
      <c r="J83" s="22"/>
    </row>
    <row r="84" spans="1:10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>
      <c r="A85" s="23" t="s">
        <v>47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customHeight="1" ht="16.5">
      <c r="A86" s="23" t="s">
        <v>48</v>
      </c>
      <c r="B86" s="52" t="str">
        <f>$C$33/50*10/50*15/25</f>
        <v>0</v>
      </c>
      <c r="C86" s="23"/>
      <c r="D86" s="42"/>
      <c r="E86" s="43"/>
      <c r="F86" s="23"/>
      <c r="G86" s="33"/>
      <c r="H86" s="22"/>
      <c r="I86" s="22"/>
      <c r="J86" s="22"/>
    </row>
    <row r="87" spans="1:10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customHeight="1" ht="16.5">
      <c r="A88" s="82" t="s">
        <v>49</v>
      </c>
      <c r="B88" s="82"/>
      <c r="C88" s="82" t="s">
        <v>58</v>
      </c>
      <c r="D88" s="82"/>
      <c r="E88" s="82" t="s">
        <v>59</v>
      </c>
      <c r="F88" s="82"/>
      <c r="G88" s="33"/>
      <c r="H88" s="34"/>
      <c r="I88" s="22"/>
      <c r="J88" s="22"/>
    </row>
    <row r="89" spans="1:10" customHeight="1" ht="18.75">
      <c r="A89" s="78" t="s">
        <v>51</v>
      </c>
      <c r="B89" s="78"/>
      <c r="C89" s="81" t="str">
        <f>1/4*((D72+G72)-(B72+E72))</f>
        <v>0</v>
      </c>
      <c r="D89" s="81"/>
      <c r="E89" s="81" t="str">
        <f>1/4*((D78+G78)-(E78+B78))</f>
        <v>0</v>
      </c>
      <c r="F89" s="81"/>
      <c r="G89" s="33"/>
      <c r="H89" s="34"/>
      <c r="I89" s="22"/>
      <c r="J89" s="22"/>
    </row>
    <row r="90" spans="1:10" customHeight="1" ht="18.75">
      <c r="A90" s="78" t="s">
        <v>52</v>
      </c>
      <c r="B90" s="78"/>
      <c r="C90" s="81" t="str">
        <f>1/3*((E72+F72+G72)-(B72+C72+D72))</f>
        <v>0</v>
      </c>
      <c r="D90" s="81"/>
      <c r="E90" s="81" t="str">
        <f>1/3*((E78+F78+G78)-(B78+C78+D78))</f>
        <v>0</v>
      </c>
      <c r="F90" s="81"/>
      <c r="G90" s="33"/>
      <c r="H90" s="34"/>
      <c r="I90" s="22"/>
      <c r="J90" s="22"/>
    </row>
    <row r="91" spans="1:10">
      <c r="A91" s="78" t="s">
        <v>53</v>
      </c>
      <c r="B91" s="78"/>
      <c r="C91" s="81" t="str">
        <f>C89/LOG10(2)</f>
        <v>0</v>
      </c>
      <c r="D91" s="81"/>
      <c r="E91" s="81" t="str">
        <f>E89/LOG10(2)</f>
        <v>0</v>
      </c>
      <c r="F91" s="81"/>
      <c r="G91" s="33"/>
      <c r="H91" s="22"/>
      <c r="I91" s="22"/>
      <c r="J91" s="22"/>
    </row>
    <row r="92" spans="1:10">
      <c r="A92" s="78" t="s">
        <v>54</v>
      </c>
      <c r="B92" s="78"/>
      <c r="C92" s="81" t="str">
        <f>C90/C91</f>
        <v>0</v>
      </c>
      <c r="D92" s="81"/>
      <c r="E92" s="81" t="str">
        <f>E90/E91</f>
        <v>0</v>
      </c>
      <c r="F92" s="81"/>
      <c r="G92" s="33"/>
      <c r="H92" s="22"/>
      <c r="I92" s="22"/>
      <c r="J92" s="22"/>
    </row>
    <row r="93" spans="1:10">
      <c r="A93" s="78" t="s">
        <v>55</v>
      </c>
      <c r="B93" s="78"/>
      <c r="C93" s="78">
        <f>POWER(10,C92)</f>
        <v>1</v>
      </c>
      <c r="D93" s="78"/>
      <c r="E93" s="78">
        <f>POWER(10,E92)</f>
        <v>1</v>
      </c>
      <c r="F93" s="78"/>
      <c r="G93" s="33"/>
      <c r="H93" s="22"/>
      <c r="I93" s="22"/>
      <c r="J93" s="22"/>
    </row>
    <row r="94" spans="1:10" customHeight="1" ht="16.5">
      <c r="A94" s="44" t="s">
        <v>56</v>
      </c>
      <c r="B94" s="44"/>
      <c r="C94" s="79" t="str">
        <f>C93*B83/B86</f>
        <v>0</v>
      </c>
      <c r="D94" s="79"/>
      <c r="E94" s="79" t="str">
        <f>E93*D83/B86</f>
        <v>0</v>
      </c>
      <c r="F94" s="79"/>
      <c r="G94" s="33"/>
      <c r="H94" s="22"/>
      <c r="I94" s="22"/>
      <c r="J94" s="22"/>
    </row>
    <row r="95" spans="1:10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customHeight="1" ht="16.5">
      <c r="A96" s="25" t="s">
        <v>60</v>
      </c>
      <c r="B96" s="24"/>
      <c r="C96" s="23"/>
      <c r="D96" s="22"/>
      <c r="E96" s="22"/>
      <c r="F96" s="22"/>
      <c r="G96" s="22"/>
      <c r="H96" s="22"/>
      <c r="I96" s="22"/>
      <c r="J96" s="22"/>
    </row>
    <row r="97" spans="1:10" customHeight="1" ht="16.5">
      <c r="A97" s="15" t="s">
        <v>32</v>
      </c>
      <c r="B97" s="23"/>
      <c r="C97" s="24" t="str">
        <f>B96*40</f>
        <v>0</v>
      </c>
      <c r="D97" s="22"/>
      <c r="E97" s="22"/>
      <c r="F97" s="22"/>
      <c r="G97" s="22"/>
    </row>
    <row r="98" spans="1:10">
      <c r="A98" s="23"/>
      <c r="B98" s="23"/>
      <c r="C98" s="23"/>
      <c r="D98" s="22"/>
      <c r="E98" s="22"/>
      <c r="F98" s="22"/>
      <c r="G98" s="22"/>
    </row>
    <row r="99" spans="1:10" customHeight="1" ht="16.5">
      <c r="A99" s="26" t="s">
        <v>33</v>
      </c>
      <c r="B99" s="27"/>
      <c r="C99" s="27"/>
      <c r="D99" s="27"/>
      <c r="E99" s="27"/>
      <c r="F99" s="27"/>
      <c r="G99" s="27"/>
    </row>
    <row r="100" spans="1:10" customHeight="1" ht="16.5">
      <c r="A100" s="54" t="s">
        <v>61</v>
      </c>
      <c r="B100" s="28"/>
      <c r="C100" s="28"/>
      <c r="D100" s="28"/>
      <c r="E100" s="28"/>
      <c r="F100" s="28"/>
      <c r="G100" s="29"/>
    </row>
    <row r="101" spans="1:10" customHeight="1" ht="19.5">
      <c r="A101" s="30" t="s">
        <v>35</v>
      </c>
      <c r="B101" s="39" t="s">
        <v>36</v>
      </c>
      <c r="C101" s="39" t="s">
        <v>37</v>
      </c>
      <c r="D101" s="39" t="s">
        <v>38</v>
      </c>
      <c r="E101" s="39" t="s">
        <v>39</v>
      </c>
      <c r="F101" s="39" t="s">
        <v>40</v>
      </c>
      <c r="G101" s="39" t="s">
        <v>41</v>
      </c>
    </row>
    <row r="102" spans="1:10">
      <c r="A102" s="30">
        <v>1</v>
      </c>
      <c r="B102" s="21"/>
      <c r="C102" s="21"/>
      <c r="D102" s="21"/>
      <c r="E102" s="21"/>
      <c r="F102" s="21"/>
      <c r="G102" s="21"/>
    </row>
    <row r="103" spans="1:10">
      <c r="A103" s="30">
        <v>2</v>
      </c>
      <c r="B103" s="21"/>
      <c r="C103" s="21"/>
      <c r="D103" s="21"/>
      <c r="E103" s="21"/>
      <c r="F103" s="21"/>
      <c r="G103" s="21"/>
    </row>
    <row r="104" spans="1:10">
      <c r="A104" s="30">
        <v>3</v>
      </c>
      <c r="B104" s="21"/>
      <c r="C104" s="21"/>
      <c r="D104" s="21"/>
      <c r="E104" s="21"/>
      <c r="F104" s="21"/>
      <c r="G104" s="21"/>
    </row>
    <row r="105" spans="1:10" customHeight="1" ht="16.5">
      <c r="A105" s="37" t="s">
        <v>42</v>
      </c>
      <c r="B105" s="41" t="str">
        <f>AVERAGE(B102:B104)</f>
        <v>0</v>
      </c>
      <c r="C105" s="41" t="str">
        <f>AVERAGE(C102:C104)</f>
        <v>0</v>
      </c>
      <c r="D105" s="41" t="str">
        <f>AVERAGE(D102:D104)</f>
        <v>0</v>
      </c>
      <c r="E105" s="41" t="str">
        <f>AVERAGE(E102:E104)</f>
        <v>0</v>
      </c>
      <c r="F105" s="41" t="str">
        <f>AVERAGE(F102:F104)</f>
        <v>0</v>
      </c>
      <c r="G105" s="41" t="str">
        <f>AVERAGE(G102:G104)</f>
        <v>0</v>
      </c>
    </row>
    <row r="106" spans="1:10" customHeight="1" ht="16.5">
      <c r="A106" s="53" t="s">
        <v>62</v>
      </c>
      <c r="B106" s="31"/>
      <c r="C106" s="31"/>
      <c r="D106" s="31"/>
      <c r="E106" s="31"/>
      <c r="F106" s="31"/>
      <c r="G106" s="32"/>
    </row>
    <row r="107" spans="1:10" customHeight="1" ht="19.5">
      <c r="A107" s="30" t="s">
        <v>35</v>
      </c>
      <c r="B107" s="39" t="s">
        <v>36</v>
      </c>
      <c r="C107" s="39" t="s">
        <v>37</v>
      </c>
      <c r="D107" s="39" t="s">
        <v>38</v>
      </c>
      <c r="E107" s="39" t="s">
        <v>39</v>
      </c>
      <c r="F107" s="39" t="s">
        <v>40</v>
      </c>
      <c r="G107" s="39" t="s">
        <v>41</v>
      </c>
    </row>
    <row r="108" spans="1:10">
      <c r="A108" s="30">
        <v>1</v>
      </c>
      <c r="B108" s="21"/>
      <c r="C108" s="21"/>
      <c r="D108" s="21"/>
      <c r="E108" s="21"/>
      <c r="F108" s="21"/>
      <c r="G108" s="21"/>
    </row>
    <row r="109" spans="1:10" customHeight="1" ht="15.75">
      <c r="A109" s="30">
        <v>2</v>
      </c>
      <c r="B109" s="21"/>
      <c r="C109" s="21"/>
      <c r="D109" s="21"/>
      <c r="E109" s="21"/>
      <c r="F109" s="21"/>
      <c r="G109" s="21"/>
    </row>
    <row r="110" spans="1:10">
      <c r="A110" s="30">
        <v>3</v>
      </c>
      <c r="B110" s="21"/>
      <c r="C110" s="21"/>
      <c r="D110" s="21"/>
      <c r="E110" s="21"/>
      <c r="F110" s="21"/>
      <c r="G110" s="21"/>
    </row>
    <row r="111" spans="1:10" customHeight="1" ht="16.5">
      <c r="A111" s="36" t="s">
        <v>42</v>
      </c>
      <c r="B111" s="40" t="str">
        <f>AVERAGE(B108:B110)</f>
        <v>0</v>
      </c>
      <c r="C111" s="40" t="str">
        <f>AVERAGE(C108:C110)</f>
        <v>0</v>
      </c>
      <c r="D111" s="40" t="str">
        <f>AVERAGE(D108:D110)</f>
        <v>0</v>
      </c>
      <c r="E111" s="40" t="str">
        <f>AVERAGE(E108:E110)</f>
        <v>0</v>
      </c>
      <c r="F111" s="40" t="str">
        <f>AVERAGE(F108:F110)</f>
        <v>0</v>
      </c>
      <c r="G111" s="40" t="str">
        <f>AVERAGE(G108:G110)</f>
        <v>0</v>
      </c>
    </row>
    <row r="112" spans="1:10">
      <c r="A112" s="33"/>
      <c r="B112" s="33"/>
      <c r="C112" s="33"/>
      <c r="D112" s="33"/>
      <c r="E112" s="33"/>
      <c r="F112" s="33"/>
      <c r="G112" s="33"/>
    </row>
    <row r="113" spans="1:10">
      <c r="A113" s="23" t="s">
        <v>44</v>
      </c>
      <c r="B113" s="23"/>
      <c r="C113" s="23"/>
      <c r="D113" s="23"/>
      <c r="E113" s="23"/>
      <c r="F113" s="23"/>
      <c r="G113" s="33"/>
    </row>
    <row r="114" spans="1:10" customHeight="1" ht="16.5">
      <c r="A114" s="23" t="s">
        <v>45</v>
      </c>
      <c r="B114" s="52" t="str">
        <f>$E$27/25*15/25</f>
        <v>0</v>
      </c>
      <c r="C114" s="23" t="s">
        <v>46</v>
      </c>
      <c r="D114" s="52" t="str">
        <f>$E$29/25*15/25</f>
        <v>0</v>
      </c>
      <c r="E114" s="23"/>
      <c r="F114" s="23"/>
      <c r="G114" s="33"/>
    </row>
    <row r="115" spans="1:10">
      <c r="A115" s="23"/>
      <c r="B115" s="38"/>
      <c r="C115" s="23"/>
      <c r="D115" s="38"/>
      <c r="E115" s="23"/>
      <c r="F115" s="23"/>
      <c r="G115" s="33"/>
    </row>
    <row r="116" spans="1:10">
      <c r="A116" s="23" t="s">
        <v>47</v>
      </c>
      <c r="B116" s="23"/>
      <c r="C116" s="23"/>
      <c r="D116" s="42"/>
      <c r="E116" s="42"/>
      <c r="F116" s="55"/>
      <c r="G116" s="33"/>
    </row>
    <row r="117" spans="1:10" customHeight="1" ht="16.5">
      <c r="A117" s="23" t="s">
        <v>48</v>
      </c>
      <c r="B117" s="52" t="str">
        <f>$C$33/50*10/50*15/25</f>
        <v>0</v>
      </c>
      <c r="C117" s="23"/>
      <c r="D117" s="42"/>
      <c r="E117" s="43"/>
      <c r="F117" s="42"/>
      <c r="G117" s="33"/>
    </row>
    <row r="118" spans="1:10">
      <c r="A118" s="23"/>
      <c r="B118" s="38"/>
      <c r="C118" s="23"/>
      <c r="D118" s="23"/>
      <c r="E118" s="23"/>
      <c r="F118" s="23"/>
      <c r="G118" s="33"/>
    </row>
    <row r="119" spans="1:10" customHeight="1" ht="16.5">
      <c r="A119" s="82" t="s">
        <v>49</v>
      </c>
      <c r="B119" s="82"/>
      <c r="C119" s="82" t="s">
        <v>63</v>
      </c>
      <c r="D119" s="82"/>
      <c r="E119" s="82" t="s">
        <v>62</v>
      </c>
      <c r="F119" s="82"/>
      <c r="G119" s="33"/>
    </row>
    <row r="120" spans="1:10" customHeight="1" ht="18.75">
      <c r="A120" s="78" t="s">
        <v>51</v>
      </c>
      <c r="B120" s="78"/>
      <c r="C120" s="81" t="str">
        <f>1/4*((D105+G105)-(B105+E105))</f>
        <v>0</v>
      </c>
      <c r="D120" s="81"/>
      <c r="E120" s="81" t="str">
        <f>1/4*((D111+G111)-(E111+B111))</f>
        <v>0</v>
      </c>
      <c r="F120" s="81"/>
      <c r="G120" s="33"/>
    </row>
    <row r="121" spans="1:10" customHeight="1" ht="18.75">
      <c r="A121" s="78" t="s">
        <v>52</v>
      </c>
      <c r="B121" s="78"/>
      <c r="C121" s="81" t="str">
        <f>1/3*((E105+F105+G105)-(B105+C105+D105))</f>
        <v>0</v>
      </c>
      <c r="D121" s="81"/>
      <c r="E121" s="81" t="str">
        <f>1/3*((E111+F111+G111)-(B111+C111+D111))</f>
        <v>0</v>
      </c>
      <c r="F121" s="81"/>
      <c r="G121" s="33"/>
    </row>
    <row r="122" spans="1:10">
      <c r="A122" s="78" t="s">
        <v>53</v>
      </c>
      <c r="B122" s="78"/>
      <c r="C122" s="81" t="str">
        <f>C120/LOG10(2)</f>
        <v>0</v>
      </c>
      <c r="D122" s="81"/>
      <c r="E122" s="81" t="str">
        <f>E120/LOG10(2)</f>
        <v>0</v>
      </c>
      <c r="F122" s="81"/>
      <c r="G122" s="33"/>
    </row>
    <row r="123" spans="1:10">
      <c r="A123" s="78" t="s">
        <v>54</v>
      </c>
      <c r="B123" s="78"/>
      <c r="C123" s="81" t="str">
        <f>C121/C122</f>
        <v>0</v>
      </c>
      <c r="D123" s="81"/>
      <c r="E123" s="81" t="str">
        <f>E121/E122</f>
        <v>0</v>
      </c>
      <c r="F123" s="81"/>
      <c r="G123" s="33"/>
    </row>
    <row r="124" spans="1:10">
      <c r="A124" s="78" t="s">
        <v>55</v>
      </c>
      <c r="B124" s="78"/>
      <c r="C124" s="78">
        <f>POWER(10,C123)</f>
        <v>1</v>
      </c>
      <c r="D124" s="78"/>
      <c r="E124" s="78">
        <f>POWER(10,E123)</f>
        <v>1</v>
      </c>
      <c r="F124" s="78"/>
      <c r="G124" s="33"/>
    </row>
    <row r="125" spans="1:10" customHeight="1" ht="16.5">
      <c r="A125" s="44" t="s">
        <v>56</v>
      </c>
      <c r="B125" s="44"/>
      <c r="C125" s="79" t="str">
        <f>C124*B114/B117</f>
        <v>0</v>
      </c>
      <c r="D125" s="79"/>
      <c r="E125" s="79" t="str">
        <f>E124*D114/B117</f>
        <v>0</v>
      </c>
      <c r="F125" s="79"/>
      <c r="G125" s="33"/>
    </row>
    <row r="126" spans="1:10">
      <c r="A126" s="56"/>
      <c r="B126" s="56"/>
      <c r="C126" s="56"/>
      <c r="D126" s="56"/>
      <c r="E126" s="56"/>
      <c r="F126" s="56"/>
      <c r="G126" s="56"/>
    </row>
    <row r="127" spans="1:10">
      <c r="A127" s="56"/>
      <c r="B127" s="56"/>
      <c r="C127" s="56"/>
      <c r="D127" s="56"/>
      <c r="E127" s="56"/>
      <c r="F127" s="56"/>
      <c r="G127" s="56"/>
    </row>
    <row r="128" spans="1:10">
      <c r="G128" s="56"/>
    </row>
    <row r="129" spans="1:10">
      <c r="G129" s="56"/>
    </row>
    <row r="130" spans="1:10" customHeight="1" ht="16.5">
      <c r="A130" s="80" t="s">
        <v>64</v>
      </c>
      <c r="B130" s="80"/>
      <c r="C130" s="80"/>
      <c r="G130" s="56"/>
    </row>
    <row r="131" spans="1:10" customHeight="1" ht="16.5">
      <c r="A131" s="76"/>
      <c r="B131" s="77"/>
      <c r="C131" s="59" t="s">
        <v>65</v>
      </c>
      <c r="G131" s="56"/>
    </row>
    <row r="132" spans="1:10" customHeight="1" ht="16.5">
      <c r="A132" s="72" t="s">
        <v>34</v>
      </c>
      <c r="B132" s="73"/>
      <c r="C132" s="60">
        <f>NDQA201003139!C61</f>
        <v>1.430592776797</v>
      </c>
      <c r="G132" s="56"/>
    </row>
    <row r="133" spans="1:10" customHeight="1" ht="16.5">
      <c r="A133" s="72" t="s">
        <v>50</v>
      </c>
      <c r="B133" s="73"/>
      <c r="C133" s="60">
        <f>NDQA201003139!E61</f>
        <v>1.833488664664</v>
      </c>
      <c r="G133" s="56"/>
    </row>
    <row r="134" spans="1:10" customHeight="1" ht="16.5">
      <c r="A134" s="72" t="s">
        <v>58</v>
      </c>
      <c r="B134" s="73"/>
      <c r="C134" s="60" t="str">
        <f>C94</f>
        <v>0</v>
      </c>
      <c r="G134" s="56"/>
    </row>
    <row r="135" spans="1:10" customHeight="1" ht="16.5">
      <c r="A135" s="72" t="s">
        <v>59</v>
      </c>
      <c r="B135" s="73"/>
      <c r="C135" s="60" t="str">
        <f>E94</f>
        <v>0</v>
      </c>
      <c r="G135" s="56"/>
    </row>
    <row r="136" spans="1:10" customHeight="1" ht="16.5">
      <c r="A136" s="72" t="s">
        <v>63</v>
      </c>
      <c r="B136" s="73"/>
      <c r="C136" s="60" t="str">
        <f>C125</f>
        <v>0</v>
      </c>
      <c r="G136" s="56"/>
    </row>
    <row r="137" spans="1:10" customHeight="1" ht="16.5">
      <c r="A137" s="72" t="s">
        <v>62</v>
      </c>
      <c r="B137" s="73"/>
      <c r="C137" s="60" t="str">
        <f>E125</f>
        <v>0</v>
      </c>
      <c r="G137" s="56"/>
    </row>
    <row r="138" spans="1:10" customHeight="1" ht="16.5">
      <c r="A138" s="74"/>
      <c r="B138" s="75"/>
      <c r="C138" s="50"/>
      <c r="G138" s="56"/>
    </row>
    <row r="139" spans="1:10">
      <c r="A139" s="61"/>
      <c r="B139" s="62" t="s">
        <v>66</v>
      </c>
      <c r="C139" s="63">
        <f>AVERAGE(C132:C137)</f>
        <v>1.6320407207305</v>
      </c>
      <c r="G139" s="56"/>
    </row>
    <row r="140" spans="1:10">
      <c r="A140" s="49"/>
      <c r="B140" s="62" t="s">
        <v>67</v>
      </c>
      <c r="C140" s="64">
        <f>STDEV(C132:C137)/C139</f>
        <v>0.17456084937353</v>
      </c>
      <c r="G140" s="56"/>
    </row>
    <row r="141" spans="1:10">
      <c r="G141" s="56"/>
    </row>
    <row r="142" spans="1:10">
      <c r="A142" s="2" t="s">
        <v>68</v>
      </c>
      <c r="D142" s="64">
        <f>C139</f>
        <v>1.6320407207305</v>
      </c>
      <c r="G142" s="56"/>
    </row>
    <row r="143" spans="1:10">
      <c r="G143" s="56"/>
    </row>
    <row r="144" spans="1:10" customHeight="1" ht="16.5">
      <c r="A144" s="65" t="s">
        <v>69</v>
      </c>
      <c r="C144" s="65" t="s">
        <v>70</v>
      </c>
      <c r="D144" s="65"/>
      <c r="E144" s="66" t="s">
        <v>71</v>
      </c>
      <c r="F144" s="65"/>
      <c r="G144" s="56"/>
    </row>
    <row r="145" spans="1:10" customHeight="1" ht="17.25">
      <c r="A145" s="67" t="s">
        <v>72</v>
      </c>
      <c r="B145" s="69"/>
      <c r="C145" s="67" t="s">
        <v>73</v>
      </c>
      <c r="E145" s="67" t="s">
        <v>74</v>
      </c>
      <c r="G145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6:B26"/>
    <mergeCell ref="C26:D26"/>
    <mergeCell ref="A55:B55"/>
    <mergeCell ref="C55:D55"/>
    <mergeCell ref="E55:F55"/>
    <mergeCell ref="A56:B56"/>
    <mergeCell ref="C56:D56"/>
    <mergeCell ref="E56:F56"/>
    <mergeCell ref="A57:B57"/>
    <mergeCell ref="C57:D57"/>
    <mergeCell ref="E57:F57"/>
    <mergeCell ref="A58:B58"/>
    <mergeCell ref="C58:D58"/>
    <mergeCell ref="E58:F58"/>
    <mergeCell ref="A59:B59"/>
    <mergeCell ref="C59:D59"/>
    <mergeCell ref="E59:F59"/>
    <mergeCell ref="A88:B88"/>
    <mergeCell ref="C88:D88"/>
    <mergeCell ref="E88:F88"/>
    <mergeCell ref="A60:B60"/>
    <mergeCell ref="C60:D60"/>
    <mergeCell ref="E60:F60"/>
    <mergeCell ref="C61:D61"/>
    <mergeCell ref="E61:F61"/>
    <mergeCell ref="A89:B89"/>
    <mergeCell ref="C89:D89"/>
    <mergeCell ref="E89:F89"/>
    <mergeCell ref="A90:B90"/>
    <mergeCell ref="C90:D90"/>
    <mergeCell ref="E90:F90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C94:D94"/>
    <mergeCell ref="E94:F94"/>
    <mergeCell ref="A119:B119"/>
    <mergeCell ref="C119:D119"/>
    <mergeCell ref="E119:F119"/>
    <mergeCell ref="A120:B120"/>
    <mergeCell ref="C120:D120"/>
    <mergeCell ref="E120:F120"/>
    <mergeCell ref="A121:B121"/>
    <mergeCell ref="C121:D121"/>
    <mergeCell ref="E121:F121"/>
    <mergeCell ref="A122:B122"/>
    <mergeCell ref="C122:D122"/>
    <mergeCell ref="E122:F122"/>
    <mergeCell ref="A123:B123"/>
    <mergeCell ref="C123:D123"/>
    <mergeCell ref="E123:F123"/>
    <mergeCell ref="A124:B124"/>
    <mergeCell ref="C124:D124"/>
    <mergeCell ref="E124:F124"/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>&amp;L&amp;B NDQD201508075 / Microbial Assay / Download 1  /  Analyst - Francis  Naula /  Date 07-10-2015 &amp;RPage &amp;P of &amp;N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7"/>
  <sheetViews>
    <sheetView tabSelected="0" workbookViewId="0" zoomScale="75" zoomScaleNormal="85" view="pageBreakPreview" showGridLines="true" showRowColHeaders="1">
      <selection activeCell="A1" sqref="A1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/>
    <row r="13" spans="1:10" customHeight="1" ht="15.95">
      <c r="A13" s="1" t="s">
        <v>4</v>
      </c>
      <c r="B13" s="1" t="s">
        <v>75</v>
      </c>
      <c r="G13" s="68" t="s">
        <v>76</v>
      </c>
    </row>
    <row r="14" spans="1:10" customHeight="1" ht="15.95">
      <c r="A14" s="3" t="s">
        <v>6</v>
      </c>
      <c r="B14" s="3" t="s">
        <v>77</v>
      </c>
      <c r="G14" s="58" t="s">
        <v>78</v>
      </c>
    </row>
    <row r="15" spans="1:10" customHeight="1" ht="15.95">
      <c r="A15" s="3" t="s">
        <v>8</v>
      </c>
      <c r="B15" s="4" t="s">
        <v>79</v>
      </c>
    </row>
    <row r="16" spans="1:10" customHeight="1" ht="15.95">
      <c r="A16" s="3" t="s">
        <v>9</v>
      </c>
      <c r="B16" s="5" t="s">
        <v>80</v>
      </c>
    </row>
    <row r="17" spans="1:10" customHeight="1" ht="15.95">
      <c r="A17" s="3" t="s">
        <v>11</v>
      </c>
      <c r="B17" s="2" t="s">
        <v>81</v>
      </c>
    </row>
    <row r="18" spans="1:10" customHeight="1" ht="15.95">
      <c r="A18" s="3" t="s">
        <v>13</v>
      </c>
      <c r="B18" s="6">
        <v>40303</v>
      </c>
    </row>
    <row r="19" spans="1:10" customHeight="1" ht="15.95">
      <c r="A19" s="3" t="s">
        <v>15</v>
      </c>
      <c r="B19" s="6">
        <v>40304</v>
      </c>
    </row>
    <row r="20" spans="1:10" customHeight="1" ht="15.95">
      <c r="A20" s="3"/>
      <c r="B20" s="6"/>
    </row>
    <row r="21" spans="1:10" customHeight="1" ht="15.95">
      <c r="A21" s="3" t="s">
        <v>17</v>
      </c>
      <c r="B21" s="70">
        <v>575.67</v>
      </c>
    </row>
    <row r="22" spans="1:10" customHeight="1" ht="15.95">
      <c r="A22" s="3" t="s">
        <v>18</v>
      </c>
      <c r="B22" s="70">
        <v>477.59</v>
      </c>
    </row>
    <row r="23" spans="1:10" customHeight="1" ht="15.95">
      <c r="A23" s="3" t="s">
        <v>19</v>
      </c>
      <c r="C23" s="71">
        <f>B22/B21</f>
        <v>0.82962461132246</v>
      </c>
      <c r="D23" s="3" t="s">
        <v>20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21</v>
      </c>
    </row>
    <row r="26" spans="1:10" customHeight="1" ht="15.95">
      <c r="A26" s="83" t="s">
        <v>22</v>
      </c>
      <c r="B26" s="84"/>
      <c r="C26" s="83" t="s">
        <v>23</v>
      </c>
      <c r="D26" s="84"/>
      <c r="E26" s="19" t="s">
        <v>24</v>
      </c>
    </row>
    <row r="27" spans="1:10" customHeight="1" ht="15.95">
      <c r="A27" s="12" t="s">
        <v>25</v>
      </c>
      <c r="B27" s="13"/>
      <c r="C27" s="17" t="s">
        <v>26</v>
      </c>
      <c r="D27" s="48">
        <v>20.59</v>
      </c>
      <c r="E27" s="48">
        <f>D27*$C$23</f>
        <v>17.081970747129</v>
      </c>
      <c r="F27" s="22"/>
      <c r="G27" s="22"/>
      <c r="H27" s="22"/>
    </row>
    <row r="28" spans="1:10" customHeight="1" ht="15.95">
      <c r="A28" s="7" t="s">
        <v>27</v>
      </c>
      <c r="B28" s="8" t="s">
        <v>28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29</v>
      </c>
      <c r="B29" s="10">
        <v>99.92</v>
      </c>
      <c r="C29" s="51" t="s">
        <v>30</v>
      </c>
      <c r="D29" s="48">
        <v>21.56</v>
      </c>
      <c r="E29" s="48">
        <f>D29*$C$23</f>
        <v>17.886706620112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31</v>
      </c>
      <c r="B32" s="24">
        <v>5</v>
      </c>
      <c r="C32" s="23"/>
    </row>
    <row r="33" spans="1:10" customHeight="1" ht="15.95" s="22" customFormat="1">
      <c r="A33" s="15" t="s">
        <v>32</v>
      </c>
      <c r="B33" s="23"/>
      <c r="C33" s="24">
        <f>B32*40</f>
        <v>200</v>
      </c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33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34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35</v>
      </c>
      <c r="B37" s="39" t="s">
        <v>36</v>
      </c>
      <c r="C37" s="39" t="s">
        <v>37</v>
      </c>
      <c r="D37" s="39" t="s">
        <v>38</v>
      </c>
      <c r="E37" s="39" t="s">
        <v>39</v>
      </c>
      <c r="F37" s="39" t="s">
        <v>40</v>
      </c>
      <c r="G37" s="39" t="s">
        <v>41</v>
      </c>
      <c r="H37" s="22"/>
      <c r="I37" s="22"/>
      <c r="J37" s="22"/>
    </row>
    <row r="38" spans="1:10" customHeight="1" ht="15.95">
      <c r="A38" s="30">
        <v>1</v>
      </c>
      <c r="B38" s="21">
        <v>18.64</v>
      </c>
      <c r="C38" s="21">
        <v>19.2</v>
      </c>
      <c r="D38" s="21">
        <v>20.6</v>
      </c>
      <c r="E38" s="21">
        <v>19.44</v>
      </c>
      <c r="F38" s="21">
        <v>20.5</v>
      </c>
      <c r="G38" s="21">
        <v>21.9</v>
      </c>
      <c r="H38" s="22"/>
      <c r="I38" s="22"/>
      <c r="J38" s="22"/>
    </row>
    <row r="39" spans="1:10" customHeight="1" ht="15.95">
      <c r="A39" s="30">
        <v>2</v>
      </c>
      <c r="B39" s="21">
        <v>18.52</v>
      </c>
      <c r="C39" s="21">
        <v>19.7</v>
      </c>
      <c r="D39" s="21">
        <v>20.4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customHeight="1" ht="15.95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customHeight="1" ht="15.95">
      <c r="A41" s="37" t="s">
        <v>42</v>
      </c>
      <c r="B41" s="41">
        <f>AVERAGE(B38:B40)</f>
        <v>18.5</v>
      </c>
      <c r="C41" s="41">
        <f>AVERAGE(C38:C40)</f>
        <v>19.54</v>
      </c>
      <c r="D41" s="41">
        <f>AVERAGE(D38:D40)</f>
        <v>20.566666666667</v>
      </c>
      <c r="E41" s="41">
        <f>AVERAGE(E38:E40)</f>
        <v>19.293333333333</v>
      </c>
      <c r="F41" s="41">
        <f>AVERAGE(F38:F40)</f>
        <v>20.16</v>
      </c>
      <c r="G41" s="41">
        <f>AVERAGE(G38:G40)</f>
        <v>21.586666666667</v>
      </c>
      <c r="H41" s="22"/>
      <c r="I41" s="22"/>
      <c r="J41" s="22"/>
    </row>
    <row r="42" spans="1:10" customHeight="1" ht="24.95">
      <c r="A42" s="53" t="s">
        <v>43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35</v>
      </c>
      <c r="B43" s="39" t="s">
        <v>36</v>
      </c>
      <c r="C43" s="39" t="s">
        <v>37</v>
      </c>
      <c r="D43" s="39" t="s">
        <v>38</v>
      </c>
      <c r="E43" s="39" t="s">
        <v>39</v>
      </c>
      <c r="F43" s="39" t="s">
        <v>40</v>
      </c>
      <c r="G43" s="39" t="s">
        <v>41</v>
      </c>
      <c r="H43" s="22"/>
      <c r="I43" s="22"/>
      <c r="J43" s="22"/>
    </row>
    <row r="44" spans="1:10" customHeight="1" ht="15.95">
      <c r="A44" s="30">
        <v>1</v>
      </c>
      <c r="B44" s="21">
        <v>18.04</v>
      </c>
      <c r="C44" s="21">
        <v>19.24</v>
      </c>
      <c r="D44" s="21">
        <v>20</v>
      </c>
      <c r="E44" s="21">
        <v>19.14</v>
      </c>
      <c r="F44" s="21">
        <v>20.22</v>
      </c>
      <c r="G44" s="21" t="s">
        <v>82</v>
      </c>
      <c r="H44" s="22"/>
      <c r="I44" s="22"/>
      <c r="J44" s="22"/>
    </row>
    <row r="45" spans="1:10" customHeight="1" ht="15.95">
      <c r="A45" s="30">
        <v>2</v>
      </c>
      <c r="B45" s="21">
        <v>18.06</v>
      </c>
      <c r="C45" s="21">
        <v>19.42</v>
      </c>
      <c r="D45" s="21">
        <v>20.5</v>
      </c>
      <c r="E45" s="21">
        <v>19.02</v>
      </c>
      <c r="F45" s="21">
        <v>20.1</v>
      </c>
      <c r="G45" s="21">
        <v>20.42</v>
      </c>
      <c r="H45" s="22"/>
      <c r="I45" s="22"/>
      <c r="J45" s="22"/>
    </row>
    <row r="46" spans="1:10" customHeight="1" ht="15.95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customHeight="1" ht="15.95">
      <c r="A47" s="36" t="s">
        <v>42</v>
      </c>
      <c r="B47" s="40">
        <f>AVERAGE(B44:B46)</f>
        <v>18.093333333333</v>
      </c>
      <c r="C47" s="40">
        <f>AVERAGE(C44:C46)</f>
        <v>19.266666666667</v>
      </c>
      <c r="D47" s="40">
        <f>AVERAGE(D44:D46)</f>
        <v>20.12</v>
      </c>
      <c r="E47" s="40">
        <f>AVERAGE(E44:E46)</f>
        <v>19.233333333333</v>
      </c>
      <c r="F47" s="40">
        <f>AVERAGE(F44:F46)</f>
        <v>20.213333333333</v>
      </c>
      <c r="G47" s="41">
        <f>AVERAGE(G44:G46)</f>
        <v>20.91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44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45</v>
      </c>
      <c r="B50" s="52">
        <f>$E$27/25*15/25</f>
        <v>0.40996729793111</v>
      </c>
      <c r="C50" s="23" t="s">
        <v>46</v>
      </c>
      <c r="D50" s="52">
        <f>$E$29/25*15/25</f>
        <v>0.42928095888269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47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48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49</v>
      </c>
      <c r="B55" s="82"/>
      <c r="C55" s="82" t="s">
        <v>34</v>
      </c>
      <c r="D55" s="82"/>
      <c r="E55" s="82" t="s">
        <v>50</v>
      </c>
      <c r="F55" s="82"/>
      <c r="G55" s="33"/>
      <c r="H55" s="22"/>
      <c r="I55" s="22"/>
      <c r="J55" s="22"/>
    </row>
    <row r="56" spans="1:10" customHeight="1" ht="24.95">
      <c r="A56" s="78" t="s">
        <v>51</v>
      </c>
      <c r="B56" s="78"/>
      <c r="C56" s="81">
        <f>1/4*((D41+G41)-(B41+E41))</f>
        <v>1.09</v>
      </c>
      <c r="D56" s="81"/>
      <c r="E56" s="81">
        <f>1/4*((D47+G47)-(E47+B47))</f>
        <v>0.92583333333334</v>
      </c>
      <c r="F56" s="81"/>
      <c r="G56" s="33"/>
      <c r="H56" s="22"/>
      <c r="I56" s="22"/>
      <c r="J56" s="22"/>
    </row>
    <row r="57" spans="1:10" customHeight="1" ht="24.95">
      <c r="A57" s="78" t="s">
        <v>52</v>
      </c>
      <c r="B57" s="78"/>
      <c r="C57" s="81">
        <f>1/3*((E41+F41+G41)-(B41+C41+D41))</f>
        <v>0.81111111111111</v>
      </c>
      <c r="D57" s="81"/>
      <c r="E57" s="81">
        <f>1/3*((E47+F47+G47)-(B47+C47+D47))</f>
        <v>0.95888888888889</v>
      </c>
      <c r="F57" s="81"/>
      <c r="G57" s="33"/>
      <c r="H57" s="22"/>
      <c r="I57" s="22"/>
      <c r="J57" s="22"/>
    </row>
    <row r="58" spans="1:10" customHeight="1" ht="24.95">
      <c r="A58" s="78" t="s">
        <v>53</v>
      </c>
      <c r="B58" s="78"/>
      <c r="C58" s="81">
        <f>C56/LOG10(2)</f>
        <v>3.6209016234272</v>
      </c>
      <c r="D58" s="81"/>
      <c r="E58" s="81">
        <f>E56/LOG10(2)</f>
        <v>3.0755517611832</v>
      </c>
      <c r="F58" s="81"/>
      <c r="G58" s="33"/>
      <c r="H58" s="22"/>
      <c r="I58" s="22"/>
      <c r="J58" s="22"/>
    </row>
    <row r="59" spans="1:10" customHeight="1" ht="24.95">
      <c r="A59" s="78" t="s">
        <v>54</v>
      </c>
      <c r="B59" s="78"/>
      <c r="C59" s="81">
        <f>C57/C58</f>
        <v>0.22400804978054</v>
      </c>
      <c r="D59" s="81"/>
      <c r="E59" s="81">
        <f>E57/E58</f>
        <v>0.31177784129375</v>
      </c>
      <c r="F59" s="81"/>
      <c r="G59" s="33"/>
      <c r="H59" s="22"/>
      <c r="I59" s="22"/>
      <c r="J59" s="22"/>
    </row>
    <row r="60" spans="1:10" customHeight="1" ht="24.95">
      <c r="A60" s="78" t="s">
        <v>55</v>
      </c>
      <c r="B60" s="78"/>
      <c r="C60" s="78">
        <f>POWER(10,C59)</f>
        <v>1.6749739218907</v>
      </c>
      <c r="D60" s="78"/>
      <c r="E60" s="78">
        <f>POWER(10,E59)</f>
        <v>2.0501131970291</v>
      </c>
      <c r="F60" s="78"/>
      <c r="G60" s="33"/>
      <c r="H60" s="22"/>
      <c r="I60" s="22"/>
      <c r="J60" s="22"/>
    </row>
    <row r="61" spans="1:10" customHeight="1" ht="24.95">
      <c r="A61" s="44" t="s">
        <v>56</v>
      </c>
      <c r="B61" s="44"/>
      <c r="C61" s="79">
        <f>C60*B50/B53</f>
        <v>1.430592776797</v>
      </c>
      <c r="D61" s="79"/>
      <c r="E61" s="79">
        <f>E60*D50/B53</f>
        <v>1.833488664664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57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32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33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58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35</v>
      </c>
      <c r="B68" s="39" t="s">
        <v>36</v>
      </c>
      <c r="C68" s="39" t="s">
        <v>37</v>
      </c>
      <c r="D68" s="39" t="s">
        <v>38</v>
      </c>
      <c r="E68" s="39" t="s">
        <v>39</v>
      </c>
      <c r="F68" s="39" t="s">
        <v>40</v>
      </c>
      <c r="G68" s="39" t="s">
        <v>41</v>
      </c>
      <c r="H68" s="22"/>
      <c r="I68" s="22"/>
      <c r="J68" s="22"/>
    </row>
    <row r="69" spans="1:10" customHeight="1" ht="15.95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customHeight="1" ht="15.95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</v>
      </c>
      <c r="G70" s="21">
        <v>20.64</v>
      </c>
      <c r="H70" s="22"/>
      <c r="I70" s="22"/>
      <c r="J70" s="22"/>
    </row>
    <row r="71" spans="1:10" customHeight="1" ht="15.95">
      <c r="A71" s="30">
        <v>3</v>
      </c>
      <c r="B71" s="21">
        <v>18.24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customHeight="1" ht="15.95">
      <c r="A72" s="37" t="s">
        <v>42</v>
      </c>
      <c r="B72" s="41">
        <f>AVERAGE(B69:B71)</f>
        <v>18.446666666667</v>
      </c>
      <c r="C72" s="41">
        <f>AVERAGE(C69:C71)</f>
        <v>19.473333333333</v>
      </c>
      <c r="D72" s="41">
        <f>AVERAGE(D69:D71)</f>
        <v>20.44</v>
      </c>
      <c r="E72" s="41">
        <f>AVERAGE(E69:E71)</f>
        <v>19.32</v>
      </c>
      <c r="F72" s="41">
        <f>AVERAGE(F69:F71)</f>
        <v>20.206666666667</v>
      </c>
      <c r="G72" s="41">
        <f>AVERAGE(G69:G71)</f>
        <v>21.12</v>
      </c>
      <c r="H72" s="22"/>
      <c r="I72" s="22"/>
      <c r="J72" s="22"/>
    </row>
    <row r="73" spans="1:10" customHeight="1" ht="15.95">
      <c r="A73" s="53" t="s">
        <v>59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35</v>
      </c>
      <c r="B74" s="39" t="s">
        <v>36</v>
      </c>
      <c r="C74" s="39" t="s">
        <v>37</v>
      </c>
      <c r="D74" s="39" t="s">
        <v>38</v>
      </c>
      <c r="E74" s="39" t="s">
        <v>39</v>
      </c>
      <c r="F74" s="39" t="s">
        <v>40</v>
      </c>
      <c r="G74" s="39" t="s">
        <v>41</v>
      </c>
      <c r="H74" s="22"/>
      <c r="I74" s="22"/>
      <c r="J74" s="22"/>
    </row>
    <row r="75" spans="1:10" customHeight="1" ht="15.95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customHeight="1" ht="15.95">
      <c r="A76" s="30">
        <v>2</v>
      </c>
      <c r="B76" s="21">
        <v>18.62</v>
      </c>
      <c r="C76" s="21">
        <v>19.2</v>
      </c>
      <c r="D76" s="21">
        <v>19.94</v>
      </c>
      <c r="E76" s="21">
        <v>19.42</v>
      </c>
      <c r="F76" s="21">
        <v>19.98</v>
      </c>
      <c r="G76" s="21">
        <v>21.5</v>
      </c>
      <c r="H76" s="22"/>
      <c r="I76" s="22"/>
      <c r="J76" s="22"/>
    </row>
    <row r="77" spans="1:10" customHeight="1" ht="15.95">
      <c r="A77" s="30">
        <v>3</v>
      </c>
      <c r="B77" s="21">
        <v>19.42</v>
      </c>
      <c r="C77" s="21">
        <v>19.1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customHeight="1" ht="16.5">
      <c r="A78" s="36" t="s">
        <v>42</v>
      </c>
      <c r="B78" s="40">
        <f>AVERAGE(B75:B77)</f>
        <v>18.853333333333</v>
      </c>
      <c r="C78" s="40">
        <f>AVERAGE(C75:C77)</f>
        <v>19.306666666667</v>
      </c>
      <c r="D78" s="40">
        <f>AVERAGE(D75:D77)</f>
        <v>19.913333333333</v>
      </c>
      <c r="E78" s="40">
        <f>AVERAGE(E75:E77)</f>
        <v>19.28</v>
      </c>
      <c r="F78" s="40">
        <f>AVERAGE(F75:F77)</f>
        <v>20.26</v>
      </c>
      <c r="G78" s="40">
        <f>AVERAGE(G75:G77)</f>
        <v>21.466666666667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5" t="s">
        <v>83</v>
      </c>
      <c r="B81" s="85"/>
      <c r="C81" s="85" t="s">
        <v>84</v>
      </c>
      <c r="D81" s="85"/>
      <c r="E81" s="85" t="s">
        <v>85</v>
      </c>
      <c r="F81" s="85"/>
      <c r="G81" s="57" t="s">
        <v>76</v>
      </c>
      <c r="H81" s="22"/>
      <c r="I81" s="22"/>
      <c r="J81" s="22"/>
    </row>
    <row r="82" spans="1:10">
      <c r="A82" s="86"/>
      <c r="B82" s="86"/>
      <c r="C82" s="86"/>
      <c r="D82" s="86"/>
      <c r="E82" s="86"/>
      <c r="F82" s="86"/>
      <c r="G82" s="58" t="s">
        <v>86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44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customHeight="1" ht="16.5">
      <c r="A85" s="23" t="s">
        <v>45</v>
      </c>
      <c r="B85" s="52">
        <f>$E$27/25*15/25</f>
        <v>0.40996729793111</v>
      </c>
      <c r="C85" s="23" t="s">
        <v>46</v>
      </c>
      <c r="D85" s="52">
        <f>$E$29/25*15/25</f>
        <v>0.42928095888269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47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customHeight="1" ht="16.5">
      <c r="A88" s="23" t="s">
        <v>48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customHeight="1" ht="16.5">
      <c r="A90" s="82" t="s">
        <v>49</v>
      </c>
      <c r="B90" s="82"/>
      <c r="C90" s="82" t="s">
        <v>58</v>
      </c>
      <c r="D90" s="82"/>
      <c r="E90" s="82" t="s">
        <v>59</v>
      </c>
      <c r="F90" s="82"/>
      <c r="G90" s="33"/>
      <c r="H90" s="34"/>
      <c r="I90" s="22"/>
      <c r="J90" s="22"/>
    </row>
    <row r="91" spans="1:10" customHeight="1" ht="18.75">
      <c r="A91" s="78" t="s">
        <v>51</v>
      </c>
      <c r="B91" s="78"/>
      <c r="C91" s="81">
        <f>1/4*((D72+G72)-(B72+E72))</f>
        <v>0.94833333333333</v>
      </c>
      <c r="D91" s="81"/>
      <c r="E91" s="81">
        <f>1/4*((D78+G78)-(E78+B78))</f>
        <v>0.81166666666667</v>
      </c>
      <c r="F91" s="81"/>
      <c r="G91" s="33"/>
      <c r="H91" s="34"/>
      <c r="I91" s="22"/>
      <c r="J91" s="22"/>
    </row>
    <row r="92" spans="1:10" customHeight="1" ht="18.75">
      <c r="A92" s="78" t="s">
        <v>52</v>
      </c>
      <c r="B92" s="78"/>
      <c r="C92" s="81">
        <f>1/3*((E72+F72+G72)-(B72+C72+D72))</f>
        <v>0.76222222222222</v>
      </c>
      <c r="D92" s="81"/>
      <c r="E92" s="81">
        <f>1/3*((E78+F78+G78)-(B78+C78+D78))</f>
        <v>0.97777777777778</v>
      </c>
      <c r="F92" s="81"/>
      <c r="G92" s="33"/>
      <c r="H92" s="34"/>
      <c r="I92" s="22"/>
      <c r="J92" s="22"/>
    </row>
    <row r="93" spans="1:10">
      <c r="A93" s="78" t="s">
        <v>53</v>
      </c>
      <c r="B93" s="78"/>
      <c r="C93" s="81">
        <f>C91/LOG10(2)</f>
        <v>3.1502951433182</v>
      </c>
      <c r="D93" s="81"/>
      <c r="E93" s="81">
        <f>E91/LOG10(2)</f>
        <v>2.6962983036836</v>
      </c>
      <c r="F93" s="81"/>
      <c r="G93" s="33"/>
      <c r="H93" s="22"/>
      <c r="I93" s="22"/>
      <c r="J93" s="22"/>
    </row>
    <row r="94" spans="1:10">
      <c r="A94" s="78" t="s">
        <v>54</v>
      </c>
      <c r="B94" s="78"/>
      <c r="C94" s="81">
        <f>C92/C93</f>
        <v>0.24195263857702</v>
      </c>
      <c r="D94" s="81"/>
      <c r="E94" s="81">
        <f>E92/E93</f>
        <v>0.36263709265476</v>
      </c>
      <c r="F94" s="81"/>
      <c r="G94" s="33"/>
      <c r="H94" s="22"/>
      <c r="I94" s="22"/>
      <c r="J94" s="22"/>
    </row>
    <row r="95" spans="1:10">
      <c r="A95" s="78" t="s">
        <v>55</v>
      </c>
      <c r="B95" s="78"/>
      <c r="C95" s="78">
        <f>POWER(10,C94)</f>
        <v>1.7456317749247</v>
      </c>
      <c r="D95" s="78"/>
      <c r="E95" s="78">
        <f>POWER(10,E94)</f>
        <v>2.3048204181416</v>
      </c>
      <c r="F95" s="78"/>
      <c r="G95" s="33"/>
      <c r="H95" s="22"/>
      <c r="I95" s="22"/>
      <c r="J95" s="22"/>
    </row>
    <row r="96" spans="1:10" customHeight="1" ht="16.5">
      <c r="A96" s="44" t="s">
        <v>56</v>
      </c>
      <c r="B96" s="44"/>
      <c r="C96" s="79">
        <f>C95*B85/B88</f>
        <v>1.4909415457262</v>
      </c>
      <c r="D96" s="79"/>
      <c r="E96" s="79">
        <f>E95*D85/B88</f>
        <v>2.0612823315672</v>
      </c>
      <c r="F96" s="79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customHeight="1" ht="16.5">
      <c r="A98" s="25" t="s">
        <v>60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customHeight="1" ht="16.5">
      <c r="A99" s="15" t="s">
        <v>32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customHeight="1" ht="16.5">
      <c r="A101" s="26" t="s">
        <v>33</v>
      </c>
      <c r="B101" s="27"/>
      <c r="C101" s="27"/>
      <c r="D101" s="27"/>
      <c r="E101" s="27"/>
      <c r="F101" s="27"/>
      <c r="G101" s="27"/>
    </row>
    <row r="102" spans="1:10" customHeight="1" ht="16.5">
      <c r="A102" s="54" t="s">
        <v>61</v>
      </c>
      <c r="B102" s="28"/>
      <c r="C102" s="28"/>
      <c r="D102" s="28"/>
      <c r="E102" s="28"/>
      <c r="F102" s="28"/>
      <c r="G102" s="29"/>
    </row>
    <row r="103" spans="1:10" customHeight="1" ht="19.5">
      <c r="A103" s="30" t="s">
        <v>35</v>
      </c>
      <c r="B103" s="39" t="s">
        <v>36</v>
      </c>
      <c r="C103" s="39" t="s">
        <v>37</v>
      </c>
      <c r="D103" s="39" t="s">
        <v>38</v>
      </c>
      <c r="E103" s="39" t="s">
        <v>39</v>
      </c>
      <c r="F103" s="39" t="s">
        <v>40</v>
      </c>
      <c r="G103" s="39" t="s">
        <v>41</v>
      </c>
    </row>
    <row r="104" spans="1:10">
      <c r="A104" s="30">
        <v>1</v>
      </c>
      <c r="B104" s="21">
        <v>18.74</v>
      </c>
      <c r="C104" s="21">
        <v>19.12</v>
      </c>
      <c r="D104" s="21">
        <v>20.1</v>
      </c>
      <c r="E104" s="21">
        <v>19.02</v>
      </c>
      <c r="F104" s="21">
        <v>20.42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customHeight="1" ht="16.5">
      <c r="A107" s="37" t="s">
        <v>42</v>
      </c>
      <c r="B107" s="41">
        <f>AVERAGE(B104:B106)</f>
        <v>18.52</v>
      </c>
      <c r="C107" s="41">
        <f>AVERAGE(C104:C106)</f>
        <v>19.246666666667</v>
      </c>
      <c r="D107" s="41">
        <f>AVERAGE(D104:D106)</f>
        <v>19.98</v>
      </c>
      <c r="E107" s="41">
        <f>AVERAGE(E104:E106)</f>
        <v>19.166666666667</v>
      </c>
      <c r="F107" s="41">
        <f>AVERAGE(F104:F106)</f>
        <v>20.18</v>
      </c>
      <c r="G107" s="41">
        <f>AVERAGE(G104:G106)</f>
        <v>20.646666666667</v>
      </c>
    </row>
    <row r="108" spans="1:10" customHeight="1" ht="16.5">
      <c r="A108" s="53" t="s">
        <v>62</v>
      </c>
      <c r="B108" s="31"/>
      <c r="C108" s="31"/>
      <c r="D108" s="31"/>
      <c r="E108" s="31"/>
      <c r="F108" s="31"/>
      <c r="G108" s="32"/>
    </row>
    <row r="109" spans="1:10" customHeight="1" ht="19.5">
      <c r="A109" s="30" t="s">
        <v>35</v>
      </c>
      <c r="B109" s="39" t="s">
        <v>36</v>
      </c>
      <c r="C109" s="39" t="s">
        <v>37</v>
      </c>
      <c r="D109" s="39" t="s">
        <v>38</v>
      </c>
      <c r="E109" s="39" t="s">
        <v>39</v>
      </c>
      <c r="F109" s="39" t="s">
        <v>40</v>
      </c>
      <c r="G109" s="39" t="s">
        <v>41</v>
      </c>
    </row>
    <row r="110" spans="1:10">
      <c r="A110" s="30">
        <v>1</v>
      </c>
      <c r="B110" s="21">
        <v>18.1</v>
      </c>
      <c r="C110" s="21">
        <v>19.06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customHeight="1" ht="15.75">
      <c r="A111" s="30">
        <v>2</v>
      </c>
      <c r="B111" s="21">
        <v>18.2</v>
      </c>
      <c r="C111" s="21">
        <v>19.02</v>
      </c>
      <c r="D111" s="21">
        <v>19.7</v>
      </c>
      <c r="E111" s="21">
        <v>19.1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10" customHeight="1" ht="16.5">
      <c r="A113" s="36" t="s">
        <v>42</v>
      </c>
      <c r="B113" s="40">
        <f>AVERAGE(B110:B112)</f>
        <v>18.213333333333</v>
      </c>
      <c r="C113" s="40">
        <f>AVERAGE(C110:C112)</f>
        <v>19.04</v>
      </c>
      <c r="D113" s="40">
        <f>AVERAGE(D110:D112)</f>
        <v>19.8</v>
      </c>
      <c r="E113" s="40">
        <f>AVERAGE(E110:E112)</f>
        <v>19.18</v>
      </c>
      <c r="F113" s="40">
        <f>AVERAGE(F110:F112)</f>
        <v>20.32</v>
      </c>
      <c r="G113" s="40">
        <f>AVERAGE(G110:G112)</f>
        <v>21.366666666667</v>
      </c>
    </row>
    <row r="114" spans="1:10">
      <c r="A114" s="33"/>
      <c r="B114" s="33"/>
      <c r="C114" s="33"/>
      <c r="D114" s="33"/>
      <c r="E114" s="33"/>
      <c r="F114" s="33"/>
      <c r="G114" s="33"/>
    </row>
    <row r="115" spans="1:10">
      <c r="A115" s="23" t="s">
        <v>44</v>
      </c>
      <c r="B115" s="23"/>
      <c r="C115" s="23"/>
      <c r="D115" s="23"/>
      <c r="E115" s="23"/>
      <c r="F115" s="23"/>
      <c r="G115" s="33"/>
    </row>
    <row r="116" spans="1:10" customHeight="1" ht="16.5">
      <c r="A116" s="23" t="s">
        <v>45</v>
      </c>
      <c r="B116" s="52">
        <f>$E$27/25*15/25</f>
        <v>0.40996729793111</v>
      </c>
      <c r="C116" s="23" t="s">
        <v>46</v>
      </c>
      <c r="D116" s="52">
        <f>$E$29/25*15/25</f>
        <v>0.42928095888269</v>
      </c>
      <c r="E116" s="23"/>
      <c r="F116" s="23"/>
      <c r="G116" s="33"/>
    </row>
    <row r="117" spans="1:10">
      <c r="A117" s="23"/>
      <c r="B117" s="38"/>
      <c r="C117" s="23"/>
      <c r="D117" s="38"/>
      <c r="E117" s="23"/>
      <c r="F117" s="23"/>
      <c r="G117" s="33"/>
    </row>
    <row r="118" spans="1:10">
      <c r="A118" s="23" t="s">
        <v>47</v>
      </c>
      <c r="B118" s="23"/>
      <c r="C118" s="23"/>
      <c r="D118" s="42"/>
      <c r="E118" s="42"/>
      <c r="F118" s="55"/>
      <c r="G118" s="33"/>
    </row>
    <row r="119" spans="1:10" customHeight="1" ht="16.5">
      <c r="A119" s="23" t="s">
        <v>48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10">
      <c r="A120" s="23"/>
      <c r="B120" s="38"/>
      <c r="C120" s="23"/>
      <c r="D120" s="23"/>
      <c r="E120" s="23"/>
      <c r="F120" s="23"/>
      <c r="G120" s="33"/>
    </row>
    <row r="121" spans="1:10" customHeight="1" ht="16.5">
      <c r="A121" s="82" t="s">
        <v>49</v>
      </c>
      <c r="B121" s="82"/>
      <c r="C121" s="82" t="s">
        <v>63</v>
      </c>
      <c r="D121" s="82"/>
      <c r="E121" s="82" t="s">
        <v>62</v>
      </c>
      <c r="F121" s="82"/>
      <c r="G121" s="33"/>
    </row>
    <row r="122" spans="1:10" customHeight="1" ht="18.75">
      <c r="A122" s="78" t="s">
        <v>51</v>
      </c>
      <c r="B122" s="78"/>
      <c r="C122" s="81">
        <f>1/4*((D107+G107)-(B107+E107))</f>
        <v>0.735</v>
      </c>
      <c r="D122" s="81"/>
      <c r="E122" s="81">
        <f>1/4*((D113+G113)-(E113+B113))</f>
        <v>0.94333333333333</v>
      </c>
      <c r="F122" s="81"/>
      <c r="G122" s="33"/>
    </row>
    <row r="123" spans="1:10" customHeight="1" ht="18.75">
      <c r="A123" s="78" t="s">
        <v>52</v>
      </c>
      <c r="B123" s="78"/>
      <c r="C123" s="81">
        <f>1/3*((E107+F107+G107)-(B107+C107+D107))</f>
        <v>0.74888888888889</v>
      </c>
      <c r="D123" s="81"/>
      <c r="E123" s="81">
        <f>1/3*((E113+F113+G113)-(B113+C113+D113))</f>
        <v>1.2711111111111</v>
      </c>
      <c r="F123" s="81"/>
      <c r="G123" s="33"/>
    </row>
    <row r="124" spans="1:10">
      <c r="A124" s="78" t="s">
        <v>53</v>
      </c>
      <c r="B124" s="78"/>
      <c r="C124" s="81">
        <f>C122/LOG10(2)</f>
        <v>2.4416171497422</v>
      </c>
      <c r="D124" s="81"/>
      <c r="E124" s="81">
        <f>E122/LOG10(2)</f>
        <v>3.1336855028437</v>
      </c>
      <c r="F124" s="81"/>
      <c r="G124" s="33"/>
    </row>
    <row r="125" spans="1:10">
      <c r="A125" s="78" t="s">
        <v>54</v>
      </c>
      <c r="B125" s="78"/>
      <c r="C125" s="81">
        <f>C123/C124</f>
        <v>0.3067183931633</v>
      </c>
      <c r="D125" s="81"/>
      <c r="E125" s="81">
        <f>E123/E124</f>
        <v>0.40562816848009</v>
      </c>
      <c r="F125" s="81"/>
      <c r="G125" s="33"/>
    </row>
    <row r="126" spans="1:10">
      <c r="A126" s="78" t="s">
        <v>55</v>
      </c>
      <c r="B126" s="78"/>
      <c r="C126" s="78">
        <f>POWER(10,C125)</f>
        <v>2.026368348162</v>
      </c>
      <c r="D126" s="78"/>
      <c r="E126" s="78">
        <f>POWER(10,E125)</f>
        <v>2.5446506566561</v>
      </c>
      <c r="F126" s="78"/>
      <c r="G126" s="33"/>
    </row>
    <row r="127" spans="1:10" customHeight="1" ht="16.5">
      <c r="A127" s="44" t="s">
        <v>56</v>
      </c>
      <c r="B127" s="44"/>
      <c r="C127" s="79">
        <f>C126*B116/B119</f>
        <v>1.7307182423106</v>
      </c>
      <c r="D127" s="79"/>
      <c r="E127" s="79">
        <f>E126*D116/B119</f>
        <v>2.2757709873142</v>
      </c>
      <c r="F127" s="79"/>
      <c r="G127" s="33"/>
    </row>
    <row r="128" spans="1:10">
      <c r="A128" s="56"/>
      <c r="B128" s="56"/>
      <c r="C128" s="56"/>
      <c r="D128" s="56"/>
      <c r="E128" s="56"/>
      <c r="F128" s="56"/>
      <c r="G128" s="56"/>
    </row>
    <row r="129" spans="1:10">
      <c r="A129" s="56"/>
      <c r="B129" s="56"/>
      <c r="C129" s="56"/>
      <c r="D129" s="56"/>
      <c r="E129" s="56"/>
      <c r="F129" s="56"/>
      <c r="G129" s="56"/>
    </row>
    <row r="130" spans="1:10">
      <c r="G130" s="56"/>
    </row>
    <row r="131" spans="1:10">
      <c r="G131" s="56"/>
    </row>
    <row r="132" spans="1:10" customHeight="1" ht="16.5">
      <c r="A132" s="80" t="s">
        <v>64</v>
      </c>
      <c r="B132" s="80"/>
      <c r="C132" s="80"/>
      <c r="G132" s="56"/>
    </row>
    <row r="133" spans="1:10" customHeight="1" ht="16.5">
      <c r="A133" s="76"/>
      <c r="B133" s="77"/>
      <c r="C133" s="59" t="s">
        <v>65</v>
      </c>
      <c r="G133" s="56"/>
    </row>
    <row r="134" spans="1:10" customHeight="1" ht="16.5">
      <c r="A134" s="72" t="s">
        <v>34</v>
      </c>
      <c r="B134" s="73"/>
      <c r="C134" s="60">
        <f>NDQA201003139!C61</f>
        <v>1.430592776797</v>
      </c>
      <c r="G134" s="56"/>
    </row>
    <row r="135" spans="1:10" customHeight="1" ht="16.5">
      <c r="A135" s="72" t="s">
        <v>50</v>
      </c>
      <c r="B135" s="73"/>
      <c r="C135" s="60">
        <f>NDQA201003139!E61</f>
        <v>1.833488664664</v>
      </c>
      <c r="G135" s="56"/>
    </row>
    <row r="136" spans="1:10" customHeight="1" ht="16.5">
      <c r="A136" s="72" t="s">
        <v>58</v>
      </c>
      <c r="B136" s="73"/>
      <c r="C136" s="60">
        <f>C96</f>
        <v>1.4909415457262</v>
      </c>
      <c r="G136" s="56"/>
    </row>
    <row r="137" spans="1:10" customHeight="1" ht="16.5">
      <c r="A137" s="72" t="s">
        <v>59</v>
      </c>
      <c r="B137" s="73"/>
      <c r="C137" s="60">
        <f>E96</f>
        <v>2.0612823315672</v>
      </c>
      <c r="G137" s="56"/>
    </row>
    <row r="138" spans="1:10" customHeight="1" ht="16.5">
      <c r="A138" s="72" t="s">
        <v>63</v>
      </c>
      <c r="B138" s="73"/>
      <c r="C138" s="60">
        <f>C127</f>
        <v>1.7307182423106</v>
      </c>
      <c r="G138" s="56"/>
    </row>
    <row r="139" spans="1:10" customHeight="1" ht="16.5">
      <c r="A139" s="72" t="s">
        <v>62</v>
      </c>
      <c r="B139" s="73"/>
      <c r="C139" s="60">
        <f>E127</f>
        <v>2.2757709873142</v>
      </c>
      <c r="G139" s="56"/>
    </row>
    <row r="140" spans="1:10" customHeight="1" ht="16.5">
      <c r="A140" s="74"/>
      <c r="B140" s="75"/>
      <c r="C140" s="50"/>
      <c r="G140" s="56"/>
    </row>
    <row r="141" spans="1:10">
      <c r="A141" s="61"/>
      <c r="B141" s="62" t="s">
        <v>66</v>
      </c>
      <c r="C141" s="63">
        <f>AVERAGE(C134:C139)</f>
        <v>1.8037990913965</v>
      </c>
      <c r="G141" s="56"/>
    </row>
    <row r="142" spans="1:10">
      <c r="A142" s="49"/>
      <c r="B142" s="62" t="s">
        <v>67</v>
      </c>
      <c r="C142" s="64">
        <f>STDEV(C134:C139)/C141</f>
        <v>0.18090986096631</v>
      </c>
      <c r="G142" s="56"/>
    </row>
    <row r="143" spans="1:10">
      <c r="G143" s="56"/>
    </row>
    <row r="144" spans="1:10">
      <c r="A144" s="2" t="s">
        <v>68</v>
      </c>
      <c r="D144" s="64">
        <f>C141</f>
        <v>1.8037990913965</v>
      </c>
      <c r="G144" s="56"/>
    </row>
    <row r="145" spans="1:10">
      <c r="G145" s="56"/>
    </row>
    <row r="146" spans="1:10" customHeight="1" ht="16.5">
      <c r="A146" s="65" t="s">
        <v>69</v>
      </c>
      <c r="C146" s="65" t="s">
        <v>70</v>
      </c>
      <c r="D146" s="65"/>
      <c r="E146" s="66" t="s">
        <v>71</v>
      </c>
      <c r="F146" s="65"/>
      <c r="G146" s="56"/>
    </row>
    <row r="147" spans="1:10" customHeight="1" ht="17.25">
      <c r="A147" s="67" t="s">
        <v>72</v>
      </c>
      <c r="B147" s="69"/>
      <c r="C147" s="67" t="s">
        <v>73</v>
      </c>
      <c r="E147" s="67" t="s">
        <v>74</v>
      </c>
      <c r="G147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  <mergeCell ref="C61:D61"/>
    <mergeCell ref="E61:F61"/>
    <mergeCell ref="A59:B59"/>
    <mergeCell ref="A60:B60"/>
    <mergeCell ref="C59:D59"/>
    <mergeCell ref="E59:F59"/>
    <mergeCell ref="A26:B26"/>
    <mergeCell ref="C55:D55"/>
    <mergeCell ref="A58:B58"/>
    <mergeCell ref="A57:B57"/>
    <mergeCell ref="C26:D26"/>
    <mergeCell ref="A55:B55"/>
    <mergeCell ref="A56:B56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E94:F94"/>
    <mergeCell ref="A91:B91"/>
    <mergeCell ref="C91:D91"/>
    <mergeCell ref="E91:F91"/>
    <mergeCell ref="A92:B92"/>
    <mergeCell ref="C92:D92"/>
    <mergeCell ref="E92:F92"/>
    <mergeCell ref="A95:B95"/>
    <mergeCell ref="C95:D95"/>
    <mergeCell ref="E95:F95"/>
    <mergeCell ref="C96:D96"/>
    <mergeCell ref="E96:F96"/>
    <mergeCell ref="A93:B93"/>
    <mergeCell ref="C93:D93"/>
    <mergeCell ref="E93:F93"/>
    <mergeCell ref="A94:B94"/>
    <mergeCell ref="C94:D94"/>
    <mergeCell ref="A121:B121"/>
    <mergeCell ref="C121:D121"/>
    <mergeCell ref="E121:F121"/>
    <mergeCell ref="A122:B122"/>
    <mergeCell ref="C122:D122"/>
    <mergeCell ref="E122:F122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E127:F127"/>
    <mergeCell ref="A140:B140"/>
    <mergeCell ref="A136:B136"/>
    <mergeCell ref="A137:B137"/>
    <mergeCell ref="A138:B138"/>
    <mergeCell ref="A139:B139"/>
    <mergeCell ref="A135:B135"/>
  </mergeCells>
  <printOptions gridLines="false" gridLinesSet="true" horizontalCentered="true"/>
  <pageMargins left="0.75" right="0.5" top="0.5" bottom="0.5" header="0.25" footer="0.25"/>
  <pageSetup paperSize="1" orientation="portrait" scale="55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1" manualBreakCount="1">
    <brk id="79" man="1"/>
  </rowBreaks>
  <colBreaks count="1" manualBreakCount="1">
    <brk id="7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NDQA201003139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alpho07@hotmail.com</cp:lastModifiedBy>
  <dcterms:created xsi:type="dcterms:W3CDTF">2003-03-12T12:08:53+01:00</dcterms:created>
  <dcterms:modified xsi:type="dcterms:W3CDTF">2014-04-24T13:03:48+02:00</dcterms:modified>
  <dc:title/>
  <dc:description/>
  <dc:subject/>
  <cp:keywords/>
  <cp:category/>
</cp:coreProperties>
</file>