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AI_dexamethasone_phosphate" sheetId="2" r:id="rId5"/>
  </sheets>
  <definedNames>
    <definedName name="_xlnm.Print_Area" localSheetId="1">'AI_dexamethasone_phosphate'!$A$1:$H$79</definedName>
  </definedNames>
  <calcPr calcId="124519" calcMode="auto" fullCalcOnLoad="0"/>
</workbook>
</file>

<file path=xl/sharedStrings.xml><?xml version="1.0" encoding="utf-8"?>
<sst xmlns="http://schemas.openxmlformats.org/spreadsheetml/2006/main" uniqueCount="80">
  <si>
    <t>Analysis Report</t>
  </si>
  <si>
    <t>Sample Name:</t>
  </si>
  <si>
    <t>Dexalab Injection</t>
  </si>
  <si>
    <t>Laboratory Ref No:</t>
  </si>
  <si>
    <t>NDQD201405427</t>
  </si>
  <si>
    <t>Active Ingredient:</t>
  </si>
  <si>
    <t xml:space="preserve">Dexamethasone Sodium Phosphate BP </t>
  </si>
  <si>
    <t>Label Claim:</t>
  </si>
  <si>
    <t>Dexamethasone Sodium Phosphate BP 4mg</t>
  </si>
  <si>
    <t>Date Analysis Started:</t>
  </si>
  <si>
    <t>2014-05-07 15:31:35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</si>
  <si>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</si>
  <si>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</si>
  <si>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</si>
  <si>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</si>
  <si>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</si>
  <si>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</si>
  <si>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</si>
  <si>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</si>
  <si>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</si>
  <si>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</si>
  <si>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</si>
  <si>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</si>
  <si>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</si>
  <si>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</si>
  <si>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</si>
  <si>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</si>
  <si>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</si>
  <si>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</si>
  <si>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</si>
  <si>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</si>
  <si>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Desired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</si>
  <si>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</si>
  <si>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</si>
  <si>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</si>
  <si>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</si>
  <si>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</si>
  <si>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</si>
  <si>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</si>
  <si>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(iu):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</si>
  <si>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</si>
  <si>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</si>
  <si>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</si>
  <si>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</si>
  <si>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</si>
  <si>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</si>
  <si>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</si>
  <si>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</si>
  <si>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</si>
  <si>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</si>
  <si>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</si>
  <si>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</si>
  <si>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</si>
  <si>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</si>
  <si>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dexamethasone_phosphate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</si>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</sst>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6">
    <numFmt numFmtId="164" formatCode="0.000"/>
    <numFmt numFmtId="165" formatCode="0.0000\ &quot;mg&quot;"/>
    <numFmt numFmtId="166" formatCode="0.0\ &quot;mL&quot;"/>
    <numFmt numFmtId="167" formatCode="0\ &quot;iu&quot;"/>
    <numFmt numFmtId="168" formatCode="dd\-mmm\-yyyy"/>
    <numFmt numFmtId="169" formatCode="dd\-mmm\-yy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4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1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2" numFmtId="164" fillId="3" borderId="6" applyFont="1" applyNumberFormat="1" applyFill="1" applyBorder="1" applyAlignment="1">
      <alignment horizontal="center" vertical="bottom" textRotation="0" wrapText="false" shrinkToFit="false"/>
    </xf>
    <xf xfId="0" fontId="2" numFmtId="1" fillId="3" borderId="7" applyFont="1" applyNumberFormat="1" applyFill="1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2" fillId="3" borderId="11" applyFont="1" applyNumberFormat="1" applyFill="1" applyBorder="1" applyAlignment="1">
      <alignment horizontal="center" vertical="bottom" textRotation="0" wrapText="false" shrinkToFit="false"/>
    </xf>
    <xf xfId="0" fontId="1" numFmtId="2" fillId="4" borderId="11" applyFont="1" applyNumberFormat="1" applyFill="1" applyBorder="1" applyAlignment="1">
      <alignment horizontal="center" vertical="bottom" textRotation="0" wrapText="false" shrinkToFit="false"/>
    </xf>
    <xf xfId="0" fontId="1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164" fillId="4" borderId="13" applyFont="1" applyNumberFormat="1" applyFill="1" applyBorder="1" applyAlignment="1">
      <alignment horizontal="center" vertical="bottom" textRotation="0" wrapText="false" shrinkToFit="false"/>
    </xf>
    <xf xfId="0" fontId="1" numFmtId="10" fillId="3" borderId="11" applyFont="1" applyNumberFormat="1" applyFill="1" applyBorder="1" applyAlignment="1">
      <alignment horizontal="center" vertical="bottom" textRotation="0" wrapText="false" shrinkToFit="false"/>
    </xf>
    <xf xfId="0" fontId="1" numFmtId="0" fillId="4" borderId="12" applyFont="1" applyNumberFormat="0" applyFill="1" applyBorder="1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right" vertical="bottom" textRotation="0" wrapText="false" shrinkToFit="false"/>
    </xf>
    <xf xfId="0" fontId="1" numFmtId="0" fillId="2" borderId="15" applyFont="1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2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6" applyFont="1" applyNumberFormat="1" applyFill="0" applyBorder="1" applyAlignment="1">
      <alignment horizontal="center" vertical="center" textRotation="0" wrapText="false" shrinkToFit="false"/>
    </xf>
    <xf xfId="0" fontId="1" numFmtId="2" fillId="2" borderId="15" applyFont="1" applyNumberFormat="1" applyFill="0" applyBorder="1" applyAlignment="1">
      <alignment horizontal="center" vertical="bottom" textRotation="0" wrapText="false" shrinkToFit="false"/>
    </xf>
    <xf xfId="0" fontId="1" numFmtId="10" fillId="2" borderId="17" applyFont="1" applyNumberFormat="1" applyFill="0" applyBorder="1" applyAlignment="1">
      <alignment horizontal="center" vertical="center" textRotation="0" wrapText="false" shrinkToFit="false"/>
    </xf>
    <xf xfId="0" fontId="1" numFmtId="10" fillId="2" borderId="18" applyFont="1" applyNumberFormat="1" applyFill="0" applyBorder="1" applyAlignment="1">
      <alignment horizontal="center" vertical="center" textRotation="0" wrapText="false" shrinkToFit="false"/>
    </xf>
    <xf xfId="0" fontId="2" numFmtId="10" fillId="3" borderId="19" applyFont="1" applyNumberFormat="1" applyFill="1" applyBorder="1" applyAlignment="1">
      <alignment horizontal="center" vertical="bottom" textRotation="0" wrapText="false" shrinkToFit="false"/>
    </xf>
    <xf xfId="0" fontId="2" numFmtId="0" fillId="4" borderId="20" applyFont="1" applyNumberFormat="0" applyFill="1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right" vertical="center" textRotation="0" wrapText="true" shrinkToFit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" numFmtId="167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168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9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5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3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1" applyFont="1" applyNumberFormat="1" applyFill="0" applyBorder="1" applyAlignment="1">
      <alignment horizontal="center" vertical="bottom" textRotation="0" wrapText="fals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1" applyFont="1" applyNumberFormat="0" applyFill="0" applyBorder="1" applyAlignment="1">
      <alignment horizontal="right" vertical="bottom" textRotation="0" wrapText="false" shrinkToFit="false"/>
    </xf>
    <xf xfId="0" fontId="1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1" fillId="3" borderId="33" applyFont="1" applyNumberFormat="1" applyFill="1" applyBorder="1" applyAlignment="1">
      <alignment horizontal="center" vertical="bottom" textRotation="0" wrapText="false" shrinkToFit="false"/>
    </xf>
    <xf xfId="0" fontId="1" numFmtId="0" fillId="2" borderId="34" applyFont="1" applyNumberFormat="0" applyFill="0" applyBorder="1" applyAlignment="1">
      <alignment horizontal="right" vertical="bottom" textRotation="0" wrapText="false" shrinkToFit="false"/>
    </xf>
    <xf xfId="0" fontId="2" numFmtId="0" fillId="5" borderId="3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6" applyFont="1" applyNumberFormat="0" applyFill="0" applyBorder="1" applyAlignment="1">
      <alignment horizontal="right" vertical="bottom" textRotation="0" wrapText="false" shrinkToFit="false"/>
    </xf>
    <xf xfId="0" fontId="1" numFmtId="2" fillId="3" borderId="36" applyFont="1" applyNumberFormat="1" applyFill="1" applyBorder="1" applyAlignment="1">
      <alignment horizontal="center" vertical="bottom" textRotation="0" wrapText="false" shrinkToFit="false"/>
    </xf>
    <xf xfId="0" fontId="1" numFmtId="2" fillId="4" borderId="36" applyFont="1" applyNumberFormat="1" applyFill="1" applyBorder="1" applyAlignment="1">
      <alignment horizontal="center" vertical="bottom" textRotation="0" wrapText="false" shrinkToFit="false"/>
    </xf>
    <xf xfId="0" fontId="2" numFmtId="0" fillId="5" borderId="3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7" applyFont="1" applyNumberFormat="0" applyFill="0" applyBorder="1" applyAlignment="1">
      <alignment horizontal="right" vertical="bottom" textRotation="0" wrapText="false" shrinkToFit="false"/>
    </xf>
    <xf xfId="0" fontId="1" numFmtId="2" fillId="3" borderId="3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38" applyFont="1" applyNumberFormat="0" applyFill="0" applyBorder="1" applyAlignment="1">
      <alignment horizontal="justify" vertical="center" textRotation="0" wrapText="true" shrinkToFit="false"/>
    </xf>
    <xf xfId="0" fontId="7" numFmtId="0" fillId="2" borderId="39" applyFont="1" applyNumberFormat="0" applyFill="0" applyBorder="1" applyAlignment="1">
      <alignment horizontal="justify" vertical="center" textRotation="0" wrapText="true" shrinkToFit="false"/>
    </xf>
    <xf xfId="0" fontId="7" numFmtId="0" fillId="2" borderId="40" applyFont="1" applyNumberFormat="0" applyFill="0" applyBorder="1" applyAlignment="1">
      <alignment horizontal="justify" vertical="center" textRotation="0" wrapText="tru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2" numFmtId="0" fillId="2" borderId="42" applyFont="1" applyNumberFormat="0" applyFill="0" applyBorder="1" applyAlignment="1">
      <alignment horizontal="center" vertical="bottom" textRotation="0" wrapText="false" shrinkToFit="false"/>
    </xf>
    <xf xfId="0" fontId="7" numFmtId="0" fillId="2" borderId="38" applyFont="1" applyNumberFormat="0" applyFill="0" applyBorder="1" applyAlignment="1">
      <alignment horizontal="left" vertical="center" textRotation="0" wrapText="true" shrinkToFit="false"/>
    </xf>
    <xf xfId="0" fontId="7" numFmtId="0" fillId="2" borderId="39" applyFont="1" applyNumberFormat="0" applyFill="0" applyBorder="1" applyAlignment="1">
      <alignment horizontal="left" vertical="center" textRotation="0" wrapText="true" shrinkToFit="false"/>
    </xf>
    <xf xfId="0" fontId="7" numFmtId="0" fillId="2" borderId="40" applyFont="1" applyNumberFormat="0" applyFill="0" applyBorder="1" applyAlignment="1">
      <alignment horizontal="left" vertical="center" textRotation="0" wrapText="true" shrinkToFit="false"/>
    </xf>
    <xf xfId="0" fontId="7" numFmtId="0" fillId="2" borderId="14" applyFont="1" applyNumberFormat="0" applyFill="0" applyBorder="1" applyAlignment="1">
      <alignment horizontal="left" vertical="center" textRotation="0" wrapText="true" shrinkToFit="false"/>
    </xf>
    <xf xfId="0" fontId="7" numFmtId="0" fillId="2" borderId="43" applyFont="1" applyNumberFormat="0" applyFill="0" applyBorder="1" applyAlignment="1">
      <alignment horizontal="left" vertical="center" textRotation="0" wrapText="true" shrinkToFit="false"/>
    </xf>
    <xf xfId="0" fontId="7" numFmtId="0" fillId="2" borderId="31" applyFont="1" applyNumberFormat="0" applyFill="0" applyBorder="1" applyAlignment="1">
      <alignment horizontal="left" vertical="center" textRotation="0" wrapText="true" shrinkToFit="false"/>
    </xf>
    <xf xfId="0" fontId="7" numFmtId="0" fillId="2" borderId="21" applyFont="1" applyNumberFormat="0" applyFill="0" applyBorder="1" applyAlignment="1">
      <alignment horizontal="left" vertical="center" textRotation="0" wrapText="true" shrinkToFit="false"/>
    </xf>
    <xf xfId="0" fontId="2" numFmtId="0" fillId="2" borderId="43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1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2" fillId="5" borderId="1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22" applyFont="1" applyNumberFormat="0" applyFill="0" applyBorder="1" applyAlignment="1">
      <alignment horizontal="left" vertical="center" textRotation="0" wrapText="true" shrinkToFit="false"/>
    </xf>
    <xf xfId="0" fontId="7" numFmtId="0" fillId="2" borderId="32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8"/>
  <sheetViews>
    <sheetView tabSelected="1" workbookViewId="0" zoomScale="70" zoomScaleNormal="75" view="pageBreakPreview" showGridLines="true" showRowColHeaders="1">
      <selection activeCell="D59" sqref="D59"/>
    </sheetView>
  </sheetViews>
  <sheetFormatPr defaultRowHeight="14.4" outlineLevelRow="0" outlineLevelCol="0"/>
  <cols>
    <col min="1" max="1" width="52.7109375" customWidth="true" style="26"/>
    <col min="2" max="2" width="22.140625" customWidth="true" style="26"/>
    <col min="3" max="3" width="38.42578125" customWidth="true" style="26"/>
    <col min="4" max="4" width="23.140625" customWidth="true" style="26"/>
    <col min="5" max="5" width="26" customWidth="true" style="26"/>
    <col min="6" max="6" width="25.42578125" customWidth="true" style="26"/>
    <col min="7" max="7" width="28.140625" customWidth="true" style="26"/>
    <col min="8" max="8" width="30.42578125" customWidth="true" style="26"/>
    <col min="9" max="9" width="22.28515625" customWidth="true" style="26"/>
    <col min="10" max="10" width="9.140625" customWidth="true" style="26"/>
  </cols>
  <sheetData>
    <row r="17" spans="1:12">
      <c r="A17" s="28" t="s">
        <v>0</v>
      </c>
      <c r="B17" s="28"/>
    </row>
    <row r="18" spans="1:12">
      <c r="A18" s="74" t="s">
        <v>1</v>
      </c>
      <c r="B18" s="115" t="s">
        <v>2</v>
      </c>
      <c r="C18" s="115"/>
    </row>
    <row r="19" spans="1:12">
      <c r="A19" s="74" t="s">
        <v>3</v>
      </c>
      <c r="B19" s="70" t="s">
        <v>4</v>
      </c>
      <c r="C19" s="72"/>
    </row>
    <row r="20" spans="1:12">
      <c r="A20" s="74" t="s">
        <v>5</v>
      </c>
      <c r="B20" s="70" t="s">
        <v>6</v>
      </c>
      <c r="C20" s="72"/>
    </row>
    <row r="21" spans="1:12">
      <c r="A21" s="74" t="s">
        <v>7</v>
      </c>
      <c r="B21" s="116" t="s">
        <v>8</v>
      </c>
      <c r="C21" s="116"/>
    </row>
    <row r="22" spans="1:12">
      <c r="A22" s="74" t="s">
        <v>9</v>
      </c>
      <c r="B22" s="73" t="s">
        <v>10</v>
      </c>
      <c r="C22" s="72"/>
    </row>
    <row r="23" spans="1:12">
      <c r="A23" s="74" t="s">
        <v>11</v>
      </c>
      <c r="B23" s="71"/>
      <c r="C23" s="72"/>
    </row>
    <row r="24" spans="1:12">
      <c r="A24" s="74"/>
      <c r="B24" s="75"/>
    </row>
    <row r="25" spans="1:12">
      <c r="A25" s="76" t="s">
        <v>12</v>
      </c>
      <c r="B25" s="75"/>
    </row>
    <row r="26" spans="1:12">
      <c r="A26" s="25" t="s">
        <v>13</v>
      </c>
      <c r="B26" s="56"/>
    </row>
    <row r="27" spans="1:12">
      <c r="A27" s="26" t="s">
        <v>14</v>
      </c>
      <c r="B27" s="57"/>
    </row>
    <row r="28" spans="1:12" customHeight="1" ht="19.5">
      <c r="A28" s="26" t="s">
        <v>15</v>
      </c>
      <c r="B28" s="58"/>
    </row>
    <row r="29" spans="1:12" customHeight="1" ht="15.75" s="22" customFormat="1">
      <c r="A29" s="26" t="s">
        <v>16</v>
      </c>
      <c r="B29" s="57"/>
      <c r="C29" s="117" t="s">
        <v>17</v>
      </c>
      <c r="D29" s="118"/>
      <c r="E29" s="119"/>
      <c r="G29" s="36"/>
      <c r="H29" s="36"/>
      <c r="I29" s="36"/>
      <c r="J29" s="36"/>
    </row>
    <row r="30" spans="1:12" customHeight="1" ht="19.5" s="22" customFormat="1">
      <c r="A30" s="26" t="s">
        <v>18</v>
      </c>
      <c r="B30" s="56" t="str">
        <f>B28-B29</f>
        <v>0</v>
      </c>
      <c r="C30" s="23"/>
      <c r="D30" s="23"/>
      <c r="E30" s="24"/>
      <c r="G30" s="36"/>
      <c r="H30" s="36"/>
      <c r="I30" s="36"/>
      <c r="J30" s="36"/>
    </row>
    <row r="31" spans="1:12" customHeight="1" ht="17.25" s="22" customFormat="1">
      <c r="A31" s="26" t="s">
        <v>19</v>
      </c>
      <c r="B31" s="59">
        <v>1</v>
      </c>
      <c r="C31" s="122" t="s">
        <v>20</v>
      </c>
      <c r="D31" s="123"/>
      <c r="E31" s="123"/>
      <c r="F31" s="124"/>
      <c r="G31" s="36"/>
      <c r="H31" s="36"/>
      <c r="I31" s="36"/>
      <c r="J31" s="36"/>
    </row>
    <row r="32" spans="1:12" customHeight="1" ht="17.25" s="22" customFormat="1">
      <c r="A32" s="26" t="s">
        <v>21</v>
      </c>
      <c r="B32" s="59">
        <v>1</v>
      </c>
      <c r="C32" s="122" t="s">
        <v>22</v>
      </c>
      <c r="D32" s="123"/>
      <c r="E32" s="123"/>
      <c r="F32" s="124"/>
      <c r="G32" s="36"/>
      <c r="H32" s="36"/>
      <c r="I32" s="36"/>
      <c r="J32" s="77"/>
      <c r="K32" s="77"/>
      <c r="L32" s="78"/>
    </row>
    <row r="33" spans="1:12" customHeight="1" ht="17.25" s="22" customFormat="1">
      <c r="A33" s="26"/>
      <c r="B33" s="79"/>
      <c r="C33" s="37"/>
      <c r="D33" s="37"/>
      <c r="E33" s="37"/>
      <c r="F33" s="37"/>
      <c r="G33" s="36"/>
      <c r="H33" s="36"/>
      <c r="I33" s="36"/>
      <c r="J33" s="77"/>
      <c r="K33" s="77"/>
      <c r="L33" s="78"/>
    </row>
    <row r="34" spans="1:12" s="22" customFormat="1">
      <c r="A34" s="26" t="s">
        <v>23</v>
      </c>
      <c r="B34" s="17">
        <f>B31/B32</f>
        <v>1</v>
      </c>
      <c r="C34" s="27" t="s">
        <v>24</v>
      </c>
      <c r="D34" s="27"/>
      <c r="E34" s="27"/>
      <c r="G34" s="36"/>
      <c r="H34" s="36"/>
      <c r="I34" s="36"/>
      <c r="J34" s="77"/>
      <c r="K34" s="77"/>
      <c r="L34" s="78"/>
    </row>
    <row r="35" spans="1:12" customHeight="1" ht="19.5" s="22" customFormat="1">
      <c r="A35" s="26"/>
      <c r="B35" s="80"/>
      <c r="E35" s="27"/>
      <c r="G35" s="36"/>
      <c r="H35" s="36"/>
      <c r="I35" s="36"/>
      <c r="J35" s="77"/>
      <c r="K35" s="77"/>
      <c r="L35" s="78"/>
    </row>
    <row r="36" spans="1:12" customHeight="1" ht="15.75" s="22" customFormat="1">
      <c r="A36" s="18" t="s">
        <v>25</v>
      </c>
      <c r="B36" s="87">
        <v>100</v>
      </c>
      <c r="C36" s="27"/>
      <c r="D36" s="120" t="s">
        <v>26</v>
      </c>
      <c r="E36" s="121"/>
      <c r="F36" s="120" t="s">
        <v>27</v>
      </c>
      <c r="G36" s="121"/>
      <c r="H36" s="36"/>
      <c r="I36" s="36"/>
      <c r="J36" s="77"/>
      <c r="K36" s="77"/>
      <c r="L36" s="78"/>
    </row>
    <row r="37" spans="1:12" customHeight="1" ht="15.75" s="22" customFormat="1">
      <c r="A37" s="19" t="s">
        <v>28</v>
      </c>
      <c r="B37" s="88">
        <v>25</v>
      </c>
      <c r="C37" s="81" t="s">
        <v>29</v>
      </c>
      <c r="D37" s="82" t="s">
        <v>30</v>
      </c>
      <c r="E37" s="83" t="s">
        <v>31</v>
      </c>
      <c r="F37" s="82" t="s">
        <v>30</v>
      </c>
      <c r="G37" s="83" t="s">
        <v>31</v>
      </c>
      <c r="H37" s="36"/>
      <c r="I37" s="36"/>
      <c r="J37" s="77"/>
      <c r="K37" s="77"/>
      <c r="L37" s="78"/>
    </row>
    <row r="38" spans="1:12" customHeight="1" ht="21.75" s="22" customFormat="1">
      <c r="A38" s="19" t="s">
        <v>32</v>
      </c>
      <c r="B38" s="88">
        <v>50</v>
      </c>
      <c r="C38" s="67">
        <v>1</v>
      </c>
      <c r="D38" s="89">
        <v>29155193</v>
      </c>
      <c r="E38" s="3" t="str">
        <f>IF(ISBLANK(D38),"-",$D$48/$D$45*D38)</f>
        <v>0</v>
      </c>
      <c r="F38" s="92">
        <v>28402829</v>
      </c>
      <c r="G38" s="8" t="str">
        <f>IF(ISBLANK(F38),"-",$D$48/$F$45*F38)</f>
        <v>0</v>
      </c>
      <c r="H38" s="36"/>
      <c r="I38" s="36"/>
      <c r="J38" s="77"/>
      <c r="K38" s="77"/>
      <c r="L38" s="78"/>
    </row>
    <row r="39" spans="1:12" customHeight="1" ht="21.75" s="22" customFormat="1">
      <c r="A39" s="19" t="s">
        <v>33</v>
      </c>
      <c r="B39" s="88">
        <v>1</v>
      </c>
      <c r="C39" s="68">
        <v>2</v>
      </c>
      <c r="D39" s="90">
        <v>29203550</v>
      </c>
      <c r="E39" s="4" t="str">
        <f>IF(ISBLANK(D39),"-",$D$48/$D$45*D39)</f>
        <v>0</v>
      </c>
      <c r="F39" s="58">
        <v>28401601</v>
      </c>
      <c r="G39" s="9" t="str">
        <f>IF(ISBLANK(F39),"-",$D$48/$F$45*F39)</f>
        <v>0</v>
      </c>
      <c r="H39" s="36"/>
      <c r="I39" s="36"/>
      <c r="J39" s="77"/>
      <c r="K39" s="77"/>
      <c r="L39" s="78"/>
    </row>
    <row r="40" spans="1:12" customHeight="1" ht="21.75">
      <c r="A40" s="19" t="s">
        <v>34</v>
      </c>
      <c r="B40" s="88">
        <v>1</v>
      </c>
      <c r="C40" s="68">
        <v>3</v>
      </c>
      <c r="D40" s="90">
        <v>29221354</v>
      </c>
      <c r="E40" s="4" t="str">
        <f>IF(ISBLANK(D40),"-",$D$48/$D$45*D40)</f>
        <v>0</v>
      </c>
      <c r="F40" s="58">
        <v>28417256</v>
      </c>
      <c r="G40" s="9" t="str">
        <f>IF(ISBLANK(F40),"-",$D$48/$F$45*F40)</f>
        <v>0</v>
      </c>
      <c r="J40" s="77"/>
      <c r="K40" s="77"/>
      <c r="L40" s="31"/>
    </row>
    <row r="41" spans="1:12" customHeight="1" ht="21.75">
      <c r="A41" s="19" t="s">
        <v>35</v>
      </c>
      <c r="B41" s="88">
        <v>1</v>
      </c>
      <c r="C41" s="69">
        <v>4</v>
      </c>
      <c r="D41" s="91"/>
      <c r="E41" s="5" t="str">
        <f>IF(ISBLANK(D41),"-",$D$48/$D$45*D41)</f>
        <v>0</v>
      </c>
      <c r="F41" s="93"/>
      <c r="G41" s="10" t="str">
        <f>IF(ISBLANK(F41),"-",$D$48/$F$45*F41)</f>
        <v>0</v>
      </c>
      <c r="J41" s="77"/>
      <c r="K41" s="77"/>
      <c r="L41" s="31"/>
    </row>
    <row r="42" spans="1:12" customHeight="1" ht="22.5">
      <c r="A42" s="19" t="s">
        <v>36</v>
      </c>
      <c r="B42" s="88">
        <v>1</v>
      </c>
      <c r="C42" s="84" t="s">
        <v>37</v>
      </c>
      <c r="D42" s="103">
        <f>AVERAGE(D38:D41)</f>
        <v>29193365.666667</v>
      </c>
      <c r="E42" s="6" t="str">
        <f>AVERAGE(E38:E41)</f>
        <v>0</v>
      </c>
      <c r="F42" s="7">
        <f>AVERAGE(F38:F41)</f>
        <v>28407228.666667</v>
      </c>
      <c r="G42" s="6" t="str">
        <f>AVERAGE(G38:G41)</f>
        <v>0</v>
      </c>
    </row>
    <row r="43" spans="1:12" customHeight="1" ht="21.75">
      <c r="A43" s="19" t="s">
        <v>38</v>
      </c>
      <c r="B43" s="58">
        <v>1</v>
      </c>
      <c r="C43" s="104" t="s">
        <v>39</v>
      </c>
      <c r="D43" s="105">
        <v>16.53</v>
      </c>
      <c r="E43" s="31"/>
      <c r="F43" s="94">
        <v>15.98</v>
      </c>
    </row>
    <row r="44" spans="1:12" customHeight="1" ht="21.75">
      <c r="A44" s="19" t="s">
        <v>40</v>
      </c>
      <c r="B44" s="58">
        <v>1</v>
      </c>
      <c r="C44" s="106" t="s">
        <v>41</v>
      </c>
      <c r="D44" s="107">
        <f>D43*$B$34</f>
        <v>16.53</v>
      </c>
      <c r="E44" s="32"/>
      <c r="F44" s="11">
        <f>F43*$B$34</f>
        <v>15.98</v>
      </c>
    </row>
    <row r="45" spans="1:12" customHeight="1" ht="19.5">
      <c r="A45" s="19" t="s">
        <v>42</v>
      </c>
      <c r="B45" s="32">
        <f>(B44/B43)*(B42/B41)*(B40/B39)*(B38/B37)*B36</f>
        <v>200</v>
      </c>
      <c r="C45" s="106" t="s">
        <v>43</v>
      </c>
      <c r="D45" s="108" t="str">
        <f>D44*$B$30/100</f>
        <v>0</v>
      </c>
      <c r="E45" s="33"/>
      <c r="F45" s="12" t="str">
        <f>F44*$B$30/100</f>
        <v>0</v>
      </c>
    </row>
    <row r="46" spans="1:12" customHeight="1" ht="19.5">
      <c r="A46" s="125" t="s">
        <v>44</v>
      </c>
      <c r="B46" s="126"/>
      <c r="C46" s="106" t="s">
        <v>45</v>
      </c>
      <c r="D46" s="107" t="str">
        <f>D45/$B$45</f>
        <v>0</v>
      </c>
      <c r="E46" s="33"/>
      <c r="F46" s="13" t="str">
        <f>F45/$B$45</f>
        <v>0</v>
      </c>
    </row>
    <row r="47" spans="1:12" customHeight="1" ht="19.5">
      <c r="A47" s="127"/>
      <c r="B47" s="128"/>
      <c r="C47" s="106" t="s">
        <v>46</v>
      </c>
      <c r="D47" s="109">
        <v>0.08</v>
      </c>
      <c r="F47" s="34"/>
    </row>
    <row r="48" spans="1:12">
      <c r="C48" s="106" t="s">
        <v>47</v>
      </c>
      <c r="D48" s="12">
        <f>D47*$B$45</f>
        <v>16</v>
      </c>
      <c r="F48" s="34"/>
    </row>
    <row r="49" spans="1:12" customHeight="1" ht="19.5">
      <c r="C49" s="110" t="s">
        <v>48</v>
      </c>
      <c r="D49" s="111">
        <f>D48/B34</f>
        <v>16</v>
      </c>
      <c r="F49" s="35"/>
    </row>
    <row r="50" spans="1:12">
      <c r="C50" s="22" t="s">
        <v>49</v>
      </c>
      <c r="D50" s="14" t="str">
        <f>AVERAGE(E38:E41,G38:G41)</f>
        <v>0</v>
      </c>
      <c r="F50" s="35"/>
    </row>
    <row r="51" spans="1:12">
      <c r="C51" s="20" t="s">
        <v>50</v>
      </c>
      <c r="D51" s="15" t="str">
        <f>STDEV(E38:E41,G38:G41)/D50</f>
        <v>0</v>
      </c>
      <c r="F51" s="35"/>
    </row>
    <row r="52" spans="1:12" customHeight="1" ht="19.5">
      <c r="C52" s="21" t="s">
        <v>51</v>
      </c>
      <c r="D52" s="16">
        <f>COUNT(E38:E41,G38:G41)</f>
        <v>0</v>
      </c>
      <c r="F52" s="35"/>
    </row>
    <row r="54" spans="1:12">
      <c r="A54" s="28" t="s">
        <v>12</v>
      </c>
      <c r="B54" s="29" t="s">
        <v>52</v>
      </c>
    </row>
    <row r="55" spans="1:12">
      <c r="A55" s="27" t="s">
        <v>53</v>
      </c>
      <c r="B55" s="30">
        <v>1</v>
      </c>
      <c r="C55" s="26" t="s">
        <v>54</v>
      </c>
    </row>
    <row r="56" spans="1:12">
      <c r="A56" s="26" t="s">
        <v>55</v>
      </c>
      <c r="B56" s="62">
        <v>1</v>
      </c>
      <c r="C56" s="38" t="s">
        <v>56</v>
      </c>
      <c r="D56" s="63">
        <v>4</v>
      </c>
      <c r="E56" s="27" t="s">
        <v>54</v>
      </c>
      <c r="F56" s="38"/>
    </row>
    <row r="57" spans="1:12" customHeight="1" ht="19.5">
      <c r="F57" s="38"/>
    </row>
    <row r="58" spans="1:12" customHeight="1" ht="15.75" s="22" customFormat="1">
      <c r="A58" s="18" t="s">
        <v>57</v>
      </c>
      <c r="B58" s="60">
        <v>1</v>
      </c>
      <c r="C58" s="27"/>
      <c r="D58" s="85" t="s">
        <v>58</v>
      </c>
      <c r="E58" s="43" t="s">
        <v>59</v>
      </c>
      <c r="F58" s="43" t="s">
        <v>30</v>
      </c>
      <c r="G58" s="43" t="s">
        <v>60</v>
      </c>
      <c r="H58" s="81" t="s">
        <v>61</v>
      </c>
    </row>
    <row r="59" spans="1:12" customHeight="1" ht="15.75" s="22" customFormat="1">
      <c r="A59" s="19" t="s">
        <v>62</v>
      </c>
      <c r="B59" s="61">
        <v>1</v>
      </c>
      <c r="C59" s="129" t="s">
        <v>63</v>
      </c>
      <c r="D59" s="133">
        <v>2</v>
      </c>
      <c r="E59" s="44">
        <v>1</v>
      </c>
      <c r="F59" s="64">
        <v>34313666</v>
      </c>
      <c r="G59" s="47" t="str">
        <f>IF(ISBLANK(F59),"-",(F59/$D$50*$D$47*$B$67)*$B$56/$D$59)</f>
        <v>0</v>
      </c>
      <c r="H59" s="48" t="str">
        <f>IF(ISBLANK($D$59),"Enter Smp Vol",IF(ISBLANK(F59),"-",G59/$D$56))</f>
        <v>0</v>
      </c>
    </row>
    <row r="60" spans="1:12" customHeight="1" ht="21.75" s="22" customFormat="1">
      <c r="A60" s="19" t="s">
        <v>64</v>
      </c>
      <c r="B60" s="61">
        <v>100</v>
      </c>
      <c r="C60" s="130"/>
      <c r="D60" s="134"/>
      <c r="E60" s="45">
        <v>2</v>
      </c>
      <c r="F60" s="65">
        <v>34314334</v>
      </c>
      <c r="G60" s="49" t="str">
        <f>IF(ISBLANK(F60),"-",(F60/$D$50*$D$47*$B$67)*$B$56/$D$59)</f>
        <v>0</v>
      </c>
      <c r="H60" s="50" t="str">
        <f>IF(ISBLANK($D$59),"Enter Smp Vol",IF(ISBLANK(F60),"-",G60/$D$56))</f>
        <v>0</v>
      </c>
    </row>
    <row r="61" spans="1:12" customHeight="1" ht="21.75" s="22" customFormat="1">
      <c r="A61" s="19" t="s">
        <v>65</v>
      </c>
      <c r="B61" s="61">
        <v>1</v>
      </c>
      <c r="C61" s="130"/>
      <c r="D61" s="134"/>
      <c r="E61" s="45">
        <v>3</v>
      </c>
      <c r="F61" s="65">
        <v>34333585</v>
      </c>
      <c r="G61" s="49" t="str">
        <f>IF(ISBLANK(F61),"-",(F61/$D$50*$D$47*$B$67)*$B$56/$D$59)</f>
        <v>0</v>
      </c>
      <c r="H61" s="50" t="str">
        <f>IF(ISBLANK($D$59),"Enter Smp Vol",IF(ISBLANK(F61),"-",G61/$D$56))</f>
        <v>0</v>
      </c>
    </row>
    <row r="62" spans="1:12" customHeight="1" ht="22.5">
      <c r="A62" s="19" t="s">
        <v>66</v>
      </c>
      <c r="B62" s="61">
        <v>1</v>
      </c>
      <c r="C62" s="131"/>
      <c r="D62" s="135"/>
      <c r="E62" s="46">
        <v>4</v>
      </c>
      <c r="F62" s="66"/>
      <c r="G62" s="95" t="str">
        <f>IF(ISBLANK(F62),"-",(F62/$D$50*$D$47*$B$67)*$B$56/$D$59)</f>
        <v>0</v>
      </c>
      <c r="H62" s="50" t="str">
        <f>IF(ISBLANK($D$59),"Enter Smp Vol",IF(ISBLANK(F62),"-",G62/$D$56))</f>
        <v>0</v>
      </c>
    </row>
    <row r="63" spans="1:12" customHeight="1" ht="21.75">
      <c r="A63" s="19" t="s">
        <v>67</v>
      </c>
      <c r="B63" s="61">
        <v>1</v>
      </c>
      <c r="C63" s="129" t="s">
        <v>68</v>
      </c>
      <c r="D63" s="133">
        <v>2</v>
      </c>
      <c r="E63" s="44">
        <v>1</v>
      </c>
      <c r="F63" s="64">
        <v>34588342</v>
      </c>
      <c r="G63" s="47" t="str">
        <f>IF(ISBLANK(F63),"-",(F63/$D$50*$D$47*$B$67)*$B$56/$D$63)</f>
        <v>0</v>
      </c>
      <c r="H63" s="48" t="str">
        <f>IF(ISBLANK($D$59),"Enter Smp Vol",IF(ISBLANK(F63),"-",G63/$D$56))</f>
        <v>0</v>
      </c>
    </row>
    <row r="64" spans="1:12" customHeight="1" ht="21.75">
      <c r="A64" s="19" t="s">
        <v>69</v>
      </c>
      <c r="B64" s="61">
        <v>1</v>
      </c>
      <c r="C64" s="130"/>
      <c r="D64" s="134"/>
      <c r="E64" s="45">
        <v>2</v>
      </c>
      <c r="F64" s="65">
        <v>34679150</v>
      </c>
      <c r="G64" s="49" t="str">
        <f>IF(ISBLANK(F64),"-",(F64/$D$50*$D$47*$B$67)*$B$56/$D$63)</f>
        <v>0</v>
      </c>
      <c r="H64" s="50" t="str">
        <f>IF(ISBLANK($D$59),"Enter Smp Vol",IF(ISBLANK(F64),"-",G64/$D$56))</f>
        <v>0</v>
      </c>
    </row>
    <row r="65" spans="1:12" customHeight="1" ht="21.75">
      <c r="A65" s="19" t="s">
        <v>70</v>
      </c>
      <c r="B65" s="61">
        <v>1</v>
      </c>
      <c r="C65" s="130"/>
      <c r="D65" s="134"/>
      <c r="E65" s="45">
        <v>3</v>
      </c>
      <c r="F65" s="65">
        <v>34650274</v>
      </c>
      <c r="G65" s="49" t="str">
        <f>IF(ISBLANK(F65),"-",(F65/$D$50*$D$47*$B$67)*$B$56/$D$63)</f>
        <v>0</v>
      </c>
      <c r="H65" s="50" t="str">
        <f>IF(ISBLANK($D$59),"Enter Smp Vol",IF(ISBLANK(F65),"-",G65/$D$56))</f>
        <v>0</v>
      </c>
    </row>
    <row r="66" spans="1:12" customHeight="1" ht="21.75">
      <c r="A66" s="19" t="s">
        <v>71</v>
      </c>
      <c r="B66" s="61">
        <v>1</v>
      </c>
      <c r="C66" s="131"/>
      <c r="D66" s="135">
        <v>1</v>
      </c>
      <c r="E66" s="46">
        <v>4</v>
      </c>
      <c r="F66" s="66"/>
      <c r="G66" s="95" t="str">
        <f>IF(ISBLANK(F66),"-",(F66/$D$50*$D$47*$B$67)*$B$56/$D$63)</f>
        <v>0</v>
      </c>
      <c r="H66" s="51" t="str">
        <f>IF(ISBLANK($D$59),"Enter Smp Vol",IF(ISBLANK(F66),"-",G66/$D$56))</f>
        <v>0</v>
      </c>
    </row>
    <row r="67" spans="1:12" customHeight="1" ht="21.75">
      <c r="A67" s="19" t="s">
        <v>72</v>
      </c>
      <c r="B67" s="68">
        <f>(B66/B65)*(B64/B63)*(B62/B61)*(B60/B59)*B58</f>
        <v>100</v>
      </c>
      <c r="C67" s="129" t="s">
        <v>73</v>
      </c>
      <c r="D67" s="133">
        <v>2</v>
      </c>
      <c r="E67" s="44">
        <v>1</v>
      </c>
      <c r="F67" s="64">
        <v>35214237</v>
      </c>
      <c r="G67" s="47" t="str">
        <f>IF(ISBLANK(F67),"-",(F67/$D$50*$D$47*$B$67)*$B$56/$D$67)</f>
        <v>0</v>
      </c>
      <c r="H67" s="50" t="str">
        <f>IF(ISBLANK($D$59),"Enter Smp Vol",IF(ISBLANK(F67),"-",G67/$D$56))</f>
        <v>0</v>
      </c>
    </row>
    <row r="68" spans="1:12" customHeight="1" ht="21.75">
      <c r="A68" s="101" t="s">
        <v>74</v>
      </c>
      <c r="B68" s="102">
        <f>(D47*B67)/D56*B56</f>
        <v>2</v>
      </c>
      <c r="C68" s="130"/>
      <c r="D68" s="134"/>
      <c r="E68" s="45">
        <v>2</v>
      </c>
      <c r="F68" s="65">
        <v>35209210</v>
      </c>
      <c r="G68" s="49" t="str">
        <f>IF(ISBLANK(F68),"-",(F68/$D$50*$D$47*$B$67)*$B$56/$D$67)</f>
        <v>0</v>
      </c>
      <c r="H68" s="50" t="str">
        <f>IF(ISBLANK($D$59),"Enter Smp Vol",IF(ISBLANK(F68),"-",G68/$D$56))</f>
        <v>0</v>
      </c>
    </row>
    <row r="69" spans="1:12" customHeight="1" ht="21">
      <c r="A69" s="125" t="s">
        <v>44</v>
      </c>
      <c r="B69" s="136"/>
      <c r="C69" s="130"/>
      <c r="D69" s="134"/>
      <c r="E69" s="45">
        <v>3</v>
      </c>
      <c r="F69" s="65">
        <v>35304265</v>
      </c>
      <c r="G69" s="49" t="str">
        <f>IF(ISBLANK(F69),"-",(F69/$D$50*$D$47*$B$67)*$B$56/$D$67)</f>
        <v>0</v>
      </c>
      <c r="H69" s="50" t="str">
        <f>IF(ISBLANK($D$59),"Enter Smp Vol",IF(ISBLANK(F69),"-",G69/$D$56))</f>
        <v>0</v>
      </c>
    </row>
    <row r="70" spans="1:12" customHeight="1" ht="21.75">
      <c r="A70" s="127"/>
      <c r="B70" s="137"/>
      <c r="C70" s="132"/>
      <c r="D70" s="135"/>
      <c r="E70" s="46">
        <v>4</v>
      </c>
      <c r="F70" s="66"/>
      <c r="G70" s="95" t="str">
        <f>IF(ISBLANK(F70),"-",(F70/$D$50*$D$47*$B$67)*$B$56/$D$67)</f>
        <v>0</v>
      </c>
      <c r="H70" s="51" t="str">
        <f>IF(ISBLANK($D$59),"Enter Smp Vol",IF(ISBLANK(F70),"-",G70/$D$56))</f>
        <v>0</v>
      </c>
    </row>
    <row r="71" spans="1:12">
      <c r="A71" s="39"/>
      <c r="B71" s="39"/>
      <c r="C71" s="39"/>
      <c r="E71" s="39"/>
      <c r="F71" s="40"/>
      <c r="G71" s="22" t="s">
        <v>37</v>
      </c>
      <c r="H71" s="96" t="str">
        <f>AVERAGE(H59:H70)</f>
        <v>0</v>
      </c>
    </row>
    <row r="72" spans="1:12">
      <c r="C72" s="39"/>
      <c r="E72" s="39"/>
      <c r="F72" s="40"/>
      <c r="G72" s="20" t="s">
        <v>50</v>
      </c>
      <c r="H72" s="52" t="str">
        <f>STDEV(H59:H70)/H71</f>
        <v>0</v>
      </c>
    </row>
    <row r="73" spans="1:12" customHeight="1" ht="19.5">
      <c r="A73" s="39"/>
      <c r="B73" s="39"/>
      <c r="C73" s="40"/>
      <c r="E73" s="41"/>
      <c r="F73" s="40"/>
      <c r="G73" s="21" t="s">
        <v>51</v>
      </c>
      <c r="H73" s="53">
        <f>COUNT(H59:H70)</f>
        <v>0</v>
      </c>
    </row>
    <row r="74" spans="1:12" s="112" customFormat="1">
      <c r="A74" s="112"/>
      <c r="B74" s="112"/>
      <c r="C74" s="32"/>
      <c r="E74" s="33"/>
      <c r="F74" s="32"/>
      <c r="G74" s="113"/>
      <c r="H74" s="114"/>
    </row>
    <row r="75" spans="1:12" s="112" customFormat="1">
      <c r="A75" s="112"/>
      <c r="B75" s="112"/>
      <c r="C75" s="32"/>
      <c r="E75" s="33"/>
      <c r="F75" s="32"/>
      <c r="G75" s="113"/>
      <c r="H75" s="114"/>
    </row>
    <row r="76" spans="1:12" customHeight="1" ht="19.5">
      <c r="A76" s="55"/>
      <c r="B76" s="54"/>
      <c r="C76" s="54"/>
      <c r="D76" s="54"/>
      <c r="E76" s="54"/>
      <c r="F76" s="54"/>
      <c r="G76" s="54"/>
      <c r="H76" s="54"/>
      <c r="I76" s="42"/>
    </row>
    <row r="77" spans="1:12">
      <c r="B77" s="38" t="s">
        <v>75</v>
      </c>
      <c r="E77" s="40" t="s">
        <v>76</v>
      </c>
      <c r="F77" s="42"/>
      <c r="G77" s="40" t="s">
        <v>77</v>
      </c>
    </row>
    <row r="78" spans="1:12" customHeight="1" ht="83.1">
      <c r="A78" s="86" t="s">
        <v>78</v>
      </c>
      <c r="B78" s="97"/>
      <c r="C78" s="97"/>
      <c r="E78" s="1"/>
      <c r="G78" s="98"/>
      <c r="H78" s="98"/>
    </row>
    <row r="79" spans="1:12" customHeight="1" ht="83.1">
      <c r="A79" s="86" t="s">
        <v>79</v>
      </c>
      <c r="B79" s="99"/>
      <c r="C79" s="99"/>
      <c r="E79" s="2"/>
      <c r="F79" s="42"/>
      <c r="G79" s="100"/>
      <c r="H79" s="100"/>
    </row>
    <row r="80" spans="1:12">
      <c r="A80" s="39"/>
      <c r="B80" s="39"/>
      <c r="C80" s="40"/>
      <c r="D80" s="41"/>
      <c r="E80" s="40"/>
      <c r="F80" s="40"/>
      <c r="G80" s="42"/>
    </row>
    <row r="81" spans="1:12">
      <c r="A81" s="39"/>
      <c r="B81" s="39"/>
      <c r="C81" s="40"/>
      <c r="D81" s="41"/>
      <c r="E81" s="40"/>
      <c r="F81" s="40"/>
      <c r="G81" s="42"/>
    </row>
    <row r="82" spans="1:12">
      <c r="A82" s="39"/>
      <c r="B82" s="39"/>
      <c r="C82" s="40"/>
      <c r="D82" s="41"/>
      <c r="E82" s="40"/>
      <c r="F82" s="40"/>
      <c r="G82" s="42"/>
    </row>
    <row r="83" spans="1:12">
      <c r="A83" s="39"/>
      <c r="B83" s="39"/>
      <c r="C83" s="40"/>
      <c r="D83" s="41"/>
      <c r="E83" s="40"/>
      <c r="F83" s="40"/>
      <c r="G83" s="42"/>
    </row>
    <row r="84" spans="1:12">
      <c r="A84" s="39"/>
      <c r="B84" s="39"/>
      <c r="C84" s="40"/>
      <c r="D84" s="41"/>
      <c r="E84" s="40"/>
      <c r="F84" s="40"/>
      <c r="G84" s="42"/>
    </row>
    <row r="85" spans="1:12">
      <c r="A85" s="39"/>
      <c r="B85" s="39"/>
      <c r="C85" s="40"/>
      <c r="D85" s="41"/>
      <c r="E85" s="40"/>
      <c r="F85" s="40"/>
      <c r="G85" s="42"/>
    </row>
    <row r="86" spans="1:12">
      <c r="A86" s="39"/>
      <c r="B86" s="39"/>
      <c r="C86" s="40"/>
      <c r="D86" s="41"/>
      <c r="E86" s="40"/>
      <c r="F86" s="40"/>
      <c r="G86" s="42"/>
    </row>
    <row r="87" spans="1:12">
      <c r="A87" s="39"/>
      <c r="B87" s="39"/>
      <c r="C87" s="40"/>
      <c r="D87" s="41"/>
      <c r="E87" s="40"/>
      <c r="F87" s="40"/>
      <c r="G87" s="42"/>
    </row>
    <row r="88" spans="1:12">
      <c r="A88" s="39"/>
      <c r="B88" s="39"/>
      <c r="C88" s="40"/>
      <c r="D88" s="41"/>
      <c r="E88" s="40"/>
      <c r="F88" s="40"/>
      <c r="G88" s="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gridLines="false" gridLinesSet="true" horizontalCentered="true" verticalCentered="true"/>
  <pageMargins left="0.7" right="0.7" top="0.75" bottom="0.75" header="0.3" footer="0.3"/>
  <pageSetup paperSize="9" orientation="landscape" scale="30" fitToHeight="2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AI_dexamethasone_phosphate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2014-08-15T09:56:31+02:00</dcterms:modified>
  <dc:title/>
  <dc:description/>
  <dc:subject/>
  <cp:keywords/>
  <cp:category/>
</cp:coreProperties>
</file>