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905"/>
  </bookViews>
  <sheets>
    <sheet name="NDQNGAMAU" sheetId="1" r:id="rId1"/>
    <sheet name="C" sheetId="2" r:id="rId2"/>
  </sheets>
  <definedNames>
    <definedName name="_xlnm.Print_Area" localSheetId="1">'C'!$A$4:$F$63</definedName>
    <definedName name="_xlnm.Print_Area" localSheetId="0">NDQNGAMAU!$A$4:$F$78</definedName>
  </definedNames>
  <calcPr calcId="152511"/>
  <fileRecoveryPr repairLoad="1"/>
</workbook>
</file>

<file path=xl/calcChain.xml><?xml version="1.0" encoding="utf-8"?>
<calcChain xmlns="http://schemas.openxmlformats.org/spreadsheetml/2006/main">
  <c r="D19" i="1" l="1"/>
  <c r="D70" i="1"/>
  <c r="F66" i="1"/>
  <c r="F55" i="2"/>
  <c r="F51" i="2"/>
  <c r="F49" i="2"/>
  <c r="D47" i="2"/>
  <c r="E47" i="2" s="1"/>
  <c r="F47" i="2" s="1"/>
  <c r="E46" i="2"/>
  <c r="F46" i="2" s="1"/>
  <c r="D46" i="2"/>
  <c r="B34" i="2"/>
  <c r="B16" i="2"/>
  <c r="F70" i="1"/>
  <c r="F64" i="1"/>
  <c r="F62" i="1"/>
  <c r="D60" i="1"/>
  <c r="E60" i="1" s="1"/>
  <c r="F60" i="1" s="1"/>
  <c r="E59" i="1"/>
  <c r="F59" i="1" s="1"/>
  <c r="D59" i="1"/>
  <c r="B33" i="1"/>
  <c r="B39" i="1" s="1"/>
  <c r="A39" i="1" s="1"/>
  <c r="B40" i="1" s="1"/>
  <c r="A40" i="1" s="1"/>
  <c r="B41" i="1" s="1"/>
  <c r="A41" i="1" s="1"/>
  <c r="B42" i="1" s="1"/>
  <c r="A42" i="1" s="1"/>
  <c r="F61" i="1" l="1"/>
  <c r="F65" i="1" s="1"/>
  <c r="F48" i="2"/>
  <c r="F52" i="2" s="1"/>
  <c r="D55" i="2" s="1"/>
</calcChain>
</file>

<file path=xl/sharedStrings.xml><?xml version="1.0" encoding="utf-8"?>
<sst xmlns="http://schemas.openxmlformats.org/spreadsheetml/2006/main" count="134" uniqueCount="76">
  <si>
    <t>MICOBIOLOGY NO.</t>
  </si>
  <si>
    <t>BIOL/001/2014</t>
  </si>
  <si>
    <t>DATE RECEIVED</t>
  </si>
  <si>
    <t>2014-04-29 13:33:03</t>
  </si>
  <si>
    <t>Analysis Report</t>
  </si>
  <si>
    <t>Amphotericin Microbial Assay</t>
  </si>
  <si>
    <t>Sample Name:</t>
  </si>
  <si>
    <t>AMPHOTRET 50mg INJECTION</t>
  </si>
  <si>
    <t>Lab Ref No:</t>
  </si>
  <si>
    <t>NDQNGAMAU</t>
  </si>
  <si>
    <t>Active Ingredient:</t>
  </si>
  <si>
    <t>Amphotericin</t>
  </si>
  <si>
    <t>Label Claim:</t>
  </si>
  <si>
    <t>Each 1 ml contains50 mg of Amphotericin</t>
  </si>
  <si>
    <t>Date Test Set:</t>
  </si>
  <si>
    <t>29/4/2014</t>
  </si>
  <si>
    <t>Date of Results:</t>
  </si>
  <si>
    <t>Today at 2:39 PM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</si>
  <si>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</si>
  <si>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</si>
  <si>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</si>
  <si>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</si>
  <si>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</si>
  <si>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</si>
  <si>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</si>
  <si>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</si>
  <si>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</si>
  <si>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</si>
  <si>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</si>
  <si>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</si>
  <si>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</si>
  <si>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</si>
  <si>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</si>
  <si>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</si>
  <si>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</si>
  <si>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</si>
  <si>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</si>
  <si>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</si>
  <si>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</si>
  <si>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</si>
  <si>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</si>
  <si>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</si>
  <si>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</si>
  <si>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</si>
  <si>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</si>
  <si>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</si>
  <si>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</si>
  <si>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</si>
  <si>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</si>
  <si>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</si>
  <si>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</si>
  <si>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</si>
  <si>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</si>
  <si>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</si>
  <si>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</si>
  <si>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</si>
  <si>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</si>
  <si>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</si>
  <si>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</si>
  <si>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</si>
  <si>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</si>
  <si>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</si>
  <si>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</si>
  <si>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</si>
  <si>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</si>
  <si>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</si>
  <si>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</si>
  <si>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</si>
  <si>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</si>
  <si>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</si>
  <si>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</si>
  <si>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</si>
  <si>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</si>
  <si>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</si>
  <si>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</si>
  <si>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Endotoxin Concentration of Sample Preparation (EU/mL)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</si>
</sst>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4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  <font>
      <b/>
      <sz val="20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75" fontId="13" fillId="2" borderId="10" xfId="0" applyNumberFormat="1" applyFont="1" applyFill="1" applyBorder="1" applyAlignment="1">
      <alignment horizontal="center"/>
    </xf>
    <xf numFmtId="173" fontId="4" fillId="3" borderId="37" xfId="0" applyNumberFormat="1" applyFont="1" applyFill="1" applyBorder="1" applyAlignment="1">
      <alignment horizontal="center" vertical="center"/>
    </xf>
    <xf numFmtId="17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view="pageBreakPreview" topLeftCell="A4" zoomScale="80" zoomScaleNormal="85" workbookViewId="0">
      <selection activeCell="E19" sqref="E19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17</v>
      </c>
      <c r="D19" s="132">
        <f>D70</f>
        <v>4.3190433674064309E-6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 x14ac:dyDescent="0.3">
      <c r="A31" s="25" t="s">
        <v>31</v>
      </c>
      <c r="B31" s="99" t="s">
        <v>74</v>
      </c>
      <c r="C31" s="124" t="s">
        <v>32</v>
      </c>
      <c r="D31" s="125"/>
      <c r="E31" s="125" t="s">
        <v>33</v>
      </c>
      <c r="F31" s="126"/>
    </row>
    <row r="32" spans="1:7" ht="20.100000000000001" customHeight="1" x14ac:dyDescent="0.3">
      <c r="A32" s="27" t="s">
        <v>34</v>
      </c>
      <c r="B32" s="114" t="s">
        <v>35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 x14ac:dyDescent="0.3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8" t="s">
        <v>37</v>
      </c>
      <c r="B36" s="118"/>
      <c r="C36" s="118"/>
      <c r="D36" s="118"/>
      <c r="E36" s="118"/>
      <c r="F36" s="118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 x14ac:dyDescent="0.25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19" t="s">
        <v>44</v>
      </c>
      <c r="B44" s="119"/>
      <c r="C44" s="119"/>
      <c r="D44" s="119"/>
      <c r="E44" s="119"/>
      <c r="F44" s="119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 x14ac:dyDescent="0.25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4332</v>
      </c>
      <c r="D59" s="61">
        <f>LN(C59)</f>
        <v>8.3737846081208804</v>
      </c>
      <c r="E59" s="61">
        <f>(D59-$B$54)/$B$55</f>
        <v>-17.451442250944382</v>
      </c>
      <c r="F59" s="62">
        <f>EXP(E59)</f>
        <v>2.6359364108723208E-8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4306</v>
      </c>
      <c r="D60" s="68">
        <f>LN(C60)</f>
        <v>8.367764677924308</v>
      </c>
      <c r="E60" s="68">
        <f>(D60-$B$54)/$B$55</f>
        <v>-17.404411546283658</v>
      </c>
      <c r="F60" s="69">
        <f>EXP(E60)</f>
        <v>2.7628677983857182E-8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7" t="s">
        <v>59</v>
      </c>
      <c r="E61" s="117"/>
      <c r="F61" s="70">
        <f>AVERAGE(F59:F60)</f>
        <v>2.6994021046290195E-8</v>
      </c>
      <c r="G61" s="9"/>
      <c r="H61" s="9"/>
      <c r="I61" s="9"/>
    </row>
    <row r="62" spans="1:9" ht="25.5" customHeight="1" x14ac:dyDescent="0.3">
      <c r="E62" s="71" t="s">
        <v>60</v>
      </c>
      <c r="F62" s="72">
        <f>STDEV(C59:C60)/AVERAGE(C59:C60)</f>
        <v>4.2567206091341132E-3</v>
      </c>
      <c r="G62" s="9"/>
      <c r="H62" s="9"/>
    </row>
    <row r="63" spans="1:9" ht="26.25" customHeight="1" x14ac:dyDescent="0.3">
      <c r="A63" s="8"/>
      <c r="B63" s="45"/>
      <c r="C63" s="8"/>
      <c r="D63" s="117" t="s">
        <v>61</v>
      </c>
      <c r="E63" s="11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62</v>
      </c>
      <c r="F64" s="24">
        <f>B47/A47*D47/C47</f>
        <v>1600</v>
      </c>
      <c r="G64" s="9"/>
      <c r="H64" s="9"/>
    </row>
    <row r="65" spans="1:9" ht="25.5" customHeight="1" x14ac:dyDescent="0.3">
      <c r="E65" s="71" t="s">
        <v>63</v>
      </c>
      <c r="F65" s="75">
        <f>F64*F61</f>
        <v>4.3190433674064309E-5</v>
      </c>
      <c r="G65" s="9"/>
      <c r="H65" s="9"/>
    </row>
    <row r="66" spans="1:9" s="79" customFormat="1" ht="25.5" customHeight="1" x14ac:dyDescent="0.3">
      <c r="A66" s="89"/>
      <c r="B66" s="89"/>
      <c r="C66" s="89"/>
      <c r="D66" s="89"/>
      <c r="E66" s="76" t="s">
        <v>75</v>
      </c>
      <c r="F66" s="131">
        <f>F65*5/50</f>
        <v>4.3190433674064309E-6</v>
      </c>
      <c r="G66" s="89"/>
      <c r="H66" s="89"/>
    </row>
    <row r="67" spans="1:9" ht="15.95" customHeight="1" x14ac:dyDescent="0.25">
      <c r="F67" s="9"/>
      <c r="G67" s="9"/>
      <c r="H67" s="9"/>
    </row>
    <row r="68" spans="1:9" x14ac:dyDescent="0.25">
      <c r="F68" s="9"/>
      <c r="G68" s="9"/>
      <c r="H68" s="9"/>
    </row>
    <row r="69" spans="1:9" s="79" customFormat="1" x14ac:dyDescent="0.25">
      <c r="A69" s="89"/>
      <c r="B69" s="89"/>
      <c r="C69" s="89"/>
      <c r="D69" s="89"/>
      <c r="E69" s="89"/>
      <c r="F69" s="89"/>
      <c r="G69" s="89"/>
      <c r="H69" s="89"/>
    </row>
    <row r="70" spans="1:9" ht="19.5" customHeight="1" x14ac:dyDescent="0.4">
      <c r="A70" s="4" t="s">
        <v>64</v>
      </c>
      <c r="C70" s="76" t="s">
        <v>65</v>
      </c>
      <c r="D70" s="130">
        <f>F66</f>
        <v>4.3190433674064309E-6</v>
      </c>
      <c r="E70" s="130"/>
      <c r="F70" s="74" t="str">
        <f>C23</f>
        <v>EU/mg</v>
      </c>
      <c r="G70" s="9"/>
      <c r="H70" s="9"/>
    </row>
    <row r="71" spans="1:9" ht="21" customHeight="1" x14ac:dyDescent="0.35">
      <c r="B71" s="21"/>
      <c r="C71" s="21"/>
      <c r="D71" s="77"/>
      <c r="E71" s="78"/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18" customHeight="1" x14ac:dyDescent="0.25">
      <c r="F73" s="9"/>
      <c r="G73" s="9"/>
      <c r="H73" s="9"/>
    </row>
    <row r="74" spans="1:9" ht="18" customHeight="1" x14ac:dyDescent="0.25">
      <c r="F74" s="9"/>
      <c r="G74" s="9"/>
      <c r="H74" s="9"/>
    </row>
    <row r="75" spans="1:9" ht="24.95" customHeight="1" x14ac:dyDescent="0.3">
      <c r="A75" s="63" t="s">
        <v>66</v>
      </c>
      <c r="C75" s="63" t="s">
        <v>67</v>
      </c>
      <c r="D75" s="79"/>
      <c r="F75" s="80" t="s">
        <v>68</v>
      </c>
      <c r="G75" s="9"/>
      <c r="H75" s="9"/>
    </row>
    <row r="76" spans="1:9" ht="24.95" customHeight="1" x14ac:dyDescent="0.3">
      <c r="A76" s="21"/>
      <c r="C76" s="81" t="s">
        <v>69</v>
      </c>
      <c r="D76" s="21"/>
      <c r="F76" s="21" t="s">
        <v>70</v>
      </c>
      <c r="G76" s="9"/>
      <c r="H76" s="9"/>
    </row>
    <row r="77" spans="1:9" ht="24.95" customHeight="1" x14ac:dyDescent="0.3">
      <c r="A77" s="82"/>
      <c r="C77" s="34"/>
      <c r="D77" s="9"/>
      <c r="F77" s="34"/>
      <c r="G77" s="9"/>
      <c r="H77" s="9"/>
    </row>
    <row r="78" spans="1:9" ht="24.95" customHeight="1" x14ac:dyDescent="0.25">
      <c r="F78" s="9"/>
      <c r="G78" s="9"/>
      <c r="H78" s="9"/>
    </row>
    <row r="79" spans="1:9" ht="24.95" customHeight="1" x14ac:dyDescent="0.25">
      <c r="G79" s="9"/>
      <c r="H79" s="9"/>
      <c r="I79" s="9"/>
    </row>
    <row r="80" spans="1:9" ht="24.95" customHeight="1" x14ac:dyDescent="0.25">
      <c r="G80" s="9"/>
      <c r="H80" s="9"/>
      <c r="I80" s="9"/>
    </row>
    <row r="81" spans="7:9" ht="24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ht="15.95" customHeight="1" x14ac:dyDescent="0.25">
      <c r="G96" s="9"/>
      <c r="H96" s="9"/>
      <c r="I96" s="9"/>
    </row>
    <row r="97" spans="7:9" ht="15.95" customHeight="1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9"/>
      <c r="H107" s="9"/>
      <c r="I107" s="9"/>
    </row>
    <row r="108" spans="7:9" x14ac:dyDescent="0.25">
      <c r="G108" s="9"/>
      <c r="H108" s="9"/>
      <c r="I108" s="9"/>
    </row>
    <row r="109" spans="7:9" x14ac:dyDescent="0.25">
      <c r="G109" s="83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84"/>
      <c r="H111" s="9"/>
      <c r="I111" s="9"/>
    </row>
    <row r="112" spans="7:9" x14ac:dyDescent="0.25">
      <c r="G112" s="84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  <row r="117" spans="7:9" x14ac:dyDescent="0.25">
      <c r="G117" s="9"/>
      <c r="H117" s="9"/>
      <c r="I117" s="9"/>
    </row>
    <row r="118" spans="7:9" x14ac:dyDescent="0.25">
      <c r="G118" s="9"/>
      <c r="H118" s="9"/>
      <c r="I118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70:E70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NDQNGAMAU / Bacterial Endotoxin / Download 1  /  Analyst - Eric Ngamau /  Date 29-04-2014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71</v>
      </c>
      <c r="F13" s="3"/>
    </row>
    <row r="14" spans="1:6" ht="15.95" customHeight="1" x14ac:dyDescent="0.3">
      <c r="A14" s="4" t="s">
        <v>6</v>
      </c>
      <c r="B14" s="2" t="s">
        <v>71</v>
      </c>
      <c r="F14" s="3"/>
    </row>
    <row r="15" spans="1:6" ht="15.95" customHeight="1" x14ac:dyDescent="0.3">
      <c r="A15" s="4" t="s">
        <v>8</v>
      </c>
      <c r="B15" s="1" t="s">
        <v>72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 x14ac:dyDescent="0.3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 x14ac:dyDescent="0.3">
      <c r="A32" s="25" t="s">
        <v>31</v>
      </c>
      <c r="B32" s="26" t="s">
        <v>74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 x14ac:dyDescent="0.3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63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 x14ac:dyDescent="0.3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NDQNGAMAU</vt:lpstr>
      <vt:lpstr>C</vt:lpstr>
      <vt:lpstr>'C'!Print_Area</vt:lpstr>
      <vt:lpstr>NDQNGAMAU!Print_Area</vt:lpstr>
    </vt:vector>
  </TitlesOfParts>
  <Manager/>
  <Company>NQCL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alpho07@hotmail.com</cp:lastModifiedBy>
  <dcterms:created xsi:type="dcterms:W3CDTF">2014-04-25T13:22:50Z</dcterms:created>
  <dcterms:modified xsi:type="dcterms:W3CDTF">2014-04-29T11:47:02Z</dcterms:modified>
  <cp:category/>
</cp:coreProperties>
</file>