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ischer/Documents/alphonse.github.io/CHEM191/guides/"/>
    </mc:Choice>
  </mc:AlternateContent>
  <xr:revisionPtr revIDLastSave="0" documentId="13_ncr:1_{2F331CF6-4615-6346-B876-7D6C7D665A28}" xr6:coauthVersionLast="36" xr6:coauthVersionMax="36" xr10:uidLastSave="{00000000-0000-0000-0000-000000000000}"/>
  <bookViews>
    <workbookView xWindow="0" yWindow="460" windowWidth="38400" windowHeight="20360" activeTab="2" xr2:uid="{704E70E0-A706-1140-A1A3-FDF74E078DBF}"/>
  </bookViews>
  <sheets>
    <sheet name="Sheet1" sheetId="1" r:id="rId1"/>
    <sheet name="Sheet2" sheetId="2" r:id="rId2"/>
    <sheet name="qual rubric" sheetId="3" r:id="rId3"/>
  </sheets>
  <definedNames>
    <definedName name="_xlnm.Print_Area" localSheetId="2">'qual rubric'!$A$5:$I$76</definedName>
    <definedName name="_xlnm.Print_Area" localSheetId="0">Sheet1!$A$4:$J$72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8" i="3"/>
  <c r="F10" i="3" l="1"/>
  <c r="H3" i="3"/>
  <c r="F3" i="3"/>
  <c r="G3" i="3"/>
  <c r="E3" i="3"/>
  <c r="H2" i="3"/>
  <c r="G2" i="3"/>
  <c r="F2" i="3"/>
  <c r="E2" i="3"/>
  <c r="D3" i="3"/>
  <c r="D2" i="3"/>
  <c r="D10" i="3" l="1"/>
  <c r="H10" i="3" s="1"/>
  <c r="L13" i="1" l="1"/>
  <c r="L14" i="1"/>
  <c r="L15" i="1"/>
  <c r="L16" i="1"/>
  <c r="L18" i="1"/>
  <c r="L19" i="1"/>
  <c r="L20" i="1"/>
  <c r="L22" i="1"/>
  <c r="L23" i="1"/>
  <c r="L24" i="1"/>
  <c r="L25" i="1"/>
  <c r="L26" i="1"/>
  <c r="L27" i="1"/>
  <c r="L28" i="1"/>
  <c r="L30" i="1"/>
  <c r="L31" i="1"/>
  <c r="L32" i="1"/>
  <c r="L33" i="1"/>
  <c r="L35" i="1"/>
  <c r="L36" i="1"/>
  <c r="L37" i="1"/>
  <c r="L40" i="1"/>
  <c r="L41" i="1"/>
  <c r="L42" i="1"/>
  <c r="L43" i="1"/>
  <c r="L44" i="1"/>
  <c r="L46" i="1"/>
  <c r="L47" i="1"/>
  <c r="L48" i="1"/>
  <c r="L11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8" i="1"/>
  <c r="O18" i="1"/>
  <c r="P18" i="1"/>
  <c r="Q18" i="1"/>
  <c r="N19" i="1"/>
  <c r="O19" i="1"/>
  <c r="P19" i="1"/>
  <c r="Q19" i="1"/>
  <c r="N20" i="1"/>
  <c r="O20" i="1"/>
  <c r="P20" i="1"/>
  <c r="Q20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5" i="1"/>
  <c r="O35" i="1"/>
  <c r="P35" i="1"/>
  <c r="Q35" i="1"/>
  <c r="N36" i="1"/>
  <c r="O36" i="1"/>
  <c r="P36" i="1"/>
  <c r="Q36" i="1"/>
  <c r="N37" i="1"/>
  <c r="O37" i="1"/>
  <c r="P37" i="1"/>
  <c r="Q37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6" i="1"/>
  <c r="O46" i="1"/>
  <c r="P46" i="1"/>
  <c r="Q46" i="1"/>
  <c r="N47" i="1"/>
  <c r="O47" i="1"/>
  <c r="P47" i="1"/>
  <c r="Q47" i="1"/>
  <c r="N48" i="1"/>
  <c r="O48" i="1"/>
  <c r="P48" i="1"/>
  <c r="Q48" i="1"/>
  <c r="M13" i="1"/>
  <c r="M14" i="1"/>
  <c r="M15" i="1"/>
  <c r="M16" i="1"/>
  <c r="M18" i="1"/>
  <c r="M19" i="1"/>
  <c r="M20" i="1"/>
  <c r="M22" i="1"/>
  <c r="M23" i="1"/>
  <c r="M24" i="1"/>
  <c r="M25" i="1"/>
  <c r="M26" i="1"/>
  <c r="M27" i="1"/>
  <c r="M28" i="1"/>
  <c r="M30" i="1"/>
  <c r="M31" i="1"/>
  <c r="M32" i="1"/>
  <c r="M33" i="1"/>
  <c r="M35" i="1"/>
  <c r="M36" i="1"/>
  <c r="M37" i="1"/>
  <c r="M40" i="1"/>
  <c r="M41" i="1"/>
  <c r="M42" i="1"/>
  <c r="M43" i="1"/>
  <c r="M44" i="1"/>
  <c r="M46" i="1"/>
  <c r="M47" i="1"/>
  <c r="M48" i="1"/>
  <c r="M11" i="1"/>
  <c r="L10" i="1" l="1"/>
  <c r="F6" i="1"/>
  <c r="I6" i="1"/>
  <c r="H6" i="1"/>
  <c r="G6" i="1"/>
  <c r="E6" i="1"/>
  <c r="E7" i="1" l="1"/>
</calcChain>
</file>

<file path=xl/sharedStrings.xml><?xml version="1.0" encoding="utf-8"?>
<sst xmlns="http://schemas.openxmlformats.org/spreadsheetml/2006/main" count="185" uniqueCount="96">
  <si>
    <t>Is the title descriptive and succinct?</t>
  </si>
  <si>
    <t>Does the Introduction clearly state the overall question/purpose of the study?</t>
  </si>
  <si>
    <t>Has relevant background information about the analyte of interest been given?</t>
  </si>
  <si>
    <t>Has relevant background information about the technique been given?</t>
  </si>
  <si>
    <t>Is there anything that could be omitted?</t>
  </si>
  <si>
    <t>Are methods detailed enough that the study can be repeated by another trained scientist?</t>
  </si>
  <si>
    <t>Are there any irrelevant details that could be omitted?</t>
  </si>
  <si>
    <t>Are instrument methods clearly detailed, including tables where appropriate?</t>
  </si>
  <si>
    <t>Has the main finding been clearly presented?</t>
  </si>
  <si>
    <t>Are there factual, logical, analytical, statistical, or mathematical errors?</t>
  </si>
  <si>
    <t>Are all figures and tables clearly explained, in order?</t>
  </si>
  <si>
    <t>Have the results been related back to the question(s) posed in the Introduction?</t>
  </si>
  <si>
    <t>Is there sufficient data and/or supporting evidence to support the answer?</t>
  </si>
  <si>
    <t>Has the overall interpretation of the results been clearly conveyed?</t>
  </si>
  <si>
    <t>Has the study been adequately summarized?</t>
  </si>
  <si>
    <t>Has/have clear conclusion(s) been presented regarding question at hand?</t>
  </si>
  <si>
    <t>Have references been cited where needed?</t>
  </si>
  <si>
    <t>Are sources cited adequately, appropriately, accurately, and in the ACS format?</t>
  </si>
  <si>
    <t>Is the document written according to the CHEM 370 writing guide?</t>
  </si>
  <si>
    <t>Are sections clearly labelled?</t>
  </si>
  <si>
    <t>Are the transitions between sections and paragraphs logical?</t>
  </si>
  <si>
    <t>Are paragraphs and sentences cohesive?</t>
  </si>
  <si>
    <t>Are there any grammar, punctuation, or spelling errors?</t>
  </si>
  <si>
    <t>Is the style concise?</t>
  </si>
  <si>
    <t>Is there excess wordiness?</t>
  </si>
  <si>
    <t>Adapted from: *Writing Papers in the Biological Sciences* by Angelika H. Hofmann.  Oxford University Press 2016 (2nd ed.)</t>
  </si>
  <si>
    <t>Title</t>
  </si>
  <si>
    <t>Introduction</t>
  </si>
  <si>
    <t>Materials &amp;
Methods</t>
  </si>
  <si>
    <t>Results &amp; Discussion</t>
  </si>
  <si>
    <t>Conclusions</t>
  </si>
  <si>
    <t>References</t>
  </si>
  <si>
    <t>General Style</t>
  </si>
  <si>
    <t>Composition</t>
  </si>
  <si>
    <t>5 = Excellent, 3 = Average, 1 = Lacking</t>
  </si>
  <si>
    <t>Overall Impressions</t>
  </si>
  <si>
    <t>CHEM 370 Lab Report Rubric</t>
  </si>
  <si>
    <t>x</t>
  </si>
  <si>
    <t>Group Report Grade (%):</t>
  </si>
  <si>
    <t>Points earned:</t>
  </si>
  <si>
    <t>Grade</t>
  </si>
  <si>
    <t>What are the manuscript's main strengths? [A}</t>
  </si>
  <si>
    <t>What are the manuscript's main weaknesses? [B]</t>
  </si>
  <si>
    <t>What specific recommendations can you make regarding revisions to the paper? [see report]</t>
  </si>
  <si>
    <t>Are the conclusions free from logical errors?</t>
  </si>
  <si>
    <t>Have the results been put into perspective by relating them to literature libraries, standard data sources, and/or expectations? Have errors been provided?</t>
  </si>
  <si>
    <t>wt.</t>
  </si>
  <si>
    <t>[A] The figures are very good!</t>
  </si>
  <si>
    <t>Students in Group</t>
  </si>
  <si>
    <t>Lab Name</t>
  </si>
  <si>
    <r>
      <rPr>
        <b/>
        <sz val="14"/>
        <color theme="1"/>
        <rFont val="Lato Regular"/>
      </rPr>
      <t xml:space="preserve">Instructions: 
</t>
    </r>
    <r>
      <rPr>
        <sz val="14"/>
        <color theme="1"/>
        <rFont val="Lato Regular"/>
      </rPr>
      <t>- Enter a lowercase ex, "x", for each row in the column representing the quality level. 
- The indvidual's grade is calculated automatically. The weights are given in the leftmost column.
- All 5s gives a 100 (A+); all 4s gives an 85 (B); all 3s gives a 75 (C); all 2s gives a 65 (D); and all 1s gives a 50 (F).
- Specific comments (e.g. strengths and weaknesses) can be added in the few rows below the rubric.
- The columns to the right are for caluclations, are populated automatically, and are outside the print area for the document.</t>
    </r>
  </si>
  <si>
    <t>Total Points Earned per Number</t>
  </si>
  <si>
    <t>Pts. Avail.</t>
  </si>
  <si>
    <t>[B] There are factual/logical errors in the conclusions drawn.</t>
  </si>
  <si>
    <t>See below.</t>
  </si>
  <si>
    <t>See report.</t>
  </si>
  <si>
    <t>Calculator</t>
  </si>
  <si>
    <r>
      <t xml:space="preserve">Are all the citations in the text listed in the References section, and </t>
    </r>
    <r>
      <rPr>
        <i/>
        <sz val="12"/>
        <color theme="1"/>
        <rFont val="Lato Regular"/>
      </rPr>
      <t>vice-versa</t>
    </r>
    <r>
      <rPr>
        <sz val="12"/>
        <color theme="1"/>
        <rFont val="Lato Regular"/>
      </rPr>
      <t>?</t>
    </r>
  </si>
  <si>
    <t>Information Literacy</t>
  </si>
  <si>
    <t>Has relevant background information about the analyte(s) been given?</t>
  </si>
  <si>
    <t>Have appropriate scholarly sources been cited where necessary?</t>
  </si>
  <si>
    <t>Have low-quality or uncredible sources been avoided?</t>
  </si>
  <si>
    <t>Has an unbiased description of the problem been presented?</t>
  </si>
  <si>
    <t>Inquiry</t>
  </si>
  <si>
    <t>Have clear, focused questions and/or hypotheses been stated?</t>
  </si>
  <si>
    <t>Has an appropriate method of inquiry been explained to answer the questions?</t>
  </si>
  <si>
    <t>Has the method or inquiry been appropriately applied to answer the questions?</t>
  </si>
  <si>
    <t>Have clear conclusions been drawn regarding the questions and/or hypotheses?</t>
  </si>
  <si>
    <t>Awareness of Impact</t>
  </si>
  <si>
    <t>Have conclusions been presented that indicate how the findings could be used to develop public policy, new products, new methods of understanding, etc.?</t>
  </si>
  <si>
    <t>Have questions been put in context by discussing the broader impacts on humans and the natural world?</t>
  </si>
  <si>
    <t>Have conlusions been presented to indicate actions individuals or public could take to lessen their negative impacts or grow their positive impacts?</t>
  </si>
  <si>
    <t>Evaluation of Manuscript Content</t>
  </si>
  <si>
    <t>Evaluation of Grammar and Formatting</t>
  </si>
  <si>
    <r>
      <t xml:space="preserve">Is the title </t>
    </r>
    <r>
      <rPr>
        <i/>
        <sz val="12"/>
        <color theme="1"/>
        <rFont val="Lato Regular"/>
      </rPr>
      <t>descriptive</t>
    </r>
    <r>
      <rPr>
        <sz val="12"/>
        <color theme="1"/>
        <rFont val="Lato Regular"/>
      </rPr>
      <t xml:space="preserve"> and </t>
    </r>
    <r>
      <rPr>
        <i/>
        <sz val="12"/>
        <color theme="1"/>
        <rFont val="Lato Regular"/>
      </rPr>
      <t>succinct</t>
    </r>
    <r>
      <rPr>
        <sz val="12"/>
        <color theme="1"/>
        <rFont val="Lato Regular"/>
      </rPr>
      <t>?</t>
    </r>
  </si>
  <si>
    <t>Has unnecessary information been appropriately omitted?
(Is there anything that should be omitted?)</t>
  </si>
  <si>
    <t>Materials and Methods</t>
  </si>
  <si>
    <t>Results and Discussion</t>
  </si>
  <si>
    <t>Are sources cited adequately, appropriately, accurately, and in the IEEE format?</t>
  </si>
  <si>
    <t>Is the document written according to the CHEM 191 writing guide?</t>
  </si>
  <si>
    <t>Parts adapted from: Writing Papers in the Biological Sciences by Angelika H. Hofmann.  Oxford University Press 2016 (2nd ed.)</t>
  </si>
  <si>
    <t>General Evaluation of Learning Goals</t>
  </si>
  <si>
    <t>Title &amp; Abstract</t>
  </si>
  <si>
    <t>Has a short, but stand-alone, abstract been provided?</t>
  </si>
  <si>
    <t>CHEM 191 Lab Report Rubric</t>
  </si>
  <si>
    <t>Have the impacts of the results been clearly conveyed?</t>
  </si>
  <si>
    <t>5 = excellent, 4 = good, 3 = sufficient, 2 = needs improvement, 1 = lacking</t>
  </si>
  <si>
    <t>Have the results been put into perspective by relating them to other scholaraly sources? Have explanations to unexpected results been provided?</t>
  </si>
  <si>
    <t>Have results been interpreted appropriately and accurately, with comparisons to other scholarly works?</t>
  </si>
  <si>
    <t>points total</t>
  </si>
  <si>
    <t>points out of</t>
  </si>
  <si>
    <t>Raw Grade:</t>
  </si>
  <si>
    <t>Final Grade:</t>
  </si>
  <si>
    <t>Good Content Credit:</t>
  </si>
  <si>
    <t>Student Name</t>
  </si>
  <si>
    <t>Report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</si>
</sst>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Lato Regular"/>
    </font>
    <font>
      <sz val="12"/>
      <color theme="1"/>
      <name val="Lato Regular"/>
    </font>
    <font>
      <b/>
      <sz val="14"/>
      <color theme="0"/>
      <name val="Calibri"/>
      <family val="2"/>
      <scheme val="minor"/>
    </font>
    <font>
      <sz val="14"/>
      <color theme="0"/>
      <name val="Lato Regular"/>
    </font>
    <font>
      <b/>
      <sz val="16"/>
      <color rgb="FF592C88"/>
      <name val="Slabo 13px"/>
    </font>
    <font>
      <i/>
      <sz val="10"/>
      <color theme="1"/>
      <name val="Lato Regular"/>
    </font>
    <font>
      <b/>
      <sz val="16"/>
      <color rgb="FF000000"/>
      <name val="FreightSans Pro Book"/>
    </font>
    <font>
      <b/>
      <sz val="12"/>
      <color theme="0"/>
      <name val="Calibri"/>
      <family val="2"/>
    </font>
    <font>
      <b/>
      <sz val="12"/>
      <color theme="0"/>
      <name val="Lato Regular"/>
    </font>
    <font>
      <sz val="12"/>
      <color theme="0"/>
      <name val="Lato Regular"/>
    </font>
    <font>
      <sz val="12"/>
      <color rgb="FFFFFFFF"/>
      <name val="Lato Regular"/>
    </font>
    <font>
      <sz val="12"/>
      <color theme="1"/>
      <name val="Calibri"/>
      <family val="2"/>
    </font>
    <font>
      <sz val="14"/>
      <color theme="1"/>
      <name val="Lato Regular"/>
    </font>
    <font>
      <b/>
      <sz val="14"/>
      <color theme="1"/>
      <name val="Lato Regular"/>
    </font>
    <font>
      <i/>
      <sz val="12"/>
      <color theme="1"/>
      <name val="Lato Regular"/>
    </font>
    <font>
      <b/>
      <sz val="18"/>
      <color theme="0"/>
      <name val="Ubuntu Regular"/>
    </font>
    <font>
      <sz val="12"/>
      <color theme="0"/>
      <name val="Ubuntu Regula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rgb="FF592C88"/>
      <name val="Ubuntu Bold"/>
    </font>
    <font>
      <sz val="10"/>
      <color theme="1"/>
      <name val="Lato Regular"/>
    </font>
    <font>
      <b/>
      <sz val="12"/>
      <color rgb="FF592C88"/>
      <name val="Lato Regular"/>
    </font>
    <font>
      <sz val="12"/>
      <color rgb="FF592C88"/>
      <name val="Lato Regular"/>
    </font>
    <font>
      <sz val="12"/>
      <color theme="1"/>
      <name val="Calibri"/>
      <family val="2"/>
      <scheme val="minor"/>
    </font>
    <font>
      <sz val="12"/>
      <color rgb="FF592C8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92C88"/>
        <bgColor indexed="64"/>
      </patternFill>
    </fill>
    <fill>
      <patternFill patternType="solid">
        <fgColor rgb="FF592C88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1A875"/>
        <bgColor indexed="64"/>
      </patternFill>
    </fill>
    <fill>
      <patternFill patternType="solid">
        <fgColor rgb="FFC1A875"/>
        <bgColor rgb="FF000000"/>
      </patternFill>
    </fill>
  </fills>
  <borders count="5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592C88"/>
      </left>
      <right/>
      <top style="thin">
        <color rgb="FF592C88"/>
      </top>
      <bottom/>
      <diagonal/>
    </border>
    <border>
      <left/>
      <right/>
      <top style="thin">
        <color rgb="FF592C88"/>
      </top>
      <bottom/>
      <diagonal/>
    </border>
    <border>
      <left/>
      <right style="thin">
        <color rgb="FF592C88"/>
      </right>
      <top style="thin">
        <color rgb="FF592C88"/>
      </top>
      <bottom/>
      <diagonal/>
    </border>
    <border>
      <left/>
      <right/>
      <top/>
      <bottom style="thin">
        <color rgb="FF592C88"/>
      </bottom>
      <diagonal/>
    </border>
    <border>
      <left/>
      <right style="thin">
        <color rgb="FF592C88"/>
      </right>
      <top/>
      <bottom style="thin">
        <color rgb="FF592C88"/>
      </bottom>
      <diagonal/>
    </border>
    <border>
      <left style="thin">
        <color rgb="FF592C88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rgb="FF592C88"/>
      </bottom>
      <diagonal/>
    </border>
    <border>
      <left/>
      <right style="hair">
        <color indexed="64"/>
      </right>
      <top style="hair">
        <color indexed="64"/>
      </top>
      <bottom style="thin">
        <color rgb="FF592C8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592C8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592C88"/>
      </top>
      <bottom style="hair">
        <color indexed="64"/>
      </bottom>
      <diagonal/>
    </border>
    <border>
      <left/>
      <right style="hair">
        <color indexed="64"/>
      </right>
      <top style="thin">
        <color rgb="FF592C8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592C88"/>
      </top>
      <bottom style="hair">
        <color indexed="64"/>
      </bottom>
      <diagonal/>
    </border>
    <border>
      <left style="hair">
        <color indexed="64"/>
      </left>
      <right style="thin">
        <color rgb="FF592C88"/>
      </right>
      <top style="thin">
        <color rgb="FF592C88"/>
      </top>
      <bottom style="hair">
        <color indexed="64"/>
      </bottom>
      <diagonal/>
    </border>
    <border>
      <left style="hair">
        <color indexed="64"/>
      </left>
      <right style="thin">
        <color rgb="FF592C88"/>
      </right>
      <top style="hair">
        <color indexed="64"/>
      </top>
      <bottom style="hair">
        <color indexed="64"/>
      </bottom>
      <diagonal/>
    </border>
    <border>
      <left style="thin">
        <color rgb="FF592C88"/>
      </left>
      <right/>
      <top/>
      <bottom style="thin">
        <color rgb="FF592C8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592C88"/>
      </bottom>
      <diagonal/>
    </border>
    <border>
      <left style="hair">
        <color indexed="64"/>
      </left>
      <right style="thin">
        <color rgb="FF592C88"/>
      </right>
      <top style="hair">
        <color indexed="64"/>
      </top>
      <bottom style="thin">
        <color rgb="FF592C88"/>
      </bottom>
      <diagonal/>
    </border>
    <border>
      <left style="hair">
        <color indexed="64"/>
      </left>
      <right style="thin">
        <color rgb="FF592C88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592C8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rgb="FF592C8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rgb="FF592C88"/>
      </bottom>
      <diagonal/>
    </border>
    <border>
      <left style="hair">
        <color indexed="64"/>
      </left>
      <right style="thin">
        <color rgb="FF592C88"/>
      </right>
      <top style="thin">
        <color indexed="64"/>
      </top>
      <bottom style="thin">
        <color rgb="FF592C88"/>
      </bottom>
      <diagonal/>
    </border>
    <border>
      <left style="thin">
        <color indexed="64"/>
      </left>
      <right style="hair">
        <color indexed="64"/>
      </right>
      <top style="thin">
        <color rgb="FF592C88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rgb="FF592C88"/>
      </bottom>
      <diagonal/>
    </border>
    <border>
      <left style="thin">
        <color rgb="FF592C88"/>
      </left>
      <right/>
      <top style="thin">
        <color rgb="FF592C88"/>
      </top>
      <bottom style="thin">
        <color rgb="FF592C88"/>
      </bottom>
      <diagonal/>
    </border>
    <border>
      <left/>
      <right/>
      <top style="thin">
        <color rgb="FF592C88"/>
      </top>
      <bottom style="thin">
        <color rgb="FF592C88"/>
      </bottom>
      <diagonal/>
    </border>
    <border>
      <left/>
      <right style="thin">
        <color rgb="FF592C88"/>
      </right>
      <top style="thin">
        <color rgb="FF592C88"/>
      </top>
      <bottom style="thin">
        <color rgb="FF592C8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rgb="FF592C8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textRotation="90"/>
    </xf>
    <xf numFmtId="1" fontId="11" fillId="0" borderId="0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7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4" fillId="0" borderId="0" xfId="0" applyFont="1"/>
    <xf numFmtId="0" fontId="12" fillId="2" borderId="16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4" fillId="0" borderId="0" xfId="0" applyFont="1" applyBorder="1"/>
    <xf numFmtId="0" fontId="12" fillId="2" borderId="2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4" fillId="0" borderId="42" xfId="0" applyNumberFormat="1" applyFont="1" applyBorder="1" applyAlignment="1">
      <alignment horizontal="center" vertical="center"/>
    </xf>
    <xf numFmtId="1" fontId="4" fillId="0" borderId="43" xfId="0" applyNumberFormat="1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 vertical="top" wrapText="1"/>
    </xf>
    <xf numFmtId="0" fontId="4" fillId="0" borderId="4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13" fillId="3" borderId="47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left" vertical="center"/>
    </xf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3" fillId="8" borderId="47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48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13" fillId="8" borderId="49" xfId="0" applyFont="1" applyFill="1" applyBorder="1" applyAlignment="1">
      <alignment horizontal="center" vertical="center"/>
    </xf>
    <xf numFmtId="0" fontId="13" fillId="8" borderId="51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47" xfId="0" applyFont="1" applyFill="1" applyBorder="1" applyAlignment="1">
      <alignment horizontal="center" vertical="center"/>
    </xf>
    <xf numFmtId="0" fontId="12" fillId="7" borderId="5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0" fillId="0" borderId="0" xfId="0" applyFill="1" applyBorder="1"/>
    <xf numFmtId="0" fontId="12" fillId="7" borderId="49" xfId="0" applyFont="1" applyFill="1" applyBorder="1" applyAlignment="1">
      <alignment horizontal="center" vertical="center"/>
    </xf>
    <xf numFmtId="0" fontId="4" fillId="7" borderId="47" xfId="0" applyFont="1" applyFill="1" applyBorder="1"/>
    <xf numFmtId="0" fontId="19" fillId="7" borderId="25" xfId="0" applyFont="1" applyFill="1" applyBorder="1" applyAlignment="1">
      <alignment horizontal="center" vertical="center" wrapText="1"/>
    </xf>
    <xf numFmtId="0" fontId="21" fillId="7" borderId="2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left"/>
    </xf>
    <xf numFmtId="0" fontId="4" fillId="0" borderId="55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wrapText="1"/>
    </xf>
    <xf numFmtId="0" fontId="4" fillId="0" borderId="56" xfId="0" applyFont="1" applyBorder="1" applyAlignment="1">
      <alignment horizontal="left" wrapText="1"/>
    </xf>
    <xf numFmtId="0" fontId="0" fillId="0" borderId="57" xfId="0" applyBorder="1" applyAlignment="1">
      <alignment horizontal="center"/>
    </xf>
    <xf numFmtId="0" fontId="23" fillId="0" borderId="0" xfId="0" applyFont="1" applyAlignment="1">
      <alignment horizontal="left"/>
    </xf>
    <xf numFmtId="0" fontId="4" fillId="7" borderId="16" xfId="0" applyFont="1" applyFill="1" applyBorder="1"/>
    <xf numFmtId="0" fontId="19" fillId="7" borderId="17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26" xfId="0" applyFont="1" applyBorder="1" applyAlignment="1"/>
    <xf numFmtId="1" fontId="4" fillId="0" borderId="26" xfId="0" applyNumberFormat="1" applyFont="1" applyBorder="1" applyAlignment="1">
      <alignment horizontal="center"/>
    </xf>
    <xf numFmtId="1" fontId="25" fillId="0" borderId="26" xfId="0" applyNumberFormat="1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" fillId="0" borderId="0" xfId="0" applyFont="1" applyAlignment="1">
      <alignment horizontal="right"/>
    </xf>
    <xf numFmtId="1" fontId="25" fillId="0" borderId="58" xfId="0" applyNumberFormat="1" applyFont="1" applyBorder="1" applyAlignment="1">
      <alignment horizontal="center"/>
    </xf>
    <xf numFmtId="0" fontId="25" fillId="0" borderId="58" xfId="0" applyFont="1" applyBorder="1" applyAlignment="1">
      <alignment horizontal="center"/>
    </xf>
    <xf numFmtId="0" fontId="0" fillId="0" borderId="26" xfId="0" applyBorder="1"/>
    <xf numFmtId="0" fontId="0" fillId="0" borderId="58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textRotation="90"/>
    </xf>
    <xf numFmtId="0" fontId="1" fillId="2" borderId="0" xfId="0" applyFont="1" applyFill="1" applyBorder="1" applyAlignment="1">
      <alignment horizontal="center" textRotation="90"/>
    </xf>
    <xf numFmtId="0" fontId="1" fillId="2" borderId="19" xfId="0" applyFont="1" applyFill="1" applyBorder="1" applyAlignment="1">
      <alignment horizontal="center" textRotation="90"/>
    </xf>
    <xf numFmtId="1" fontId="11" fillId="2" borderId="19" xfId="0" applyNumberFormat="1" applyFont="1" applyFill="1" applyBorder="1" applyAlignment="1">
      <alignment horizontal="center" vertical="center"/>
    </xf>
    <xf numFmtId="1" fontId="11" fillId="2" borderId="20" xfId="0" applyNumberFormat="1" applyFont="1" applyFill="1" applyBorder="1" applyAlignment="1">
      <alignment horizontal="center" vertical="center"/>
    </xf>
    <xf numFmtId="2" fontId="10" fillId="2" borderId="17" xfId="0" applyNumberFormat="1" applyFont="1" applyFill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/>
    </xf>
    <xf numFmtId="0" fontId="0" fillId="4" borderId="47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48" xfId="0" applyFont="1" applyFill="1" applyBorder="1" applyAlignment="1">
      <alignment horizontal="center" vertical="center"/>
    </xf>
    <xf numFmtId="0" fontId="0" fillId="4" borderId="49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50" xfId="0" applyFont="1" applyFill="1" applyBorder="1" applyAlignment="1">
      <alignment horizontal="center" vertical="center"/>
    </xf>
    <xf numFmtId="0" fontId="0" fillId="4" borderId="53" xfId="0" applyFont="1" applyFill="1" applyBorder="1" applyAlignment="1">
      <alignment horizontal="center" vertical="center"/>
    </xf>
    <xf numFmtId="0" fontId="0" fillId="4" borderId="52" xfId="0" applyFont="1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 wrapText="1"/>
    </xf>
    <xf numFmtId="0" fontId="1" fillId="2" borderId="26" xfId="0" applyFont="1" applyFill="1" applyBorder="1" applyAlignment="1">
      <alignment horizontal="center" vertical="center" textRotation="90"/>
    </xf>
    <xf numFmtId="0" fontId="5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 wrapText="1"/>
    </xf>
    <xf numFmtId="0" fontId="1" fillId="2" borderId="25" xfId="0" applyFont="1" applyFill="1" applyBorder="1" applyAlignment="1">
      <alignment horizontal="center" vertical="center" textRotation="90"/>
    </xf>
    <xf numFmtId="0" fontId="0" fillId="6" borderId="0" xfId="0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57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9" fontId="27" fillId="0" borderId="58" xfId="1" applyFont="1" applyBorder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2C88"/>
      <color rgb="FFC1A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6769-9A5B-A84D-9814-A0E0BCC06757}">
  <sheetPr>
    <pageSetUpPr fitToPage="1"/>
  </sheetPr>
  <dimension ref="B1:Q58"/>
  <sheetViews>
    <sheetView topLeftCell="A7" workbookViewId="0">
      <selection activeCell="B10" sqref="B10:D44"/>
    </sheetView>
  </sheetViews>
  <sheetFormatPr baseColWidth="10" defaultRowHeight="16"/>
  <cols>
    <col min="1" max="1" width="3.1640625" customWidth="1"/>
    <col min="2" max="2" width="4.6640625" style="56" customWidth="1"/>
    <col min="3" max="3" width="7.83203125" customWidth="1"/>
    <col min="4" max="4" width="82.6640625" style="2" customWidth="1"/>
    <col min="5" max="9" width="11.6640625" customWidth="1"/>
    <col min="10" max="10" width="3.6640625" style="17" customWidth="1"/>
    <col min="11" max="11" width="23.6640625" style="17" customWidth="1"/>
    <col min="12" max="12" width="10.1640625" style="17" customWidth="1"/>
  </cols>
  <sheetData>
    <row r="1" spans="2:17">
      <c r="J1" s="69"/>
      <c r="K1" s="69"/>
      <c r="L1" s="69"/>
    </row>
    <row r="2" spans="2:17" ht="209">
      <c r="D2" s="70" t="s">
        <v>50</v>
      </c>
      <c r="J2" s="69"/>
      <c r="K2" s="69"/>
      <c r="L2" s="69"/>
    </row>
    <row r="3" spans="2:17">
      <c r="J3" s="69"/>
      <c r="K3" s="69"/>
      <c r="L3" s="69"/>
    </row>
    <row r="4" spans="2:17" ht="25" customHeight="1">
      <c r="B4" s="142" t="s">
        <v>36</v>
      </c>
      <c r="C4" s="142"/>
      <c r="D4" s="142"/>
      <c r="E4" s="142"/>
      <c r="F4" s="142"/>
      <c r="G4" s="142"/>
      <c r="H4" s="142"/>
      <c r="I4" s="142"/>
    </row>
    <row r="5" spans="2:17" ht="25" customHeight="1">
      <c r="B5" s="154" t="s">
        <v>48</v>
      </c>
      <c r="C5" s="154"/>
      <c r="D5" s="154"/>
      <c r="E5" s="154" t="s">
        <v>49</v>
      </c>
      <c r="F5" s="154"/>
      <c r="G5" s="154"/>
      <c r="H5" s="154"/>
      <c r="I5" s="154"/>
    </row>
    <row r="6" spans="2:17" ht="25" customHeight="1">
      <c r="B6" s="57"/>
      <c r="C6" s="152" t="s">
        <v>40</v>
      </c>
      <c r="D6" s="35" t="s">
        <v>39</v>
      </c>
      <c r="E6" s="66">
        <f>SUM(M11:M48) * 5</f>
        <v>270</v>
      </c>
      <c r="F6" s="67">
        <f>SUM(N11:N48) * 5*0.85</f>
        <v>0</v>
      </c>
      <c r="G6" s="67">
        <f>SUM(O11:O48) * 5 * 0.75</f>
        <v>0</v>
      </c>
      <c r="H6" s="67">
        <f>SUM(P11:P48) * 5 * 0.65</f>
        <v>0</v>
      </c>
      <c r="I6" s="68">
        <f>SUM(Q11:Q48) * 5 * 0.5</f>
        <v>0</v>
      </c>
    </row>
    <row r="7" spans="2:17" ht="25" customHeight="1">
      <c r="B7" s="58"/>
      <c r="C7" s="153"/>
      <c r="D7" s="36" t="s">
        <v>38</v>
      </c>
      <c r="E7" s="150">
        <f>SUM(E6:I6)/$L$10*100</f>
        <v>100</v>
      </c>
      <c r="F7" s="150"/>
      <c r="G7" s="150"/>
      <c r="H7" s="150"/>
      <c r="I7" s="151"/>
    </row>
    <row r="8" spans="2:17" ht="25" customHeight="1">
      <c r="B8" s="59"/>
      <c r="C8" s="30"/>
      <c r="D8" s="29"/>
      <c r="E8" s="31"/>
      <c r="F8" s="31"/>
      <c r="G8" s="31"/>
      <c r="H8" s="31"/>
      <c r="I8" s="31"/>
      <c r="L8" s="164" t="s">
        <v>56</v>
      </c>
      <c r="M8" s="164"/>
      <c r="N8" s="164"/>
      <c r="O8" s="164"/>
      <c r="P8" s="164"/>
      <c r="Q8" s="164"/>
    </row>
    <row r="9" spans="2:17" ht="21" customHeight="1">
      <c r="B9" s="65" t="s">
        <v>46</v>
      </c>
      <c r="D9" s="1"/>
      <c r="E9" s="143" t="s">
        <v>34</v>
      </c>
      <c r="F9" s="143"/>
      <c r="G9" s="143"/>
      <c r="H9" s="143"/>
      <c r="I9" s="143"/>
      <c r="L9" s="82" t="s">
        <v>52</v>
      </c>
      <c r="M9" s="171" t="s">
        <v>51</v>
      </c>
      <c r="N9" s="171"/>
      <c r="O9" s="171"/>
      <c r="P9" s="171"/>
      <c r="Q9" s="171"/>
    </row>
    <row r="10" spans="2:17" ht="21" customHeight="1">
      <c r="B10" s="57"/>
      <c r="C10" s="167"/>
      <c r="D10" s="167"/>
      <c r="E10" s="44">
        <v>5</v>
      </c>
      <c r="F10" s="44">
        <v>4</v>
      </c>
      <c r="G10" s="44">
        <v>3</v>
      </c>
      <c r="H10" s="44">
        <v>2</v>
      </c>
      <c r="I10" s="45">
        <v>1</v>
      </c>
      <c r="L10" s="80">
        <f>SUM(L11:L48)</f>
        <v>270</v>
      </c>
      <c r="M10" s="81">
        <v>5</v>
      </c>
      <c r="N10" s="81">
        <v>4</v>
      </c>
      <c r="O10" s="81">
        <v>3</v>
      </c>
      <c r="P10" s="81">
        <v>2</v>
      </c>
      <c r="Q10" s="81">
        <v>1</v>
      </c>
    </row>
    <row r="11" spans="2:17" ht="21" customHeight="1">
      <c r="B11" s="58">
        <v>1</v>
      </c>
      <c r="C11" s="47" t="s">
        <v>26</v>
      </c>
      <c r="D11" s="48" t="s">
        <v>0</v>
      </c>
      <c r="E11" s="49" t="s">
        <v>37</v>
      </c>
      <c r="F11" s="50"/>
      <c r="G11" s="50"/>
      <c r="H11" s="50"/>
      <c r="I11" s="51"/>
      <c r="L11" s="79">
        <f>5*$B11</f>
        <v>5</v>
      </c>
      <c r="M11" s="79">
        <f>COUNTIF(E11, "x")*$B11</f>
        <v>1</v>
      </c>
      <c r="N11" s="79">
        <f>COUNTIF(F11, "x")*$B11</f>
        <v>0</v>
      </c>
      <c r="O11" s="79">
        <f>COUNTIF(G11, "x")*$B11</f>
        <v>0</v>
      </c>
      <c r="P11" s="79">
        <f>COUNTIF(H11, "x")*$B11</f>
        <v>0</v>
      </c>
      <c r="Q11" s="79">
        <f>COUNTIF(I11, "x")*$B11</f>
        <v>0</v>
      </c>
    </row>
    <row r="12" spans="2:17" ht="21" customHeight="1">
      <c r="B12" s="59"/>
      <c r="D12" s="8"/>
      <c r="E12" s="5"/>
      <c r="F12" s="5"/>
      <c r="G12" s="5"/>
      <c r="H12" s="5"/>
      <c r="I12" s="5"/>
      <c r="L12" s="79"/>
      <c r="M12" s="79"/>
      <c r="N12" s="79"/>
      <c r="O12" s="79"/>
      <c r="P12" s="79"/>
      <c r="Q12" s="79"/>
    </row>
    <row r="13" spans="2:17" ht="21" customHeight="1">
      <c r="B13" s="57">
        <v>1</v>
      </c>
      <c r="C13" s="168" t="s">
        <v>27</v>
      </c>
      <c r="D13" s="52" t="s">
        <v>1</v>
      </c>
      <c r="E13" s="53" t="s">
        <v>37</v>
      </c>
      <c r="F13" s="39"/>
      <c r="G13" s="39"/>
      <c r="H13" s="39"/>
      <c r="I13" s="40"/>
      <c r="L13" s="79">
        <f t="shared" ref="L13:L48" si="0">5*$B13</f>
        <v>5</v>
      </c>
      <c r="M13" s="79">
        <f t="shared" ref="M13:Q16" si="1">COUNTIF(E13, "x")*$B13</f>
        <v>1</v>
      </c>
      <c r="N13" s="79">
        <f t="shared" si="1"/>
        <v>0</v>
      </c>
      <c r="O13" s="79">
        <f t="shared" si="1"/>
        <v>0</v>
      </c>
      <c r="P13" s="79">
        <f t="shared" si="1"/>
        <v>0</v>
      </c>
      <c r="Q13" s="79">
        <f t="shared" si="1"/>
        <v>0</v>
      </c>
    </row>
    <row r="14" spans="2:17" ht="21" customHeight="1">
      <c r="B14" s="60">
        <v>1</v>
      </c>
      <c r="C14" s="145"/>
      <c r="D14" s="11" t="s">
        <v>2</v>
      </c>
      <c r="E14" s="20" t="s">
        <v>37</v>
      </c>
      <c r="F14" s="21"/>
      <c r="G14" s="21"/>
      <c r="H14" s="21"/>
      <c r="I14" s="41"/>
      <c r="L14" s="79">
        <f t="shared" si="0"/>
        <v>5</v>
      </c>
      <c r="M14" s="79">
        <f t="shared" si="1"/>
        <v>1</v>
      </c>
      <c r="N14" s="79">
        <f t="shared" si="1"/>
        <v>0</v>
      </c>
      <c r="O14" s="79">
        <f t="shared" si="1"/>
        <v>0</v>
      </c>
      <c r="P14" s="79">
        <f t="shared" si="1"/>
        <v>0</v>
      </c>
      <c r="Q14" s="79">
        <f t="shared" si="1"/>
        <v>0</v>
      </c>
    </row>
    <row r="15" spans="2:17" ht="21" customHeight="1">
      <c r="B15" s="60">
        <v>1</v>
      </c>
      <c r="C15" s="145"/>
      <c r="D15" s="11" t="s">
        <v>3</v>
      </c>
      <c r="E15" s="20" t="s">
        <v>37</v>
      </c>
      <c r="F15" s="21"/>
      <c r="G15" s="21"/>
      <c r="H15" s="21"/>
      <c r="I15" s="41"/>
      <c r="L15" s="79">
        <f t="shared" si="0"/>
        <v>5</v>
      </c>
      <c r="M15" s="79">
        <f t="shared" si="1"/>
        <v>1</v>
      </c>
      <c r="N15" s="79">
        <f t="shared" si="1"/>
        <v>0</v>
      </c>
      <c r="O15" s="79">
        <f t="shared" si="1"/>
        <v>0</v>
      </c>
      <c r="P15" s="79">
        <f t="shared" si="1"/>
        <v>0</v>
      </c>
      <c r="Q15" s="79">
        <f t="shared" si="1"/>
        <v>0</v>
      </c>
    </row>
    <row r="16" spans="2:17" ht="21" customHeight="1">
      <c r="B16" s="58">
        <v>1</v>
      </c>
      <c r="C16" s="146"/>
      <c r="D16" s="54" t="s">
        <v>4</v>
      </c>
      <c r="E16" s="55" t="s">
        <v>37</v>
      </c>
      <c r="F16" s="34"/>
      <c r="G16" s="34"/>
      <c r="H16" s="34"/>
      <c r="I16" s="43"/>
      <c r="L16" s="79">
        <f t="shared" si="0"/>
        <v>5</v>
      </c>
      <c r="M16" s="79">
        <f t="shared" si="1"/>
        <v>1</v>
      </c>
      <c r="N16" s="79">
        <f t="shared" si="1"/>
        <v>0</v>
      </c>
      <c r="O16" s="79">
        <f t="shared" si="1"/>
        <v>0</v>
      </c>
      <c r="P16" s="79">
        <f t="shared" si="1"/>
        <v>0</v>
      </c>
      <c r="Q16" s="79">
        <f t="shared" si="1"/>
        <v>0</v>
      </c>
    </row>
    <row r="17" spans="2:17" ht="21" customHeight="1">
      <c r="B17" s="59"/>
      <c r="C17" s="4"/>
      <c r="D17" s="9"/>
      <c r="E17" s="5"/>
      <c r="F17" s="5"/>
      <c r="G17" s="5"/>
      <c r="H17" s="5"/>
      <c r="I17" s="5"/>
      <c r="L17" s="79"/>
      <c r="M17" s="79"/>
      <c r="N17" s="79"/>
      <c r="O17" s="79"/>
      <c r="P17" s="79"/>
      <c r="Q17" s="79"/>
    </row>
    <row r="18" spans="2:17" ht="24" customHeight="1">
      <c r="B18" s="57">
        <v>2</v>
      </c>
      <c r="C18" s="169" t="s">
        <v>28</v>
      </c>
      <c r="D18" s="52" t="s">
        <v>5</v>
      </c>
      <c r="E18" s="38" t="s">
        <v>37</v>
      </c>
      <c r="F18" s="39"/>
      <c r="G18" s="39"/>
      <c r="H18" s="39"/>
      <c r="I18" s="40"/>
      <c r="L18" s="79">
        <f t="shared" si="0"/>
        <v>10</v>
      </c>
      <c r="M18" s="79">
        <f t="shared" ref="M18:Q19" si="2">COUNTIF(E18, "x")*$B18</f>
        <v>2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</row>
    <row r="19" spans="2:17" ht="24" customHeight="1">
      <c r="B19" s="60">
        <v>2</v>
      </c>
      <c r="C19" s="145"/>
      <c r="D19" s="11" t="s">
        <v>6</v>
      </c>
      <c r="E19" s="26" t="s">
        <v>37</v>
      </c>
      <c r="F19" s="21"/>
      <c r="G19" s="21"/>
      <c r="H19" s="21"/>
      <c r="I19" s="41"/>
      <c r="L19" s="79">
        <f t="shared" si="0"/>
        <v>10</v>
      </c>
      <c r="M19" s="79">
        <f t="shared" si="2"/>
        <v>2</v>
      </c>
      <c r="N19" s="79">
        <f t="shared" si="2"/>
        <v>0</v>
      </c>
      <c r="O19" s="79">
        <f t="shared" si="2"/>
        <v>0</v>
      </c>
      <c r="P19" s="79">
        <f t="shared" si="2"/>
        <v>0</v>
      </c>
      <c r="Q19" s="79">
        <f t="shared" si="2"/>
        <v>0</v>
      </c>
    </row>
    <row r="20" spans="2:17" ht="24" customHeight="1">
      <c r="B20" s="58">
        <v>2</v>
      </c>
      <c r="C20" s="146"/>
      <c r="D20" s="54" t="s">
        <v>7</v>
      </c>
      <c r="E20" s="33" t="s">
        <v>37</v>
      </c>
      <c r="F20" s="34"/>
      <c r="G20" s="34"/>
      <c r="H20" s="34"/>
      <c r="I20" s="43"/>
      <c r="L20" s="79">
        <f t="shared" si="0"/>
        <v>10</v>
      </c>
      <c r="M20" s="79">
        <f>COUNTIF(E20, "x")*$B20</f>
        <v>2</v>
      </c>
      <c r="N20" s="79">
        <f>COUNTIF(F20, "x")*$B20</f>
        <v>0</v>
      </c>
      <c r="O20" s="79">
        <f>COUNTIF(G20, "x")*$B20</f>
        <v>0</v>
      </c>
      <c r="P20" s="79">
        <f>COUNTIF(H20, "x")*$B20</f>
        <v>0</v>
      </c>
      <c r="Q20" s="79">
        <f>COUNTIF(I20, "x")*$B20</f>
        <v>0</v>
      </c>
    </row>
    <row r="21" spans="2:17" ht="21" customHeight="1">
      <c r="B21" s="59"/>
      <c r="C21" s="4"/>
      <c r="D21" s="9"/>
      <c r="E21" s="5"/>
      <c r="F21" s="5"/>
      <c r="G21" s="5"/>
      <c r="H21" s="5"/>
      <c r="I21" s="5"/>
      <c r="L21" s="79"/>
      <c r="M21" s="79"/>
      <c r="N21" s="79"/>
      <c r="O21" s="79"/>
      <c r="P21" s="79"/>
      <c r="Q21" s="79"/>
    </row>
    <row r="22" spans="2:17" ht="21" customHeight="1">
      <c r="B22" s="57">
        <v>3</v>
      </c>
      <c r="C22" s="168" t="s">
        <v>29</v>
      </c>
      <c r="D22" s="52" t="s">
        <v>8</v>
      </c>
      <c r="E22" s="38" t="s">
        <v>37</v>
      </c>
      <c r="F22" s="39"/>
      <c r="G22" s="39"/>
      <c r="H22" s="39"/>
      <c r="I22" s="40"/>
      <c r="L22" s="79">
        <f t="shared" si="0"/>
        <v>15</v>
      </c>
      <c r="M22" s="79">
        <f t="shared" ref="M22:Q28" si="3">COUNTIF(E22, "x")*$B22</f>
        <v>3</v>
      </c>
      <c r="N22" s="79">
        <f t="shared" si="3"/>
        <v>0</v>
      </c>
      <c r="O22" s="79">
        <f t="shared" si="3"/>
        <v>0</v>
      </c>
      <c r="P22" s="79">
        <f t="shared" si="3"/>
        <v>0</v>
      </c>
      <c r="Q22" s="79">
        <f t="shared" si="3"/>
        <v>0</v>
      </c>
    </row>
    <row r="23" spans="2:17" ht="21" customHeight="1">
      <c r="B23" s="60">
        <v>5</v>
      </c>
      <c r="C23" s="145"/>
      <c r="D23" s="11" t="s">
        <v>9</v>
      </c>
      <c r="E23" s="26" t="s">
        <v>37</v>
      </c>
      <c r="F23" s="21"/>
      <c r="G23" s="21"/>
      <c r="H23" s="21"/>
      <c r="I23" s="41"/>
      <c r="L23" s="79">
        <f t="shared" si="0"/>
        <v>25</v>
      </c>
      <c r="M23" s="79">
        <f t="shared" si="3"/>
        <v>5</v>
      </c>
      <c r="N23" s="79">
        <f t="shared" si="3"/>
        <v>0</v>
      </c>
      <c r="O23" s="79">
        <f t="shared" si="3"/>
        <v>0</v>
      </c>
      <c r="P23" s="79">
        <f t="shared" si="3"/>
        <v>0</v>
      </c>
      <c r="Q23" s="79">
        <f t="shared" si="3"/>
        <v>0</v>
      </c>
    </row>
    <row r="24" spans="2:17" ht="21" customHeight="1">
      <c r="B24" s="60">
        <v>3</v>
      </c>
      <c r="C24" s="145"/>
      <c r="D24" s="11" t="s">
        <v>10</v>
      </c>
      <c r="E24" s="26" t="s">
        <v>37</v>
      </c>
      <c r="F24" s="21"/>
      <c r="G24" s="21"/>
      <c r="H24" s="21"/>
      <c r="I24" s="41"/>
      <c r="L24" s="79">
        <f t="shared" si="0"/>
        <v>15</v>
      </c>
      <c r="M24" s="79">
        <f t="shared" si="3"/>
        <v>3</v>
      </c>
      <c r="N24" s="79">
        <f t="shared" si="3"/>
        <v>0</v>
      </c>
      <c r="O24" s="79">
        <f t="shared" si="3"/>
        <v>0</v>
      </c>
      <c r="P24" s="79">
        <f t="shared" si="3"/>
        <v>0</v>
      </c>
      <c r="Q24" s="79">
        <f t="shared" si="3"/>
        <v>0</v>
      </c>
    </row>
    <row r="25" spans="2:17" ht="21" customHeight="1">
      <c r="B25" s="60">
        <v>3</v>
      </c>
      <c r="C25" s="145"/>
      <c r="D25" s="11" t="s">
        <v>11</v>
      </c>
      <c r="E25" s="26" t="s">
        <v>37</v>
      </c>
      <c r="F25" s="21"/>
      <c r="G25" s="21"/>
      <c r="H25" s="21"/>
      <c r="I25" s="41"/>
      <c r="L25" s="79">
        <f t="shared" si="0"/>
        <v>15</v>
      </c>
      <c r="M25" s="79">
        <f t="shared" si="3"/>
        <v>3</v>
      </c>
      <c r="N25" s="79">
        <f t="shared" si="3"/>
        <v>0</v>
      </c>
      <c r="O25" s="79">
        <f t="shared" si="3"/>
        <v>0</v>
      </c>
      <c r="P25" s="79">
        <f t="shared" si="3"/>
        <v>0</v>
      </c>
      <c r="Q25" s="79">
        <f t="shared" si="3"/>
        <v>0</v>
      </c>
    </row>
    <row r="26" spans="2:17" ht="21" customHeight="1">
      <c r="B26" s="60">
        <v>5</v>
      </c>
      <c r="C26" s="145"/>
      <c r="D26" s="11" t="s">
        <v>12</v>
      </c>
      <c r="E26" s="26" t="s">
        <v>37</v>
      </c>
      <c r="F26" s="21"/>
      <c r="G26" s="21"/>
      <c r="H26" s="21"/>
      <c r="I26" s="41"/>
      <c r="L26" s="79">
        <f t="shared" si="0"/>
        <v>25</v>
      </c>
      <c r="M26" s="79">
        <f t="shared" si="3"/>
        <v>5</v>
      </c>
      <c r="N26" s="79">
        <f t="shared" si="3"/>
        <v>0</v>
      </c>
      <c r="O26" s="79">
        <f t="shared" si="3"/>
        <v>0</v>
      </c>
      <c r="P26" s="79">
        <f t="shared" si="3"/>
        <v>0</v>
      </c>
      <c r="Q26" s="79">
        <f t="shared" si="3"/>
        <v>0</v>
      </c>
    </row>
    <row r="27" spans="2:17" ht="37" customHeight="1">
      <c r="B27" s="60">
        <v>3</v>
      </c>
      <c r="C27" s="145"/>
      <c r="D27" s="11" t="s">
        <v>45</v>
      </c>
      <c r="E27" s="26" t="s">
        <v>37</v>
      </c>
      <c r="F27" s="21"/>
      <c r="G27" s="21"/>
      <c r="H27" s="21"/>
      <c r="I27" s="41"/>
      <c r="L27" s="79">
        <f t="shared" si="0"/>
        <v>15</v>
      </c>
      <c r="M27" s="79">
        <f t="shared" si="3"/>
        <v>3</v>
      </c>
      <c r="N27" s="79">
        <f t="shared" si="3"/>
        <v>0</v>
      </c>
      <c r="O27" s="79">
        <f t="shared" si="3"/>
        <v>0</v>
      </c>
      <c r="P27" s="79">
        <f t="shared" si="3"/>
        <v>0</v>
      </c>
      <c r="Q27" s="79">
        <f t="shared" si="3"/>
        <v>0</v>
      </c>
    </row>
    <row r="28" spans="2:17" ht="21" customHeight="1">
      <c r="B28" s="58">
        <v>1</v>
      </c>
      <c r="C28" s="146"/>
      <c r="D28" s="54" t="s">
        <v>4</v>
      </c>
      <c r="E28" s="33" t="s">
        <v>37</v>
      </c>
      <c r="F28" s="34"/>
      <c r="G28" s="34"/>
      <c r="H28" s="34"/>
      <c r="I28" s="43"/>
      <c r="L28" s="79">
        <f t="shared" si="0"/>
        <v>5</v>
      </c>
      <c r="M28" s="79">
        <f t="shared" si="3"/>
        <v>1</v>
      </c>
      <c r="N28" s="79">
        <f t="shared" si="3"/>
        <v>0</v>
      </c>
      <c r="O28" s="79">
        <f t="shared" si="3"/>
        <v>0</v>
      </c>
      <c r="P28" s="79">
        <f t="shared" si="3"/>
        <v>0</v>
      </c>
      <c r="Q28" s="79">
        <f t="shared" si="3"/>
        <v>0</v>
      </c>
    </row>
    <row r="29" spans="2:17" ht="21" customHeight="1">
      <c r="C29" s="4"/>
      <c r="D29" s="9"/>
      <c r="E29" s="5"/>
      <c r="F29" s="5"/>
      <c r="G29" s="5"/>
      <c r="H29" s="5"/>
      <c r="I29" s="5"/>
      <c r="L29" s="79"/>
      <c r="M29" s="79"/>
      <c r="N29" s="79"/>
      <c r="O29" s="79"/>
      <c r="P29" s="79"/>
      <c r="Q29" s="79"/>
    </row>
    <row r="30" spans="2:17" ht="21" customHeight="1">
      <c r="B30" s="61">
        <v>3</v>
      </c>
      <c r="C30" s="170" t="s">
        <v>30</v>
      </c>
      <c r="D30" s="10" t="s">
        <v>13</v>
      </c>
      <c r="E30" s="25" t="s">
        <v>37</v>
      </c>
      <c r="F30" s="18"/>
      <c r="G30" s="18"/>
      <c r="H30" s="18"/>
      <c r="I30" s="19"/>
      <c r="L30" s="79">
        <f t="shared" si="0"/>
        <v>15</v>
      </c>
      <c r="M30" s="79">
        <f t="shared" ref="M30:Q33" si="4">COUNTIF(E30, "x")*$B30</f>
        <v>3</v>
      </c>
      <c r="N30" s="79">
        <f t="shared" si="4"/>
        <v>0</v>
      </c>
      <c r="O30" s="79">
        <f t="shared" si="4"/>
        <v>0</v>
      </c>
      <c r="P30" s="79">
        <f t="shared" si="4"/>
        <v>0</v>
      </c>
      <c r="Q30" s="79">
        <f t="shared" si="4"/>
        <v>0</v>
      </c>
    </row>
    <row r="31" spans="2:17" ht="21" customHeight="1">
      <c r="B31" s="61">
        <v>3</v>
      </c>
      <c r="C31" s="145"/>
      <c r="D31" s="11" t="s">
        <v>44</v>
      </c>
      <c r="E31" s="26" t="s">
        <v>37</v>
      </c>
      <c r="F31" s="21"/>
      <c r="G31" s="21"/>
      <c r="H31" s="21"/>
      <c r="I31" s="22"/>
      <c r="L31" s="79">
        <f t="shared" si="0"/>
        <v>15</v>
      </c>
      <c r="M31" s="79">
        <f t="shared" si="4"/>
        <v>3</v>
      </c>
      <c r="N31" s="79">
        <f t="shared" si="4"/>
        <v>0</v>
      </c>
      <c r="O31" s="79">
        <f t="shared" si="4"/>
        <v>0</v>
      </c>
      <c r="P31" s="79">
        <f t="shared" si="4"/>
        <v>0</v>
      </c>
      <c r="Q31" s="79">
        <f t="shared" si="4"/>
        <v>0</v>
      </c>
    </row>
    <row r="32" spans="2:17" ht="21" customHeight="1">
      <c r="B32" s="61">
        <v>1</v>
      </c>
      <c r="C32" s="145"/>
      <c r="D32" s="11" t="s">
        <v>14</v>
      </c>
      <c r="E32" s="26" t="s">
        <v>37</v>
      </c>
      <c r="F32" s="21"/>
      <c r="G32" s="21"/>
      <c r="H32" s="21"/>
      <c r="I32" s="22"/>
      <c r="L32" s="79">
        <f t="shared" si="0"/>
        <v>5</v>
      </c>
      <c r="M32" s="79">
        <f t="shared" si="4"/>
        <v>1</v>
      </c>
      <c r="N32" s="79">
        <f t="shared" si="4"/>
        <v>0</v>
      </c>
      <c r="O32" s="79">
        <f t="shared" si="4"/>
        <v>0</v>
      </c>
      <c r="P32" s="79">
        <f t="shared" si="4"/>
        <v>0</v>
      </c>
      <c r="Q32" s="79">
        <f t="shared" si="4"/>
        <v>0</v>
      </c>
    </row>
    <row r="33" spans="2:17" ht="21" customHeight="1">
      <c r="B33" s="61">
        <v>3</v>
      </c>
      <c r="C33" s="166"/>
      <c r="D33" s="12" t="s">
        <v>15</v>
      </c>
      <c r="E33" s="27" t="s">
        <v>37</v>
      </c>
      <c r="F33" s="23"/>
      <c r="G33" s="23"/>
      <c r="H33" s="23"/>
      <c r="I33" s="24"/>
      <c r="L33" s="79">
        <f t="shared" si="0"/>
        <v>15</v>
      </c>
      <c r="M33" s="79">
        <f t="shared" si="4"/>
        <v>3</v>
      </c>
      <c r="N33" s="79">
        <f t="shared" si="4"/>
        <v>0</v>
      </c>
      <c r="O33" s="79">
        <f t="shared" si="4"/>
        <v>0</v>
      </c>
      <c r="P33" s="79">
        <f t="shared" si="4"/>
        <v>0</v>
      </c>
      <c r="Q33" s="79">
        <f t="shared" si="4"/>
        <v>0</v>
      </c>
    </row>
    <row r="34" spans="2:17" ht="21" customHeight="1">
      <c r="C34" s="4"/>
      <c r="D34" s="9"/>
      <c r="E34" s="5"/>
      <c r="F34" s="5"/>
      <c r="G34" s="5"/>
      <c r="H34" s="5"/>
      <c r="I34" s="5"/>
      <c r="L34" s="79"/>
      <c r="M34" s="79"/>
      <c r="N34" s="79"/>
      <c r="O34" s="79"/>
      <c r="P34" s="79"/>
      <c r="Q34" s="79"/>
    </row>
    <row r="35" spans="2:17" ht="28" customHeight="1">
      <c r="B35" s="61">
        <v>1</v>
      </c>
      <c r="C35" s="170" t="s">
        <v>31</v>
      </c>
      <c r="D35" s="10" t="s">
        <v>16</v>
      </c>
      <c r="E35" s="25" t="s">
        <v>37</v>
      </c>
      <c r="F35" s="18"/>
      <c r="G35" s="18"/>
      <c r="H35" s="18"/>
      <c r="I35" s="19"/>
      <c r="L35" s="79">
        <f t="shared" si="0"/>
        <v>5</v>
      </c>
      <c r="M35" s="79">
        <f t="shared" ref="M35:Q37" si="5">COUNTIF(E35, "x")*$B35</f>
        <v>1</v>
      </c>
      <c r="N35" s="79">
        <f t="shared" si="5"/>
        <v>0</v>
      </c>
      <c r="O35" s="79">
        <f t="shared" si="5"/>
        <v>0</v>
      </c>
      <c r="P35" s="79">
        <f t="shared" si="5"/>
        <v>0</v>
      </c>
      <c r="Q35" s="79">
        <f t="shared" si="5"/>
        <v>0</v>
      </c>
    </row>
    <row r="36" spans="2:17" ht="28" customHeight="1">
      <c r="B36" s="61">
        <v>1</v>
      </c>
      <c r="C36" s="145"/>
      <c r="D36" s="11" t="s">
        <v>17</v>
      </c>
      <c r="E36" s="26" t="s">
        <v>37</v>
      </c>
      <c r="F36" s="21"/>
      <c r="G36" s="21"/>
      <c r="H36" s="21"/>
      <c r="I36" s="22"/>
      <c r="L36" s="79">
        <f t="shared" si="0"/>
        <v>5</v>
      </c>
      <c r="M36" s="79">
        <f t="shared" si="5"/>
        <v>1</v>
      </c>
      <c r="N36" s="79">
        <f t="shared" si="5"/>
        <v>0</v>
      </c>
      <c r="O36" s="79">
        <f t="shared" si="5"/>
        <v>0</v>
      </c>
      <c r="P36" s="79">
        <f t="shared" si="5"/>
        <v>0</v>
      </c>
      <c r="Q36" s="79">
        <f t="shared" si="5"/>
        <v>0</v>
      </c>
    </row>
    <row r="37" spans="2:17" ht="28" customHeight="1">
      <c r="B37" s="61">
        <v>1</v>
      </c>
      <c r="C37" s="166"/>
      <c r="D37" s="12" t="s">
        <v>57</v>
      </c>
      <c r="E37" s="27" t="s">
        <v>37</v>
      </c>
      <c r="F37" s="23"/>
      <c r="G37" s="23"/>
      <c r="H37" s="23"/>
      <c r="I37" s="24"/>
      <c r="L37" s="79">
        <f t="shared" si="0"/>
        <v>5</v>
      </c>
      <c r="M37" s="79">
        <f t="shared" si="5"/>
        <v>1</v>
      </c>
      <c r="N37" s="79">
        <f t="shared" si="5"/>
        <v>0</v>
      </c>
      <c r="O37" s="79">
        <f t="shared" si="5"/>
        <v>0</v>
      </c>
      <c r="P37" s="79">
        <f t="shared" si="5"/>
        <v>0</v>
      </c>
      <c r="Q37" s="79">
        <f t="shared" si="5"/>
        <v>0</v>
      </c>
    </row>
    <row r="38" spans="2:17" ht="21" customHeight="1">
      <c r="C38" s="16"/>
      <c r="D38" s="6"/>
      <c r="E38" s="28"/>
      <c r="F38" s="28"/>
      <c r="G38" s="28"/>
      <c r="H38" s="28"/>
      <c r="I38" s="28"/>
      <c r="L38" s="79"/>
      <c r="M38" s="79"/>
      <c r="N38" s="79"/>
      <c r="O38" s="79"/>
      <c r="P38" s="79"/>
      <c r="Q38" s="79"/>
    </row>
    <row r="39" spans="2:17" ht="21" customHeight="1">
      <c r="C39" s="4"/>
      <c r="D39" s="3"/>
      <c r="E39" s="5"/>
      <c r="F39" s="5"/>
      <c r="G39" s="5"/>
      <c r="H39" s="5"/>
      <c r="I39" s="5"/>
      <c r="L39" s="79"/>
      <c r="M39" s="79"/>
      <c r="N39" s="79"/>
      <c r="O39" s="79"/>
      <c r="P39" s="79"/>
      <c r="Q39" s="79"/>
    </row>
    <row r="40" spans="2:17" ht="21" customHeight="1">
      <c r="B40" s="57"/>
      <c r="C40" s="167"/>
      <c r="D40" s="167"/>
      <c r="E40" s="44"/>
      <c r="F40" s="44"/>
      <c r="G40" s="44"/>
      <c r="H40" s="44"/>
      <c r="I40" s="45"/>
      <c r="L40" s="79">
        <f t="shared" si="0"/>
        <v>0</v>
      </c>
      <c r="M40" s="79">
        <f t="shared" ref="M40:Q44" si="6">COUNTIF(E40, "x")*$B40</f>
        <v>0</v>
      </c>
      <c r="N40" s="79">
        <f t="shared" si="6"/>
        <v>0</v>
      </c>
      <c r="O40" s="79">
        <f t="shared" si="6"/>
        <v>0</v>
      </c>
      <c r="P40" s="79">
        <f t="shared" si="6"/>
        <v>0</v>
      </c>
      <c r="Q40" s="79">
        <f t="shared" si="6"/>
        <v>0</v>
      </c>
    </row>
    <row r="41" spans="2:17" ht="21" customHeight="1">
      <c r="B41" s="60">
        <v>1</v>
      </c>
      <c r="C41" s="145" t="s">
        <v>32</v>
      </c>
      <c r="D41" s="13" t="s">
        <v>18</v>
      </c>
      <c r="E41" s="25" t="s">
        <v>37</v>
      </c>
      <c r="F41" s="18"/>
      <c r="G41" s="18"/>
      <c r="H41" s="18"/>
      <c r="I41" s="46"/>
      <c r="L41" s="79">
        <f t="shared" si="0"/>
        <v>5</v>
      </c>
      <c r="M41" s="79">
        <f t="shared" si="6"/>
        <v>1</v>
      </c>
      <c r="N41" s="79">
        <f t="shared" si="6"/>
        <v>0</v>
      </c>
      <c r="O41" s="79">
        <f t="shared" si="6"/>
        <v>0</v>
      </c>
      <c r="P41" s="79">
        <f t="shared" si="6"/>
        <v>0</v>
      </c>
      <c r="Q41" s="79">
        <f t="shared" si="6"/>
        <v>0</v>
      </c>
    </row>
    <row r="42" spans="2:17" ht="21" customHeight="1">
      <c r="B42" s="60">
        <v>1</v>
      </c>
      <c r="C42" s="145"/>
      <c r="D42" s="14" t="s">
        <v>19</v>
      </c>
      <c r="E42" s="26" t="s">
        <v>37</v>
      </c>
      <c r="F42" s="21"/>
      <c r="G42" s="21"/>
      <c r="H42" s="21"/>
      <c r="I42" s="41"/>
      <c r="L42" s="79">
        <f t="shared" si="0"/>
        <v>5</v>
      </c>
      <c r="M42" s="79">
        <f t="shared" si="6"/>
        <v>1</v>
      </c>
      <c r="N42" s="79">
        <f t="shared" si="6"/>
        <v>0</v>
      </c>
      <c r="O42" s="79">
        <f t="shared" si="6"/>
        <v>0</v>
      </c>
      <c r="P42" s="79">
        <f t="shared" si="6"/>
        <v>0</v>
      </c>
      <c r="Q42" s="79">
        <f t="shared" si="6"/>
        <v>0</v>
      </c>
    </row>
    <row r="43" spans="2:17" ht="21" customHeight="1">
      <c r="B43" s="60">
        <v>1</v>
      </c>
      <c r="C43" s="145"/>
      <c r="D43" s="14" t="s">
        <v>20</v>
      </c>
      <c r="E43" s="26" t="s">
        <v>37</v>
      </c>
      <c r="F43" s="21"/>
      <c r="G43" s="21"/>
      <c r="H43" s="21"/>
      <c r="I43" s="41"/>
      <c r="L43" s="79">
        <f t="shared" si="0"/>
        <v>5</v>
      </c>
      <c r="M43" s="79">
        <f t="shared" si="6"/>
        <v>1</v>
      </c>
      <c r="N43" s="79">
        <f t="shared" si="6"/>
        <v>0</v>
      </c>
      <c r="O43" s="79">
        <f t="shared" si="6"/>
        <v>0</v>
      </c>
      <c r="P43" s="79">
        <f t="shared" si="6"/>
        <v>0</v>
      </c>
      <c r="Q43" s="79">
        <f t="shared" si="6"/>
        <v>0</v>
      </c>
    </row>
    <row r="44" spans="2:17" ht="21" customHeight="1">
      <c r="B44" s="58">
        <v>1</v>
      </c>
      <c r="C44" s="146"/>
      <c r="D44" s="32" t="s">
        <v>21</v>
      </c>
      <c r="E44" s="33" t="s">
        <v>37</v>
      </c>
      <c r="F44" s="34"/>
      <c r="G44" s="34"/>
      <c r="H44" s="34"/>
      <c r="I44" s="43"/>
      <c r="L44" s="79">
        <f t="shared" si="0"/>
        <v>5</v>
      </c>
      <c r="M44" s="79">
        <f t="shared" si="6"/>
        <v>1</v>
      </c>
      <c r="N44" s="79">
        <f t="shared" si="6"/>
        <v>0</v>
      </c>
      <c r="O44" s="79">
        <f t="shared" si="6"/>
        <v>0</v>
      </c>
      <c r="P44" s="79">
        <f t="shared" si="6"/>
        <v>0</v>
      </c>
      <c r="Q44" s="79">
        <f t="shared" si="6"/>
        <v>0</v>
      </c>
    </row>
    <row r="45" spans="2:17" ht="21" customHeight="1">
      <c r="D45" s="3"/>
      <c r="E45" s="5"/>
      <c r="F45" s="5"/>
      <c r="G45" s="5"/>
      <c r="H45" s="5"/>
      <c r="I45" s="5"/>
      <c r="L45" s="79"/>
      <c r="M45" s="79"/>
      <c r="N45" s="79"/>
      <c r="O45" s="79"/>
      <c r="P45" s="79"/>
      <c r="Q45" s="79"/>
    </row>
    <row r="46" spans="2:17" ht="28" customHeight="1">
      <c r="B46" s="62">
        <v>1</v>
      </c>
      <c r="C46" s="147" t="s">
        <v>33</v>
      </c>
      <c r="D46" s="37" t="s">
        <v>22</v>
      </c>
      <c r="E46" s="38" t="s">
        <v>37</v>
      </c>
      <c r="F46" s="39"/>
      <c r="G46" s="39"/>
      <c r="H46" s="39"/>
      <c r="I46" s="40"/>
      <c r="L46" s="79">
        <f t="shared" si="0"/>
        <v>5</v>
      </c>
      <c r="M46" s="79">
        <f t="shared" ref="M46:Q48" si="7">COUNTIF(E46, "x")*$B46</f>
        <v>1</v>
      </c>
      <c r="N46" s="79">
        <f t="shared" si="7"/>
        <v>0</v>
      </c>
      <c r="O46" s="79">
        <f t="shared" si="7"/>
        <v>0</v>
      </c>
      <c r="P46" s="79">
        <f t="shared" si="7"/>
        <v>0</v>
      </c>
      <c r="Q46" s="79">
        <f t="shared" si="7"/>
        <v>0</v>
      </c>
    </row>
    <row r="47" spans="2:17" ht="28" customHeight="1">
      <c r="B47" s="63">
        <v>1</v>
      </c>
      <c r="C47" s="148"/>
      <c r="D47" s="15" t="s">
        <v>23</v>
      </c>
      <c r="E47" s="26" t="s">
        <v>37</v>
      </c>
      <c r="F47" s="21"/>
      <c r="G47" s="21"/>
      <c r="H47" s="21"/>
      <c r="I47" s="41"/>
      <c r="L47" s="79">
        <f t="shared" si="0"/>
        <v>5</v>
      </c>
      <c r="M47" s="79">
        <f t="shared" si="7"/>
        <v>1</v>
      </c>
      <c r="N47" s="79">
        <f t="shared" si="7"/>
        <v>0</v>
      </c>
      <c r="O47" s="79">
        <f t="shared" si="7"/>
        <v>0</v>
      </c>
      <c r="P47" s="79">
        <f t="shared" si="7"/>
        <v>0</v>
      </c>
      <c r="Q47" s="79">
        <f t="shared" si="7"/>
        <v>0</v>
      </c>
    </row>
    <row r="48" spans="2:17" ht="28" customHeight="1">
      <c r="B48" s="64">
        <v>1</v>
      </c>
      <c r="C48" s="149"/>
      <c r="D48" s="42" t="s">
        <v>24</v>
      </c>
      <c r="E48" s="33" t="s">
        <v>37</v>
      </c>
      <c r="F48" s="34"/>
      <c r="G48" s="34"/>
      <c r="H48" s="34"/>
      <c r="I48" s="43"/>
      <c r="L48" s="79">
        <f t="shared" si="0"/>
        <v>5</v>
      </c>
      <c r="M48" s="79">
        <f t="shared" si="7"/>
        <v>1</v>
      </c>
      <c r="N48" s="79">
        <f t="shared" si="7"/>
        <v>0</v>
      </c>
      <c r="O48" s="79">
        <f t="shared" si="7"/>
        <v>0</v>
      </c>
      <c r="P48" s="79">
        <f t="shared" si="7"/>
        <v>0</v>
      </c>
      <c r="Q48" s="79">
        <f t="shared" si="7"/>
        <v>0</v>
      </c>
    </row>
    <row r="49" spans="2:9" ht="21" customHeight="1">
      <c r="D49" s="3"/>
      <c r="E49" s="5"/>
      <c r="F49" s="5"/>
      <c r="G49" s="5"/>
      <c r="H49" s="5"/>
      <c r="I49" s="5"/>
    </row>
    <row r="50" spans="2:9" ht="21" customHeight="1">
      <c r="B50" s="73"/>
      <c r="C50" s="144" t="s">
        <v>35</v>
      </c>
      <c r="D50" s="144"/>
      <c r="E50" s="74"/>
      <c r="F50" s="74"/>
      <c r="G50" s="74"/>
      <c r="H50" s="74"/>
      <c r="I50" s="75"/>
    </row>
    <row r="51" spans="2:9" ht="21" customHeight="1">
      <c r="B51" s="76"/>
      <c r="C51" s="165"/>
      <c r="D51" s="71" t="s">
        <v>41</v>
      </c>
      <c r="E51" s="155" t="s">
        <v>54</v>
      </c>
      <c r="F51" s="156"/>
      <c r="G51" s="156"/>
      <c r="H51" s="156"/>
      <c r="I51" s="157"/>
    </row>
    <row r="52" spans="2:9" ht="21" customHeight="1">
      <c r="B52" s="76"/>
      <c r="C52" s="145"/>
      <c r="D52" s="72" t="s">
        <v>42</v>
      </c>
      <c r="E52" s="158"/>
      <c r="F52" s="159"/>
      <c r="G52" s="159"/>
      <c r="H52" s="159"/>
      <c r="I52" s="160"/>
    </row>
    <row r="53" spans="2:9" ht="21" customHeight="1">
      <c r="B53" s="77"/>
      <c r="C53" s="166"/>
      <c r="D53" s="78" t="s">
        <v>43</v>
      </c>
      <c r="E53" s="161" t="s">
        <v>55</v>
      </c>
      <c r="F53" s="162"/>
      <c r="G53" s="162"/>
      <c r="H53" s="162"/>
      <c r="I53" s="163"/>
    </row>
    <row r="54" spans="2:9" ht="21" customHeight="1">
      <c r="D54" s="3"/>
    </row>
    <row r="55" spans="2:9" ht="21" customHeight="1">
      <c r="D55" s="7" t="s">
        <v>25</v>
      </c>
    </row>
    <row r="57" spans="2:9">
      <c r="D57" s="2" t="s">
        <v>47</v>
      </c>
    </row>
    <row r="58" spans="2:9">
      <c r="D58" s="2" t="s">
        <v>53</v>
      </c>
    </row>
  </sheetData>
  <mergeCells count="21">
    <mergeCell ref="E51:I52"/>
    <mergeCell ref="E53:I53"/>
    <mergeCell ref="L8:Q8"/>
    <mergeCell ref="C51:C53"/>
    <mergeCell ref="C40:D40"/>
    <mergeCell ref="C10:D10"/>
    <mergeCell ref="C13:C16"/>
    <mergeCell ref="C18:C20"/>
    <mergeCell ref="C22:C28"/>
    <mergeCell ref="C30:C33"/>
    <mergeCell ref="C35:C37"/>
    <mergeCell ref="M9:Q9"/>
    <mergeCell ref="B4:I4"/>
    <mergeCell ref="E9:I9"/>
    <mergeCell ref="C50:D50"/>
    <mergeCell ref="C41:C44"/>
    <mergeCell ref="C46:C48"/>
    <mergeCell ref="E7:I7"/>
    <mergeCell ref="C6:C7"/>
    <mergeCell ref="B5:D5"/>
    <mergeCell ref="E5:I5"/>
  </mergeCells>
  <pageMargins left="0.7" right="0.7" top="0.75" bottom="0.75" header="0.3" footer="0.3"/>
  <pageSetup scale="5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9922-A28E-4B4B-8298-19CE59E6566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324-ADB3-A141-B5EB-738ED1272F2A}">
  <sheetPr>
    <pageSetUpPr fitToPage="1"/>
  </sheetPr>
  <dimension ref="A2:P76"/>
  <sheetViews>
    <sheetView tabSelected="1" workbookViewId="0">
      <selection activeCell="K71" sqref="K71"/>
    </sheetView>
  </sheetViews>
  <sheetFormatPr baseColWidth="10" defaultRowHeight="16"/>
  <cols>
    <col min="1" max="1" width="3.1640625" customWidth="1"/>
    <col min="2" max="2" width="4.6640625" style="56" customWidth="1"/>
    <col min="3" max="3" width="82.6640625" style="2" customWidth="1"/>
    <col min="4" max="5" width="11.6640625" customWidth="1"/>
    <col min="6" max="6" width="12.33203125" customWidth="1"/>
    <col min="7" max="8" width="11.6640625" customWidth="1"/>
    <col min="9" max="9" width="3.6640625" style="69" customWidth="1"/>
    <col min="10" max="10" width="23.6640625" style="69" customWidth="1"/>
    <col min="11" max="11" width="10.1640625" style="69" customWidth="1"/>
  </cols>
  <sheetData>
    <row r="2" spans="1:16">
      <c r="D2" s="56">
        <f>SUM(COUNTIF(D15:D18, "x"), COUNTIF(D21:D24, "x"), COUNTIF(D27:D29, "x"), COUNTIF(D67:D72, "x"))*5</f>
        <v>85</v>
      </c>
      <c r="E2" s="56">
        <f>SUM(COUNTIF(E15:E18, "x"), COUNTIF(E21:E24, "x"), COUNTIF(E27:E29, "x"), COUNTIF(E67:E72, "x"))*4</f>
        <v>0</v>
      </c>
      <c r="F2" s="56">
        <f>SUM(COUNTIF(F15:F18, "x"), COUNTIF(F21:F24, "x"), COUNTIF(F27:F29, "x"), COUNTIF(F67:F72, "x"))*3</f>
        <v>0</v>
      </c>
      <c r="G2" s="56">
        <f>SUM(COUNTIF(G15:G18, "x"), COUNTIF(G21:G24, "x"), COUNTIF(G27:G29, "x"), COUNTIF(G67:G72, "x"))*2</f>
        <v>0</v>
      </c>
      <c r="H2" s="56">
        <f>SUM(COUNTIF(H15:H18, "x"), COUNTIF(H21:H24, "x"), COUNTIF(H27:H29, "x"), COUNTIF(H67:H72, "x"))*1</f>
        <v>0</v>
      </c>
    </row>
    <row r="3" spans="1:16">
      <c r="D3">
        <f>COUNTIF(D33:D62, "x")*5</f>
        <v>95</v>
      </c>
      <c r="E3">
        <f>COUNTIF(E33:E62, "x")*4</f>
        <v>0</v>
      </c>
      <c r="F3">
        <f>COUNTIF(F33:F62, "x")*3</f>
        <v>0</v>
      </c>
      <c r="G3">
        <f>COUNTIF(G33:G62, "x")*0</f>
        <v>0</v>
      </c>
      <c r="H3">
        <f>COUNTIF(H33:H62, "x")*1</f>
        <v>0</v>
      </c>
    </row>
    <row r="5" spans="1:16" s="69" customFormat="1" ht="21" customHeight="1" thickBot="1">
      <c r="A5" s="173" t="s">
        <v>84</v>
      </c>
      <c r="B5" s="173"/>
      <c r="C5" s="173"/>
      <c r="D5" s="173"/>
      <c r="E5" s="173"/>
      <c r="F5" s="173"/>
      <c r="G5" s="173"/>
      <c r="H5" s="173"/>
      <c r="I5" s="128"/>
      <c r="L5"/>
      <c r="M5"/>
      <c r="N5"/>
      <c r="O5"/>
      <c r="P5"/>
    </row>
    <row r="6" spans="1:16" ht="17" thickTop="1"/>
    <row r="7" spans="1:16">
      <c r="C7" s="137" t="s">
        <v>95</v>
      </c>
      <c r="D7" s="172" t="s">
        <v>94</v>
      </c>
      <c r="E7" s="172"/>
      <c r="F7" s="172"/>
      <c r="G7" s="172"/>
      <c r="H7" s="172"/>
    </row>
    <row r="8" spans="1:16">
      <c r="C8" s="137" t="s">
        <v>91</v>
      </c>
      <c r="D8" s="135">
        <f>SUM(D2:H2)</f>
        <v>85</v>
      </c>
      <c r="E8" s="134" t="s">
        <v>90</v>
      </c>
      <c r="F8" s="136">
        <v>85</v>
      </c>
      <c r="G8" s="133" t="s">
        <v>89</v>
      </c>
      <c r="H8" s="140"/>
    </row>
    <row r="9" spans="1:16">
      <c r="C9" s="137" t="s">
        <v>93</v>
      </c>
      <c r="D9" s="138">
        <f>CEILING(SUM(D3:H3)/12,1)</f>
        <v>8</v>
      </c>
      <c r="E9" s="134" t="s">
        <v>90</v>
      </c>
      <c r="F9" s="139">
        <v>5</v>
      </c>
      <c r="G9" s="133" t="s">
        <v>89</v>
      </c>
      <c r="H9" s="141"/>
    </row>
    <row r="10" spans="1:16">
      <c r="C10" s="137" t="s">
        <v>92</v>
      </c>
      <c r="D10" s="135">
        <f>SUM(D8:D9)</f>
        <v>93</v>
      </c>
      <c r="E10" s="134" t="s">
        <v>90</v>
      </c>
      <c r="F10" s="136">
        <f>SUM(F8:F9)</f>
        <v>90</v>
      </c>
      <c r="G10" s="133" t="s">
        <v>89</v>
      </c>
      <c r="H10" s="175">
        <f>D10/F10</f>
        <v>1.0333333333333334</v>
      </c>
      <c r="J10" s="176"/>
    </row>
    <row r="11" spans="1:16" s="69" customFormat="1" ht="21" customHeight="1">
      <c r="A11" s="95"/>
      <c r="B11" s="59"/>
      <c r="C11" s="97"/>
      <c r="D11" s="96"/>
      <c r="E11" s="96"/>
      <c r="F11" s="96"/>
      <c r="G11" s="96"/>
      <c r="H11" s="96"/>
      <c r="I11" s="95"/>
      <c r="L11"/>
      <c r="M11"/>
      <c r="N11"/>
      <c r="O11"/>
      <c r="P11"/>
    </row>
    <row r="12" spans="1:16" s="69" customFormat="1" ht="21" customHeight="1">
      <c r="A12" s="98"/>
      <c r="B12" s="174" t="s">
        <v>81</v>
      </c>
      <c r="C12" s="174"/>
      <c r="D12" s="174"/>
      <c r="E12" s="174"/>
      <c r="F12" s="174"/>
      <c r="G12" s="174"/>
      <c r="H12" s="174"/>
      <c r="I12" s="98"/>
      <c r="L12"/>
      <c r="M12"/>
      <c r="N12"/>
      <c r="O12"/>
      <c r="P12"/>
    </row>
    <row r="13" spans="1:16" ht="20" customHeight="1">
      <c r="A13" s="96"/>
      <c r="B13" s="59"/>
      <c r="C13" s="99"/>
      <c r="D13" s="96"/>
      <c r="E13" s="96"/>
      <c r="F13" s="96"/>
      <c r="G13" s="96"/>
      <c r="H13" s="96"/>
      <c r="I13" s="95"/>
    </row>
    <row r="14" spans="1:16" ht="20" customHeight="1">
      <c r="A14" s="96"/>
      <c r="B14" s="83"/>
      <c r="C14" s="106" t="s">
        <v>58</v>
      </c>
      <c r="D14" s="85">
        <v>5</v>
      </c>
      <c r="E14" s="85">
        <v>4</v>
      </c>
      <c r="F14" s="85">
        <v>3</v>
      </c>
      <c r="G14" s="85">
        <v>2</v>
      </c>
      <c r="H14" s="86">
        <v>1</v>
      </c>
      <c r="I14" s="95"/>
    </row>
    <row r="15" spans="1:16" ht="20" customHeight="1">
      <c r="A15" s="96"/>
      <c r="B15" s="89"/>
      <c r="C15" s="115" t="s">
        <v>60</v>
      </c>
      <c r="D15" s="116" t="s">
        <v>37</v>
      </c>
      <c r="E15" s="116"/>
      <c r="F15" s="116"/>
      <c r="G15" s="116"/>
      <c r="H15" s="117"/>
      <c r="I15" s="95"/>
    </row>
    <row r="16" spans="1:16" ht="20" customHeight="1">
      <c r="A16" s="96"/>
      <c r="B16" s="89"/>
      <c r="C16" s="118" t="s">
        <v>61</v>
      </c>
      <c r="D16" s="111" t="s">
        <v>37</v>
      </c>
      <c r="E16" s="111"/>
      <c r="F16" s="111"/>
      <c r="G16" s="111"/>
      <c r="H16" s="112"/>
      <c r="I16" s="95"/>
    </row>
    <row r="17" spans="1:9" ht="35" customHeight="1">
      <c r="A17" s="96"/>
      <c r="B17" s="89"/>
      <c r="C17" s="119" t="s">
        <v>88</v>
      </c>
      <c r="D17" s="111" t="s">
        <v>37</v>
      </c>
      <c r="E17" s="111"/>
      <c r="F17" s="111"/>
      <c r="G17" s="111"/>
      <c r="H17" s="112"/>
      <c r="I17" s="95"/>
    </row>
    <row r="18" spans="1:9" ht="20" customHeight="1">
      <c r="A18" s="96"/>
      <c r="B18" s="90"/>
      <c r="C18" s="120" t="s">
        <v>62</v>
      </c>
      <c r="D18" s="113" t="s">
        <v>37</v>
      </c>
      <c r="E18" s="113"/>
      <c r="F18" s="113"/>
      <c r="G18" s="113"/>
      <c r="H18" s="114"/>
      <c r="I18" s="95"/>
    </row>
    <row r="19" spans="1:9" ht="20" customHeight="1">
      <c r="A19" s="96"/>
      <c r="B19" s="59"/>
      <c r="C19" s="99"/>
      <c r="D19" s="96"/>
      <c r="E19" s="96"/>
      <c r="F19" s="96"/>
      <c r="G19" s="96"/>
      <c r="H19" s="96"/>
      <c r="I19" s="95"/>
    </row>
    <row r="20" spans="1:9" ht="20" customHeight="1">
      <c r="A20" s="96"/>
      <c r="B20" s="83"/>
      <c r="C20" s="106" t="s">
        <v>63</v>
      </c>
      <c r="D20" s="85">
        <v>5</v>
      </c>
      <c r="E20" s="85">
        <v>4</v>
      </c>
      <c r="F20" s="85">
        <v>3</v>
      </c>
      <c r="G20" s="85">
        <v>2</v>
      </c>
      <c r="H20" s="86">
        <v>1</v>
      </c>
      <c r="I20" s="95"/>
    </row>
    <row r="21" spans="1:9" ht="20" customHeight="1">
      <c r="A21" s="96"/>
      <c r="B21" s="89"/>
      <c r="C21" s="115" t="s">
        <v>64</v>
      </c>
      <c r="D21" s="121" t="s">
        <v>37</v>
      </c>
      <c r="E21" s="121"/>
      <c r="F21" s="121"/>
      <c r="G21" s="121"/>
      <c r="H21" s="122"/>
      <c r="I21" s="95"/>
    </row>
    <row r="22" spans="1:9" ht="20" customHeight="1">
      <c r="A22" s="96"/>
      <c r="B22" s="89"/>
      <c r="C22" s="118" t="s">
        <v>65</v>
      </c>
      <c r="D22" s="107" t="s">
        <v>37</v>
      </c>
      <c r="E22" s="107"/>
      <c r="F22" s="107"/>
      <c r="G22" s="107"/>
      <c r="H22" s="108"/>
      <c r="I22" s="95"/>
    </row>
    <row r="23" spans="1:9" ht="20" customHeight="1">
      <c r="A23" s="96"/>
      <c r="B23" s="89"/>
      <c r="C23" s="118" t="s">
        <v>66</v>
      </c>
      <c r="D23" s="95" t="s">
        <v>37</v>
      </c>
      <c r="E23" s="107"/>
      <c r="F23" s="107"/>
      <c r="G23" s="107"/>
      <c r="H23" s="108"/>
      <c r="I23" s="95"/>
    </row>
    <row r="24" spans="1:9" ht="20" customHeight="1">
      <c r="A24" s="96"/>
      <c r="B24" s="90"/>
      <c r="C24" s="123" t="s">
        <v>67</v>
      </c>
      <c r="D24" s="109" t="s">
        <v>37</v>
      </c>
      <c r="E24" s="109"/>
      <c r="F24" s="109"/>
      <c r="G24" s="109"/>
      <c r="H24" s="110"/>
      <c r="I24" s="95"/>
    </row>
    <row r="25" spans="1:9" ht="20" customHeight="1">
      <c r="A25" s="96"/>
      <c r="B25" s="59"/>
      <c r="C25" s="99"/>
      <c r="D25" s="102"/>
      <c r="E25" s="102"/>
      <c r="F25" s="102"/>
      <c r="G25" s="102"/>
      <c r="H25" s="102"/>
      <c r="I25" s="95"/>
    </row>
    <row r="26" spans="1:9" ht="20" customHeight="1">
      <c r="A26" s="96"/>
      <c r="B26" s="83"/>
      <c r="C26" s="106" t="s">
        <v>68</v>
      </c>
      <c r="D26" s="85">
        <v>5</v>
      </c>
      <c r="E26" s="85">
        <v>4</v>
      </c>
      <c r="F26" s="85">
        <v>3</v>
      </c>
      <c r="G26" s="85">
        <v>2</v>
      </c>
      <c r="H26" s="86">
        <v>1</v>
      </c>
      <c r="I26" s="95"/>
    </row>
    <row r="27" spans="1:9" ht="35" customHeight="1">
      <c r="A27" s="96"/>
      <c r="B27" s="89"/>
      <c r="C27" s="124" t="s">
        <v>70</v>
      </c>
      <c r="D27" s="121" t="s">
        <v>37</v>
      </c>
      <c r="E27" s="121"/>
      <c r="F27" s="121"/>
      <c r="G27" s="121"/>
      <c r="H27" s="122"/>
      <c r="I27" s="95"/>
    </row>
    <row r="28" spans="1:9" ht="36" customHeight="1">
      <c r="A28" s="96"/>
      <c r="B28" s="89"/>
      <c r="C28" s="119" t="s">
        <v>69</v>
      </c>
      <c r="D28" s="107" t="s">
        <v>37</v>
      </c>
      <c r="E28" s="107"/>
      <c r="F28" s="107"/>
      <c r="G28" s="107"/>
      <c r="H28" s="108"/>
      <c r="I28" s="95"/>
    </row>
    <row r="29" spans="1:9" ht="35" customHeight="1">
      <c r="A29" s="96"/>
      <c r="B29" s="90"/>
      <c r="C29" s="125" t="s">
        <v>71</v>
      </c>
      <c r="D29" s="109" t="s">
        <v>37</v>
      </c>
      <c r="E29" s="109"/>
      <c r="F29" s="109"/>
      <c r="G29" s="109"/>
      <c r="H29" s="110"/>
      <c r="I29" s="95"/>
    </row>
    <row r="30" spans="1:9">
      <c r="A30" s="96"/>
      <c r="B30" s="59"/>
      <c r="C30" s="99"/>
      <c r="D30" s="96"/>
      <c r="E30" s="96"/>
      <c r="F30" s="96"/>
      <c r="G30" s="96"/>
      <c r="H30" s="96"/>
      <c r="I30" s="95"/>
    </row>
    <row r="31" spans="1:9" ht="22">
      <c r="A31" s="98"/>
      <c r="B31" s="174" t="s">
        <v>72</v>
      </c>
      <c r="C31" s="174"/>
      <c r="D31" s="174"/>
      <c r="E31" s="174"/>
      <c r="F31" s="174"/>
      <c r="G31" s="174"/>
      <c r="H31" s="174"/>
      <c r="I31" s="98"/>
    </row>
    <row r="32" spans="1:9">
      <c r="A32" s="96"/>
      <c r="B32" s="59"/>
      <c r="C32" s="99"/>
      <c r="D32" s="96"/>
      <c r="E32" s="96"/>
      <c r="F32" s="96"/>
      <c r="G32" s="96"/>
      <c r="H32" s="96"/>
      <c r="I32" s="95"/>
    </row>
    <row r="33" spans="1:9" ht="20" customHeight="1">
      <c r="A33" s="96"/>
      <c r="B33" s="93"/>
      <c r="C33" s="106" t="s">
        <v>82</v>
      </c>
      <c r="D33" s="85">
        <v>5</v>
      </c>
      <c r="E33" s="85">
        <v>4</v>
      </c>
      <c r="F33" s="85">
        <v>3</v>
      </c>
      <c r="G33" s="85">
        <v>2</v>
      </c>
      <c r="H33" s="86">
        <v>1</v>
      </c>
      <c r="I33" s="95"/>
    </row>
    <row r="34" spans="1:9" ht="20" customHeight="1">
      <c r="A34" s="96"/>
      <c r="B34" s="103"/>
      <c r="C34" s="126" t="s">
        <v>74</v>
      </c>
      <c r="D34" s="18" t="s">
        <v>37</v>
      </c>
      <c r="E34" s="18"/>
      <c r="F34" s="18"/>
      <c r="G34" s="18"/>
      <c r="H34" s="19"/>
      <c r="I34" s="95"/>
    </row>
    <row r="35" spans="1:9" ht="20" customHeight="1">
      <c r="A35" s="96"/>
      <c r="B35" s="94"/>
      <c r="C35" s="127" t="s">
        <v>83</v>
      </c>
      <c r="D35" s="23" t="s">
        <v>37</v>
      </c>
      <c r="E35" s="23"/>
      <c r="F35" s="23"/>
      <c r="G35" s="23"/>
      <c r="H35" s="24"/>
      <c r="I35" s="95"/>
    </row>
    <row r="36" spans="1:9" ht="20" customHeight="1">
      <c r="A36" s="96"/>
      <c r="B36" s="59"/>
      <c r="C36" s="101"/>
      <c r="D36" s="28"/>
      <c r="E36" s="28"/>
      <c r="F36" s="28"/>
      <c r="G36" s="28"/>
      <c r="H36" s="28"/>
      <c r="I36" s="95"/>
    </row>
    <row r="37" spans="1:9" ht="20" customHeight="1">
      <c r="A37" s="96"/>
      <c r="B37" s="130"/>
      <c r="C37" s="131" t="s">
        <v>27</v>
      </c>
      <c r="D37" s="87">
        <v>5</v>
      </c>
      <c r="E37" s="87">
        <v>4</v>
      </c>
      <c r="F37" s="87">
        <v>3</v>
      </c>
      <c r="G37" s="87">
        <v>2</v>
      </c>
      <c r="H37" s="88">
        <v>1</v>
      </c>
      <c r="I37" s="95"/>
    </row>
    <row r="38" spans="1:9" ht="20" customHeight="1">
      <c r="A38" s="96"/>
      <c r="B38" s="92"/>
      <c r="C38" s="124" t="s">
        <v>1</v>
      </c>
      <c r="D38" s="18" t="s">
        <v>37</v>
      </c>
      <c r="E38" s="18"/>
      <c r="F38" s="18"/>
      <c r="G38" s="18"/>
      <c r="H38" s="46"/>
      <c r="I38" s="95"/>
    </row>
    <row r="39" spans="1:9" ht="20" customHeight="1">
      <c r="A39" s="96"/>
      <c r="B39" s="92"/>
      <c r="C39" s="119" t="s">
        <v>59</v>
      </c>
      <c r="D39" s="21" t="s">
        <v>37</v>
      </c>
      <c r="E39" s="21"/>
      <c r="F39" s="21"/>
      <c r="G39" s="21"/>
      <c r="H39" s="41"/>
      <c r="I39" s="95"/>
    </row>
    <row r="40" spans="1:9" ht="20" customHeight="1">
      <c r="A40" s="96"/>
      <c r="B40" s="91"/>
      <c r="C40" s="132" t="s">
        <v>3</v>
      </c>
      <c r="D40" s="34" t="s">
        <v>37</v>
      </c>
      <c r="E40" s="34"/>
      <c r="F40" s="34"/>
      <c r="G40" s="34"/>
      <c r="H40" s="43"/>
      <c r="I40" s="95"/>
    </row>
    <row r="41" spans="1:9" ht="20" customHeight="1">
      <c r="A41" s="96"/>
      <c r="B41" s="59"/>
      <c r="C41" s="100"/>
      <c r="D41" s="28"/>
      <c r="E41" s="28"/>
      <c r="F41" s="28"/>
      <c r="G41" s="28"/>
      <c r="H41" s="28"/>
      <c r="I41" s="95"/>
    </row>
    <row r="42" spans="1:9" ht="20" customHeight="1">
      <c r="A42" s="96"/>
      <c r="B42" s="104"/>
      <c r="C42" s="105" t="s">
        <v>76</v>
      </c>
      <c r="D42" s="85">
        <v>5</v>
      </c>
      <c r="E42" s="85">
        <v>4</v>
      </c>
      <c r="F42" s="85">
        <v>3</v>
      </c>
      <c r="G42" s="85">
        <v>2</v>
      </c>
      <c r="H42" s="86">
        <v>1</v>
      </c>
      <c r="I42" s="95"/>
    </row>
    <row r="43" spans="1:9" ht="20" customHeight="1">
      <c r="A43" s="96"/>
      <c r="B43" s="103"/>
      <c r="C43" s="124" t="s">
        <v>5</v>
      </c>
      <c r="D43" s="18" t="s">
        <v>37</v>
      </c>
      <c r="E43" s="18"/>
      <c r="F43" s="18"/>
      <c r="G43" s="18"/>
      <c r="H43" s="19"/>
      <c r="I43" s="95"/>
    </row>
    <row r="44" spans="1:9" ht="20" customHeight="1">
      <c r="A44" s="96"/>
      <c r="B44" s="103"/>
      <c r="C44" s="119" t="s">
        <v>6</v>
      </c>
      <c r="D44" s="21" t="s">
        <v>37</v>
      </c>
      <c r="E44" s="21"/>
      <c r="F44" s="21"/>
      <c r="G44" s="21"/>
      <c r="H44" s="22"/>
      <c r="I44" s="95"/>
    </row>
    <row r="45" spans="1:9" ht="20" customHeight="1">
      <c r="A45" s="96"/>
      <c r="B45" s="94"/>
      <c r="C45" s="125" t="s">
        <v>7</v>
      </c>
      <c r="D45" s="23" t="s">
        <v>37</v>
      </c>
      <c r="E45" s="23"/>
      <c r="F45" s="23"/>
      <c r="G45" s="23"/>
      <c r="H45" s="24"/>
      <c r="I45" s="95"/>
    </row>
    <row r="46" spans="1:9" ht="20" customHeight="1">
      <c r="A46" s="96"/>
      <c r="B46" s="59"/>
      <c r="C46" s="100"/>
      <c r="D46" s="28"/>
      <c r="E46" s="28"/>
      <c r="F46" s="28"/>
      <c r="G46" s="28"/>
      <c r="H46" s="28"/>
      <c r="I46" s="95"/>
    </row>
    <row r="47" spans="1:9" ht="20" customHeight="1">
      <c r="A47" s="96"/>
      <c r="B47" s="130"/>
      <c r="C47" s="131" t="s">
        <v>77</v>
      </c>
      <c r="D47" s="87">
        <v>5</v>
      </c>
      <c r="E47" s="87">
        <v>4</v>
      </c>
      <c r="F47" s="87">
        <v>3</v>
      </c>
      <c r="G47" s="87">
        <v>2</v>
      </c>
      <c r="H47" s="88">
        <v>1</v>
      </c>
      <c r="I47" s="95"/>
    </row>
    <row r="48" spans="1:9" ht="20" customHeight="1">
      <c r="A48" s="96"/>
      <c r="B48" s="92"/>
      <c r="C48" s="124" t="s">
        <v>8</v>
      </c>
      <c r="D48" s="18" t="s">
        <v>37</v>
      </c>
      <c r="E48" s="18"/>
      <c r="F48" s="18"/>
      <c r="G48" s="18"/>
      <c r="H48" s="46"/>
      <c r="I48" s="95"/>
    </row>
    <row r="49" spans="1:9" ht="20" customHeight="1">
      <c r="A49" s="96"/>
      <c r="B49" s="92"/>
      <c r="C49" s="119" t="s">
        <v>9</v>
      </c>
      <c r="D49" s="21" t="s">
        <v>37</v>
      </c>
      <c r="E49" s="21"/>
      <c r="F49" s="21"/>
      <c r="G49" s="21"/>
      <c r="H49" s="41"/>
      <c r="I49" s="95"/>
    </row>
    <row r="50" spans="1:9" ht="20" customHeight="1">
      <c r="A50" s="96"/>
      <c r="B50" s="92"/>
      <c r="C50" s="119" t="s">
        <v>10</v>
      </c>
      <c r="D50" s="21" t="s">
        <v>37</v>
      </c>
      <c r="E50" s="21"/>
      <c r="F50" s="21"/>
      <c r="G50" s="21"/>
      <c r="H50" s="41"/>
      <c r="I50" s="95"/>
    </row>
    <row r="51" spans="1:9" ht="20" customHeight="1">
      <c r="A51" s="96"/>
      <c r="B51" s="92"/>
      <c r="C51" s="119" t="s">
        <v>11</v>
      </c>
      <c r="D51" s="21" t="s">
        <v>37</v>
      </c>
      <c r="E51" s="21"/>
      <c r="F51" s="21"/>
      <c r="G51" s="21"/>
      <c r="H51" s="41"/>
      <c r="I51" s="95"/>
    </row>
    <row r="52" spans="1:9" ht="20" customHeight="1">
      <c r="A52" s="96"/>
      <c r="B52" s="92"/>
      <c r="C52" s="119" t="s">
        <v>12</v>
      </c>
      <c r="D52" s="21" t="s">
        <v>37</v>
      </c>
      <c r="E52" s="21"/>
      <c r="F52" s="21"/>
      <c r="G52" s="21"/>
      <c r="H52" s="41"/>
      <c r="I52" s="95"/>
    </row>
    <row r="53" spans="1:9" ht="35" customHeight="1">
      <c r="A53" s="96"/>
      <c r="B53" s="91"/>
      <c r="C53" s="132" t="s">
        <v>87</v>
      </c>
      <c r="D53" s="34" t="s">
        <v>37</v>
      </c>
      <c r="E53" s="34"/>
      <c r="F53" s="34"/>
      <c r="G53" s="34"/>
      <c r="H53" s="43"/>
      <c r="I53" s="95"/>
    </row>
    <row r="54" spans="1:9" ht="20" customHeight="1">
      <c r="A54" s="96"/>
      <c r="B54" s="59"/>
      <c r="C54" s="100"/>
      <c r="D54" s="28"/>
      <c r="E54" s="28"/>
      <c r="F54" s="28"/>
      <c r="G54" s="28"/>
      <c r="H54" s="28"/>
      <c r="I54" s="95"/>
    </row>
    <row r="55" spans="1:9" ht="20" customHeight="1">
      <c r="A55" s="96"/>
      <c r="B55" s="130"/>
      <c r="C55" s="131" t="s">
        <v>30</v>
      </c>
      <c r="D55" s="87">
        <v>5</v>
      </c>
      <c r="E55" s="87">
        <v>4</v>
      </c>
      <c r="F55" s="87">
        <v>3</v>
      </c>
      <c r="G55" s="87">
        <v>2</v>
      </c>
      <c r="H55" s="88">
        <v>1</v>
      </c>
      <c r="I55" s="95"/>
    </row>
    <row r="56" spans="1:9" ht="20" customHeight="1">
      <c r="A56" s="96"/>
      <c r="B56" s="92"/>
      <c r="C56" s="124" t="s">
        <v>85</v>
      </c>
      <c r="D56" s="18" t="s">
        <v>37</v>
      </c>
      <c r="E56" s="18"/>
      <c r="F56" s="18"/>
      <c r="G56" s="18"/>
      <c r="H56" s="46"/>
      <c r="I56" s="95"/>
    </row>
    <row r="57" spans="1:9" ht="20" customHeight="1">
      <c r="A57" s="96"/>
      <c r="B57" s="92"/>
      <c r="C57" s="119" t="s">
        <v>44</v>
      </c>
      <c r="D57" s="21" t="s">
        <v>37</v>
      </c>
      <c r="E57" s="21"/>
      <c r="F57" s="21"/>
      <c r="G57" s="21"/>
      <c r="H57" s="41"/>
      <c r="I57" s="95"/>
    </row>
    <row r="58" spans="1:9" ht="20" customHeight="1">
      <c r="A58" s="96"/>
      <c r="B58" s="91"/>
      <c r="C58" s="132" t="s">
        <v>14</v>
      </c>
      <c r="D58" s="34" t="s">
        <v>37</v>
      </c>
      <c r="E58" s="34"/>
      <c r="F58" s="34"/>
      <c r="G58" s="34"/>
      <c r="H58" s="43"/>
      <c r="I58" s="95"/>
    </row>
    <row r="59" spans="1:9" ht="20" customHeight="1">
      <c r="A59" s="96"/>
      <c r="B59" s="59"/>
      <c r="C59" s="100"/>
      <c r="D59" s="28"/>
      <c r="E59" s="28"/>
      <c r="F59" s="28"/>
      <c r="G59" s="28"/>
      <c r="H59" s="28"/>
      <c r="I59" s="95"/>
    </row>
    <row r="60" spans="1:9" ht="20" customHeight="1">
      <c r="A60" s="96"/>
      <c r="B60" s="104"/>
      <c r="C60" s="105" t="s">
        <v>31</v>
      </c>
      <c r="D60" s="85">
        <v>5</v>
      </c>
      <c r="E60" s="85">
        <v>4</v>
      </c>
      <c r="F60" s="85">
        <v>3</v>
      </c>
      <c r="G60" s="85">
        <v>2</v>
      </c>
      <c r="H60" s="86">
        <v>1</v>
      </c>
      <c r="I60" s="95"/>
    </row>
    <row r="61" spans="1:9" ht="20" customHeight="1">
      <c r="A61" s="96"/>
      <c r="B61" s="103"/>
      <c r="C61" s="124" t="s">
        <v>78</v>
      </c>
      <c r="D61" s="18" t="s">
        <v>37</v>
      </c>
      <c r="E61" s="18"/>
      <c r="F61" s="18"/>
      <c r="G61" s="18"/>
      <c r="H61" s="19"/>
      <c r="I61" s="95"/>
    </row>
    <row r="62" spans="1:9" ht="20" customHeight="1">
      <c r="A62" s="96"/>
      <c r="B62" s="94"/>
      <c r="C62" s="125" t="s">
        <v>57</v>
      </c>
      <c r="D62" s="23" t="s">
        <v>37</v>
      </c>
      <c r="E62" s="23"/>
      <c r="F62" s="23"/>
      <c r="G62" s="23"/>
      <c r="H62" s="24"/>
      <c r="I62" s="95"/>
    </row>
    <row r="63" spans="1:9">
      <c r="A63" s="96"/>
      <c r="B63" s="59"/>
      <c r="C63" s="99"/>
      <c r="D63" s="96"/>
      <c r="E63" s="96"/>
      <c r="F63" s="96"/>
      <c r="G63" s="96"/>
      <c r="H63" s="96"/>
      <c r="I63" s="95"/>
    </row>
    <row r="64" spans="1:9" ht="22">
      <c r="A64" s="98"/>
      <c r="B64" s="174" t="s">
        <v>73</v>
      </c>
      <c r="C64" s="174"/>
      <c r="D64" s="174"/>
      <c r="E64" s="174"/>
      <c r="F64" s="174"/>
      <c r="G64" s="174"/>
      <c r="H64" s="174"/>
      <c r="I64" s="98"/>
    </row>
    <row r="65" spans="1:9" ht="20" customHeight="1">
      <c r="A65" s="96"/>
      <c r="B65" s="59"/>
      <c r="C65" s="99"/>
      <c r="D65" s="96"/>
      <c r="E65" s="96"/>
      <c r="F65" s="96"/>
      <c r="G65" s="96"/>
      <c r="H65" s="96"/>
      <c r="I65" s="95"/>
    </row>
    <row r="66" spans="1:9" ht="20" customHeight="1">
      <c r="A66" s="96"/>
      <c r="B66" s="93"/>
      <c r="C66" s="84"/>
      <c r="D66" s="85">
        <v>5</v>
      </c>
      <c r="E66" s="85">
        <v>4</v>
      </c>
      <c r="F66" s="85">
        <v>3</v>
      </c>
      <c r="G66" s="85">
        <v>2</v>
      </c>
      <c r="H66" s="86">
        <v>1</v>
      </c>
      <c r="I66" s="95"/>
    </row>
    <row r="67" spans="1:9" ht="20" customHeight="1">
      <c r="A67" s="96"/>
      <c r="B67" s="103"/>
      <c r="C67" s="115" t="s">
        <v>79</v>
      </c>
      <c r="D67" s="18" t="s">
        <v>37</v>
      </c>
      <c r="E67" s="18"/>
      <c r="F67" s="18"/>
      <c r="G67" s="18"/>
      <c r="H67" s="19"/>
      <c r="I67" s="95"/>
    </row>
    <row r="68" spans="1:9" ht="20" customHeight="1">
      <c r="A68" s="96"/>
      <c r="B68" s="103"/>
      <c r="C68" s="118" t="s">
        <v>19</v>
      </c>
      <c r="D68" s="21" t="s">
        <v>37</v>
      </c>
      <c r="E68" s="21"/>
      <c r="F68" s="21"/>
      <c r="G68" s="21"/>
      <c r="H68" s="22"/>
      <c r="I68" s="95"/>
    </row>
    <row r="69" spans="1:9" ht="20" customHeight="1">
      <c r="A69" s="96"/>
      <c r="B69" s="103"/>
      <c r="C69" s="118" t="s">
        <v>20</v>
      </c>
      <c r="D69" s="21" t="s">
        <v>37</v>
      </c>
      <c r="E69" s="21"/>
      <c r="F69" s="21"/>
      <c r="G69" s="21"/>
      <c r="H69" s="22"/>
      <c r="I69" s="95"/>
    </row>
    <row r="70" spans="1:9" ht="20" customHeight="1">
      <c r="A70" s="96"/>
      <c r="B70" s="103"/>
      <c r="C70" s="118" t="s">
        <v>21</v>
      </c>
      <c r="D70" s="21" t="s">
        <v>37</v>
      </c>
      <c r="E70" s="21"/>
      <c r="F70" s="21"/>
      <c r="G70" s="21"/>
      <c r="H70" s="22"/>
      <c r="I70" s="95"/>
    </row>
    <row r="71" spans="1:9" ht="20" customHeight="1">
      <c r="A71" s="96"/>
      <c r="B71" s="89"/>
      <c r="C71" s="118" t="s">
        <v>22</v>
      </c>
      <c r="D71" s="21" t="s">
        <v>37</v>
      </c>
      <c r="E71" s="21"/>
      <c r="F71" s="21"/>
      <c r="G71" s="21"/>
      <c r="H71" s="22"/>
      <c r="I71" s="95"/>
    </row>
    <row r="72" spans="1:9" ht="35" customHeight="1">
      <c r="A72" s="96"/>
      <c r="B72" s="90"/>
      <c r="C72" s="125" t="s">
        <v>75</v>
      </c>
      <c r="D72" s="23" t="s">
        <v>37</v>
      </c>
      <c r="E72" s="23"/>
      <c r="F72" s="23"/>
      <c r="G72" s="23"/>
      <c r="H72" s="24"/>
      <c r="I72" s="95"/>
    </row>
    <row r="73" spans="1:9">
      <c r="A73" s="96"/>
      <c r="B73" s="59"/>
      <c r="C73" s="99"/>
      <c r="D73" s="96"/>
      <c r="E73" s="96"/>
      <c r="F73" s="96"/>
      <c r="G73" s="96"/>
      <c r="H73" s="96"/>
      <c r="I73" s="95"/>
    </row>
    <row r="74" spans="1:9">
      <c r="A74" s="96"/>
      <c r="B74" s="59"/>
      <c r="C74" s="129" t="s">
        <v>86</v>
      </c>
      <c r="D74" s="96"/>
      <c r="E74" s="96"/>
      <c r="F74" s="96"/>
      <c r="G74" s="96"/>
      <c r="H74" s="96"/>
      <c r="I74" s="95"/>
    </row>
    <row r="76" spans="1:9">
      <c r="C76" s="7" t="s">
        <v>80</v>
      </c>
    </row>
  </sheetData>
  <mergeCells count="5">
    <mergeCell ref="D7:H7"/>
    <mergeCell ref="A5:H5"/>
    <mergeCell ref="B64:H64"/>
    <mergeCell ref="B31:H31"/>
    <mergeCell ref="B12:H12"/>
  </mergeCells>
  <printOptions horizontalCentered="1" verticalCentered="1"/>
  <pageMargins left="0.25" right="0.25" top="0.75" bottom="0.75" header="0.3" footer="0.3"/>
  <pageSetup scale="5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qual rubric</vt:lpstr>
      <vt:lpstr>'qual rubric'!Print_Area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 Fischer</cp:lastModifiedBy>
  <cp:lastPrinted>2019-10-23T14:43:12Z</cp:lastPrinted>
  <dcterms:created xsi:type="dcterms:W3CDTF">2019-02-08T22:21:30Z</dcterms:created>
  <dcterms:modified xsi:type="dcterms:W3CDTF">2019-12-13T15:45:40Z</dcterms:modified>
</cp:coreProperties>
</file>