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clark/src/daawithoptions/"/>
    </mc:Choice>
  </mc:AlternateContent>
  <xr:revisionPtr revIDLastSave="0" documentId="13_ncr:1_{261D1031-069A-B845-8D0D-5753D178B1A1}" xr6:coauthVersionLast="45" xr6:coauthVersionMax="45" xr10:uidLastSave="{00000000-0000-0000-0000-000000000000}"/>
  <bookViews>
    <workbookView xWindow="0" yWindow="460" windowWidth="51200" windowHeight="26900" xr2:uid="{0FDC989D-BE8D-0A40-BAD1-82082D7DBD83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8" i="2"/>
  <c r="B8" i="2" s="1"/>
  <c r="C7" i="2"/>
  <c r="B7" i="2"/>
  <c r="D3" i="2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43" i="1"/>
  <c r="D3" i="1"/>
  <c r="D8" i="2" l="1"/>
  <c r="E8" i="2" s="1"/>
  <c r="K8" i="2" s="1"/>
  <c r="A9" i="2"/>
  <c r="D7" i="2"/>
  <c r="E7" i="2" s="1"/>
  <c r="K7" i="2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A8" i="1"/>
  <c r="A9" i="1" s="1"/>
  <c r="B7" i="1"/>
  <c r="F8" i="2" l="1"/>
  <c r="A10" i="2"/>
  <c r="B9" i="2"/>
  <c r="B8" i="1"/>
  <c r="D8" i="1" s="1"/>
  <c r="E8" i="1" s="1"/>
  <c r="K8" i="1" s="1"/>
  <c r="B9" i="1"/>
  <c r="A10" i="1"/>
  <c r="D7" i="1"/>
  <c r="E7" i="1" s="1"/>
  <c r="K7" i="1" s="1"/>
  <c r="D9" i="1"/>
  <c r="G8" i="2" l="1"/>
  <c r="L8" i="2" s="1"/>
  <c r="F7" i="2"/>
  <c r="H8" i="2" s="1"/>
  <c r="B10" i="2"/>
  <c r="A11" i="2"/>
  <c r="D9" i="2"/>
  <c r="E9" i="2" s="1"/>
  <c r="K9" i="2" s="1"/>
  <c r="F7" i="1"/>
  <c r="F8" i="1"/>
  <c r="G8" i="1"/>
  <c r="E9" i="1"/>
  <c r="K9" i="1" s="1"/>
  <c r="A11" i="1"/>
  <c r="B10" i="1"/>
  <c r="D10" i="1" s="1"/>
  <c r="J8" i="2" l="1"/>
  <c r="N8" i="2" s="1"/>
  <c r="I8" i="2"/>
  <c r="I43" i="2" s="1"/>
  <c r="L43" i="2"/>
  <c r="F9" i="2"/>
  <c r="H9" i="2" s="1"/>
  <c r="G9" i="2"/>
  <c r="L9" i="2" s="1"/>
  <c r="A12" i="2"/>
  <c r="B11" i="2"/>
  <c r="D10" i="2"/>
  <c r="E10" i="2" s="1"/>
  <c r="K10" i="2" s="1"/>
  <c r="L8" i="1"/>
  <c r="L43" i="1" s="1"/>
  <c r="H8" i="1"/>
  <c r="I8" i="1" s="1"/>
  <c r="I43" i="1" s="1"/>
  <c r="F9" i="1"/>
  <c r="H9" i="1" s="1"/>
  <c r="G9" i="1"/>
  <c r="E10" i="1"/>
  <c r="K10" i="1" s="1"/>
  <c r="A12" i="1"/>
  <c r="B11" i="1"/>
  <c r="D11" i="1" s="1"/>
  <c r="M8" i="2" l="1"/>
  <c r="J9" i="2"/>
  <c r="I9" i="2"/>
  <c r="M9" i="2" s="1"/>
  <c r="J43" i="2"/>
  <c r="G10" i="2"/>
  <c r="L10" i="2" s="1"/>
  <c r="F10" i="2"/>
  <c r="H10" i="2" s="1"/>
  <c r="D11" i="2"/>
  <c r="E11" i="2" s="1"/>
  <c r="K11" i="2" s="1"/>
  <c r="B12" i="2"/>
  <c r="A13" i="2"/>
  <c r="J8" i="1"/>
  <c r="J43" i="1" s="1"/>
  <c r="M8" i="1"/>
  <c r="J9" i="1"/>
  <c r="N9" i="1" s="1"/>
  <c r="I9" i="1"/>
  <c r="M9" i="1" s="1"/>
  <c r="L9" i="1"/>
  <c r="L44" i="1" s="1"/>
  <c r="F10" i="1"/>
  <c r="H10" i="1" s="1"/>
  <c r="G10" i="1"/>
  <c r="E11" i="1"/>
  <c r="K11" i="1" s="1"/>
  <c r="A13" i="1"/>
  <c r="B12" i="1"/>
  <c r="D12" i="1" s="1"/>
  <c r="I44" i="2" l="1"/>
  <c r="J10" i="2"/>
  <c r="J45" i="2" s="1"/>
  <c r="I10" i="2"/>
  <c r="L45" i="2"/>
  <c r="F11" i="2"/>
  <c r="H11" i="2" s="1"/>
  <c r="G11" i="2"/>
  <c r="L11" i="2" s="1"/>
  <c r="D12" i="2"/>
  <c r="E12" i="2" s="1"/>
  <c r="K12" i="2" s="1"/>
  <c r="L44" i="2"/>
  <c r="N9" i="2"/>
  <c r="J44" i="2"/>
  <c r="A14" i="2"/>
  <c r="B13" i="2"/>
  <c r="I44" i="1"/>
  <c r="J44" i="1"/>
  <c r="N8" i="1"/>
  <c r="J10" i="1"/>
  <c r="N10" i="1" s="1"/>
  <c r="I10" i="1"/>
  <c r="I45" i="1" s="1"/>
  <c r="L10" i="1"/>
  <c r="L45" i="1" s="1"/>
  <c r="F11" i="1"/>
  <c r="H11" i="1" s="1"/>
  <c r="G11" i="1"/>
  <c r="E12" i="1"/>
  <c r="K12" i="1" s="1"/>
  <c r="A14" i="1"/>
  <c r="B13" i="1"/>
  <c r="D13" i="1" s="1"/>
  <c r="M10" i="2" l="1"/>
  <c r="I45" i="2"/>
  <c r="J11" i="2"/>
  <c r="N11" i="2" s="1"/>
  <c r="L46" i="2"/>
  <c r="I11" i="2"/>
  <c r="D13" i="2"/>
  <c r="E13" i="2" s="1"/>
  <c r="K13" i="2" s="1"/>
  <c r="A15" i="2"/>
  <c r="B14" i="2"/>
  <c r="N10" i="2"/>
  <c r="G12" i="2"/>
  <c r="L12" i="2" s="1"/>
  <c r="F12" i="2"/>
  <c r="H12" i="2" s="1"/>
  <c r="J45" i="1"/>
  <c r="J11" i="1"/>
  <c r="I11" i="1"/>
  <c r="L11" i="1"/>
  <c r="L46" i="1" s="1"/>
  <c r="M10" i="1"/>
  <c r="F12" i="1"/>
  <c r="H12" i="1" s="1"/>
  <c r="G12" i="1"/>
  <c r="E13" i="1"/>
  <c r="K13" i="1" s="1"/>
  <c r="A15" i="1"/>
  <c r="B14" i="1"/>
  <c r="I46" i="2" l="1"/>
  <c r="J12" i="2"/>
  <c r="L47" i="2"/>
  <c r="I12" i="2"/>
  <c r="M12" i="2" s="1"/>
  <c r="J46" i="2"/>
  <c r="G13" i="2"/>
  <c r="L13" i="2" s="1"/>
  <c r="F13" i="2"/>
  <c r="H13" i="2" s="1"/>
  <c r="D14" i="2"/>
  <c r="E14" i="2" s="1"/>
  <c r="K14" i="2" s="1"/>
  <c r="A16" i="2"/>
  <c r="B15" i="2"/>
  <c r="M11" i="2"/>
  <c r="I46" i="1"/>
  <c r="J46" i="1"/>
  <c r="J12" i="1"/>
  <c r="I12" i="1"/>
  <c r="I47" i="1" s="1"/>
  <c r="L12" i="1"/>
  <c r="L47" i="1" s="1"/>
  <c r="N11" i="1"/>
  <c r="M11" i="1"/>
  <c r="F13" i="1"/>
  <c r="H13" i="1" s="1"/>
  <c r="G13" i="1"/>
  <c r="D14" i="1"/>
  <c r="A16" i="1"/>
  <c r="B15" i="1"/>
  <c r="I47" i="2" l="1"/>
  <c r="J13" i="2"/>
  <c r="J48" i="2" s="1"/>
  <c r="I13" i="2"/>
  <c r="I48" i="2" s="1"/>
  <c r="L48" i="2"/>
  <c r="F14" i="2"/>
  <c r="H14" i="2" s="1"/>
  <c r="G14" i="2"/>
  <c r="L14" i="2" s="1"/>
  <c r="D15" i="2"/>
  <c r="E15" i="2" s="1"/>
  <c r="K15" i="2" s="1"/>
  <c r="B16" i="2"/>
  <c r="A17" i="2"/>
  <c r="N12" i="2"/>
  <c r="J47" i="2"/>
  <c r="J47" i="1"/>
  <c r="J13" i="1"/>
  <c r="I13" i="1"/>
  <c r="I48" i="1" s="1"/>
  <c r="L13" i="1"/>
  <c r="L48" i="1" s="1"/>
  <c r="N12" i="1"/>
  <c r="M12" i="1"/>
  <c r="E14" i="1"/>
  <c r="K14" i="1" s="1"/>
  <c r="A17" i="1"/>
  <c r="B16" i="1"/>
  <c r="D15" i="1"/>
  <c r="E15" i="1" s="1"/>
  <c r="K15" i="1" s="1"/>
  <c r="M13" i="2" l="1"/>
  <c r="J14" i="2"/>
  <c r="J49" i="2" s="1"/>
  <c r="L49" i="2"/>
  <c r="I14" i="2"/>
  <c r="F15" i="2"/>
  <c r="H15" i="2" s="1"/>
  <c r="G15" i="2"/>
  <c r="L15" i="2" s="1"/>
  <c r="A18" i="2"/>
  <c r="B17" i="2"/>
  <c r="D16" i="2"/>
  <c r="E16" i="2" s="1"/>
  <c r="K16" i="2" s="1"/>
  <c r="N13" i="2"/>
  <c r="N13" i="1"/>
  <c r="J48" i="1"/>
  <c r="M13" i="1"/>
  <c r="F15" i="1"/>
  <c r="G15" i="1"/>
  <c r="F14" i="1"/>
  <c r="H14" i="1" s="1"/>
  <c r="G14" i="1"/>
  <c r="D16" i="1"/>
  <c r="A18" i="1"/>
  <c r="B17" i="1"/>
  <c r="D17" i="1" s="1"/>
  <c r="M14" i="2" l="1"/>
  <c r="I49" i="2"/>
  <c r="J15" i="2"/>
  <c r="N15" i="2" s="1"/>
  <c r="L50" i="2"/>
  <c r="I15" i="2"/>
  <c r="F16" i="2"/>
  <c r="H16" i="2" s="1"/>
  <c r="G16" i="2"/>
  <c r="D17" i="2"/>
  <c r="E17" i="2" s="1"/>
  <c r="K17" i="2" s="1"/>
  <c r="A19" i="2"/>
  <c r="B18" i="2"/>
  <c r="N14" i="2"/>
  <c r="J14" i="1"/>
  <c r="I14" i="1"/>
  <c r="L15" i="1"/>
  <c r="L14" i="1"/>
  <c r="L49" i="1" s="1"/>
  <c r="H15" i="1"/>
  <c r="J15" i="1" s="1"/>
  <c r="E17" i="1"/>
  <c r="K17" i="1" s="1"/>
  <c r="E16" i="1"/>
  <c r="K16" i="1" s="1"/>
  <c r="A19" i="1"/>
  <c r="B18" i="1"/>
  <c r="D18" i="1" s="1"/>
  <c r="I50" i="2" l="1"/>
  <c r="J16" i="2"/>
  <c r="L16" i="2"/>
  <c r="L51" i="2" s="1"/>
  <c r="I16" i="2"/>
  <c r="J50" i="2"/>
  <c r="G17" i="2"/>
  <c r="L17" i="2" s="1"/>
  <c r="F17" i="2"/>
  <c r="H17" i="2" s="1"/>
  <c r="M15" i="2"/>
  <c r="A20" i="2"/>
  <c r="B19" i="2"/>
  <c r="D18" i="2"/>
  <c r="E18" i="2" s="1"/>
  <c r="K18" i="2" s="1"/>
  <c r="I49" i="1"/>
  <c r="J49" i="1"/>
  <c r="J50" i="1"/>
  <c r="N15" i="1"/>
  <c r="I15" i="1"/>
  <c r="M15" i="1" s="1"/>
  <c r="L50" i="1"/>
  <c r="N14" i="1"/>
  <c r="M14" i="1"/>
  <c r="F16" i="1"/>
  <c r="H16" i="1" s="1"/>
  <c r="G16" i="1"/>
  <c r="F17" i="1"/>
  <c r="G17" i="1"/>
  <c r="E18" i="1"/>
  <c r="K18" i="1" s="1"/>
  <c r="A20" i="1"/>
  <c r="B19" i="1"/>
  <c r="M16" i="2" l="1"/>
  <c r="I51" i="2"/>
  <c r="J17" i="2"/>
  <c r="J52" i="2" s="1"/>
  <c r="I17" i="2"/>
  <c r="I52" i="2" s="1"/>
  <c r="L52" i="2"/>
  <c r="G18" i="2"/>
  <c r="L18" i="2" s="1"/>
  <c r="F18" i="2"/>
  <c r="H18" i="2" s="1"/>
  <c r="D19" i="2"/>
  <c r="E19" i="2" s="1"/>
  <c r="K19" i="2" s="1"/>
  <c r="N16" i="2"/>
  <c r="J51" i="2"/>
  <c r="A21" i="2"/>
  <c r="B20" i="2"/>
  <c r="I50" i="1"/>
  <c r="J16" i="1"/>
  <c r="I16" i="1"/>
  <c r="I51" i="1" s="1"/>
  <c r="L16" i="1"/>
  <c r="L51" i="1" s="1"/>
  <c r="L17" i="1"/>
  <c r="H17" i="1"/>
  <c r="J17" i="1" s="1"/>
  <c r="F18" i="1"/>
  <c r="H18" i="1" s="1"/>
  <c r="G18" i="1"/>
  <c r="D19" i="1"/>
  <c r="A21" i="1"/>
  <c r="B20" i="1"/>
  <c r="D20" i="1" s="1"/>
  <c r="J18" i="2" l="1"/>
  <c r="I18" i="2"/>
  <c r="L53" i="2"/>
  <c r="M17" i="2"/>
  <c r="D20" i="2"/>
  <c r="E20" i="2" s="1"/>
  <c r="K20" i="2" s="1"/>
  <c r="G19" i="2"/>
  <c r="L19" i="2" s="1"/>
  <c r="F19" i="2"/>
  <c r="H19" i="2" s="1"/>
  <c r="A22" i="2"/>
  <c r="B21" i="2"/>
  <c r="N17" i="2"/>
  <c r="J52" i="1"/>
  <c r="J51" i="1"/>
  <c r="J18" i="1"/>
  <c r="J53" i="1" s="1"/>
  <c r="I18" i="1"/>
  <c r="I17" i="1"/>
  <c r="I52" i="1" s="1"/>
  <c r="L52" i="1"/>
  <c r="L18" i="1"/>
  <c r="L53" i="1" s="1"/>
  <c r="N16" i="1"/>
  <c r="M16" i="1"/>
  <c r="N17" i="1"/>
  <c r="E20" i="1"/>
  <c r="K20" i="1" s="1"/>
  <c r="E19" i="1"/>
  <c r="K19" i="1" s="1"/>
  <c r="A22" i="1"/>
  <c r="B21" i="1"/>
  <c r="D21" i="1" s="1"/>
  <c r="M18" i="2" l="1"/>
  <c r="I53" i="2"/>
  <c r="J19" i="2"/>
  <c r="N19" i="2" s="1"/>
  <c r="I19" i="2"/>
  <c r="L54" i="2"/>
  <c r="F20" i="2"/>
  <c r="H20" i="2" s="1"/>
  <c r="G20" i="2"/>
  <c r="L20" i="2" s="1"/>
  <c r="B22" i="2"/>
  <c r="A23" i="2"/>
  <c r="D21" i="2"/>
  <c r="E21" i="2" s="1"/>
  <c r="K21" i="2" s="1"/>
  <c r="N18" i="2"/>
  <c r="J53" i="2"/>
  <c r="I53" i="1"/>
  <c r="N18" i="1"/>
  <c r="M17" i="1"/>
  <c r="M18" i="1"/>
  <c r="F19" i="1"/>
  <c r="H19" i="1" s="1"/>
  <c r="G19" i="1"/>
  <c r="F20" i="1"/>
  <c r="G20" i="1"/>
  <c r="E21" i="1"/>
  <c r="K21" i="1" s="1"/>
  <c r="A23" i="1"/>
  <c r="B22" i="1"/>
  <c r="M19" i="2" l="1"/>
  <c r="I54" i="2"/>
  <c r="J20" i="2"/>
  <c r="N20" i="2" s="1"/>
  <c r="L55" i="2"/>
  <c r="I20" i="2"/>
  <c r="I55" i="2" s="1"/>
  <c r="B23" i="2"/>
  <c r="A24" i="2"/>
  <c r="D22" i="2"/>
  <c r="E22" i="2" s="1"/>
  <c r="K22" i="2" s="1"/>
  <c r="G21" i="2"/>
  <c r="L21" i="2" s="1"/>
  <c r="F21" i="2"/>
  <c r="H21" i="2" s="1"/>
  <c r="J54" i="2"/>
  <c r="J19" i="1"/>
  <c r="J54" i="1" s="1"/>
  <c r="I19" i="1"/>
  <c r="I54" i="1" s="1"/>
  <c r="L20" i="1"/>
  <c r="L19" i="1"/>
  <c r="L54" i="1" s="1"/>
  <c r="H20" i="1"/>
  <c r="J20" i="1" s="1"/>
  <c r="F21" i="1"/>
  <c r="H21" i="1" s="1"/>
  <c r="G21" i="1"/>
  <c r="D22" i="1"/>
  <c r="A24" i="1"/>
  <c r="B23" i="1"/>
  <c r="D23" i="1" s="1"/>
  <c r="J21" i="2" l="1"/>
  <c r="L56" i="2"/>
  <c r="I21" i="2"/>
  <c r="J55" i="2"/>
  <c r="G22" i="2"/>
  <c r="L22" i="2" s="1"/>
  <c r="F22" i="2"/>
  <c r="H22" i="2" s="1"/>
  <c r="B24" i="2"/>
  <c r="A25" i="2"/>
  <c r="D23" i="2"/>
  <c r="E23" i="2" s="1"/>
  <c r="K23" i="2" s="1"/>
  <c r="M20" i="2"/>
  <c r="J55" i="1"/>
  <c r="J21" i="1"/>
  <c r="J56" i="1" s="1"/>
  <c r="I21" i="1"/>
  <c r="I20" i="1"/>
  <c r="I55" i="1" s="1"/>
  <c r="L55" i="1"/>
  <c r="L21" i="1"/>
  <c r="L56" i="1" s="1"/>
  <c r="N19" i="1"/>
  <c r="M19" i="1"/>
  <c r="E23" i="1"/>
  <c r="K23" i="1" s="1"/>
  <c r="E22" i="1"/>
  <c r="K22" i="1" s="1"/>
  <c r="A25" i="1"/>
  <c r="B24" i="1"/>
  <c r="D24" i="1" s="1"/>
  <c r="M21" i="2" l="1"/>
  <c r="I56" i="2"/>
  <c r="J22" i="2"/>
  <c r="N22" i="2" s="1"/>
  <c r="I22" i="2"/>
  <c r="I57" i="2" s="1"/>
  <c r="L57" i="2"/>
  <c r="G23" i="2"/>
  <c r="L23" i="2" s="1"/>
  <c r="F23" i="2"/>
  <c r="H23" i="2" s="1"/>
  <c r="B25" i="2"/>
  <c r="A26" i="2"/>
  <c r="D24" i="2"/>
  <c r="E24" i="2" s="1"/>
  <c r="K24" i="2" s="1"/>
  <c r="N21" i="2"/>
  <c r="J56" i="2"/>
  <c r="I56" i="1"/>
  <c r="N20" i="1"/>
  <c r="N21" i="1"/>
  <c r="M21" i="1"/>
  <c r="M20" i="1"/>
  <c r="F22" i="1"/>
  <c r="H22" i="1" s="1"/>
  <c r="G22" i="1"/>
  <c r="F23" i="1"/>
  <c r="G23" i="1"/>
  <c r="E24" i="1"/>
  <c r="K24" i="1" s="1"/>
  <c r="A26" i="1"/>
  <c r="B25" i="1"/>
  <c r="D25" i="1" s="1"/>
  <c r="M22" i="2" l="1"/>
  <c r="J23" i="2"/>
  <c r="L58" i="2"/>
  <c r="I23" i="2"/>
  <c r="I58" i="2" s="1"/>
  <c r="G24" i="2"/>
  <c r="L24" i="2" s="1"/>
  <c r="F24" i="2"/>
  <c r="H24" i="2" s="1"/>
  <c r="B26" i="2"/>
  <c r="A27" i="2"/>
  <c r="D25" i="2"/>
  <c r="E25" i="2" s="1"/>
  <c r="K25" i="2" s="1"/>
  <c r="J57" i="2"/>
  <c r="J22" i="1"/>
  <c r="J57" i="1" s="1"/>
  <c r="I22" i="1"/>
  <c r="I57" i="1" s="1"/>
  <c r="L23" i="1"/>
  <c r="L22" i="1"/>
  <c r="L57" i="1" s="1"/>
  <c r="H23" i="1"/>
  <c r="J23" i="1" s="1"/>
  <c r="F24" i="1"/>
  <c r="H24" i="1" s="1"/>
  <c r="G24" i="1"/>
  <c r="E25" i="1"/>
  <c r="K25" i="1" s="1"/>
  <c r="A27" i="1"/>
  <c r="B26" i="1"/>
  <c r="D26" i="1" s="1"/>
  <c r="J24" i="2" l="1"/>
  <c r="N24" i="2" s="1"/>
  <c r="I24" i="2"/>
  <c r="I59" i="2" s="1"/>
  <c r="L59" i="2"/>
  <c r="M24" i="2"/>
  <c r="M23" i="2"/>
  <c r="G25" i="2"/>
  <c r="L25" i="2" s="1"/>
  <c r="F25" i="2"/>
  <c r="H25" i="2" s="1"/>
  <c r="N23" i="2"/>
  <c r="D26" i="2"/>
  <c r="E26" i="2" s="1"/>
  <c r="K26" i="2" s="1"/>
  <c r="A28" i="2"/>
  <c r="B27" i="2"/>
  <c r="J58" i="2"/>
  <c r="J58" i="1"/>
  <c r="J24" i="1"/>
  <c r="J59" i="1" s="1"/>
  <c r="I24" i="1"/>
  <c r="I23" i="1"/>
  <c r="I58" i="1" s="1"/>
  <c r="L58" i="1"/>
  <c r="L24" i="1"/>
  <c r="L59" i="1" s="1"/>
  <c r="N22" i="1"/>
  <c r="M22" i="1"/>
  <c r="N23" i="1"/>
  <c r="F25" i="1"/>
  <c r="H25" i="1" s="1"/>
  <c r="G25" i="1"/>
  <c r="E26" i="1"/>
  <c r="K26" i="1" s="1"/>
  <c r="A28" i="1"/>
  <c r="B27" i="1"/>
  <c r="D27" i="1" s="1"/>
  <c r="J25" i="2" l="1"/>
  <c r="I25" i="2"/>
  <c r="L60" i="2"/>
  <c r="F26" i="2"/>
  <c r="H26" i="2" s="1"/>
  <c r="G26" i="2"/>
  <c r="L26" i="2" s="1"/>
  <c r="B28" i="2"/>
  <c r="A29" i="2"/>
  <c r="J59" i="2"/>
  <c r="D27" i="2"/>
  <c r="E27" i="2" s="1"/>
  <c r="K27" i="2" s="1"/>
  <c r="I59" i="1"/>
  <c r="J25" i="1"/>
  <c r="J60" i="1" s="1"/>
  <c r="I25" i="1"/>
  <c r="I60" i="1" s="1"/>
  <c r="L25" i="1"/>
  <c r="L60" i="1" s="1"/>
  <c r="N24" i="1"/>
  <c r="M23" i="1"/>
  <c r="M24" i="1"/>
  <c r="F26" i="1"/>
  <c r="H26" i="1" s="1"/>
  <c r="G26" i="1"/>
  <c r="E27" i="1"/>
  <c r="K27" i="1" s="1"/>
  <c r="A29" i="1"/>
  <c r="B28" i="1"/>
  <c r="D28" i="1" s="1"/>
  <c r="M25" i="2" l="1"/>
  <c r="I60" i="2"/>
  <c r="J26" i="2"/>
  <c r="N26" i="2" s="1"/>
  <c r="I26" i="2"/>
  <c r="I61" i="2" s="1"/>
  <c r="L61" i="2"/>
  <c r="D28" i="2"/>
  <c r="E28" i="2" s="1"/>
  <c r="K28" i="2" s="1"/>
  <c r="A30" i="2"/>
  <c r="B29" i="2"/>
  <c r="N25" i="2"/>
  <c r="J60" i="2"/>
  <c r="G27" i="2"/>
  <c r="L27" i="2" s="1"/>
  <c r="F27" i="2"/>
  <c r="H27" i="2" s="1"/>
  <c r="J26" i="1"/>
  <c r="J61" i="1" s="1"/>
  <c r="I26" i="1"/>
  <c r="I61" i="1" s="1"/>
  <c r="L26" i="1"/>
  <c r="L61" i="1" s="1"/>
  <c r="N25" i="1"/>
  <c r="M25" i="1"/>
  <c r="F27" i="1"/>
  <c r="H27" i="1" s="1"/>
  <c r="G27" i="1"/>
  <c r="E28" i="1"/>
  <c r="K28" i="1" s="1"/>
  <c r="A30" i="1"/>
  <c r="B29" i="1"/>
  <c r="D29" i="1" s="1"/>
  <c r="J27" i="2" l="1"/>
  <c r="L62" i="2"/>
  <c r="I27" i="2"/>
  <c r="J61" i="2"/>
  <c r="G28" i="2"/>
  <c r="L28" i="2" s="1"/>
  <c r="F28" i="2"/>
  <c r="H28" i="2" s="1"/>
  <c r="D29" i="2"/>
  <c r="E29" i="2" s="1"/>
  <c r="K29" i="2" s="1"/>
  <c r="B30" i="2"/>
  <c r="A31" i="2"/>
  <c r="M26" i="2"/>
  <c r="J27" i="1"/>
  <c r="J62" i="1" s="1"/>
  <c r="I27" i="1"/>
  <c r="I62" i="1" s="1"/>
  <c r="L27" i="1"/>
  <c r="L62" i="1" s="1"/>
  <c r="N26" i="1"/>
  <c r="M26" i="1"/>
  <c r="F28" i="1"/>
  <c r="H28" i="1" s="1"/>
  <c r="G28" i="1"/>
  <c r="E29" i="1"/>
  <c r="K29" i="1" s="1"/>
  <c r="A31" i="1"/>
  <c r="B30" i="1"/>
  <c r="D30" i="1" s="1"/>
  <c r="M27" i="2" l="1"/>
  <c r="I62" i="2"/>
  <c r="J28" i="2"/>
  <c r="I28" i="2"/>
  <c r="I63" i="2" s="1"/>
  <c r="L63" i="2"/>
  <c r="G29" i="2"/>
  <c r="L29" i="2" s="1"/>
  <c r="F29" i="2"/>
  <c r="H29" i="2" s="1"/>
  <c r="D30" i="2"/>
  <c r="E30" i="2" s="1"/>
  <c r="K30" i="2" s="1"/>
  <c r="B31" i="2"/>
  <c r="A32" i="2"/>
  <c r="N27" i="2"/>
  <c r="J62" i="2"/>
  <c r="J28" i="1"/>
  <c r="J63" i="1" s="1"/>
  <c r="I28" i="1"/>
  <c r="I63" i="1" s="1"/>
  <c r="L28" i="1"/>
  <c r="L63" i="1" s="1"/>
  <c r="N27" i="1"/>
  <c r="M27" i="1"/>
  <c r="F29" i="1"/>
  <c r="H29" i="1" s="1"/>
  <c r="G29" i="1"/>
  <c r="E30" i="1"/>
  <c r="K30" i="1" s="1"/>
  <c r="A32" i="1"/>
  <c r="B31" i="1"/>
  <c r="D31" i="1" s="1"/>
  <c r="J29" i="2" l="1"/>
  <c r="N29" i="2" s="1"/>
  <c r="I29" i="2"/>
  <c r="L64" i="2"/>
  <c r="M28" i="2"/>
  <c r="G30" i="2"/>
  <c r="L30" i="2" s="1"/>
  <c r="F30" i="2"/>
  <c r="H30" i="2" s="1"/>
  <c r="B32" i="2"/>
  <c r="A33" i="2"/>
  <c r="N28" i="2"/>
  <c r="D31" i="2"/>
  <c r="E31" i="2" s="1"/>
  <c r="K31" i="2" s="1"/>
  <c r="J63" i="2"/>
  <c r="J29" i="1"/>
  <c r="J64" i="1" s="1"/>
  <c r="I29" i="1"/>
  <c r="I64" i="1" s="1"/>
  <c r="N28" i="1"/>
  <c r="M28" i="1"/>
  <c r="L29" i="1"/>
  <c r="L64" i="1" s="1"/>
  <c r="F30" i="1"/>
  <c r="H30" i="1" s="1"/>
  <c r="G30" i="1"/>
  <c r="E31" i="1"/>
  <c r="K31" i="1" s="1"/>
  <c r="A33" i="1"/>
  <c r="B32" i="1"/>
  <c r="D32" i="1" s="1"/>
  <c r="M29" i="2" l="1"/>
  <c r="I64" i="2"/>
  <c r="J30" i="2"/>
  <c r="N30" i="2" s="1"/>
  <c r="I30" i="2"/>
  <c r="L65" i="2"/>
  <c r="G31" i="2"/>
  <c r="L31" i="2" s="1"/>
  <c r="F31" i="2"/>
  <c r="H31" i="2" s="1"/>
  <c r="I31" i="2" s="1"/>
  <c r="I66" i="2" s="1"/>
  <c r="D32" i="2"/>
  <c r="E32" i="2" s="1"/>
  <c r="K32" i="2" s="1"/>
  <c r="J64" i="2"/>
  <c r="A34" i="2"/>
  <c r="B33" i="2"/>
  <c r="J30" i="1"/>
  <c r="J65" i="1" s="1"/>
  <c r="I30" i="1"/>
  <c r="I65" i="1" s="1"/>
  <c r="N29" i="1"/>
  <c r="M29" i="1"/>
  <c r="L30" i="1"/>
  <c r="L65" i="1" s="1"/>
  <c r="F31" i="1"/>
  <c r="H31" i="1" s="1"/>
  <c r="G31" i="1"/>
  <c r="E32" i="1"/>
  <c r="K32" i="1" s="1"/>
  <c r="B33" i="1"/>
  <c r="D33" i="1" s="1"/>
  <c r="A34" i="1"/>
  <c r="M30" i="2" l="1"/>
  <c r="I65" i="2"/>
  <c r="J31" i="2"/>
  <c r="L66" i="2"/>
  <c r="M31" i="2"/>
  <c r="G32" i="2"/>
  <c r="L32" i="2" s="1"/>
  <c r="F32" i="2"/>
  <c r="H32" i="2" s="1"/>
  <c r="J65" i="2"/>
  <c r="N31" i="2"/>
  <c r="D33" i="2"/>
  <c r="E33" i="2" s="1"/>
  <c r="K33" i="2" s="1"/>
  <c r="A35" i="2"/>
  <c r="B34" i="2"/>
  <c r="J31" i="1"/>
  <c r="J66" i="1" s="1"/>
  <c r="I31" i="1"/>
  <c r="I66" i="1" s="1"/>
  <c r="L31" i="1"/>
  <c r="L66" i="1" s="1"/>
  <c r="M30" i="1"/>
  <c r="N30" i="1"/>
  <c r="F32" i="1"/>
  <c r="H32" i="1" s="1"/>
  <c r="G32" i="1"/>
  <c r="E33" i="1"/>
  <c r="K33" i="1" s="1"/>
  <c r="A35" i="1"/>
  <c r="B34" i="1"/>
  <c r="D34" i="1" s="1"/>
  <c r="J32" i="2" l="1"/>
  <c r="N32" i="2" s="1"/>
  <c r="I32" i="2"/>
  <c r="I67" i="2" s="1"/>
  <c r="L67" i="2"/>
  <c r="D34" i="2"/>
  <c r="E34" i="2" s="1"/>
  <c r="K34" i="2" s="1"/>
  <c r="G33" i="2"/>
  <c r="L33" i="2" s="1"/>
  <c r="F33" i="2"/>
  <c r="H33" i="2" s="1"/>
  <c r="J66" i="2"/>
  <c r="M32" i="2"/>
  <c r="A36" i="2"/>
  <c r="B36" i="2" s="1"/>
  <c r="B35" i="2"/>
  <c r="J32" i="1"/>
  <c r="J67" i="1" s="1"/>
  <c r="I32" i="1"/>
  <c r="I67" i="1" s="1"/>
  <c r="L32" i="1"/>
  <c r="L67" i="1" s="1"/>
  <c r="N31" i="1"/>
  <c r="M31" i="1"/>
  <c r="F33" i="1"/>
  <c r="H33" i="1" s="1"/>
  <c r="G33" i="1"/>
  <c r="E34" i="1"/>
  <c r="K34" i="1" s="1"/>
  <c r="A36" i="1"/>
  <c r="B36" i="1" s="1"/>
  <c r="D36" i="1" s="1"/>
  <c r="B35" i="1"/>
  <c r="J33" i="2" l="1"/>
  <c r="I33" i="2"/>
  <c r="L68" i="2"/>
  <c r="J67" i="2"/>
  <c r="G34" i="2"/>
  <c r="L34" i="2" s="1"/>
  <c r="F34" i="2"/>
  <c r="H34" i="2" s="1"/>
  <c r="D35" i="2"/>
  <c r="E35" i="2" s="1"/>
  <c r="K35" i="2" s="1"/>
  <c r="D36" i="2"/>
  <c r="E36" i="2" s="1"/>
  <c r="K36" i="2" s="1"/>
  <c r="J33" i="1"/>
  <c r="J68" i="1" s="1"/>
  <c r="I33" i="1"/>
  <c r="I68" i="1" s="1"/>
  <c r="L33" i="1"/>
  <c r="L68" i="1" s="1"/>
  <c r="N32" i="1"/>
  <c r="M32" i="1"/>
  <c r="F34" i="1"/>
  <c r="H34" i="1" s="1"/>
  <c r="G34" i="1"/>
  <c r="E36" i="1"/>
  <c r="K36" i="1" s="1"/>
  <c r="D35" i="1"/>
  <c r="M33" i="2" l="1"/>
  <c r="I68" i="2"/>
  <c r="J34" i="2"/>
  <c r="N34" i="2" s="1"/>
  <c r="I34" i="2"/>
  <c r="I69" i="2" s="1"/>
  <c r="L69" i="2"/>
  <c r="M34" i="2"/>
  <c r="F36" i="2"/>
  <c r="G36" i="2"/>
  <c r="L36" i="2" s="1"/>
  <c r="N33" i="2"/>
  <c r="J68" i="2"/>
  <c r="G35" i="2"/>
  <c r="F35" i="2"/>
  <c r="H35" i="2" s="1"/>
  <c r="J34" i="1"/>
  <c r="J69" i="1" s="1"/>
  <c r="I34" i="1"/>
  <c r="I69" i="1" s="1"/>
  <c r="L34" i="1"/>
  <c r="L69" i="1" s="1"/>
  <c r="N33" i="1"/>
  <c r="M33" i="1"/>
  <c r="E39" i="1"/>
  <c r="F36" i="1"/>
  <c r="E35" i="1"/>
  <c r="K35" i="1" s="1"/>
  <c r="J35" i="2" l="1"/>
  <c r="L35" i="2"/>
  <c r="L38" i="2" s="1"/>
  <c r="I35" i="2"/>
  <c r="I70" i="2" s="1"/>
  <c r="J69" i="2"/>
  <c r="H36" i="2"/>
  <c r="I36" i="2" s="1"/>
  <c r="I71" i="2" s="1"/>
  <c r="N34" i="1"/>
  <c r="M34" i="1"/>
  <c r="G36" i="1"/>
  <c r="F35" i="1"/>
  <c r="H35" i="1" s="1"/>
  <c r="G35" i="1"/>
  <c r="L70" i="2" l="1"/>
  <c r="J36" i="2"/>
  <c r="L71" i="2"/>
  <c r="M35" i="2"/>
  <c r="N35" i="2"/>
  <c r="J71" i="2"/>
  <c r="J70" i="2"/>
  <c r="N36" i="2"/>
  <c r="J38" i="2"/>
  <c r="M36" i="2"/>
  <c r="I38" i="2"/>
  <c r="J35" i="1"/>
  <c r="J70" i="1" s="1"/>
  <c r="I35" i="1"/>
  <c r="I70" i="1" s="1"/>
  <c r="L35" i="1"/>
  <c r="L70" i="1" s="1"/>
  <c r="L36" i="1"/>
  <c r="H36" i="1"/>
  <c r="I36" i="1" s="1"/>
  <c r="I71" i="1" l="1"/>
  <c r="J36" i="1"/>
  <c r="J71" i="1" s="1"/>
  <c r="L71" i="1"/>
  <c r="L38" i="1"/>
  <c r="N35" i="1"/>
  <c r="M35" i="1"/>
  <c r="I38" i="1"/>
  <c r="M36" i="1"/>
  <c r="J38" i="1" l="1"/>
  <c r="N36" i="1"/>
</calcChain>
</file>

<file path=xl/sharedStrings.xml><?xml version="1.0" encoding="utf-8"?>
<sst xmlns="http://schemas.openxmlformats.org/spreadsheetml/2006/main" count="46" uniqueCount="22">
  <si>
    <t>S(t)</t>
  </si>
  <si>
    <t>day</t>
  </si>
  <si>
    <t>T</t>
  </si>
  <si>
    <t>dW</t>
  </si>
  <si>
    <t>W</t>
  </si>
  <si>
    <t>sig</t>
  </si>
  <si>
    <t>S(0)</t>
  </si>
  <si>
    <t>ln(S(T))</t>
  </si>
  <si>
    <t>lnS(t)</t>
  </si>
  <si>
    <t>dS(t)</t>
  </si>
  <si>
    <t>dlnS(t)</t>
  </si>
  <si>
    <t>LND with log contract</t>
  </si>
  <si>
    <t>LND with variance</t>
  </si>
  <si>
    <t>Target delta</t>
  </si>
  <si>
    <t>Realized delta with log contract</t>
  </si>
  <si>
    <t>Realized delta with variance</t>
  </si>
  <si>
    <t>LND with rebalancing</t>
  </si>
  <si>
    <t>S*</t>
  </si>
  <si>
    <t>Daily variance strike</t>
  </si>
  <si>
    <t>Variance cost</t>
  </si>
  <si>
    <t>omega</t>
  </si>
  <si>
    <t>Toal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</si>
</sst>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(2)'!$K$6</c:f>
              <c:strCache>
                <c:ptCount val="1"/>
                <c:pt idx="0">
                  <c:v>Target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(2)'!$K$7:$K$36</c:f>
              <c:numCache>
                <c:formatCode>General</c:formatCode>
                <c:ptCount val="30"/>
                <c:pt idx="0">
                  <c:v>-1.6638031814439347E-4</c:v>
                </c:pt>
                <c:pt idx="1">
                  <c:v>-2.2648273454040774E-3</c:v>
                </c:pt>
                <c:pt idx="2">
                  <c:v>-3.4331185395530817E-3</c:v>
                </c:pt>
                <c:pt idx="3">
                  <c:v>-5.7569733903138284E-3</c:v>
                </c:pt>
                <c:pt idx="4">
                  <c:v>-7.5034979175138405E-3</c:v>
                </c:pt>
                <c:pt idx="5">
                  <c:v>-6.0032916848751228E-3</c:v>
                </c:pt>
                <c:pt idx="6">
                  <c:v>-6.8152709963466632E-3</c:v>
                </c:pt>
                <c:pt idx="7">
                  <c:v>-4.2783411574548111E-3</c:v>
                </c:pt>
                <c:pt idx="8">
                  <c:v>-4.7262769196957169E-3</c:v>
                </c:pt>
                <c:pt idx="9">
                  <c:v>-5.6885246256851291E-3</c:v>
                </c:pt>
                <c:pt idx="10">
                  <c:v>-4.8531490750326756E-3</c:v>
                </c:pt>
                <c:pt idx="11">
                  <c:v>-6.0110124289919006E-3</c:v>
                </c:pt>
                <c:pt idx="12">
                  <c:v>-1.7246541686669579E-2</c:v>
                </c:pt>
                <c:pt idx="13">
                  <c:v>-9.0979537298542176E-3</c:v>
                </c:pt>
                <c:pt idx="14">
                  <c:v>-1.8960531230544954E-2</c:v>
                </c:pt>
                <c:pt idx="15">
                  <c:v>-1.3778234813803351E-2</c:v>
                </c:pt>
                <c:pt idx="16">
                  <c:v>-1.4983347728712675E-2</c:v>
                </c:pt>
                <c:pt idx="17">
                  <c:v>-2.1525711194573909E-2</c:v>
                </c:pt>
                <c:pt idx="18">
                  <c:v>-7.0720607413457884E-3</c:v>
                </c:pt>
                <c:pt idx="19">
                  <c:v>-2.721854824458067E-3</c:v>
                </c:pt>
                <c:pt idx="20">
                  <c:v>-1.7008245857813922E-2</c:v>
                </c:pt>
                <c:pt idx="21">
                  <c:v>-1.8696650283672213E-2</c:v>
                </c:pt>
                <c:pt idx="22">
                  <c:v>-1.0053543257937565E-2</c:v>
                </c:pt>
                <c:pt idx="23">
                  <c:v>-2.0606502509745717E-2</c:v>
                </c:pt>
                <c:pt idx="24">
                  <c:v>-1.9572341638205044E-2</c:v>
                </c:pt>
                <c:pt idx="25">
                  <c:v>-2.7073687393347652E-2</c:v>
                </c:pt>
                <c:pt idx="26">
                  <c:v>-2.2133852263658826E-2</c:v>
                </c:pt>
                <c:pt idx="27">
                  <c:v>-2.1263781541098516E-2</c:v>
                </c:pt>
                <c:pt idx="28">
                  <c:v>-2.3539086236661413E-2</c:v>
                </c:pt>
                <c:pt idx="29">
                  <c:v>-1.1333367149938232E-2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A-2B43-A49F-B5F793E7862D}"/>
            </c:ext>
          </c:extLst>
        </c:ser>
        <c:ser>
          <c:idx val="1"/>
          <c:order val="1"/>
          <c:tx>
            <c:strRef>
              <c:f>'Sheet1 (2)'!$M$6</c:f>
              <c:strCache>
                <c:ptCount val="1"/>
                <c:pt idx="0">
                  <c:v>Realized delta with log contract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(2)'!$M$7:$M$36</c:f>
              <c:numCache>
                <c:formatCode>General</c:formatCode>
                <c:ptCount val="30"/>
                <c:pt idx="1">
                  <c:v>-1.2163386387011009E-3</c:v>
                </c:pt>
                <c:pt idx="2">
                  <c:v>-2.849201076231332E-3</c:v>
                </c:pt>
                <c:pt idx="3">
                  <c:v>-4.5959501700685319E-3</c:v>
                </c:pt>
                <c:pt idx="4">
                  <c:v>-6.6307474386365136E-3</c:v>
                </c:pt>
                <c:pt idx="5">
                  <c:v>-6.753772454457985E-3</c:v>
                </c:pt>
                <c:pt idx="6">
                  <c:v>-6.4093919343721122E-3</c:v>
                </c:pt>
                <c:pt idx="7">
                  <c:v>-5.5478847293581489E-3</c:v>
                </c:pt>
                <c:pt idx="8">
                  <c:v>-4.502342632030921E-3</c:v>
                </c:pt>
                <c:pt idx="9">
                  <c:v>-5.2075559007967323E-3</c:v>
                </c:pt>
                <c:pt idx="10">
                  <c:v>-5.2709537759856092E-3</c:v>
                </c:pt>
                <c:pt idx="11">
                  <c:v>-5.4323054134492454E-3</c:v>
                </c:pt>
                <c:pt idx="12">
                  <c:v>-1.1650064257517414E-2</c:v>
                </c:pt>
                <c:pt idx="13">
                  <c:v>-1.3183462044990692E-2</c:v>
                </c:pt>
                <c:pt idx="14">
                  <c:v>-1.4045684976260126E-2</c:v>
                </c:pt>
                <c:pt idx="15">
                  <c:v>-1.6373933550408951E-2</c:v>
                </c:pt>
                <c:pt idx="16">
                  <c:v>-1.4381036852132744E-2</c:v>
                </c:pt>
                <c:pt idx="17">
                  <c:v>-1.8261795875806643E-2</c:v>
                </c:pt>
                <c:pt idx="18">
                  <c:v>-1.4334209430337842E-2</c:v>
                </c:pt>
                <c:pt idx="19">
                  <c:v>-4.9001273557818439E-3</c:v>
                </c:pt>
                <c:pt idx="20">
                  <c:v>-9.8994064480542338E-3</c:v>
                </c:pt>
                <c:pt idx="21">
                  <c:v>-1.7852931825295106E-2</c:v>
                </c:pt>
                <c:pt idx="22">
                  <c:v>-1.4387728957411099E-2</c:v>
                </c:pt>
                <c:pt idx="23">
                  <c:v>-1.5348872784684896E-2</c:v>
                </c:pt>
                <c:pt idx="24">
                  <c:v>-2.0089603976134286E-2</c:v>
                </c:pt>
                <c:pt idx="25">
                  <c:v>-2.3332616863813778E-2</c:v>
                </c:pt>
                <c:pt idx="26">
                  <c:v>-2.4607939416470728E-2</c:v>
                </c:pt>
                <c:pt idx="27">
                  <c:v>-2.1698945871159232E-2</c:v>
                </c:pt>
                <c:pt idx="28">
                  <c:v>-2.2402316495811626E-2</c:v>
                </c:pt>
                <c:pt idx="29">
                  <c:v>-1.7461497441076886E-2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A-2B43-A49F-B5F793E7862D}"/>
            </c:ext>
          </c:extLst>
        </c:ser>
        <c:ser>
          <c:idx val="2"/>
          <c:order val="2"/>
          <c:tx>
            <c:strRef>
              <c:f>'Sheet1 (2)'!$N$6</c:f>
              <c:strCache>
                <c:ptCount val="1"/>
                <c:pt idx="0">
                  <c:v>Realized delta with 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(2)'!$N$7:$N$36</c:f>
              <c:numCache>
                <c:formatCode>General</c:formatCode>
                <c:ptCount val="30"/>
                <c:pt idx="1">
                  <c:v>-1.2156034458163335E-3</c:v>
                </c:pt>
                <c:pt idx="2">
                  <c:v>-2.8489728756567307E-3</c:v>
                </c:pt>
                <c:pt idx="3">
                  <c:v>-4.5950454371982532E-3</c:v>
                </c:pt>
                <c:pt idx="4">
                  <c:v>-6.6302354289610593E-3</c:v>
                </c:pt>
                <c:pt idx="5">
                  <c:v>-6.7533949437966687E-3</c:v>
                </c:pt>
                <c:pt idx="6">
                  <c:v>-6.409281318016209E-3</c:v>
                </c:pt>
                <c:pt idx="7">
                  <c:v>-5.5468067648336283E-3</c:v>
                </c:pt>
                <c:pt idx="8">
                  <c:v>-4.5023090347958801E-3</c:v>
                </c:pt>
                <c:pt idx="9">
                  <c:v>-5.2074007351770781E-3</c:v>
                </c:pt>
                <c:pt idx="10">
                  <c:v>-5.2708368749078945E-3</c:v>
                </c:pt>
                <c:pt idx="11">
                  <c:v>-5.4320806866254854E-3</c:v>
                </c:pt>
                <c:pt idx="12">
                  <c:v>-1.1628716560567395E-2</c:v>
                </c:pt>
                <c:pt idx="13">
                  <c:v>-1.3172270858559695E-2</c:v>
                </c:pt>
                <c:pt idx="14">
                  <c:v>-1.4029201361719888E-2</c:v>
                </c:pt>
                <c:pt idx="15">
                  <c:v>-1.6369389015844303E-2</c:v>
                </c:pt>
                <c:pt idx="16">
                  <c:v>-1.4380791196190564E-2</c:v>
                </c:pt>
                <c:pt idx="17">
                  <c:v>-1.8254517355739568E-2</c:v>
                </c:pt>
                <c:pt idx="18">
                  <c:v>-1.4299015459620328E-2</c:v>
                </c:pt>
                <c:pt idx="19">
                  <c:v>-4.8969612469433078E-3</c:v>
                </c:pt>
                <c:pt idx="20">
                  <c:v>-9.8649264106584599E-3</c:v>
                </c:pt>
                <c:pt idx="21">
                  <c:v>-1.7852447862838003E-2</c:v>
                </c:pt>
                <c:pt idx="22">
                  <c:v>-1.4375124464377756E-2</c:v>
                </c:pt>
                <c:pt idx="23">
                  <c:v>-1.5329972378656194E-2</c:v>
                </c:pt>
                <c:pt idx="24">
                  <c:v>-2.0089422121968365E-2</c:v>
                </c:pt>
                <c:pt idx="25">
                  <c:v>-2.3322996078049042E-2</c:v>
                </c:pt>
                <c:pt idx="26">
                  <c:v>-2.4603775107668677E-2</c:v>
                </c:pt>
                <c:pt idx="27">
                  <c:v>-2.1698816931053751E-2</c:v>
                </c:pt>
                <c:pt idx="28">
                  <c:v>-2.2401433375325831E-2</c:v>
                </c:pt>
                <c:pt idx="29">
                  <c:v>-1.743630517441962E-2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A-2B43-A49F-B5F793E7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32399"/>
        <c:axId val="1522834031"/>
      </c:lineChart>
      <c:catAx>
        <c:axId val="1522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4031"/>
        <c:crosses val="autoZero"/>
        <c:auto val="1"/>
        <c:lblAlgn val="ctr"/>
        <c:lblOffset val="100"/>
        <c:noMultiLvlLbl val="0"/>
      </c:catAx>
      <c:valAx>
        <c:axId val="15228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(2)'!$I$42</c:f>
              <c:strCache>
                <c:ptCount val="1"/>
                <c:pt idx="0">
                  <c:v>LND with log 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(2)'!$I$43:$I$71</c:f>
              <c:numCache>
                <c:formatCode>General</c:formatCode>
                <c:ptCount val="29"/>
                <c:pt idx="0">
                  <c:v>-2.5586418259848816E-4</c:v>
                </c:pt>
                <c:pt idx="1">
                  <c:v>-5.9063875978181742E-4</c:v>
                </c:pt>
                <c:pt idx="2">
                  <c:v>-1.6685557210535966E-3</c:v>
                </c:pt>
                <c:pt idx="3">
                  <c:v>-2.8421436577481243E-3</c:v>
                </c:pt>
                <c:pt idx="4">
                  <c:v>-1.8151128794165758E-3</c:v>
                </c:pt>
                <c:pt idx="5">
                  <c:v>-2.3422781773412005E-3</c:v>
                </c:pt>
                <c:pt idx="6">
                  <c:v>-9.1907174381939891E-4</c:v>
                </c:pt>
                <c:pt idx="7">
                  <c:v>-1.1225761360371248E-3</c:v>
                </c:pt>
                <c:pt idx="8">
                  <c:v>-1.6289319900514992E-3</c:v>
                </c:pt>
                <c:pt idx="9">
                  <c:v>-1.1839306248226465E-3</c:v>
                </c:pt>
                <c:pt idx="10">
                  <c:v>-1.8198070758543424E-3</c:v>
                </c:pt>
                <c:pt idx="11">
                  <c:v>-1.5219526417627693E-2</c:v>
                </c:pt>
                <c:pt idx="12">
                  <c:v>-4.1879767439424176E-3</c:v>
                </c:pt>
                <c:pt idx="13">
                  <c:v>-1.8438018837297461E-2</c:v>
                </c:pt>
                <c:pt idx="14">
                  <c:v>-9.6677236536846199E-3</c:v>
                </c:pt>
                <c:pt idx="15">
                  <c:v>-1.145174392353332E-2</c:v>
                </c:pt>
                <c:pt idx="16">
                  <c:v>-2.3847846498291664E-2</c:v>
                </c:pt>
                <c:pt idx="17">
                  <c:v>-2.5230869166390571E-3</c:v>
                </c:pt>
                <c:pt idx="18">
                  <c:v>-3.7038870803461285E-4</c:v>
                </c:pt>
                <c:pt idx="19">
                  <c:v>-1.4797039260429055E-2</c:v>
                </c:pt>
                <c:pt idx="20">
                  <c:v>-1.7921915863755557E-2</c:v>
                </c:pt>
                <c:pt idx="21">
                  <c:v>-5.1208199460110182E-3</c:v>
                </c:pt>
                <c:pt idx="22">
                  <c:v>-2.1827179573395847E-2</c:v>
                </c:pt>
                <c:pt idx="23">
                  <c:v>-1.9663531079394756E-2</c:v>
                </c:pt>
                <c:pt idx="24">
                  <c:v>-3.8012308391589381E-2</c:v>
                </c:pt>
                <c:pt idx="25">
                  <c:v>-2.5235324640685879E-2</c:v>
                </c:pt>
                <c:pt idx="26">
                  <c:v>-2.3262683347357795E-2</c:v>
                </c:pt>
                <c:pt idx="27">
                  <c:v>-2.8596179277080244E-2</c:v>
                </c:pt>
                <c:pt idx="28">
                  <c:v>-6.5191764024380185E-3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6-C240-B2B3-4399038F7480}"/>
            </c:ext>
          </c:extLst>
        </c:ser>
        <c:ser>
          <c:idx val="1"/>
          <c:order val="1"/>
          <c:tx>
            <c:strRef>
              <c:f>'Sheet1 (2)'!$J$42</c:f>
              <c:strCache>
                <c:ptCount val="1"/>
                <c:pt idx="0">
                  <c:v>LND with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(2)'!$J$43:$J$71</c:f>
              <c:numCache>
                <c:formatCode>General</c:formatCode>
                <c:ptCount val="29"/>
                <c:pt idx="0">
                  <c:v>-2.5570953033264045E-4</c:v>
                </c:pt>
                <c:pt idx="1">
                  <c:v>-5.9045729447300388E-4</c:v>
                </c:pt>
                <c:pt idx="2">
                  <c:v>-1.6681620630816325E-3</c:v>
                </c:pt>
                <c:pt idx="3">
                  <c:v>-2.8416593782611436E-3</c:v>
                </c:pt>
                <c:pt idx="4">
                  <c:v>-1.8146860071151251E-3</c:v>
                </c:pt>
                <c:pt idx="5">
                  <c:v>-2.3418422069685424E-3</c:v>
                </c:pt>
                <c:pt idx="6">
                  <c:v>-9.1891230515589602E-4</c:v>
                </c:pt>
                <c:pt idx="7">
                  <c:v>-1.1224151787897522E-3</c:v>
                </c:pt>
                <c:pt idx="8">
                  <c:v>-1.6287559453002475E-3</c:v>
                </c:pt>
                <c:pt idx="9">
                  <c:v>-1.1837644494691148E-3</c:v>
                </c:pt>
                <c:pt idx="10">
                  <c:v>-1.8196145951876394E-3</c:v>
                </c:pt>
                <c:pt idx="11">
                  <c:v>-1.5194780154131947E-2</c:v>
                </c:pt>
                <c:pt idx="12">
                  <c:v>-4.1725949500070712E-3</c:v>
                </c:pt>
                <c:pt idx="13">
                  <c:v>-1.8405913601148648E-2</c:v>
                </c:pt>
                <c:pt idx="14">
                  <c:v>-9.6380525858119521E-3</c:v>
                </c:pt>
                <c:pt idx="15">
                  <c:v>-1.1422042381141688E-2</c:v>
                </c:pt>
                <c:pt idx="16">
                  <c:v>-2.3813204298258388E-2</c:v>
                </c:pt>
                <c:pt idx="17">
                  <c:v>-2.5408021882837306E-3</c:v>
                </c:pt>
                <c:pt idx="18">
                  <c:v>-3.894948979820366E-4</c:v>
                </c:pt>
                <c:pt idx="19">
                  <c:v>-1.4765896836668927E-2</c:v>
                </c:pt>
                <c:pt idx="20">
                  <c:v>-1.7890688729933581E-2</c:v>
                </c:pt>
                <c:pt idx="21">
                  <c:v>-5.1008073217750916E-3</c:v>
                </c:pt>
                <c:pt idx="22">
                  <c:v>-2.1786594951160553E-2</c:v>
                </c:pt>
                <c:pt idx="23">
                  <c:v>-1.9622966042836348E-2</c:v>
                </c:pt>
                <c:pt idx="24">
                  <c:v>-3.796417756605E-2</c:v>
                </c:pt>
                <c:pt idx="25">
                  <c:v>-2.5189356015930444E-2</c:v>
                </c:pt>
                <c:pt idx="26">
                  <c:v>-2.3216726444488665E-2</c:v>
                </c:pt>
                <c:pt idx="27">
                  <c:v>-2.8550012122761568E-2</c:v>
                </c:pt>
                <c:pt idx="28">
                  <c:v>-6.504860453623796E-3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6-C240-B2B3-4399038F7480}"/>
            </c:ext>
          </c:extLst>
        </c:ser>
        <c:ser>
          <c:idx val="2"/>
          <c:order val="2"/>
          <c:tx>
            <c:strRef>
              <c:f>'Sheet1 (2)'!$K$42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(2)'!$K$43:$K$71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6-C240-B2B3-4399038F7480}"/>
            </c:ext>
          </c:extLst>
        </c:ser>
        <c:ser>
          <c:idx val="3"/>
          <c:order val="3"/>
          <c:tx>
            <c:strRef>
              <c:f>'Sheet1 (2)'!$L$42</c:f>
              <c:strCache>
                <c:ptCount val="1"/>
                <c:pt idx="0">
                  <c:v>LND with 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(2)'!$L$43:$L$71</c:f>
              <c:numCache>
                <c:formatCode>General</c:formatCode>
                <c:ptCount val="29"/>
                <c:pt idx="0">
                  <c:v>-3.4999105305042309E-5</c:v>
                </c:pt>
                <c:pt idx="1">
                  <c:v>-3.0111111237818994E-4</c:v>
                </c:pt>
                <c:pt idx="2">
                  <c:v>-1.1063018927181091E-3</c:v>
                </c:pt>
                <c:pt idx="3">
                  <c:v>-2.1252389862010442E-3</c:v>
                </c:pt>
                <c:pt idx="4">
                  <c:v>-9.8419916610070096E-4</c:v>
                </c:pt>
                <c:pt idx="5">
                  <c:v>-1.4779631739801229E-3</c:v>
                </c:pt>
                <c:pt idx="6">
                  <c:v>2.703675865469218E-4</c:v>
                </c:pt>
                <c:pt idx="7">
                  <c:v>7.6987986612923724E-5</c:v>
                </c:pt>
                <c:pt idx="8">
                  <c:v>-3.8257078367599551E-4</c:v>
                </c:pt>
                <c:pt idx="9">
                  <c:v>9.7684087102962818E-5</c:v>
                </c:pt>
                <c:pt idx="10">
                  <c:v>-4.7039943826717579E-4</c:v>
                </c:pt>
                <c:pt idx="11">
                  <c:v>-7.3841707040719204E-3</c:v>
                </c:pt>
                <c:pt idx="12">
                  <c:v>7.0472495606885592E-3</c:v>
                </c:pt>
                <c:pt idx="13">
                  <c:v>-2.18307447355725E-3</c:v>
                </c:pt>
                <c:pt idx="14">
                  <c:v>7.9726682023274972E-3</c:v>
                </c:pt>
                <c:pt idx="15">
                  <c:v>6.2634277321652349E-3</c:v>
                </c:pt>
                <c:pt idx="16">
                  <c:v>-3.907265042057368E-3</c:v>
                </c:pt>
                <c:pt idx="17">
                  <c:v>2.8116169405387973E-2</c:v>
                </c:pt>
                <c:pt idx="18">
                  <c:v>3.1223029979342957E-2</c:v>
                </c:pt>
                <c:pt idx="19">
                  <c:v>2.7256403433311645E-2</c:v>
                </c:pt>
                <c:pt idx="20">
                  <c:v>2.4279375902774427E-2</c:v>
                </c:pt>
                <c:pt idx="21">
                  <c:v>4.0914218992345638E-2</c:v>
                </c:pt>
                <c:pt idx="22">
                  <c:v>2.9971519059086456E-2</c:v>
                </c:pt>
                <c:pt idx="23">
                  <c:v>3.2190837477448837E-2</c:v>
                </c:pt>
                <c:pt idx="24">
                  <c:v>1.6799141796944774E-2</c:v>
                </c:pt>
                <c:pt idx="25">
                  <c:v>3.0856396167065286E-2</c:v>
                </c:pt>
                <c:pt idx="26">
                  <c:v>3.2868574602597012E-2</c:v>
                </c:pt>
                <c:pt idx="27">
                  <c:v>2.7806138656691164E-2</c:v>
                </c:pt>
                <c:pt idx="28">
                  <c:v>5.7567187287648439E-2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6-C240-B2B3-4399038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076687"/>
        <c:axId val="1572113375"/>
      </c:lineChart>
      <c:catAx>
        <c:axId val="15720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13375"/>
        <c:crosses val="autoZero"/>
        <c:auto val="1"/>
        <c:lblAlgn val="ctr"/>
        <c:lblOffset val="100"/>
        <c:noMultiLvlLbl val="0"/>
      </c:catAx>
      <c:valAx>
        <c:axId val="157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Target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Sheet1!$K$7:$K$36</c:f>
              <c:numCache>
                <c:formatCode>General</c:formatCode>
                <c:ptCount val="30"/>
                <c:pt idx="0">
                  <c:v>1.9788711016315019E-6</c:v>
                </c:pt>
                <c:pt idx="1">
                  <c:v>2.0198653645739015E-5</c:v>
                </c:pt>
                <c:pt idx="2">
                  <c:v>1.0158594798255483E-5</c:v>
                </c:pt>
                <c:pt idx="3">
                  <c:v>3.3740278938126922E-6</c:v>
                </c:pt>
                <c:pt idx="4">
                  <c:v>-4.3646870197443233E-5</c:v>
                </c:pt>
                <c:pt idx="5">
                  <c:v>-3.9658819433021145E-5</c:v>
                </c:pt>
                <c:pt idx="6">
                  <c:v>-2.7540082839408453E-5</c:v>
                </c:pt>
                <c:pt idx="7">
                  <c:v>-4.1262402590360597E-5</c:v>
                </c:pt>
                <c:pt idx="8">
                  <c:v>-7.7662288181271424E-5</c:v>
                </c:pt>
                <c:pt idx="9">
                  <c:v>-1.2711187341450138E-4</c:v>
                </c:pt>
                <c:pt idx="10">
                  <c:v>-1.3759658699446023E-4</c:v>
                </c:pt>
                <c:pt idx="11">
                  <c:v>-2.477028616089446E-4</c:v>
                </c:pt>
                <c:pt idx="12">
                  <c:v>-2.560038671049758E-4</c:v>
                </c:pt>
                <c:pt idx="13">
                  <c:v>-4.333013238402815E-4</c:v>
                </c:pt>
                <c:pt idx="14">
                  <c:v>-5.4929553006054926E-4</c:v>
                </c:pt>
                <c:pt idx="15">
                  <c:v>-4.7748641856086918E-4</c:v>
                </c:pt>
                <c:pt idx="16">
                  <c:v>-3.4138710015641817E-4</c:v>
                </c:pt>
                <c:pt idx="17">
                  <c:v>-2.2871176523301361E-4</c:v>
                </c:pt>
                <c:pt idx="18">
                  <c:v>-1.8987426500587275E-4</c:v>
                </c:pt>
                <c:pt idx="19">
                  <c:v>-1.2617610968904992E-4</c:v>
                </c:pt>
                <c:pt idx="20">
                  <c:v>-7.7466726165298025E-5</c:v>
                </c:pt>
                <c:pt idx="21">
                  <c:v>-1.9575857045698274E-4</c:v>
                </c:pt>
                <c:pt idx="22">
                  <c:v>-3.5385267019585713E-4</c:v>
                </c:pt>
                <c:pt idx="23">
                  <c:v>-1.648136529073755E-4</c:v>
                </c:pt>
                <c:pt idx="24">
                  <c:v>-1.5057100442323473E-4</c:v>
                </c:pt>
                <c:pt idx="25">
                  <c:v>-7.8772054793608409E-6</c:v>
                </c:pt>
                <c:pt idx="26">
                  <c:v>-2.8227741881974369E-4</c:v>
                </c:pt>
                <c:pt idx="27">
                  <c:v>-3.3924667701954424E-4</c:v>
                </c:pt>
                <c:pt idx="28">
                  <c:v>-2.3629533066313151E-4</c:v>
                </c:pt>
                <c:pt idx="29">
                  <c:v>-2.1052117654241954E-4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E-F141-A177-05373CB4577E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Realized delta with log contract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Sheet1!$M$7:$M$36</c:f>
              <c:numCache>
                <c:formatCode>General</c:formatCode>
                <c:ptCount val="30"/>
                <c:pt idx="1">
                  <c:v>1.1083235829344272E-5</c:v>
                </c:pt>
                <c:pt idx="2">
                  <c:v>1.5176946718490371E-5</c:v>
                </c:pt>
                <c:pt idx="3">
                  <c:v>6.7655446950918733E-6</c:v>
                </c:pt>
                <c:pt idx="4">
                  <c:v>-2.0173344958216361E-5</c:v>
                </c:pt>
                <c:pt idx="5">
                  <c:v>-4.1653111005610786E-5</c:v>
                </c:pt>
                <c:pt idx="6">
                  <c:v>-3.3601907120468861E-5</c:v>
                </c:pt>
                <c:pt idx="7">
                  <c:v>-3.4404391921078298E-5</c:v>
                </c:pt>
                <c:pt idx="8">
                  <c:v>-5.9484560020988765E-5</c:v>
                </c:pt>
                <c:pt idx="9">
                  <c:v>-1.0242825679604435E-4</c:v>
                </c:pt>
                <c:pt idx="10">
                  <c:v>-1.3235608693445915E-4</c:v>
                </c:pt>
                <c:pt idx="11">
                  <c:v>-1.9285575120603674E-4</c:v>
                </c:pt>
                <c:pt idx="12">
                  <c:v>-2.5185454247123528E-4</c:v>
                </c:pt>
                <c:pt idx="13">
                  <c:v>-3.4519521220137265E-4</c:v>
                </c:pt>
                <c:pt idx="14">
                  <c:v>-4.9153425928973992E-4</c:v>
                </c:pt>
                <c:pt idx="15">
                  <c:v>-5.1348156803220264E-4</c:v>
                </c:pt>
                <c:pt idx="16">
                  <c:v>-4.097586593091834E-4</c:v>
                </c:pt>
                <c:pt idx="17">
                  <c:v>-2.8526723816829413E-4</c:v>
                </c:pt>
                <c:pt idx="18">
                  <c:v>-2.0931869172308008E-4</c:v>
                </c:pt>
                <c:pt idx="19">
                  <c:v>-1.5809389753349196E-4</c:v>
                </c:pt>
                <c:pt idx="20">
                  <c:v>-1.0186136815432699E-4</c:v>
                </c:pt>
                <c:pt idx="21">
                  <c:v>-1.3684909617210585E-4</c:v>
                </c:pt>
                <c:pt idx="22">
                  <c:v>-2.752339592306283E-4</c:v>
                </c:pt>
                <c:pt idx="23">
                  <c:v>-2.5994462590095679E-4</c:v>
                </c:pt>
                <c:pt idx="24">
                  <c:v>-1.5769576371816064E-4</c:v>
                </c:pt>
                <c:pt idx="25">
                  <c:v>-7.9566177168839471E-5</c:v>
                </c:pt>
                <c:pt idx="26">
                  <c:v>-1.4635076026072339E-4</c:v>
                </c:pt>
                <c:pt idx="27">
                  <c:v>-3.1081787449829785E-4</c:v>
                </c:pt>
                <c:pt idx="28">
                  <c:v>-2.8795288861211484E-4</c:v>
                </c:pt>
                <c:pt idx="29">
                  <c:v>-2.2341957839552742E-4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E-F141-A177-05373CB4577E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Realized delta with 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Sheet1!$N$7:$N$36</c:f>
              <c:numCache>
                <c:formatCode>General</c:formatCode>
                <c:ptCount val="30"/>
                <c:pt idx="1">
                  <c:v>1.108875985916661E-5</c:v>
                </c:pt>
                <c:pt idx="2">
                  <c:v>1.5178624642417637E-5</c:v>
                </c:pt>
                <c:pt idx="3">
                  <c:v>6.7663114759791609E-6</c:v>
                </c:pt>
                <c:pt idx="4">
                  <c:v>-2.0136377659410182E-5</c:v>
                </c:pt>
                <c:pt idx="5">
                  <c:v>-4.1652844841883714E-5</c:v>
                </c:pt>
                <c:pt idx="6">
                  <c:v>-3.3599451882811749E-5</c:v>
                </c:pt>
                <c:pt idx="7">
                  <c:v>-3.4401241630789695E-5</c:v>
                </c:pt>
                <c:pt idx="8">
                  <c:v>-5.9462325049622656E-5</c:v>
                </c:pt>
                <c:pt idx="9">
                  <c:v>-1.0238702936782223E-4</c:v>
                </c:pt>
                <c:pt idx="10">
                  <c:v>-1.3235422971126978E-4</c:v>
                </c:pt>
                <c:pt idx="11">
                  <c:v>-1.9264914603527895E-4</c:v>
                </c:pt>
                <c:pt idx="12">
                  <c:v>-2.5185336410615665E-4</c:v>
                </c:pt>
                <c:pt idx="13">
                  <c:v>-3.4465010445069506E-4</c:v>
                </c:pt>
                <c:pt idx="14">
                  <c:v>-4.9129770772875442E-4</c:v>
                </c:pt>
                <c:pt idx="15">
                  <c:v>-5.1339114574919633E-4</c:v>
                </c:pt>
                <c:pt idx="16">
                  <c:v>-4.094379013914693E-4</c:v>
                </c:pt>
                <c:pt idx="17">
                  <c:v>-2.8505006423484581E-4</c:v>
                </c:pt>
                <c:pt idx="18">
                  <c:v>-2.0929304058277671E-4</c:v>
                </c:pt>
                <c:pt idx="19">
                  <c:v>-1.5802529852241632E-4</c:v>
                </c:pt>
                <c:pt idx="20">
                  <c:v>-1.0182146707646957E-4</c:v>
                </c:pt>
                <c:pt idx="21">
                  <c:v>-1.3661193937310789E-4</c:v>
                </c:pt>
                <c:pt idx="22">
                  <c:v>-2.7480387951169135E-4</c:v>
                </c:pt>
                <c:pt idx="23">
                  <c:v>-2.5933612832802424E-4</c:v>
                </c:pt>
                <c:pt idx="24">
                  <c:v>-1.5769232990800794E-4</c:v>
                </c:pt>
                <c:pt idx="25">
                  <c:v>-7.9225335002703476E-5</c:v>
                </c:pt>
                <c:pt idx="26">
                  <c:v>-1.4506844722724502E-4</c:v>
                </c:pt>
                <c:pt idx="27">
                  <c:v>-3.1076196585936699E-4</c:v>
                </c:pt>
                <c:pt idx="28">
                  <c:v>-2.8777148584763961E-4</c:v>
                </c:pt>
                <c:pt idx="29">
                  <c:v>-2.2340826106670309E-4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E-F141-A177-05373CB4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32399"/>
        <c:axId val="1522834031"/>
      </c:lineChart>
      <c:catAx>
        <c:axId val="1522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4031"/>
        <c:crosses val="autoZero"/>
        <c:auto val="1"/>
        <c:lblAlgn val="ctr"/>
        <c:lblOffset val="100"/>
        <c:noMultiLvlLbl val="0"/>
      </c:catAx>
      <c:valAx>
        <c:axId val="15228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Sheet1!$I$42</c:f>
              <c:strCache>
                <c:ptCount val="1"/>
                <c:pt idx="0">
                  <c:v>LND with log 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Sheet1!$I$43:$I$71</c:f>
              <c:numCache>
                <c:formatCode>General</c:formatCode>
                <c:ptCount val="29"/>
                <c:pt idx="0">
                  <c:v>-2.0148721738522894E-6</c:v>
                </c:pt>
                <c:pt idx="1">
                  <c:v>-4.9571265950745791E-7</c:v>
                </c:pt>
                <c:pt idx="2">
                  <c:v>-3.7320235506555638E-8</c:v>
                </c:pt>
                <c:pt idx="3">
                  <c:v>-9.5613783245344051E-6</c:v>
                </c:pt>
                <c:pt idx="4">
                  <c:v>-7.8863058007175649E-6</c:v>
                </c:pt>
                <c:pt idx="5">
                  <c:v>-3.7866748931495928E-6</c:v>
                </c:pt>
                <c:pt idx="6">
                  <c:v>-8.5404084090260225E-6</c:v>
                </c:pt>
                <c:pt idx="7">
                  <c:v>-3.045260817547313E-5</c:v>
                </c:pt>
                <c:pt idx="8">
                  <c:v>-8.2156616706789915E-5</c:v>
                </c:pt>
                <c:pt idx="9">
                  <c:v>-9.6408541140604632E-5</c:v>
                </c:pt>
                <c:pt idx="10">
                  <c:v>-3.171861245124313E-4</c:v>
                </c:pt>
                <c:pt idx="11">
                  <c:v>-3.3918682261337033E-4</c:v>
                </c:pt>
                <c:pt idx="12">
                  <c:v>-9.9573722416277386E-4</c:v>
                </c:pt>
                <c:pt idx="13">
                  <c:v>-1.6263515208000353E-3</c:v>
                </c:pt>
                <c:pt idx="14">
                  <c:v>-1.2166301391954089E-3</c:v>
                </c:pt>
                <c:pt idx="15">
                  <c:v>-6.1028803159981397E-4</c:v>
                </c:pt>
                <c:pt idx="16">
                  <c:v>-2.6971192990472891E-4</c:v>
                </c:pt>
                <c:pt idx="17">
                  <c:v>-1.8490469911796323E-4</c:v>
                </c:pt>
                <c:pt idx="18">
                  <c:v>-8.0940931158436213E-5</c:v>
                </c:pt>
                <c:pt idx="19">
                  <c:v>-3.0298540695986465E-5</c:v>
                </c:pt>
                <c:pt idx="20">
                  <c:v>-1.9670116655049657E-4</c:v>
                </c:pt>
                <c:pt idx="21">
                  <c:v>-6.5679857950232861E-4</c:v>
                </c:pt>
                <c:pt idx="22">
                  <c:v>-1.3883907049649273E-4</c:v>
                </c:pt>
                <c:pt idx="23">
                  <c:v>-1.156535347294587E-4</c:v>
                </c:pt>
                <c:pt idx="24">
                  <c:v>-2.9100348676396569E-7</c:v>
                </c:pt>
                <c:pt idx="25">
                  <c:v>-4.1386875545349074E-4</c:v>
                </c:pt>
                <c:pt idx="26">
                  <c:v>-6.0248151143305301E-4</c:v>
                </c:pt>
                <c:pt idx="27">
                  <c:v>-2.8819348012873859E-4</c:v>
                </c:pt>
                <c:pt idx="28">
                  <c:v>-2.2794703263134017E-4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7-FB4B-9865-60F2A60313F1}"/>
            </c:ext>
          </c:extLst>
        </c:ser>
        <c:ser>
          <c:idx val="1"/>
          <c:order val="1"/>
          <c:tx>
            <c:strRef>
              <c:f>Sheet1!$J$42</c:f>
              <c:strCache>
                <c:ptCount val="1"/>
                <c:pt idx="0">
                  <c:v>LND with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Sheet1!$J$43:$J$71</c:f>
              <c:numCache>
                <c:formatCode>General</c:formatCode>
                <c:ptCount val="29"/>
                <c:pt idx="0">
                  <c:v>-2.0158764125194023E-6</c:v>
                </c:pt>
                <c:pt idx="1">
                  <c:v>-4.9654894383265119E-7</c:v>
                </c:pt>
                <c:pt idx="2">
                  <c:v>-3.8104567392523115E-8</c:v>
                </c:pt>
                <c:pt idx="3">
                  <c:v>-9.5447099879633697E-6</c:v>
                </c:pt>
                <c:pt idx="4">
                  <c:v>-7.8696481678739423E-6</c:v>
                </c:pt>
                <c:pt idx="5">
                  <c:v>-3.7703168137851352E-6</c:v>
                </c:pt>
                <c:pt idx="6">
                  <c:v>-8.5236150468475562E-6</c:v>
                </c:pt>
                <c:pt idx="7">
                  <c:v>-3.0427624164591816E-5</c:v>
                </c:pt>
                <c:pt idx="8">
                  <c:v>-8.2110821804781505E-5</c:v>
                </c:pt>
                <c:pt idx="9">
                  <c:v>-9.6362546255315026E-5</c:v>
                </c:pt>
                <c:pt idx="10">
                  <c:v>-3.1690361197067162E-4</c:v>
                </c:pt>
                <c:pt idx="11">
                  <c:v>-3.3890420713578867E-4</c:v>
                </c:pt>
                <c:pt idx="12">
                  <c:v>-9.9441783094336689E-4</c:v>
                </c:pt>
                <c:pt idx="13">
                  <c:v>-1.6247286435539709E-3</c:v>
                </c:pt>
                <c:pt idx="14">
                  <c:v>-1.215079412431519E-3</c:v>
                </c:pt>
                <c:pt idx="15">
                  <c:v>-6.0921194772006141E-4</c:v>
                </c:pt>
                <c:pt idx="16">
                  <c:v>-2.6889512659332535E-4</c:v>
                </c:pt>
                <c:pt idx="17">
                  <c:v>-1.8409828858208173E-4</c:v>
                </c:pt>
                <c:pt idx="18">
                  <c:v>-8.0179631862020557E-5</c:v>
                </c:pt>
                <c:pt idx="19">
                  <c:v>-2.9557079008286867E-5</c:v>
                </c:pt>
                <c:pt idx="20">
                  <c:v>-1.9567133237663253E-4</c:v>
                </c:pt>
                <c:pt idx="21">
                  <c:v>-6.5504979855823646E-4</c:v>
                </c:pt>
                <c:pt idx="22">
                  <c:v>-1.3830276741384892E-4</c:v>
                </c:pt>
                <c:pt idx="23">
                  <c:v>-1.1511773650963577E-4</c:v>
                </c:pt>
                <c:pt idx="24">
                  <c:v>-2.4939031439220665E-7</c:v>
                </c:pt>
                <c:pt idx="25">
                  <c:v>-4.1020340885630573E-4</c:v>
                </c:pt>
                <c:pt idx="26">
                  <c:v>-5.9878223795026384E-4</c:v>
                </c:pt>
                <c:pt idx="27">
                  <c:v>-2.8469219985933537E-4</c:v>
                </c:pt>
                <c:pt idx="28">
                  <c:v>-2.2444880414845326E-4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7-FB4B-9865-60F2A60313F1}"/>
            </c:ext>
          </c:extLst>
        </c:ser>
        <c:ser>
          <c:idx val="2"/>
          <c:order val="2"/>
          <c:tx>
            <c:strRef>
              <c:f>Sheet1!$K$42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Sheet1!$K$43:$K$71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7-FB4B-9865-60F2A60313F1}"/>
            </c:ext>
          </c:extLst>
        </c:ser>
        <c:ser>
          <c:idx val="3"/>
          <c:order val="3"/>
          <c:tx>
            <c:strRef>
              <c:f>Sheet1!$L$42</c:f>
              <c:strCache>
                <c:ptCount val="1"/>
                <c:pt idx="0">
                  <c:v>LND with 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Sheet1!$L$43:$L$71</c:f>
              <c:numCache>
                <c:formatCode>General</c:formatCode>
                <c:ptCount val="29"/>
                <c:pt idx="0">
                  <c:v>-3.5974803565590425E-7</c:v>
                </c:pt>
                <c:pt idx="1">
                  <c:v>1.6620668545219887E-6</c:v>
                </c:pt>
                <c:pt idx="2">
                  <c:v>2.3503518491349837E-6</c:v>
                </c:pt>
                <c:pt idx="3">
                  <c:v>3.943267536703416E-6</c:v>
                </c:pt>
                <c:pt idx="4">
                  <c:v>5.6985187353111004E-6</c:v>
                </c:pt>
                <c:pt idx="5">
                  <c:v>1.0537128678561314E-5</c:v>
                </c:pt>
                <c:pt idx="6">
                  <c:v>6.7318524474327956E-6</c:v>
                </c:pt>
                <c:pt idx="7">
                  <c:v>-8.4678902771418196E-6</c:v>
                </c:pt>
                <c:pt idx="8">
                  <c:v>-4.7670467146936913E-5</c:v>
                </c:pt>
                <c:pt idx="9">
                  <c:v>-6.1357701761550213E-5</c:v>
                </c:pt>
                <c:pt idx="10">
                  <c:v>-2.1887564855274422E-4</c:v>
                </c:pt>
                <c:pt idx="11">
                  <c:v>-2.4051367748612938E-4</c:v>
                </c:pt>
                <c:pt idx="12">
                  <c:v>-7.2742495494591472E-4</c:v>
                </c:pt>
                <c:pt idx="13">
                  <c:v>-1.2833292574463548E-3</c:v>
                </c:pt>
                <c:pt idx="14">
                  <c:v>-8.4503090849463638E-4</c:v>
                </c:pt>
                <c:pt idx="15">
                  <c:v>-1.3846836295484249E-4</c:v>
                </c:pt>
                <c:pt idx="16">
                  <c:v>2.6910836575337913E-4</c:v>
                </c:pt>
                <c:pt idx="17">
                  <c:v>3.6177286359681776E-4</c:v>
                </c:pt>
                <c:pt idx="18">
                  <c:v>4.8663564664240869E-4</c:v>
                </c:pt>
                <c:pt idx="19">
                  <c:v>5.4936659096101116E-4</c:v>
                </c:pt>
                <c:pt idx="20">
                  <c:v>4.5517037768060952E-4</c:v>
                </c:pt>
                <c:pt idx="21">
                  <c:v>1.2792873903188628E-4</c:v>
                </c:pt>
                <c:pt idx="22">
                  <c:v>8.330071944137005E-4</c:v>
                </c:pt>
                <c:pt idx="23">
                  <c:v>8.5723925210682303E-4</c:v>
                </c:pt>
                <c:pt idx="24">
                  <c:v>1.0755512638195343E-3</c:v>
                </c:pt>
                <c:pt idx="25">
                  <c:v>1.0532907922775332E-3</c:v>
                </c:pt>
                <c:pt idx="26">
                  <c:v>8.8199716252626039E-4</c:v>
                </c:pt>
                <c:pt idx="27">
                  <c:v>1.2522701289163513E-3</c:v>
                </c:pt>
                <c:pt idx="28">
                  <c:v>1.3159886012852962E-3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7-FB4B-9865-60F2A603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076687"/>
        <c:axId val="1572113375"/>
      </c:lineChart>
      <c:catAx>
        <c:axId val="15720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13375"/>
        <c:crosses val="autoZero"/>
        <c:auto val="1"/>
        <c:lblAlgn val="ctr"/>
        <c:lblOffset val="100"/>
        <c:noMultiLvlLbl val="0"/>
      </c:catAx>
      <c:valAx>
        <c:axId val="157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367082</xdr:colOff>
      <xdr:row>8</xdr:row>
      <xdr:rowOff>141961</xdr:rowOff>
    </xdr:from>
    <xdr:to>
      <xdr:col>21</xdr:col>
      <xdr:colOff>807234</xdr:colOff>
      <xdr:row>22</xdr:row>
      <xdr:rowOff>84202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4E1DD-0D13-6444-AF58-84430201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412135</xdr:colOff>
      <xdr:row>24</xdr:row>
      <xdr:rowOff>57150</xdr:rowOff>
    </xdr:from>
    <xdr:to>
      <xdr:col>22</xdr:col>
      <xdr:colOff>10651</xdr:colOff>
      <xdr:row>37</xdr:row>
      <xdr:rowOff>137447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62CBA-5822-3F46-B649-2F5B7C5C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367082</xdr:colOff>
      <xdr:row>8</xdr:row>
      <xdr:rowOff>141961</xdr:rowOff>
    </xdr:from>
    <xdr:to>
      <xdr:col>21</xdr:col>
      <xdr:colOff>807234</xdr:colOff>
      <xdr:row>22</xdr:row>
      <xdr:rowOff>84202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25588-7E8D-B44D-A0BA-412F5194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18435</xdr:colOff>
      <xdr:row>43</xdr:row>
      <xdr:rowOff>57150</xdr:rowOff>
    </xdr:from>
    <xdr:to>
      <xdr:col>21</xdr:col>
      <xdr:colOff>442451</xdr:colOff>
      <xdr:row>56</xdr:row>
      <xdr:rowOff>137447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7938E-F660-2448-849D-20477C86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01CF-A691-B04C-8D8C-B4F623E0A2A9}">
  <dimension ref="A1:N71"/>
  <sheetViews>
    <sheetView tabSelected="1" zoomScaleNormal="100" workbookViewId="0">
      <selection activeCell="S42" sqref="S42"/>
    </sheetView>
  </sheetViews>
  <sheetFormatPr baseColWidth="10" defaultRowHeight="16" x14ac:dyDescent="0.2"/>
  <cols>
    <col min="8" max="8" width="15.33203125" bestFit="1" customWidth="1"/>
    <col min="9" max="9" width="19.1640625" bestFit="1" customWidth="1"/>
    <col min="10" max="10" width="16.33203125" bestFit="1" customWidth="1"/>
    <col min="11" max="11" width="13.1640625" bestFit="1" customWidth="1"/>
    <col min="12" max="12" width="11.33203125" customWidth="1"/>
    <col min="13" max="13" width="27.6640625" bestFit="1" customWidth="1"/>
    <col min="14" max="14" width="13.1640625" bestFit="1" customWidth="1"/>
  </cols>
  <sheetData>
    <row r="1" spans="1:14" x14ac:dyDescent="0.2">
      <c r="A1" t="s">
        <v>20</v>
      </c>
      <c r="B1">
        <v>100</v>
      </c>
    </row>
    <row r="2" spans="1:14" x14ac:dyDescent="0.2">
      <c r="A2" t="s">
        <v>5</v>
      </c>
      <c r="B2">
        <v>0.2</v>
      </c>
      <c r="D2" t="s">
        <v>18</v>
      </c>
    </row>
    <row r="3" spans="1:14" x14ac:dyDescent="0.2">
      <c r="A3" t="s">
        <v>6</v>
      </c>
      <c r="B3">
        <v>100</v>
      </c>
      <c r="D3">
        <f>B2^2</f>
        <v>4.0000000000000008E-2</v>
      </c>
      <c r="L3" s="1"/>
    </row>
    <row r="4" spans="1:14" x14ac:dyDescent="0.2">
      <c r="A4" t="s">
        <v>17</v>
      </c>
      <c r="B4">
        <v>100</v>
      </c>
      <c r="L4" s="1"/>
    </row>
    <row r="6" spans="1:14" x14ac:dyDescent="0.2">
      <c r="A6" t="s">
        <v>1</v>
      </c>
      <c r="B6" t="s">
        <v>2</v>
      </c>
      <c r="C6" t="s">
        <v>3</v>
      </c>
      <c r="D6" t="s">
        <v>4</v>
      </c>
      <c r="E6" t="s">
        <v>0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16</v>
      </c>
      <c r="M6" t="s">
        <v>14</v>
      </c>
      <c r="N6" t="s">
        <v>15</v>
      </c>
    </row>
    <row r="7" spans="1:14" x14ac:dyDescent="0.2">
      <c r="A7">
        <v>1</v>
      </c>
      <c r="B7">
        <f>A7/365</f>
        <v>2.7397260273972603E-3</v>
      </c>
      <c r="C7">
        <f ca="1">NORMSINV(RAND())</f>
        <v>0.40366934361492668</v>
      </c>
      <c r="D7">
        <f ca="1">SUM(C$7:C7)*B7</f>
        <v>1.1059434071641827E-3</v>
      </c>
      <c r="E7">
        <f t="shared" ref="E7:E36" ca="1" si="0">$B$3*EXP(-0.5*$B$2^2 *B7+$B$2*D7)</f>
        <v>100.01664080051611</v>
      </c>
      <c r="F7">
        <f ca="1">LN(E7)</f>
        <v>4.6053365801489763</v>
      </c>
      <c r="K7">
        <f ca="1">$B$1*(1/E7-1/$B$4)</f>
        <v>-1.6638031814439347E-4</v>
      </c>
    </row>
    <row r="8" spans="1:14" x14ac:dyDescent="0.2">
      <c r="A8">
        <f>A7+1</f>
        <v>2</v>
      </c>
      <c r="B8">
        <f t="shared" ref="B8:B36" si="1">A8/365</f>
        <v>5.4794520547945206E-3</v>
      </c>
      <c r="C8">
        <f t="shared" ref="C8:C36" ca="1" si="2">NORMSINV(RAND())</f>
        <v>1.7653294570007623</v>
      </c>
      <c r="D8">
        <f ca="1">SUM(C$7:C8)*B8</f>
        <v>1.1884924934880489E-2</v>
      </c>
      <c r="E8">
        <f t="shared" ca="1" si="0"/>
        <v>100.22699684319821</v>
      </c>
      <c r="F8">
        <f t="shared" ref="F8:F36" ca="1" si="3">LN(E8)</f>
        <v>4.6074375819339712</v>
      </c>
      <c r="G8">
        <f ca="1">E8-E7</f>
        <v>0.2103560426820934</v>
      </c>
      <c r="H8">
        <f ca="1">F8-F7</f>
        <v>2.1010017849949492E-3</v>
      </c>
      <c r="I8">
        <f ca="1">$B$1*(H8-G8/$B$4)</f>
        <v>-2.5586418259848816E-4</v>
      </c>
      <c r="J8">
        <f ca="1">$B$1*(G8*(1/E7-1/$B$4)-0.5*H8^2)</f>
        <v>-2.5570953033264045E-4</v>
      </c>
      <c r="K8">
        <f ca="1">$B$1*(1/E8-1/$B$4)</f>
        <v>-2.2648273454040774E-3</v>
      </c>
      <c r="L8">
        <f ca="1">K7*G8</f>
        <v>-3.4999105305042309E-5</v>
      </c>
      <c r="M8">
        <f ca="1">I8/G8</f>
        <v>-1.2163386387011009E-3</v>
      </c>
      <c r="N8">
        <f ca="1">J8/G8</f>
        <v>-1.2156034458163335E-3</v>
      </c>
    </row>
    <row r="9" spans="1:14" x14ac:dyDescent="0.2">
      <c r="A9">
        <f t="shared" ref="A9:A36" si="4">A8+1</f>
        <v>3</v>
      </c>
      <c r="B9">
        <f t="shared" si="1"/>
        <v>8.21917808219178E-3</v>
      </c>
      <c r="C9">
        <f t="shared" ca="1" si="2"/>
        <v>2.3074871086121461E-2</v>
      </c>
      <c r="D9">
        <f ca="1">SUM(C$7:C9)*B9</f>
        <v>1.801704387700118E-2</v>
      </c>
      <c r="E9">
        <f t="shared" ca="1" si="0"/>
        <v>100.34449454456302</v>
      </c>
      <c r="F9">
        <f t="shared" ca="1" si="3"/>
        <v>4.6086092112018475</v>
      </c>
      <c r="G9">
        <f t="shared" ref="G9:H36" ca="1" si="5">E9-E8</f>
        <v>0.11749770136481175</v>
      </c>
      <c r="H9">
        <f t="shared" ca="1" si="5"/>
        <v>1.1716292678762841E-3</v>
      </c>
      <c r="I9">
        <f ca="1">$B$1*(H9-G9/$B$4)</f>
        <v>-3.3477457718332927E-4</v>
      </c>
      <c r="J9">
        <f ca="1">$B$1*(G9*(1/E8-1/$B$4)-0.5*H9^2)</f>
        <v>-3.3474776414036349E-4</v>
      </c>
      <c r="K9">
        <f ca="1">$B$1*(1/E9-1/$B$4)</f>
        <v>-3.4331185395530817E-3</v>
      </c>
      <c r="L9">
        <f t="shared" ref="L9:L36" ca="1" si="6">K8*G9</f>
        <v>-2.6611200707314761E-4</v>
      </c>
      <c r="M9">
        <f t="shared" ref="M9:M36" ca="1" si="7">I9/G9</f>
        <v>-2.849201076231332E-3</v>
      </c>
      <c r="N9">
        <f t="shared" ref="N9:N36" ca="1" si="8">J9/G9</f>
        <v>-2.8489728756567307E-3</v>
      </c>
    </row>
    <row r="10" spans="1:14" x14ac:dyDescent="0.2">
      <c r="A10">
        <f t="shared" si="4"/>
        <v>4</v>
      </c>
      <c r="B10">
        <f t="shared" si="1"/>
        <v>1.0958904109589041E-2</v>
      </c>
      <c r="C10">
        <f t="shared" ca="1" si="2"/>
        <v>0.54213526944609958</v>
      </c>
      <c r="D10">
        <f ca="1">SUM(C$7:C10)*B10</f>
        <v>2.9963933601620932E-2</v>
      </c>
      <c r="E10">
        <f t="shared" ca="1" si="0"/>
        <v>100.57903080396196</v>
      </c>
      <c r="F10">
        <f t="shared" ca="1" si="3"/>
        <v>4.6109437946262242</v>
      </c>
      <c r="G10">
        <f t="shared" ca="1" si="5"/>
        <v>0.23453625939893641</v>
      </c>
      <c r="H10">
        <f t="shared" ca="1" si="5"/>
        <v>2.3345834243766461E-3</v>
      </c>
      <c r="I10">
        <f ca="1">$B$1*(H10-G10/$B$4)</f>
        <v>-1.0779169612717791E-3</v>
      </c>
      <c r="J10">
        <f ca="1">$B$1*(G10*(1/E9-1/$B$4)-0.5*H10^2)</f>
        <v>-1.0777047686086286E-3</v>
      </c>
      <c r="K10">
        <f ca="1">$B$1*(1/E10-1/$B$4)</f>
        <v>-5.7569733903138284E-3</v>
      </c>
      <c r="L10">
        <f t="shared" ca="1" si="6"/>
        <v>-8.0519078033991932E-4</v>
      </c>
      <c r="M10">
        <f t="shared" ca="1" si="7"/>
        <v>-4.5959501700685319E-3</v>
      </c>
      <c r="N10">
        <f t="shared" ca="1" si="8"/>
        <v>-4.5950454371982532E-3</v>
      </c>
    </row>
    <row r="11" spans="1:14" x14ac:dyDescent="0.2">
      <c r="A11">
        <f t="shared" si="4"/>
        <v>5</v>
      </c>
      <c r="B11">
        <f t="shared" si="1"/>
        <v>1.3698630136986301E-2</v>
      </c>
      <c r="C11">
        <f t="shared" ca="1" si="2"/>
        <v>0.11489469250893287</v>
      </c>
      <c r="D11">
        <f ca="1">SUM(C$7:C11)*B11</f>
        <v>3.9028816899408805E-2</v>
      </c>
      <c r="E11">
        <f t="shared" ca="1" si="0"/>
        <v>100.75602260579959</v>
      </c>
      <c r="F11">
        <f t="shared" ca="1" si="3"/>
        <v>4.6127019767652335</v>
      </c>
      <c r="G11">
        <f t="shared" ca="1" si="5"/>
        <v>0.17699180183763019</v>
      </c>
      <c r="H11">
        <f t="shared" ca="1" si="5"/>
        <v>1.7581821390093566E-3</v>
      </c>
      <c r="I11">
        <f ca="1">$B$1*(H11-G11/$B$4)</f>
        <v>-1.1735879366945277E-3</v>
      </c>
      <c r="J11">
        <f ca="1">$B$1*(G11*(1/E10-1/$B$4)-0.5*H11^2)</f>
        <v>-1.1734973151795109E-3</v>
      </c>
      <c r="K11">
        <f ca="1">$B$1*(1/E11-1/$B$4)</f>
        <v>-7.5034979175138405E-3</v>
      </c>
      <c r="L11">
        <f t="shared" ca="1" si="6"/>
        <v>-1.0189370934829351E-3</v>
      </c>
      <c r="M11">
        <f t="shared" ca="1" si="7"/>
        <v>-6.6307474386365136E-3</v>
      </c>
      <c r="N11">
        <f t="shared" ca="1" si="8"/>
        <v>-6.6302354289610593E-3</v>
      </c>
    </row>
    <row r="12" spans="1:14" x14ac:dyDescent="0.2">
      <c r="A12">
        <f t="shared" si="4"/>
        <v>6</v>
      </c>
      <c r="B12">
        <f t="shared" si="1"/>
        <v>1.643835616438356E-2</v>
      </c>
      <c r="C12">
        <f t="shared" ca="1" si="2"/>
        <v>-0.91759936856102164</v>
      </c>
      <c r="D12">
        <f ca="1">SUM(C$7:C12)*B12</f>
        <v>3.1750755042671032E-2</v>
      </c>
      <c r="E12">
        <f t="shared" ca="1" si="0"/>
        <v>100.60395488583167</v>
      </c>
      <c r="F12">
        <f t="shared" ca="1" si="3"/>
        <v>4.6111915698733377</v>
      </c>
      <c r="G12">
        <f t="shared" ca="1" si="5"/>
        <v>-0.15206771996791701</v>
      </c>
      <c r="H12">
        <f t="shared" ca="1" si="5"/>
        <v>-1.5104068918958546E-3</v>
      </c>
      <c r="I12">
        <f ca="1">$B$1*(H12-G12/$B$4)</f>
        <v>1.0270307783315485E-3</v>
      </c>
      <c r="J12">
        <f ca="1">$B$1*(G12*(1/E11-1/$B$4)-0.5*H12^2)</f>
        <v>1.0269733711460185E-3</v>
      </c>
      <c r="K12">
        <f ca="1">$B$1*(1/E12-1/$B$4)</f>
        <v>-6.0032916848751228E-3</v>
      </c>
      <c r="L12">
        <f t="shared" ca="1" si="6"/>
        <v>1.1410398201003433E-3</v>
      </c>
      <c r="M12">
        <f t="shared" ca="1" si="7"/>
        <v>-6.753772454457985E-3</v>
      </c>
      <c r="N12">
        <f t="shared" ca="1" si="8"/>
        <v>-6.7533949437966687E-3</v>
      </c>
    </row>
    <row r="13" spans="1:14" x14ac:dyDescent="0.2">
      <c r="A13">
        <f t="shared" si="4"/>
        <v>7</v>
      </c>
      <c r="B13">
        <f t="shared" si="1"/>
        <v>1.9178082191780823E-2</v>
      </c>
      <c r="C13">
        <f t="shared" ca="1" si="2"/>
        <v>-4.8583285815484434E-2</v>
      </c>
      <c r="D13">
        <f ca="1">SUM(C$7:C13)*B13</f>
        <v>3.6110813301266732E-2</v>
      </c>
      <c r="E13">
        <f t="shared" ca="1" si="0"/>
        <v>100.68620376424673</v>
      </c>
      <c r="F13">
        <f t="shared" ca="1" si="3"/>
        <v>4.612008787004509</v>
      </c>
      <c r="G13">
        <f t="shared" ca="1" si="5"/>
        <v>8.2248878415057902E-2</v>
      </c>
      <c r="H13">
        <f t="shared" ca="1" si="5"/>
        <v>8.1721713117133277E-4</v>
      </c>
      <c r="I13">
        <f ca="1">$B$1*(H13-G13/$B$4)</f>
        <v>-5.2716529792462465E-4</v>
      </c>
      <c r="J13">
        <f ca="1">$B$1*(G13*(1/E12-1/$B$4)-0.5*H13^2)</f>
        <v>-5.2715619985341721E-4</v>
      </c>
      <c r="K13">
        <f ca="1">$B$1*(1/E13-1/$B$4)</f>
        <v>-6.8152709963466632E-3</v>
      </c>
      <c r="L13">
        <f t="shared" ca="1" si="6"/>
        <v>-4.937640078794221E-4</v>
      </c>
      <c r="M13">
        <f t="shared" ca="1" si="7"/>
        <v>-6.4093919343721122E-3</v>
      </c>
      <c r="N13">
        <f t="shared" ca="1" si="8"/>
        <v>-6.409281318016209E-3</v>
      </c>
    </row>
    <row r="14" spans="1:14" x14ac:dyDescent="0.2">
      <c r="A14">
        <f t="shared" si="4"/>
        <v>8</v>
      </c>
      <c r="B14">
        <f t="shared" si="1"/>
        <v>2.1917808219178082E-2</v>
      </c>
      <c r="C14">
        <f t="shared" ca="1" si="2"/>
        <v>-0.80483060545437568</v>
      </c>
      <c r="D14">
        <f ca="1">SUM(C$7:C14)*B14</f>
        <v>2.362937805645942E-2</v>
      </c>
      <c r="E14">
        <f t="shared" ca="1" si="0"/>
        <v>100.42967240086232</v>
      </c>
      <c r="F14">
        <f t="shared" ca="1" si="3"/>
        <v>4.6094577054350001</v>
      </c>
      <c r="G14">
        <f t="shared" ca="1" si="5"/>
        <v>-0.25653136338441129</v>
      </c>
      <c r="H14">
        <f t="shared" ca="1" si="5"/>
        <v>-2.5510815695088951E-3</v>
      </c>
      <c r="I14">
        <f ca="1">$B$1*(H14-G14/$B$4)</f>
        <v>1.4232064335218016E-3</v>
      </c>
      <c r="J14">
        <f ca="1">$B$1*(G14*(1/E13-1/$B$4)-0.5*H14^2)</f>
        <v>1.4229299018126463E-3</v>
      </c>
      <c r="K14">
        <f ca="1">$B$1*(1/E14-1/$B$4)</f>
        <v>-4.2783411574548111E-3</v>
      </c>
      <c r="L14">
        <f t="shared" ca="1" si="6"/>
        <v>1.7483307605270447E-3</v>
      </c>
      <c r="M14">
        <f t="shared" ca="1" si="7"/>
        <v>-5.5478847293581489E-3</v>
      </c>
      <c r="N14">
        <f t="shared" ca="1" si="8"/>
        <v>-5.5468067648336283E-3</v>
      </c>
    </row>
    <row r="15" spans="1:14" x14ac:dyDescent="0.2">
      <c r="A15">
        <f t="shared" si="4"/>
        <v>9</v>
      </c>
      <c r="B15">
        <f t="shared" si="1"/>
        <v>2.4657534246575342E-2</v>
      </c>
      <c r="C15">
        <f t="shared" ca="1" si="2"/>
        <v>-1.7434487541184478E-2</v>
      </c>
      <c r="D15">
        <f ca="1">SUM(C$7:C15)*B15</f>
        <v>2.6153158839898601E-2</v>
      </c>
      <c r="E15">
        <f t="shared" ca="1" si="0"/>
        <v>100.47487206886846</v>
      </c>
      <c r="F15">
        <f t="shared" ca="1" si="3"/>
        <v>4.6099076670711394</v>
      </c>
      <c r="G15">
        <f t="shared" ca="1" si="5"/>
        <v>4.5199668006148386E-2</v>
      </c>
      <c r="H15">
        <f t="shared" ca="1" si="5"/>
        <v>4.4996163613930662E-4</v>
      </c>
      <c r="I15">
        <f ca="1">$B$1*(H15-G15/$B$4)</f>
        <v>-2.0350439221772593E-4</v>
      </c>
      <c r="J15">
        <f ca="1">$B$1*(G15*(1/E14-1/$B$4)-0.5*H15^2)</f>
        <v>-2.0350287363385617E-4</v>
      </c>
      <c r="K15">
        <f ca="1">$B$1*(1/E15-1/$B$4)</f>
        <v>-4.7262769196957169E-3</v>
      </c>
      <c r="L15">
        <f t="shared" ca="1" si="6"/>
        <v>-1.9337959993399808E-4</v>
      </c>
      <c r="M15">
        <f t="shared" ca="1" si="7"/>
        <v>-4.502342632030921E-3</v>
      </c>
      <c r="N15">
        <f t="shared" ca="1" si="8"/>
        <v>-4.5023090347958801E-3</v>
      </c>
    </row>
    <row r="16" spans="1:14" x14ac:dyDescent="0.2">
      <c r="A16">
        <f t="shared" si="4"/>
        <v>10</v>
      </c>
      <c r="B16">
        <f t="shared" si="1"/>
        <v>2.7397260273972601E-2</v>
      </c>
      <c r="C16">
        <f t="shared" ca="1" si="2"/>
        <v>8.0463891156342213E-2</v>
      </c>
      <c r="D16">
        <f ca="1">SUM(C$7:C16)*B16</f>
        <v>3.126355554633202E-2</v>
      </c>
      <c r="E16">
        <f t="shared" ca="1" si="0"/>
        <v>100.57210690679635</v>
      </c>
      <c r="F16">
        <f t="shared" ca="1" si="3"/>
        <v>4.6108749518918781</v>
      </c>
      <c r="G16">
        <f t="shared" ca="1" si="5"/>
        <v>9.7234837927885565E-2</v>
      </c>
      <c r="H16">
        <f t="shared" ca="1" si="5"/>
        <v>9.6728482073871191E-4</v>
      </c>
      <c r="I16">
        <f ca="1">$B$1*(H16-G16/$B$4)</f>
        <v>-5.0635585401437441E-4</v>
      </c>
      <c r="J16">
        <f ca="1">$B$1*(G16*(1/E15-1/$B$4)-0.5*H16^2)</f>
        <v>-5.0634076651049536E-4</v>
      </c>
      <c r="K16">
        <f ca="1">$B$1*(1/E16-1/$B$4)</f>
        <v>-5.6885246256851291E-3</v>
      </c>
      <c r="L16">
        <f t="shared" ca="1" si="6"/>
        <v>-4.5955877028891923E-4</v>
      </c>
      <c r="M16">
        <f t="shared" ca="1" si="7"/>
        <v>-5.2075559007967323E-3</v>
      </c>
      <c r="N16">
        <f t="shared" ca="1" si="8"/>
        <v>-5.2074007351770781E-3</v>
      </c>
    </row>
    <row r="17" spans="1:14" x14ac:dyDescent="0.2">
      <c r="A17">
        <f t="shared" si="4"/>
        <v>11</v>
      </c>
      <c r="B17">
        <f t="shared" si="1"/>
        <v>3.0136986301369864E-2</v>
      </c>
      <c r="C17">
        <f t="shared" ca="1" si="2"/>
        <v>-0.23397804871177078</v>
      </c>
      <c r="D17">
        <f ca="1">SUM(C$7:C17)*B17</f>
        <v>2.7338517852117338E-2</v>
      </c>
      <c r="E17">
        <f t="shared" ca="1" si="0"/>
        <v>100.48768169949207</v>
      </c>
      <c r="F17">
        <f t="shared" ca="1" si="3"/>
        <v>4.6100351498324876</v>
      </c>
      <c r="G17">
        <f t="shared" ca="1" si="5"/>
        <v>-8.442520730427816E-2</v>
      </c>
      <c r="H17">
        <f t="shared" ca="1" si="5"/>
        <v>-8.3980205939049313E-4</v>
      </c>
      <c r="I17">
        <f ca="1">$B$1*(H17-G17/$B$4)</f>
        <v>4.4500136522885279E-4</v>
      </c>
      <c r="J17">
        <f ca="1">$B$1*(G17*(1/E16-1/$B$4)-0.5*H17^2)</f>
        <v>4.4499149583113266E-4</v>
      </c>
      <c r="K17">
        <f ca="1">$B$1*(1/E17-1/$B$4)</f>
        <v>-4.8531490750326756E-3</v>
      </c>
      <c r="L17">
        <f t="shared" ca="1" si="6"/>
        <v>4.8025487077895833E-4</v>
      </c>
      <c r="M17">
        <f t="shared" ca="1" si="7"/>
        <v>-5.2709537759856092E-3</v>
      </c>
      <c r="N17">
        <f t="shared" ca="1" si="8"/>
        <v>-5.2708368749078945E-3</v>
      </c>
    </row>
    <row r="18" spans="1:14" x14ac:dyDescent="0.2">
      <c r="A18">
        <f t="shared" si="4"/>
        <v>12</v>
      </c>
      <c r="B18">
        <f t="shared" si="1"/>
        <v>3.287671232876712E-2</v>
      </c>
      <c r="C18">
        <f t="shared" ca="1" si="2"/>
        <v>0.10979169652458626</v>
      </c>
      <c r="D18">
        <f ca="1">SUM(C$7:C18)*B18</f>
        <v>3.34334276795814E-2</v>
      </c>
      <c r="E18">
        <f t="shared" ca="1" si="0"/>
        <v>100.60473632043761</v>
      </c>
      <c r="F18">
        <f t="shared" ca="1" si="3"/>
        <v>4.6111993372774327</v>
      </c>
      <c r="G18">
        <f t="shared" ca="1" si="5"/>
        <v>0.11705462094553809</v>
      </c>
      <c r="H18">
        <f t="shared" ca="1" si="5"/>
        <v>1.164187444945064E-3</v>
      </c>
      <c r="I18">
        <f ca="1">$B$1*(H18-G18/$B$4)</f>
        <v>-6.35876451031696E-4</v>
      </c>
      <c r="J18">
        <f ca="1">$B$1*(G18*(1/E17-1/$B$4)-0.5*H18^2)</f>
        <v>-6.3585014571852447E-4</v>
      </c>
      <c r="K18">
        <f ca="1">$B$1*(1/E18-1/$B$4)</f>
        <v>-6.0110124289919006E-3</v>
      </c>
      <c r="L18">
        <f t="shared" ca="1" si="6"/>
        <v>-5.680835253701386E-4</v>
      </c>
      <c r="M18">
        <f t="shared" ca="1" si="7"/>
        <v>-5.4323054134492454E-3</v>
      </c>
      <c r="N18">
        <f t="shared" ca="1" si="8"/>
        <v>-5.4320806866254854E-3</v>
      </c>
    </row>
    <row r="19" spans="1:14" x14ac:dyDescent="0.2">
      <c r="A19">
        <f t="shared" si="4"/>
        <v>13</v>
      </c>
      <c r="B19">
        <f t="shared" si="1"/>
        <v>3.5616438356164383E-2</v>
      </c>
      <c r="C19">
        <f t="shared" ca="1" si="2"/>
        <v>1.52533712072631</v>
      </c>
      <c r="D19">
        <f ca="1">SUM(C$7:C19)*B19</f>
        <v>9.0546622185597739E-2</v>
      </c>
      <c r="E19">
        <f t="shared" ca="1" si="0"/>
        <v>101.75492047784489</v>
      </c>
      <c r="F19">
        <f t="shared" ca="1" si="3"/>
        <v>4.6225671816580878</v>
      </c>
      <c r="G19">
        <f t="shared" ca="1" si="5"/>
        <v>1.1501841574072813</v>
      </c>
      <c r="H19">
        <f t="shared" ca="1" si="5"/>
        <v>1.1367844380655079E-2</v>
      </c>
      <c r="I19">
        <f ca="1">$B$1*(H19-G19/$B$4)</f>
        <v>-1.339971934177335E-2</v>
      </c>
      <c r="J19">
        <f ca="1">$B$1*(G19*(1/E18-1/$B$4)-0.5*H19^2)</f>
        <v>-1.3375165558944307E-2</v>
      </c>
      <c r="K19">
        <f ca="1">$B$1*(1/E19-1/$B$4)</f>
        <v>-1.7246541686669579E-2</v>
      </c>
      <c r="L19">
        <f t="shared" ca="1" si="6"/>
        <v>-6.9137712658047445E-3</v>
      </c>
      <c r="M19">
        <f t="shared" ca="1" si="7"/>
        <v>-1.1650064257517414E-2</v>
      </c>
      <c r="N19">
        <f t="shared" ca="1" si="8"/>
        <v>-1.1628716560567395E-2</v>
      </c>
    </row>
    <row r="20" spans="1:14" x14ac:dyDescent="0.2">
      <c r="A20">
        <f t="shared" si="4"/>
        <v>14</v>
      </c>
      <c r="B20">
        <f t="shared" si="1"/>
        <v>3.8356164383561646E-2</v>
      </c>
      <c r="C20">
        <f t="shared" ca="1" si="2"/>
        <v>-1.2508593342376195</v>
      </c>
      <c r="D20">
        <f ca="1">SUM(C$7:C20)*B20</f>
        <v>4.9533580724374651E-2</v>
      </c>
      <c r="E20">
        <f t="shared" ca="1" si="0"/>
        <v>100.91814864689196</v>
      </c>
      <c r="F20">
        <f t="shared" ca="1" si="3"/>
        <v>4.6143097788452954</v>
      </c>
      <c r="G20">
        <f t="shared" ca="1" si="5"/>
        <v>-0.83677183095292662</v>
      </c>
      <c r="H20">
        <f t="shared" ca="1" si="5"/>
        <v>-8.2574028127924137E-3</v>
      </c>
      <c r="I20">
        <f ca="1">$B$1*(H20-G20/$B$4)</f>
        <v>1.1031549673685276E-2</v>
      </c>
      <c r="J20">
        <f ca="1">$B$1*(G20*(1/E19-1/$B$4)-0.5*H20^2)</f>
        <v>1.1022185204124875E-2</v>
      </c>
      <c r="K20">
        <f ca="1">$B$1*(1/E20-1/$B$4)</f>
        <v>-9.0979537298542176E-3</v>
      </c>
      <c r="L20">
        <f t="shared" ca="1" si="6"/>
        <v>1.443142026476048E-2</v>
      </c>
      <c r="M20">
        <f t="shared" ca="1" si="7"/>
        <v>-1.3183462044990692E-2</v>
      </c>
      <c r="N20">
        <f t="shared" ca="1" si="8"/>
        <v>-1.3172270858559695E-2</v>
      </c>
    </row>
    <row r="21" spans="1:14" x14ac:dyDescent="0.2">
      <c r="A21">
        <f t="shared" si="4"/>
        <v>15</v>
      </c>
      <c r="B21">
        <f t="shared" si="1"/>
        <v>4.1095890410958902E-2</v>
      </c>
      <c r="C21">
        <f t="shared" ca="1" si="2"/>
        <v>1.1376035430688012</v>
      </c>
      <c r="D21">
        <f ca="1">SUM(C$7:C21)*B21</f>
        <v>9.9822524170332577E-2</v>
      </c>
      <c r="E21">
        <f t="shared" ca="1" si="0"/>
        <v>101.93269810584967</v>
      </c>
      <c r="F21">
        <f t="shared" ca="1" si="3"/>
        <v>4.6243127730139388</v>
      </c>
      <c r="G21">
        <f t="shared" ca="1" si="5"/>
        <v>1.0145494589577027</v>
      </c>
      <c r="H21">
        <f t="shared" ca="1" si="5"/>
        <v>1.0002994168643475E-2</v>
      </c>
      <c r="I21">
        <f ca="1">$B$1*(H21-G21/$B$4)</f>
        <v>-1.4250042093355043E-2</v>
      </c>
      <c r="J21">
        <f ca="1">$B$1*(G21*(1/E20-1/$B$4)-0.5*H21^2)</f>
        <v>-1.4233318651141578E-2</v>
      </c>
      <c r="K21">
        <f ca="1">$B$1*(1/E21-1/$B$4)</f>
        <v>-1.8960531230544954E-2</v>
      </c>
      <c r="L21">
        <f t="shared" ca="1" si="6"/>
        <v>-9.2303240342458091E-3</v>
      </c>
      <c r="M21">
        <f t="shared" ca="1" si="7"/>
        <v>-1.4045684976260126E-2</v>
      </c>
      <c r="N21">
        <f t="shared" ca="1" si="8"/>
        <v>-1.4029201361719888E-2</v>
      </c>
    </row>
    <row r="22" spans="1:14" x14ac:dyDescent="0.2">
      <c r="A22">
        <f t="shared" si="4"/>
        <v>16</v>
      </c>
      <c r="B22">
        <f t="shared" si="1"/>
        <v>4.3835616438356165E-2</v>
      </c>
      <c r="C22">
        <f t="shared" ca="1" si="2"/>
        <v>-0.74650755927261003</v>
      </c>
      <c r="D22">
        <f ca="1">SUM(C$7:C22)*B22</f>
        <v>7.3753740078413857E-2</v>
      </c>
      <c r="E22">
        <f t="shared" ca="1" si="0"/>
        <v>101.39707267677286</v>
      </c>
      <c r="F22">
        <f t="shared" ca="1" si="3"/>
        <v>4.6190442216750069</v>
      </c>
      <c r="G22">
        <f t="shared" ca="1" si="5"/>
        <v>-0.53562542907680211</v>
      </c>
      <c r="H22">
        <f t="shared" ca="1" si="5"/>
        <v>-5.2685513389318928E-3</v>
      </c>
      <c r="I22">
        <f ca="1">$B$1*(H22-G22/$B$4)</f>
        <v>8.7702951836128411E-3</v>
      </c>
      <c r="J22">
        <f ca="1">$B$1*(G22*(1/E21-1/$B$4)-0.5*H22^2)</f>
        <v>8.7678610153366955E-3</v>
      </c>
      <c r="K22">
        <f ca="1">$B$1*(1/E22-1/$B$4)</f>
        <v>-1.3778234813803351E-2</v>
      </c>
      <c r="L22">
        <f t="shared" ca="1" si="6"/>
        <v>1.0155742675884748E-2</v>
      </c>
      <c r="M22">
        <f t="shared" ca="1" si="7"/>
        <v>-1.6373933550408951E-2</v>
      </c>
      <c r="N22">
        <f t="shared" ca="1" si="8"/>
        <v>-1.6369389015844303E-2</v>
      </c>
    </row>
    <row r="23" spans="1:14" x14ac:dyDescent="0.2">
      <c r="A23">
        <f t="shared" si="4"/>
        <v>17</v>
      </c>
      <c r="B23">
        <f t="shared" si="1"/>
        <v>4.6575342465753428E-2</v>
      </c>
      <c r="C23">
        <f t="shared" ca="1" si="2"/>
        <v>3.8171396881222674E-2</v>
      </c>
      <c r="D23">
        <f ca="1">SUM(C$7:C23)*B23</f>
        <v>8.0141194715453876E-2</v>
      </c>
      <c r="E23">
        <f t="shared" ca="1" si="0"/>
        <v>101.52112633772876</v>
      </c>
      <c r="F23">
        <f t="shared" ca="1" si="3"/>
        <v>4.6202669180818674</v>
      </c>
      <c r="G23">
        <f t="shared" ca="1" si="5"/>
        <v>0.12405366095589443</v>
      </c>
      <c r="H23">
        <f t="shared" ca="1" si="5"/>
        <v>1.2226964068604573E-3</v>
      </c>
      <c r="I23">
        <f ca="1">$B$1*(H23-G23/$B$4)</f>
        <v>-1.7840202698486988E-3</v>
      </c>
      <c r="J23">
        <f ca="1">$B$1*(G23*(1/E22-1/$B$4)-0.5*H23^2)</f>
        <v>-1.7839897953297358E-3</v>
      </c>
      <c r="K23">
        <f ca="1">$B$1*(1/E23-1/$B$4)</f>
        <v>-1.4983347728712675E-2</v>
      </c>
      <c r="L23">
        <f t="shared" ca="1" si="6"/>
        <v>-1.7092404701622621E-3</v>
      </c>
      <c r="M23">
        <f t="shared" ca="1" si="7"/>
        <v>-1.4381036852132744E-2</v>
      </c>
      <c r="N23">
        <f t="shared" ca="1" si="8"/>
        <v>-1.4380791196190564E-2</v>
      </c>
    </row>
    <row r="24" spans="1:14" x14ac:dyDescent="0.2">
      <c r="A24">
        <f t="shared" si="4"/>
        <v>18</v>
      </c>
      <c r="B24">
        <f t="shared" si="1"/>
        <v>4.9315068493150684E-2</v>
      </c>
      <c r="C24">
        <f t="shared" ca="1" si="2"/>
        <v>0.58562155959648088</v>
      </c>
      <c r="D24">
        <f ca="1">SUM(C$7:C24)*B24</f>
        <v>0.1137353499624585</v>
      </c>
      <c r="E24">
        <f t="shared" ca="1" si="0"/>
        <v>102.19992609318878</v>
      </c>
      <c r="F24">
        <f t="shared" ca="1" si="3"/>
        <v>4.62693095461072</v>
      </c>
      <c r="G24">
        <f t="shared" ca="1" si="5"/>
        <v>0.67879975546001958</v>
      </c>
      <c r="H24">
        <f t="shared" ca="1" si="5"/>
        <v>6.6640365288526127E-3</v>
      </c>
      <c r="I24">
        <f ca="1">$B$1*(H24-G24/$B$4)</f>
        <v>-1.2396102574758344E-2</v>
      </c>
      <c r="J24">
        <f ca="1">$B$1*(G24*(1/E23-1/$B$4)-0.5*H24^2)</f>
        <v>-1.2391161917116702E-2</v>
      </c>
      <c r="K24">
        <f ca="1">$B$1*(1/E24-1/$B$4)</f>
        <v>-2.1525711194573909E-2</v>
      </c>
      <c r="L24">
        <f t="shared" ca="1" si="6"/>
        <v>-1.0170692774222603E-2</v>
      </c>
      <c r="M24">
        <f t="shared" ca="1" si="7"/>
        <v>-1.8261795875806643E-2</v>
      </c>
      <c r="N24">
        <f t="shared" ca="1" si="8"/>
        <v>-1.8254517355739568E-2</v>
      </c>
    </row>
    <row r="25" spans="1:14" x14ac:dyDescent="0.2">
      <c r="A25">
        <f t="shared" si="4"/>
        <v>19</v>
      </c>
      <c r="B25">
        <f t="shared" si="1"/>
        <v>5.2054794520547946E-2</v>
      </c>
      <c r="C25">
        <f t="shared" ca="1" si="2"/>
        <v>-1.5245967318058682</v>
      </c>
      <c r="D25">
        <f ca="1">SUM(C$7:C25)*B25</f>
        <v>4.0691410915075006E-2</v>
      </c>
      <c r="E25">
        <f t="shared" ca="1" si="0"/>
        <v>100.71224310060465</v>
      </c>
      <c r="F25">
        <f t="shared" ca="1" si="3"/>
        <v>4.6122673722806953</v>
      </c>
      <c r="G25">
        <f t="shared" ca="1" si="5"/>
        <v>-1.4876829925841264</v>
      </c>
      <c r="H25">
        <f t="shared" ca="1" si="5"/>
        <v>-1.4663582330024738E-2</v>
      </c>
      <c r="I25">
        <f ca="1">$B$1*(H25-G25/$B$4)</f>
        <v>2.1324759581652607E-2</v>
      </c>
      <c r="J25">
        <f ca="1">$B$1*(G25*(1/E24-1/$B$4)-0.5*H25^2)</f>
        <v>2.1272402109974657E-2</v>
      </c>
      <c r="K25">
        <f ca="1">$B$1*(1/E25-1/$B$4)</f>
        <v>-7.0720607413457884E-3</v>
      </c>
      <c r="L25">
        <f t="shared" ca="1" si="6"/>
        <v>3.2023434447445341E-2</v>
      </c>
      <c r="M25">
        <f t="shared" ca="1" si="7"/>
        <v>-1.4334209430337842E-2</v>
      </c>
      <c r="N25">
        <f t="shared" ca="1" si="8"/>
        <v>-1.4299015459620328E-2</v>
      </c>
    </row>
    <row r="26" spans="1:14" x14ac:dyDescent="0.2">
      <c r="A26">
        <f t="shared" si="4"/>
        <v>20</v>
      </c>
      <c r="B26">
        <f t="shared" si="1"/>
        <v>5.4794520547945202E-2</v>
      </c>
      <c r="C26">
        <f t="shared" ca="1" si="2"/>
        <v>-0.43299554035229948</v>
      </c>
      <c r="D26">
        <f ca="1">SUM(C$7:C26)*B26</f>
        <v>1.9107281088128873E-2</v>
      </c>
      <c r="E26">
        <f t="shared" ca="1" si="0"/>
        <v>100.27292835380233</v>
      </c>
      <c r="F26">
        <f t="shared" ca="1" si="3"/>
        <v>4.6078957517947581</v>
      </c>
      <c r="G26">
        <f t="shared" ca="1" si="5"/>
        <v>-0.43931474680232441</v>
      </c>
      <c r="H26">
        <f t="shared" ca="1" si="5"/>
        <v>-4.3716204859371999E-3</v>
      </c>
      <c r="I26">
        <f ca="1">$B$1*(H26-G26/$B$4)</f>
        <v>2.1526982086044442E-3</v>
      </c>
      <c r="J26">
        <f ca="1">$B$1*(G26*(1/E25-1/$B$4)-0.5*H26^2)</f>
        <v>2.151307290301694E-3</v>
      </c>
      <c r="K26">
        <f ca="1">$B$1*(1/E26-1/$B$4)</f>
        <v>-2.721854824458067E-3</v>
      </c>
      <c r="L26">
        <f t="shared" ca="1" si="6"/>
        <v>3.1068605739549837E-3</v>
      </c>
      <c r="M26">
        <f t="shared" ca="1" si="7"/>
        <v>-4.9001273557818439E-3</v>
      </c>
      <c r="N26">
        <f t="shared" ca="1" si="8"/>
        <v>-4.8969612469433078E-3</v>
      </c>
    </row>
    <row r="27" spans="1:14" x14ac:dyDescent="0.2">
      <c r="A27">
        <f t="shared" si="4"/>
        <v>21</v>
      </c>
      <c r="B27">
        <f t="shared" si="1"/>
        <v>5.7534246575342465E-2</v>
      </c>
      <c r="C27">
        <f t="shared" ca="1" si="2"/>
        <v>1.2421039715970879</v>
      </c>
      <c r="D27">
        <f ca="1">SUM(C$7:C27)*B27</f>
        <v>9.1526161316614355E-2</v>
      </c>
      <c r="E27">
        <f t="shared" ca="1" si="0"/>
        <v>101.73025315686969</v>
      </c>
      <c r="F27">
        <f t="shared" ca="1" si="3"/>
        <v>4.6223247333199078</v>
      </c>
      <c r="G27">
        <f t="shared" ca="1" si="5"/>
        <v>1.4573248030673653</v>
      </c>
      <c r="H27">
        <f t="shared" ca="1" si="5"/>
        <v>1.4428981525149709E-2</v>
      </c>
      <c r="I27">
        <f ca="1">$B$1*(H27-G27/$B$4)</f>
        <v>-1.4426650552394442E-2</v>
      </c>
      <c r="J27">
        <f ca="1">$B$1*(G27*(1/E26-1/$B$4)-0.5*H27^2)</f>
        <v>-1.4376401938686891E-2</v>
      </c>
      <c r="K27">
        <f ca="1">$B$1*(1/E27-1/$B$4)</f>
        <v>-1.7008245857813922E-2</v>
      </c>
      <c r="L27">
        <f t="shared" ca="1" si="6"/>
        <v>-3.9666265460313105E-3</v>
      </c>
      <c r="M27">
        <f t="shared" ca="1" si="7"/>
        <v>-9.8994064480542338E-3</v>
      </c>
      <c r="N27">
        <f t="shared" ca="1" si="8"/>
        <v>-9.8649264106584599E-3</v>
      </c>
    </row>
    <row r="28" spans="1:14" x14ac:dyDescent="0.2">
      <c r="A28">
        <f t="shared" si="4"/>
        <v>22</v>
      </c>
      <c r="B28">
        <f t="shared" si="1"/>
        <v>6.0273972602739728E-2</v>
      </c>
      <c r="C28">
        <f t="shared" ca="1" si="2"/>
        <v>7.4842560458168839E-2</v>
      </c>
      <c r="D28">
        <f ca="1">SUM(C$7:C28)*B28</f>
        <v>0.10039560838931341</v>
      </c>
      <c r="E28">
        <f t="shared" ca="1" si="0"/>
        <v>101.9052875228722</v>
      </c>
      <c r="F28">
        <f t="shared" ca="1" si="3"/>
        <v>4.6240438282138996</v>
      </c>
      <c r="G28">
        <f t="shared" ca="1" si="5"/>
        <v>0.17503436600250666</v>
      </c>
      <c r="H28">
        <f t="shared" ca="1" si="5"/>
        <v>1.7190948939918016E-3</v>
      </c>
      <c r="I28">
        <f ca="1">$B$1*(H28-G28/$B$4)</f>
        <v>-3.1248766033265029E-3</v>
      </c>
      <c r="J28">
        <f ca="1">$B$1*(G28*(1/E27-1/$B$4)-0.5*H28^2)</f>
        <v>-3.1247918932646545E-3</v>
      </c>
      <c r="K28">
        <f ca="1">$B$1*(1/E28-1/$B$4)</f>
        <v>-1.8696650283672213E-2</v>
      </c>
      <c r="L28">
        <f t="shared" ca="1" si="6"/>
        <v>-2.9770275305372198E-3</v>
      </c>
      <c r="M28">
        <f t="shared" ca="1" si="7"/>
        <v>-1.7852931825295106E-2</v>
      </c>
      <c r="N28">
        <f t="shared" ca="1" si="8"/>
        <v>-1.7852447862838003E-2</v>
      </c>
    </row>
    <row r="29" spans="1:14" x14ac:dyDescent="0.2">
      <c r="A29">
        <f t="shared" si="4"/>
        <v>23</v>
      </c>
      <c r="B29">
        <f t="shared" si="1"/>
        <v>6.3013698630136991E-2</v>
      </c>
      <c r="C29">
        <f t="shared" ca="1" si="2"/>
        <v>-0.7638905387648155</v>
      </c>
      <c r="D29">
        <f ca="1">SUM(C$7:C29)*B29</f>
        <v>5.6823476938143137E-2</v>
      </c>
      <c r="E29">
        <f t="shared" ca="1" si="0"/>
        <v>101.01556434587624</v>
      </c>
      <c r="F29">
        <f t="shared" ca="1" si="3"/>
        <v>4.6152746074031175</v>
      </c>
      <c r="G29">
        <f t="shared" ca="1" si="5"/>
        <v>-0.88972317699595749</v>
      </c>
      <c r="H29">
        <f t="shared" ca="1" si="5"/>
        <v>-8.7692208107821301E-3</v>
      </c>
      <c r="I29">
        <f ca="1">$B$1*(H29-G29/$B$4)</f>
        <v>1.2801095917744539E-2</v>
      </c>
      <c r="J29">
        <f ca="1">$B$1*(G29*(1/E28-1/$B$4)-0.5*H29^2)</f>
        <v>1.2789881408158489E-2</v>
      </c>
      <c r="K29">
        <f ca="1">$B$1*(1/E29-1/$B$4)</f>
        <v>-1.0053543257937565E-2</v>
      </c>
      <c r="L29">
        <f t="shared" ca="1" si="6"/>
        <v>1.6634843089571211E-2</v>
      </c>
      <c r="M29">
        <f t="shared" ca="1" si="7"/>
        <v>-1.4387728957411099E-2</v>
      </c>
      <c r="N29">
        <f t="shared" ca="1" si="8"/>
        <v>-1.4375124464377756E-2</v>
      </c>
    </row>
    <row r="30" spans="1:14" x14ac:dyDescent="0.2">
      <c r="A30">
        <f t="shared" si="4"/>
        <v>24</v>
      </c>
      <c r="B30">
        <f t="shared" si="1"/>
        <v>6.575342465753424E-2</v>
      </c>
      <c r="C30">
        <f t="shared" ca="1" si="2"/>
        <v>0.78155890610549628</v>
      </c>
      <c r="D30">
        <f ca="1">SUM(C$7:C30)*B30</f>
        <v>0.11068423754000807</v>
      </c>
      <c r="E30">
        <f t="shared" ca="1" si="0"/>
        <v>102.10400646548612</v>
      </c>
      <c r="F30">
        <f t="shared" ca="1" si="3"/>
        <v>4.6259919650029424</v>
      </c>
      <c r="G30">
        <f t="shared" ca="1" si="5"/>
        <v>1.0884421196098799</v>
      </c>
      <c r="H30">
        <f t="shared" ca="1" si="5"/>
        <v>1.071735759982495E-2</v>
      </c>
      <c r="I30">
        <f ca="1">$B$1*(H30-G30/$B$4)</f>
        <v>-1.6706359627384829E-2</v>
      </c>
      <c r="J30">
        <f ca="1">$B$1*(G30*(1/E29-1/$B$4)-0.5*H30^2)</f>
        <v>-1.6685787629385461E-2</v>
      </c>
      <c r="K30">
        <f ca="1">$B$1*(1/E30-1/$B$4)</f>
        <v>-2.0606502509745717E-2</v>
      </c>
      <c r="L30">
        <f t="shared" ca="1" si="6"/>
        <v>-1.0942699933259182E-2</v>
      </c>
      <c r="M30">
        <f t="shared" ca="1" si="7"/>
        <v>-1.5348872784684896E-2</v>
      </c>
      <c r="N30">
        <f t="shared" ca="1" si="8"/>
        <v>-1.5329972378656194E-2</v>
      </c>
    </row>
    <row r="31" spans="1:14" x14ac:dyDescent="0.2">
      <c r="A31">
        <f>A30+1</f>
        <v>25</v>
      </c>
      <c r="B31">
        <f t="shared" si="1"/>
        <v>6.8493150684931503E-2</v>
      </c>
      <c r="C31">
        <f t="shared" ca="1" si="2"/>
        <v>-0.14037438039203756</v>
      </c>
      <c r="D31">
        <f ca="1">SUM(C$7:C31)*B31</f>
        <v>0.10568139718234601</v>
      </c>
      <c r="E31">
        <f t="shared" ca="1" si="0"/>
        <v>101.99630655778404</v>
      </c>
      <c r="F31">
        <f t="shared" ca="1" si="3"/>
        <v>4.6249366024108616</v>
      </c>
      <c r="G31">
        <f t="shared" ca="1" si="5"/>
        <v>-0.10769990770208437</v>
      </c>
      <c r="H31">
        <f t="shared" ca="1" si="5"/>
        <v>-1.0553625920808329E-3</v>
      </c>
      <c r="I31">
        <f ca="1">$B$1*(H31-G31/$B$4)</f>
        <v>2.1636484940010898E-3</v>
      </c>
      <c r="J31">
        <f ca="1">$B$1*(G31*(1/E30-1/$B$4)-0.5*H31^2)</f>
        <v>2.1636289083242048E-3</v>
      </c>
      <c r="K31">
        <f ca="1">$B$1*(1/E31-1/$B$4)</f>
        <v>-1.9572341638205044E-2</v>
      </c>
      <c r="L31">
        <f t="shared" ca="1" si="6"/>
        <v>2.2193184183623839E-3</v>
      </c>
      <c r="M31">
        <f t="shared" ca="1" si="7"/>
        <v>-2.0089603976134286E-2</v>
      </c>
      <c r="N31">
        <f t="shared" ca="1" si="8"/>
        <v>-2.0089422121968365E-2</v>
      </c>
    </row>
    <row r="32" spans="1:14" x14ac:dyDescent="0.2">
      <c r="A32">
        <f t="shared" si="4"/>
        <v>26</v>
      </c>
      <c r="B32">
        <f t="shared" si="1"/>
        <v>7.1232876712328766E-2</v>
      </c>
      <c r="C32">
        <f t="shared" ca="1" si="2"/>
        <v>0.48361508505503104</v>
      </c>
      <c r="D32">
        <f ca="1">SUM(C$7:C32)*B32</f>
        <v>0.14435794679958727</v>
      </c>
      <c r="E32">
        <f t="shared" ca="1" si="0"/>
        <v>102.78270687538628</v>
      </c>
      <c r="F32">
        <f t="shared" ca="1" si="3"/>
        <v>4.6326171178137621</v>
      </c>
      <c r="G32">
        <f t="shared" ca="1" si="5"/>
        <v>0.7864003176022436</v>
      </c>
      <c r="H32">
        <f t="shared" ca="1" si="5"/>
        <v>7.6805154029004896E-3</v>
      </c>
      <c r="I32">
        <f ca="1">$B$1*(H32-G32/$B$4)</f>
        <v>-1.8348777312194621E-2</v>
      </c>
      <c r="J32">
        <f ca="1">$B$1*(G32*(1/E31-1/$B$4)-0.5*H32^2)</f>
        <v>-1.8341211523213649E-2</v>
      </c>
      <c r="K32">
        <f ca="1">$B$1*(1/E32-1/$B$4)</f>
        <v>-2.7073687393347652E-2</v>
      </c>
      <c r="L32">
        <f t="shared" ca="1" si="6"/>
        <v>-1.5391695680504063E-2</v>
      </c>
      <c r="M32">
        <f t="shared" ca="1" si="7"/>
        <v>-2.3332616863813778E-2</v>
      </c>
      <c r="N32">
        <f t="shared" ca="1" si="8"/>
        <v>-2.3322996078049042E-2</v>
      </c>
    </row>
    <row r="33" spans="1:14" x14ac:dyDescent="0.2">
      <c r="A33">
        <f t="shared" si="4"/>
        <v>27</v>
      </c>
      <c r="B33">
        <f t="shared" si="1"/>
        <v>7.3972602739726029E-2</v>
      </c>
      <c r="C33">
        <f t="shared" ca="1" si="2"/>
        <v>-0.41367352599747731</v>
      </c>
      <c r="D33">
        <f ca="1">SUM(C$7:C33)*B33</f>
        <v>0.11930966812009522</v>
      </c>
      <c r="E33">
        <f t="shared" ca="1" si="0"/>
        <v>102.26348486599075</v>
      </c>
      <c r="F33">
        <f t="shared" ca="1" si="3"/>
        <v>4.6275526675573158</v>
      </c>
      <c r="G33">
        <f t="shared" ca="1" si="5"/>
        <v>-0.5192220093955342</v>
      </c>
      <c r="H33">
        <f t="shared" ca="1" si="5"/>
        <v>-5.0644502564463068E-3</v>
      </c>
      <c r="I33">
        <f ca="1">$B$1*(H33-G33/$B$4)</f>
        <v>1.2776983750903501E-2</v>
      </c>
      <c r="J33">
        <f ca="1">$B$1*(G33*(1/E32-1/$B$4)-0.5*H33^2)</f>
        <v>1.2774821550119556E-2</v>
      </c>
      <c r="K33">
        <f ca="1">$B$1*(1/E33-1/$B$4)</f>
        <v>-2.2133852263658826E-2</v>
      </c>
      <c r="L33">
        <f t="shared" ca="1" si="6"/>
        <v>1.4057254370120511E-2</v>
      </c>
      <c r="M33">
        <f t="shared" ca="1" si="7"/>
        <v>-2.4607939416470728E-2</v>
      </c>
      <c r="N33">
        <f t="shared" ca="1" si="8"/>
        <v>-2.4603775107668677E-2</v>
      </c>
    </row>
    <row r="34" spans="1:14" x14ac:dyDescent="0.2">
      <c r="A34">
        <f>A33+1</f>
        <v>28</v>
      </c>
      <c r="B34">
        <f t="shared" si="1"/>
        <v>7.6712328767123292E-2</v>
      </c>
      <c r="C34">
        <f t="shared" ca="1" si="2"/>
        <v>-0.11199958743616234</v>
      </c>
      <c r="D34">
        <f ca="1">SUM(C$7:C34)*B34</f>
        <v>0.11513679554395073</v>
      </c>
      <c r="E34">
        <f t="shared" ca="1" si="0"/>
        <v>102.17257532111972</v>
      </c>
      <c r="F34">
        <f t="shared" ca="1" si="3"/>
        <v>4.6266632985215388</v>
      </c>
      <c r="G34">
        <f t="shared" ca="1" si="5"/>
        <v>-9.090954487102465E-2</v>
      </c>
      <c r="H34">
        <f t="shared" ca="1" si="5"/>
        <v>-8.8936903577696569E-4</v>
      </c>
      <c r="I34">
        <f ca="1">$B$1*(H34-G34/$B$4)</f>
        <v>1.9726412933280851E-3</v>
      </c>
      <c r="J34">
        <f ca="1">$B$1*(G34*(1/E33-1/$B$4)-0.5*H34^2)</f>
        <v>1.9726295714417802E-3</v>
      </c>
      <c r="K34">
        <f ca="1">$B$1*(1/E34-1/$B$4)</f>
        <v>-2.1263781541098516E-2</v>
      </c>
      <c r="L34">
        <f t="shared" ca="1" si="6"/>
        <v>2.0121784355317225E-3</v>
      </c>
      <c r="M34">
        <f t="shared" ca="1" si="7"/>
        <v>-2.1698945871159232E-2</v>
      </c>
      <c r="N34">
        <f t="shared" ca="1" si="8"/>
        <v>-2.1698816931053751E-2</v>
      </c>
    </row>
    <row r="35" spans="1:14" x14ac:dyDescent="0.2">
      <c r="A35">
        <f t="shared" si="4"/>
        <v>29</v>
      </c>
      <c r="B35">
        <f t="shared" si="1"/>
        <v>7.9452054794520555E-2</v>
      </c>
      <c r="C35">
        <f t="shared" ca="1" si="2"/>
        <v>9.8161881605087736E-2</v>
      </c>
      <c r="D35">
        <f ca="1">SUM(C$7:C35)*B35</f>
        <v>0.12704798715225535</v>
      </c>
      <c r="E35">
        <f t="shared" ca="1" si="0"/>
        <v>102.41065319716078</v>
      </c>
      <c r="F35">
        <f t="shared" ca="1" si="3"/>
        <v>4.6289907423226522</v>
      </c>
      <c r="G35">
        <f t="shared" ca="1" si="5"/>
        <v>0.23807787604106068</v>
      </c>
      <c r="H35">
        <f t="shared" ca="1" si="5"/>
        <v>2.3274438011133824E-3</v>
      </c>
      <c r="I35">
        <f ca="1">$B$1*(H35-G35/$B$4)</f>
        <v>-5.3334959297224489E-3</v>
      </c>
      <c r="J35">
        <f ca="1">$B$1*(G35*(1/E34-1/$B$4)-0.5*H35^2)</f>
        <v>-5.3332856782729024E-3</v>
      </c>
      <c r="K35">
        <f ca="1">$B$1*(1/E35-1/$B$4)</f>
        <v>-2.3539086236661413E-2</v>
      </c>
      <c r="L35">
        <f t="shared" ca="1" si="6"/>
        <v>-5.0624359459058464E-3</v>
      </c>
      <c r="M35">
        <f t="shared" ca="1" si="7"/>
        <v>-2.2402316495811626E-2</v>
      </c>
      <c r="N35">
        <f t="shared" ca="1" si="8"/>
        <v>-2.2401433375325831E-2</v>
      </c>
    </row>
    <row r="36" spans="1:14" x14ac:dyDescent="0.2">
      <c r="A36">
        <f t="shared" si="4"/>
        <v>30</v>
      </c>
      <c r="B36">
        <f t="shared" si="1"/>
        <v>8.2191780821917804E-2</v>
      </c>
      <c r="C36">
        <f t="shared" ca="1" si="2"/>
        <v>-0.80566910339415765</v>
      </c>
      <c r="D36">
        <f ca="1">SUM(C$7:C36)*B36</f>
        <v>6.5209573865307402E-2</v>
      </c>
      <c r="E36">
        <f t="shared" ca="1" si="0"/>
        <v>101.14632847649234</v>
      </c>
      <c r="F36">
        <f t="shared" ca="1" si="3"/>
        <v>4.6165682651447142</v>
      </c>
      <c r="G36">
        <f t="shared" ca="1" si="5"/>
        <v>-1.2643247206684407</v>
      </c>
      <c r="H36">
        <f t="shared" ca="1" si="5"/>
        <v>-1.2422477177937985E-2</v>
      </c>
      <c r="I36">
        <f ca="1">$B$1*(H36-G36/$B$4)</f>
        <v>2.2077002874642225E-2</v>
      </c>
      <c r="J36">
        <f ca="1">$B$1*(G36*(1/E35-1/$B$4)-0.5*H36^2)</f>
        <v>2.2045151669137772E-2</v>
      </c>
      <c r="K36">
        <f ca="1">$B$1*(1/E36-1/$B$4)</f>
        <v>-1.1333367149938232E-2</v>
      </c>
      <c r="L36">
        <f t="shared" ca="1" si="6"/>
        <v>2.9761048630957278E-2</v>
      </c>
      <c r="M36">
        <f t="shared" ca="1" si="7"/>
        <v>-1.7461497441076886E-2</v>
      </c>
      <c r="N36">
        <f t="shared" ca="1" si="8"/>
        <v>-1.743630517441962E-2</v>
      </c>
    </row>
    <row r="38" spans="1:14" x14ac:dyDescent="0.2">
      <c r="H38" t="s">
        <v>21</v>
      </c>
      <c r="I38">
        <f ca="1">SUM(I8:I36)</f>
        <v>-6.5191764024380185E-3</v>
      </c>
      <c r="J38">
        <f t="shared" ref="J38:N38" ca="1" si="9">SUM(J8:J36)</f>
        <v>-6.504860453623796E-3</v>
      </c>
      <c r="L38">
        <f t="shared" ca="1" si="9"/>
        <v>5.7567187287648439E-2</v>
      </c>
    </row>
    <row r="42" spans="1:14" x14ac:dyDescent="0.2">
      <c r="I42" t="s">
        <v>11</v>
      </c>
      <c r="J42" t="s">
        <v>12</v>
      </c>
      <c r="L42" t="s">
        <v>16</v>
      </c>
    </row>
    <row r="43" spans="1:14" x14ac:dyDescent="0.2">
      <c r="I43">
        <f ca="1">SUM(I$8:I8)</f>
        <v>-2.5586418259848816E-4</v>
      </c>
      <c r="J43">
        <f ca="1">SUM(J$8:J8)-H43</f>
        <v>-2.5570953033264045E-4</v>
      </c>
      <c r="L43">
        <f ca="1">SUM(L$8:L8)</f>
        <v>-3.4999105305042309E-5</v>
      </c>
    </row>
    <row r="44" spans="1:14" x14ac:dyDescent="0.2">
      <c r="I44">
        <f ca="1">SUM(I$8:I9)</f>
        <v>-5.9063875978181742E-4</v>
      </c>
      <c r="J44">
        <f ca="1">SUM(J$8:J9)-H44</f>
        <v>-5.9045729447300388E-4</v>
      </c>
      <c r="L44">
        <f ca="1">SUM(L$8:L9)</f>
        <v>-3.0111111237818994E-4</v>
      </c>
    </row>
    <row r="45" spans="1:14" x14ac:dyDescent="0.2">
      <c r="I45">
        <f ca="1">SUM(I$8:I10)</f>
        <v>-1.6685557210535966E-3</v>
      </c>
      <c r="J45">
        <f ca="1">SUM(J$8:J10)-H45</f>
        <v>-1.6681620630816325E-3</v>
      </c>
      <c r="L45">
        <f ca="1">SUM(L$8:L10)</f>
        <v>-1.1063018927181091E-3</v>
      </c>
    </row>
    <row r="46" spans="1:14" x14ac:dyDescent="0.2">
      <c r="I46">
        <f ca="1">SUM(I$8:I11)</f>
        <v>-2.8421436577481243E-3</v>
      </c>
      <c r="J46">
        <f ca="1">SUM(J$8:J11)-H46</f>
        <v>-2.8416593782611436E-3</v>
      </c>
      <c r="L46">
        <f ca="1">SUM(L$8:L11)</f>
        <v>-2.1252389862010442E-3</v>
      </c>
    </row>
    <row r="47" spans="1:14" x14ac:dyDescent="0.2">
      <c r="I47">
        <f ca="1">SUM(I$8:I12)</f>
        <v>-1.8151128794165758E-3</v>
      </c>
      <c r="J47">
        <f ca="1">SUM(J$8:J12)-H47</f>
        <v>-1.8146860071151251E-3</v>
      </c>
      <c r="L47">
        <f ca="1">SUM(L$8:L12)</f>
        <v>-9.8419916610070096E-4</v>
      </c>
    </row>
    <row r="48" spans="1:14" x14ac:dyDescent="0.2">
      <c r="I48">
        <f ca="1">SUM(I$8:I13)</f>
        <v>-2.3422781773412005E-3</v>
      </c>
      <c r="J48">
        <f ca="1">SUM(J$8:J13)-H48</f>
        <v>-2.3418422069685424E-3</v>
      </c>
      <c r="L48">
        <f ca="1">SUM(L$8:L13)</f>
        <v>-1.4779631739801229E-3</v>
      </c>
    </row>
    <row r="49" spans="9:12" x14ac:dyDescent="0.2">
      <c r="I49">
        <f ca="1">SUM(I$8:I14)</f>
        <v>-9.1907174381939891E-4</v>
      </c>
      <c r="J49">
        <f ca="1">SUM(J$8:J14)-H49</f>
        <v>-9.1891230515589602E-4</v>
      </c>
      <c r="L49">
        <f ca="1">SUM(L$8:L14)</f>
        <v>2.703675865469218E-4</v>
      </c>
    </row>
    <row r="50" spans="9:12" x14ac:dyDescent="0.2">
      <c r="I50">
        <f ca="1">SUM(I$8:I15)</f>
        <v>-1.1225761360371248E-3</v>
      </c>
      <c r="J50">
        <f ca="1">SUM(J$8:J15)-H50</f>
        <v>-1.1224151787897522E-3</v>
      </c>
      <c r="L50">
        <f ca="1">SUM(L$8:L15)</f>
        <v>7.6987986612923724E-5</v>
      </c>
    </row>
    <row r="51" spans="9:12" x14ac:dyDescent="0.2">
      <c r="I51">
        <f ca="1">SUM(I$8:I16)</f>
        <v>-1.6289319900514992E-3</v>
      </c>
      <c r="J51">
        <f ca="1">SUM(J$8:J16)-H51</f>
        <v>-1.6287559453002475E-3</v>
      </c>
      <c r="L51">
        <f ca="1">SUM(L$8:L16)</f>
        <v>-3.8257078367599551E-4</v>
      </c>
    </row>
    <row r="52" spans="9:12" x14ac:dyDescent="0.2">
      <c r="I52">
        <f ca="1">SUM(I$8:I17)</f>
        <v>-1.1839306248226465E-3</v>
      </c>
      <c r="J52">
        <f ca="1">SUM(J$8:J17)-H52</f>
        <v>-1.1837644494691148E-3</v>
      </c>
      <c r="L52">
        <f ca="1">SUM(L$8:L17)</f>
        <v>9.7684087102962818E-5</v>
      </c>
    </row>
    <row r="53" spans="9:12" x14ac:dyDescent="0.2">
      <c r="I53">
        <f ca="1">SUM(I$8:I18)</f>
        <v>-1.8198070758543424E-3</v>
      </c>
      <c r="J53">
        <f ca="1">SUM(J$8:J18)-H53</f>
        <v>-1.8196145951876394E-3</v>
      </c>
      <c r="L53">
        <f ca="1">SUM(L$8:L18)</f>
        <v>-4.7039943826717579E-4</v>
      </c>
    </row>
    <row r="54" spans="9:12" x14ac:dyDescent="0.2">
      <c r="I54">
        <f ca="1">SUM(I$8:I19)</f>
        <v>-1.5219526417627693E-2</v>
      </c>
      <c r="J54">
        <f ca="1">SUM(J$8:J19)-H54</f>
        <v>-1.5194780154131947E-2</v>
      </c>
      <c r="L54">
        <f ca="1">SUM(L$8:L19)</f>
        <v>-7.3841707040719204E-3</v>
      </c>
    </row>
    <row r="55" spans="9:12" x14ac:dyDescent="0.2">
      <c r="I55">
        <f ca="1">SUM(I$8:I20)</f>
        <v>-4.1879767439424176E-3</v>
      </c>
      <c r="J55">
        <f ca="1">SUM(J$8:J20)-H55</f>
        <v>-4.1725949500070712E-3</v>
      </c>
      <c r="L55">
        <f ca="1">SUM(L$8:L20)</f>
        <v>7.0472495606885592E-3</v>
      </c>
    </row>
    <row r="56" spans="9:12" x14ac:dyDescent="0.2">
      <c r="I56">
        <f ca="1">SUM(I$8:I21)</f>
        <v>-1.8438018837297461E-2</v>
      </c>
      <c r="J56">
        <f ca="1">SUM(J$8:J21)-H56</f>
        <v>-1.8405913601148648E-2</v>
      </c>
      <c r="L56">
        <f ca="1">SUM(L$8:L21)</f>
        <v>-2.18307447355725E-3</v>
      </c>
    </row>
    <row r="57" spans="9:12" x14ac:dyDescent="0.2">
      <c r="I57">
        <f ca="1">SUM(I$8:I22)</f>
        <v>-9.6677236536846199E-3</v>
      </c>
      <c r="J57">
        <f ca="1">SUM(J$8:J22)-H57</f>
        <v>-9.6380525858119521E-3</v>
      </c>
      <c r="L57">
        <f ca="1">SUM(L$8:L22)</f>
        <v>7.9726682023274972E-3</v>
      </c>
    </row>
    <row r="58" spans="9:12" x14ac:dyDescent="0.2">
      <c r="I58">
        <f ca="1">SUM(I$8:I23)</f>
        <v>-1.145174392353332E-2</v>
      </c>
      <c r="J58">
        <f ca="1">SUM(J$8:J23)-H58</f>
        <v>-1.1422042381141688E-2</v>
      </c>
      <c r="L58">
        <f ca="1">SUM(L$8:L23)</f>
        <v>6.2634277321652349E-3</v>
      </c>
    </row>
    <row r="59" spans="9:12" x14ac:dyDescent="0.2">
      <c r="I59">
        <f ca="1">SUM(I$8:I24)</f>
        <v>-2.3847846498291664E-2</v>
      </c>
      <c r="J59">
        <f ca="1">SUM(J$8:J24)-H59</f>
        <v>-2.3813204298258388E-2</v>
      </c>
      <c r="L59">
        <f ca="1">SUM(L$8:L24)</f>
        <v>-3.907265042057368E-3</v>
      </c>
    </row>
    <row r="60" spans="9:12" x14ac:dyDescent="0.2">
      <c r="I60">
        <f ca="1">SUM(I$8:I25)</f>
        <v>-2.5230869166390571E-3</v>
      </c>
      <c r="J60">
        <f ca="1">SUM(J$8:J25)-H60</f>
        <v>-2.5408021882837306E-3</v>
      </c>
      <c r="L60">
        <f ca="1">SUM(L$8:L25)</f>
        <v>2.8116169405387973E-2</v>
      </c>
    </row>
    <row r="61" spans="9:12" x14ac:dyDescent="0.2">
      <c r="I61">
        <f ca="1">SUM(I$8:I26)</f>
        <v>-3.7038870803461285E-4</v>
      </c>
      <c r="J61">
        <f ca="1">SUM(J$8:J26)-H61</f>
        <v>-3.894948979820366E-4</v>
      </c>
      <c r="L61">
        <f ca="1">SUM(L$8:L26)</f>
        <v>3.1223029979342957E-2</v>
      </c>
    </row>
    <row r="62" spans="9:12" x14ac:dyDescent="0.2">
      <c r="I62">
        <f ca="1">SUM(I$8:I27)</f>
        <v>-1.4797039260429055E-2</v>
      </c>
      <c r="J62">
        <f ca="1">SUM(J$8:J27)-H62</f>
        <v>-1.4765896836668927E-2</v>
      </c>
      <c r="L62">
        <f ca="1">SUM(L$8:L27)</f>
        <v>2.7256403433311645E-2</v>
      </c>
    </row>
    <row r="63" spans="9:12" x14ac:dyDescent="0.2">
      <c r="I63">
        <f ca="1">SUM(I$8:I28)</f>
        <v>-1.7921915863755557E-2</v>
      </c>
      <c r="J63">
        <f ca="1">SUM(J$8:J28)-H63</f>
        <v>-1.7890688729933581E-2</v>
      </c>
      <c r="L63">
        <f ca="1">SUM(L$8:L28)</f>
        <v>2.4279375902774427E-2</v>
      </c>
    </row>
    <row r="64" spans="9:12" x14ac:dyDescent="0.2">
      <c r="I64">
        <f ca="1">SUM(I$8:I29)</f>
        <v>-5.1208199460110182E-3</v>
      </c>
      <c r="J64">
        <f ca="1">SUM(J$8:J29)-H64</f>
        <v>-5.1008073217750916E-3</v>
      </c>
      <c r="L64">
        <f ca="1">SUM(L$8:L29)</f>
        <v>4.0914218992345638E-2</v>
      </c>
    </row>
    <row r="65" spans="9:12" x14ac:dyDescent="0.2">
      <c r="I65">
        <f ca="1">SUM(I$8:I30)</f>
        <v>-2.1827179573395847E-2</v>
      </c>
      <c r="J65">
        <f ca="1">SUM(J$8:J30)-H65</f>
        <v>-2.1786594951160553E-2</v>
      </c>
      <c r="L65">
        <f ca="1">SUM(L$8:L30)</f>
        <v>2.9971519059086456E-2</v>
      </c>
    </row>
    <row r="66" spans="9:12" x14ac:dyDescent="0.2">
      <c r="I66">
        <f ca="1">SUM(I$8:I31)</f>
        <v>-1.9663531079394756E-2</v>
      </c>
      <c r="J66">
        <f ca="1">SUM(J$8:J31)-H66</f>
        <v>-1.9622966042836348E-2</v>
      </c>
      <c r="L66">
        <f ca="1">SUM(L$8:L31)</f>
        <v>3.2190837477448837E-2</v>
      </c>
    </row>
    <row r="67" spans="9:12" x14ac:dyDescent="0.2">
      <c r="I67">
        <f ca="1">SUM(I$8:I32)</f>
        <v>-3.8012308391589381E-2</v>
      </c>
      <c r="J67">
        <f ca="1">SUM(J$8:J32)-H67</f>
        <v>-3.796417756605E-2</v>
      </c>
      <c r="L67">
        <f ca="1">SUM(L$8:L32)</f>
        <v>1.6799141796944774E-2</v>
      </c>
    </row>
    <row r="68" spans="9:12" x14ac:dyDescent="0.2">
      <c r="I68">
        <f ca="1">SUM(I$8:I33)</f>
        <v>-2.5235324640685879E-2</v>
      </c>
      <c r="J68">
        <f ca="1">SUM(J$8:J33)-H68</f>
        <v>-2.5189356015930444E-2</v>
      </c>
      <c r="L68">
        <f ca="1">SUM(L$8:L33)</f>
        <v>3.0856396167065286E-2</v>
      </c>
    </row>
    <row r="69" spans="9:12" x14ac:dyDescent="0.2">
      <c r="I69">
        <f ca="1">SUM(I$8:I34)</f>
        <v>-2.3262683347357795E-2</v>
      </c>
      <c r="J69">
        <f ca="1">SUM(J$8:J34)-H69</f>
        <v>-2.3216726444488665E-2</v>
      </c>
      <c r="L69">
        <f ca="1">SUM(L$8:L34)</f>
        <v>3.2868574602597012E-2</v>
      </c>
    </row>
    <row r="70" spans="9:12" x14ac:dyDescent="0.2">
      <c r="I70">
        <f ca="1">SUM(I$8:I35)</f>
        <v>-2.8596179277080244E-2</v>
      </c>
      <c r="J70">
        <f ca="1">SUM(J$8:J35)-H70</f>
        <v>-2.8550012122761568E-2</v>
      </c>
      <c r="L70">
        <f ca="1">SUM(L$8:L35)</f>
        <v>2.7806138656691164E-2</v>
      </c>
    </row>
    <row r="71" spans="9:12" x14ac:dyDescent="0.2">
      <c r="I71">
        <f ca="1">SUM(I$8:I36)</f>
        <v>-6.5191764024380185E-3</v>
      </c>
      <c r="J71">
        <f ca="1">SUM(J$8:J36)-H71</f>
        <v>-6.504860453623796E-3</v>
      </c>
      <c r="L71">
        <f ca="1">SUM(L$8:L36)</f>
        <v>5.7567187287648439E-2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63BB-4361-7F45-8C2A-2CFEE954D22B}">
  <dimension ref="A2:N71"/>
  <sheetViews>
    <sheetView zoomScaleNormal="100" workbookViewId="0">
      <selection activeCell="C66" sqref="C66"/>
    </sheetView>
  </sheetViews>
  <sheetFormatPr baseColWidth="10" defaultRowHeight="16" x14ac:dyDescent="0.2"/>
  <cols>
    <col min="8" max="8" width="15.33203125" bestFit="1" customWidth="1"/>
    <col min="9" max="9" width="19.1640625" bestFit="1" customWidth="1"/>
    <col min="10" max="10" width="16.33203125" bestFit="1" customWidth="1"/>
    <col min="11" max="11" width="13.1640625" bestFit="1" customWidth="1"/>
    <col min="12" max="12" width="11.33203125" customWidth="1"/>
    <col min="13" max="13" width="14.33203125" bestFit="1" customWidth="1"/>
    <col min="14" max="14" width="13.1640625" bestFit="1" customWidth="1"/>
  </cols>
  <sheetData>
    <row r="2" spans="1:14" x14ac:dyDescent="0.2">
      <c r="A2" t="s">
        <v>5</v>
      </c>
      <c r="B2">
        <v>0.2</v>
      </c>
      <c r="D2" t="s">
        <v>18</v>
      </c>
    </row>
    <row r="3" spans="1:14" x14ac:dyDescent="0.2">
      <c r="A3" t="s">
        <v>6</v>
      </c>
      <c r="B3">
        <v>100</v>
      </c>
      <c r="D3">
        <f>B2^2</f>
        <v>4.0000000000000008E-2</v>
      </c>
    </row>
    <row r="4" spans="1:14" x14ac:dyDescent="0.2">
      <c r="A4" t="s">
        <v>17</v>
      </c>
      <c r="B4">
        <v>100</v>
      </c>
    </row>
    <row r="6" spans="1:14" x14ac:dyDescent="0.2">
      <c r="A6" t="s">
        <v>1</v>
      </c>
      <c r="B6" t="s">
        <v>2</v>
      </c>
      <c r="C6" t="s">
        <v>3</v>
      </c>
      <c r="D6" t="s">
        <v>4</v>
      </c>
      <c r="E6" t="s">
        <v>0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16</v>
      </c>
      <c r="M6" t="s">
        <v>14</v>
      </c>
      <c r="N6" t="s">
        <v>15</v>
      </c>
    </row>
    <row r="7" spans="1:14" x14ac:dyDescent="0.2">
      <c r="A7">
        <v>1</v>
      </c>
      <c r="B7">
        <f>A7/365</f>
        <v>2.7397260273972603E-3</v>
      </c>
      <c r="C7">
        <f ca="1">NORMSINV(RAND())</f>
        <v>-0.26110824789205317</v>
      </c>
      <c r="D7">
        <f ca="1">SUM(C$7:C7)*B7</f>
        <v>-7.1536506271795391E-4</v>
      </c>
      <c r="E7">
        <f ca="1">$B$3*EXP(-0.5*$B$2^2 *B7+$B$2*D7)</f>
        <v>99.980215204139768</v>
      </c>
      <c r="F7">
        <f ca="1">LN(E7)</f>
        <v>4.6049723184550002</v>
      </c>
      <c r="K7">
        <f ca="1">(1/E7-1/$B$4)</f>
        <v>1.9788711016315019E-6</v>
      </c>
    </row>
    <row r="8" spans="1:14" x14ac:dyDescent="0.2">
      <c r="A8">
        <f>A7+1</f>
        <v>2</v>
      </c>
      <c r="B8">
        <f t="shared" ref="B8:B36" si="0">A8/365</f>
        <v>5.4794520547945206E-3</v>
      </c>
      <c r="C8">
        <f t="shared" ref="C8:C36" ca="1" si="1">NORMSINV(RAND())</f>
        <v>-1.4801599657135567</v>
      </c>
      <c r="D8">
        <f ca="1">SUM(C$7:C8)*B8</f>
        <v>-9.5411956909896428E-3</v>
      </c>
      <c r="E8">
        <f t="shared" ref="E8:E36" ca="1" si="2">$B$3*EXP(-0.5*$B$2^2 *B8+$B$2*D8)</f>
        <v>99.798420626736871</v>
      </c>
      <c r="F8">
        <f t="shared" ref="F8:F36" ca="1" si="3">LN(E8)</f>
        <v>4.6031523578087974</v>
      </c>
      <c r="G8">
        <f ca="1">E8-E7</f>
        <v>-0.18179457740289706</v>
      </c>
      <c r="H8">
        <f ca="1">F8-F7</f>
        <v>-1.8199606462028228E-3</v>
      </c>
      <c r="I8">
        <f ca="1">H8-G8/$B$4</f>
        <v>-2.0148721738522894E-6</v>
      </c>
      <c r="J8">
        <f ca="1">G8*(1/E7-1/$B$4)-0.5*H8^2</f>
        <v>-2.0158764125194023E-6</v>
      </c>
      <c r="K8">
        <f t="shared" ref="K8:K36" ca="1" si="4">(1/E8-1/$B$4)</f>
        <v>2.0198653645739015E-5</v>
      </c>
      <c r="L8">
        <f ca="1">K7*G8</f>
        <v>-3.5974803565590425E-7</v>
      </c>
      <c r="M8">
        <f ca="1">I8/G8</f>
        <v>1.1083235829344272E-5</v>
      </c>
      <c r="N8">
        <f ca="1">J8/G8</f>
        <v>1.108875985916661E-5</v>
      </c>
    </row>
    <row r="9" spans="1:14" x14ac:dyDescent="0.2">
      <c r="A9">
        <f t="shared" ref="A9:A36" si="5">A8+1</f>
        <v>3</v>
      </c>
      <c r="B9">
        <f t="shared" si="0"/>
        <v>8.21917808219178E-3</v>
      </c>
      <c r="C9">
        <f t="shared" ca="1" si="1"/>
        <v>1.223600708649303</v>
      </c>
      <c r="D9">
        <f ca="1">SUM(C$7:C9)*B9</f>
        <v>-4.2548014105997824E-3</v>
      </c>
      <c r="E9">
        <f t="shared" ca="1" si="2"/>
        <v>99.898517144338399</v>
      </c>
      <c r="F9">
        <f t="shared" ca="1" si="3"/>
        <v>4.604154842144327</v>
      </c>
      <c r="G9">
        <f t="shared" ref="G9:G36" ca="1" si="6">E9-E8</f>
        <v>0.10009651760152849</v>
      </c>
      <c r="H9">
        <f t="shared" ref="H9:H36" ca="1" si="7">F9-F8</f>
        <v>1.0024843355296298E-3</v>
      </c>
      <c r="I9">
        <f t="shared" ref="I9:I36" ca="1" si="8">H9-G9/$B$4</f>
        <v>1.5191595143448314E-6</v>
      </c>
      <c r="J9">
        <f t="shared" ref="J9:J36" ca="1" si="9">G9*(1/E8-1/$B$4)-0.5*H9^2</f>
        <v>1.5193274686867511E-6</v>
      </c>
      <c r="K9">
        <f t="shared" ca="1" si="4"/>
        <v>1.0158594798255483E-5</v>
      </c>
      <c r="L9">
        <f t="shared" ref="L9:L36" ca="1" si="10">K8*G9</f>
        <v>2.0218148901778929E-6</v>
      </c>
      <c r="M9">
        <f t="shared" ref="M9:M36" ca="1" si="11">I9/G9</f>
        <v>1.5176946718490371E-5</v>
      </c>
      <c r="N9">
        <f t="shared" ref="N9:N36" ca="1" si="12">J9/G9</f>
        <v>1.5178624642417637E-5</v>
      </c>
    </row>
    <row r="10" spans="1:14" x14ac:dyDescent="0.2">
      <c r="A10">
        <f t="shared" si="5"/>
        <v>4</v>
      </c>
      <c r="B10">
        <f t="shared" si="0"/>
        <v>1.0958904109589041E-2</v>
      </c>
      <c r="C10">
        <f t="shared" ca="1" si="1"/>
        <v>0.46375344635751131</v>
      </c>
      <c r="D10">
        <f ca="1">SUM(C$7:C10)*B10</f>
        <v>-5.9083899834296504E-4</v>
      </c>
      <c r="E10">
        <f t="shared" ca="1" si="2"/>
        <v>99.966271101286381</v>
      </c>
      <c r="F10">
        <f t="shared" ca="1" si="3"/>
        <v>4.6048328401062308</v>
      </c>
      <c r="G10">
        <f t="shared" ca="1" si="6"/>
        <v>6.7753956947981919E-2</v>
      </c>
      <c r="H10">
        <f t="shared" ca="1" si="7"/>
        <v>6.7799796190382011E-4</v>
      </c>
      <c r="I10">
        <f t="shared" ca="1" si="8"/>
        <v>4.5839242400090227E-7</v>
      </c>
      <c r="J10">
        <f t="shared" ca="1" si="9"/>
        <v>4.5844437644012807E-7</v>
      </c>
      <c r="K10">
        <f t="shared" ca="1" si="4"/>
        <v>3.3740278938126922E-6</v>
      </c>
      <c r="L10">
        <f t="shared" ca="1" si="10"/>
        <v>6.8828499461299502E-7</v>
      </c>
      <c r="M10">
        <f t="shared" ca="1" si="11"/>
        <v>6.7655446950918733E-6</v>
      </c>
      <c r="N10">
        <f t="shared" ca="1" si="12"/>
        <v>6.7663114759791609E-6</v>
      </c>
    </row>
    <row r="11" spans="1:14" x14ac:dyDescent="0.2">
      <c r="A11">
        <f t="shared" si="5"/>
        <v>5</v>
      </c>
      <c r="B11">
        <f t="shared" si="0"/>
        <v>1.3698630136986301E-2</v>
      </c>
      <c r="C11">
        <f t="shared" ca="1" si="1"/>
        <v>1.7505116854855036</v>
      </c>
      <c r="D11">
        <f ca="1">SUM(C$7:C11)*B11</f>
        <v>2.3241063382009697E-2</v>
      </c>
      <c r="E11">
        <f t="shared" ca="1" si="2"/>
        <v>100.43838210264755</v>
      </c>
      <c r="F11">
        <f t="shared" ca="1" si="3"/>
        <v>4.6095444260617535</v>
      </c>
      <c r="G11">
        <f t="shared" ca="1" si="6"/>
        <v>0.47211100136117068</v>
      </c>
      <c r="H11">
        <f t="shared" ca="1" si="7"/>
        <v>4.7115859555226791E-3</v>
      </c>
      <c r="I11">
        <f t="shared" ca="1" si="8"/>
        <v>-9.5240580890278495E-6</v>
      </c>
      <c r="J11">
        <f t="shared" ca="1" si="9"/>
        <v>-9.5066054205708472E-6</v>
      </c>
      <c r="K11">
        <f t="shared" ca="1" si="4"/>
        <v>-4.3646870197443233E-5</v>
      </c>
      <c r="L11">
        <f t="shared" ca="1" si="10"/>
        <v>1.5929156875684318E-6</v>
      </c>
      <c r="M11">
        <f t="shared" ca="1" si="11"/>
        <v>-2.0173344958216361E-5</v>
      </c>
      <c r="N11">
        <f t="shared" ca="1" si="12"/>
        <v>-2.0136377659410182E-5</v>
      </c>
    </row>
    <row r="12" spans="1:14" x14ac:dyDescent="0.2">
      <c r="A12">
        <f t="shared" si="5"/>
        <v>6</v>
      </c>
      <c r="B12">
        <f t="shared" si="0"/>
        <v>1.643835616438356E-2</v>
      </c>
      <c r="C12">
        <f t="shared" ca="1" si="1"/>
        <v>-0.38791019260590104</v>
      </c>
      <c r="D12">
        <f ca="1">SUM(C$7:C12)*B12</f>
        <v>2.1512670152561208E-2</v>
      </c>
      <c r="E12">
        <f t="shared" ca="1" si="2"/>
        <v>100.39816727875142</v>
      </c>
      <c r="F12">
        <f t="shared" ca="1" si="3"/>
        <v>4.609143952895316</v>
      </c>
      <c r="G12">
        <f t="shared" ca="1" si="6"/>
        <v>-4.0214823896135954E-2</v>
      </c>
      <c r="H12">
        <f t="shared" ca="1" si="7"/>
        <v>-4.0047316643754272E-4</v>
      </c>
      <c r="I12">
        <f t="shared" ca="1" si="8"/>
        <v>1.6750725238168403E-6</v>
      </c>
      <c r="J12">
        <f t="shared" ca="1" si="9"/>
        <v>1.6750618200894283E-6</v>
      </c>
      <c r="K12">
        <f t="shared" ca="1" si="4"/>
        <v>-3.9658819433021145E-5</v>
      </c>
      <c r="L12">
        <f t="shared" ca="1" si="10"/>
        <v>1.7552511986076843E-6</v>
      </c>
      <c r="M12">
        <f t="shared" ca="1" si="11"/>
        <v>-4.1653111005610786E-5</v>
      </c>
      <c r="N12">
        <f t="shared" ca="1" si="12"/>
        <v>-4.1652844841883714E-5</v>
      </c>
    </row>
    <row r="13" spans="1:14" x14ac:dyDescent="0.2">
      <c r="A13">
        <f t="shared" si="5"/>
        <v>7</v>
      </c>
      <c r="B13">
        <f t="shared" si="0"/>
        <v>1.9178082191780823E-2</v>
      </c>
      <c r="C13">
        <f t="shared" ca="1" si="1"/>
        <v>-0.48968761087869228</v>
      </c>
      <c r="D13">
        <f ca="1">SUM(C$7:C13)*B13</f>
        <v>1.5706845928259737E-2</v>
      </c>
      <c r="E13">
        <f t="shared" ca="1" si="2"/>
        <v>100.27616137911988</v>
      </c>
      <c r="F13">
        <f t="shared" ca="1" si="3"/>
        <v>4.6079279935299082</v>
      </c>
      <c r="G13">
        <f t="shared" ca="1" si="6"/>
        <v>-0.12200589963153163</v>
      </c>
      <c r="H13">
        <f t="shared" ca="1" si="7"/>
        <v>-1.2159593654077483E-3</v>
      </c>
      <c r="I13">
        <f t="shared" ca="1" si="8"/>
        <v>4.0996309075679721E-6</v>
      </c>
      <c r="J13">
        <f t="shared" ca="1" si="9"/>
        <v>4.0993313540888071E-6</v>
      </c>
      <c r="K13">
        <f t="shared" ca="1" si="4"/>
        <v>-2.7540082839408453E-5</v>
      </c>
      <c r="L13">
        <f t="shared" ca="1" si="10"/>
        <v>4.8386099432502143E-6</v>
      </c>
      <c r="M13">
        <f t="shared" ca="1" si="11"/>
        <v>-3.3601907120468861E-5</v>
      </c>
      <c r="N13">
        <f t="shared" ca="1" si="12"/>
        <v>-3.3599451882811749E-5</v>
      </c>
    </row>
    <row r="14" spans="1:14" x14ac:dyDescent="0.2">
      <c r="A14">
        <f t="shared" si="5"/>
        <v>8</v>
      </c>
      <c r="B14">
        <f t="shared" si="0"/>
        <v>2.1917808219178082E-2</v>
      </c>
      <c r="C14">
        <f t="shared" ca="1" si="1"/>
        <v>0.22424610642135262</v>
      </c>
      <c r="D14">
        <f ca="1">SUM(C$7:C14)*B14</f>
        <v>2.2865664215308872E-2</v>
      </c>
      <c r="E14">
        <f t="shared" ca="1" si="2"/>
        <v>100.41433366615757</v>
      </c>
      <c r="F14">
        <f t="shared" ca="1" si="3"/>
        <v>4.6093049626667693</v>
      </c>
      <c r="G14">
        <f t="shared" ca="1" si="6"/>
        <v>0.13817228703769047</v>
      </c>
      <c r="H14">
        <f t="shared" ca="1" si="7"/>
        <v>1.3769691368610282E-3</v>
      </c>
      <c r="I14">
        <f t="shared" ca="1" si="8"/>
        <v>-4.7537335158764297E-6</v>
      </c>
      <c r="J14">
        <f t="shared" ca="1" si="9"/>
        <v>-4.753298233062421E-6</v>
      </c>
      <c r="K14">
        <f t="shared" ca="1" si="4"/>
        <v>-4.1262402590360597E-5</v>
      </c>
      <c r="L14">
        <f t="shared" ca="1" si="10"/>
        <v>-3.8052762311285183E-6</v>
      </c>
      <c r="M14">
        <f t="shared" ca="1" si="11"/>
        <v>-3.4404391921078298E-5</v>
      </c>
      <c r="N14">
        <f t="shared" ca="1" si="12"/>
        <v>-3.4401241630789695E-5</v>
      </c>
    </row>
    <row r="15" spans="1:14" x14ac:dyDescent="0.2">
      <c r="A15">
        <f t="shared" si="5"/>
        <v>9</v>
      </c>
      <c r="B15">
        <f t="shared" si="0"/>
        <v>2.4657534246575342E-2</v>
      </c>
      <c r="C15">
        <f t="shared" ca="1" si="1"/>
        <v>0.63771973944723559</v>
      </c>
      <c r="D15">
        <f ca="1">SUM(C$7:C15)*B15</f>
        <v>4.1448468557359799E-2</v>
      </c>
      <c r="E15">
        <f t="shared" ca="1" si="2"/>
        <v>100.78270152092048</v>
      </c>
      <c r="F15">
        <f t="shared" ca="1" si="3"/>
        <v>4.6129667290146319</v>
      </c>
      <c r="G15">
        <f t="shared" ca="1" si="6"/>
        <v>0.36836785476290856</v>
      </c>
      <c r="H15">
        <f t="shared" ca="1" si="7"/>
        <v>3.6617663478626383E-3</v>
      </c>
      <c r="I15">
        <f t="shared" ca="1" si="8"/>
        <v>-2.1912199766447107E-5</v>
      </c>
      <c r="J15">
        <f t="shared" ca="1" si="9"/>
        <v>-2.1904009117744258E-5</v>
      </c>
      <c r="K15">
        <f t="shared" ca="1" si="4"/>
        <v>-7.7662288181271424E-5</v>
      </c>
      <c r="L15">
        <f t="shared" ca="1" si="10"/>
        <v>-1.5199742724574615E-5</v>
      </c>
      <c r="M15">
        <f t="shared" ca="1" si="11"/>
        <v>-5.9484560020988765E-5</v>
      </c>
      <c r="N15">
        <f t="shared" ca="1" si="12"/>
        <v>-5.9462325049622656E-5</v>
      </c>
    </row>
    <row r="16" spans="1:14" x14ac:dyDescent="0.2">
      <c r="A16">
        <f t="shared" si="5"/>
        <v>10</v>
      </c>
      <c r="B16">
        <f t="shared" si="0"/>
        <v>2.7397260273972601E-2</v>
      </c>
      <c r="C16">
        <f t="shared" ca="1" si="1"/>
        <v>0.75369581682482267</v>
      </c>
      <c r="D16">
        <f ca="1">SUM(C$7:C16)*B16</f>
        <v>6.6703054413576046E-2</v>
      </c>
      <c r="E16">
        <f t="shared" ca="1" si="2"/>
        <v>101.28748418684313</v>
      </c>
      <c r="F16">
        <f t="shared" ca="1" si="3"/>
        <v>4.6179628516653271</v>
      </c>
      <c r="G16">
        <f t="shared" ca="1" si="6"/>
        <v>0.50478266592264731</v>
      </c>
      <c r="H16">
        <f t="shared" ca="1" si="7"/>
        <v>4.9961226506951562E-3</v>
      </c>
      <c r="I16">
        <f t="shared" ca="1" si="8"/>
        <v>-5.1704008531316785E-5</v>
      </c>
      <c r="J16">
        <f t="shared" ca="1" si="9"/>
        <v>-5.1683197640189689E-5</v>
      </c>
      <c r="K16">
        <f t="shared" ca="1" si="4"/>
        <v>-1.2711187341450138E-4</v>
      </c>
      <c r="L16">
        <f t="shared" ca="1" si="10"/>
        <v>-3.9202576869795092E-5</v>
      </c>
      <c r="M16">
        <f t="shared" ca="1" si="11"/>
        <v>-1.0242825679604435E-4</v>
      </c>
      <c r="N16">
        <f t="shared" ca="1" si="12"/>
        <v>-1.0238702936782223E-4</v>
      </c>
    </row>
    <row r="17" spans="1:14" x14ac:dyDescent="0.2">
      <c r="A17">
        <f t="shared" si="5"/>
        <v>11</v>
      </c>
      <c r="B17">
        <f t="shared" si="0"/>
        <v>3.0136986301369864E-2</v>
      </c>
      <c r="C17">
        <f t="shared" ca="1" si="1"/>
        <v>-3.5957811883290412E-2</v>
      </c>
      <c r="D17">
        <f ca="1">SUM(C$7:C17)*B17</f>
        <v>7.2289699770779689E-2</v>
      </c>
      <c r="E17">
        <f t="shared" ca="1" si="2"/>
        <v>101.39516283437577</v>
      </c>
      <c r="F17">
        <f t="shared" ca="1" si="3"/>
        <v>4.6190253862162196</v>
      </c>
      <c r="G17">
        <f t="shared" ca="1" si="6"/>
        <v>0.10767864753263723</v>
      </c>
      <c r="H17">
        <f t="shared" ca="1" si="7"/>
        <v>1.0625345508925577E-3</v>
      </c>
      <c r="I17">
        <f t="shared" ca="1" si="8"/>
        <v>-1.4251924433814718E-5</v>
      </c>
      <c r="J17">
        <f t="shared" ca="1" si="9"/>
        <v>-1.425172445053352E-5</v>
      </c>
      <c r="K17">
        <f t="shared" ca="1" si="4"/>
        <v>-1.3759658699446023E-4</v>
      </c>
      <c r="L17">
        <f t="shared" ca="1" si="10"/>
        <v>-1.3687234614613295E-5</v>
      </c>
      <c r="M17">
        <f t="shared" ca="1" si="11"/>
        <v>-1.3235608693445915E-4</v>
      </c>
      <c r="N17">
        <f t="shared" ca="1" si="12"/>
        <v>-1.3235422971126978E-4</v>
      </c>
    </row>
    <row r="18" spans="1:14" x14ac:dyDescent="0.2">
      <c r="A18">
        <f t="shared" si="5"/>
        <v>12</v>
      </c>
      <c r="B18">
        <f t="shared" si="0"/>
        <v>3.287671232876712E-2</v>
      </c>
      <c r="C18">
        <f t="shared" ca="1" si="1"/>
        <v>1.515885744914053</v>
      </c>
      <c r="D18">
        <f ca="1">SUM(C$7:C18)*B18</f>
        <v>0.12869883021785056</v>
      </c>
      <c r="E18">
        <f t="shared" ca="1" si="2"/>
        <v>102.5399437495996</v>
      </c>
      <c r="F18">
        <f t="shared" ca="1" si="3"/>
        <v>4.6302524177850861</v>
      </c>
      <c r="G18">
        <f t="shared" ca="1" si="6"/>
        <v>1.1447809152238335</v>
      </c>
      <c r="H18">
        <f t="shared" ca="1" si="7"/>
        <v>1.1227031568866508E-2</v>
      </c>
      <c r="I18">
        <f t="shared" ca="1" si="8"/>
        <v>-2.2077758337182667E-4</v>
      </c>
      <c r="J18">
        <f t="shared" ca="1" si="9"/>
        <v>-2.2054106571535659E-4</v>
      </c>
      <c r="K18">
        <f t="shared" ca="1" si="4"/>
        <v>-2.477028616089446E-4</v>
      </c>
      <c r="L18">
        <f t="shared" ca="1" si="10"/>
        <v>-1.5751794679119401E-4</v>
      </c>
      <c r="M18">
        <f t="shared" ca="1" si="11"/>
        <v>-1.9285575120603674E-4</v>
      </c>
      <c r="N18">
        <f t="shared" ca="1" si="12"/>
        <v>-1.9264914603527895E-4</v>
      </c>
    </row>
    <row r="19" spans="1:14" x14ac:dyDescent="0.2">
      <c r="A19">
        <f t="shared" si="5"/>
        <v>13</v>
      </c>
      <c r="B19">
        <f t="shared" si="0"/>
        <v>3.5616438356164383E-2</v>
      </c>
      <c r="C19">
        <f t="shared" ca="1" si="1"/>
        <v>-0.17388584320655337</v>
      </c>
      <c r="D19">
        <f ca="1">SUM(C$7:C19)*B19</f>
        <v>0.13323053832042892</v>
      </c>
      <c r="E19">
        <f t="shared" ca="1" si="2"/>
        <v>102.62729852940649</v>
      </c>
      <c r="F19">
        <f t="shared" ca="1" si="3"/>
        <v>4.631103964885054</v>
      </c>
      <c r="G19">
        <f t="shared" ca="1" si="6"/>
        <v>8.7354779806886995E-2</v>
      </c>
      <c r="H19">
        <f t="shared" ca="1" si="7"/>
        <v>8.5154709996793088E-4</v>
      </c>
      <c r="I19">
        <f t="shared" ca="1" si="8"/>
        <v>-2.2000698100939028E-5</v>
      </c>
      <c r="J19">
        <f t="shared" ca="1" si="9"/>
        <v>-2.2000595165117052E-5</v>
      </c>
      <c r="K19">
        <f t="shared" ca="1" si="4"/>
        <v>-2.560038671049758E-4</v>
      </c>
      <c r="L19">
        <f t="shared" ca="1" si="10"/>
        <v>-2.1638028933385156E-5</v>
      </c>
      <c r="M19">
        <f t="shared" ca="1" si="11"/>
        <v>-2.5185454247123528E-4</v>
      </c>
      <c r="N19">
        <f t="shared" ca="1" si="12"/>
        <v>-2.5185336410615665E-4</v>
      </c>
    </row>
    <row r="20" spans="1:14" x14ac:dyDescent="0.2">
      <c r="A20">
        <f t="shared" si="5"/>
        <v>14</v>
      </c>
      <c r="B20">
        <f t="shared" si="0"/>
        <v>3.8356164383561646E-2</v>
      </c>
      <c r="C20">
        <f t="shared" ca="1" si="1"/>
        <v>2.133715435216025</v>
      </c>
      <c r="D20">
        <f ca="1">SUM(C$7:C20)*B20</f>
        <v>0.22532018124904288</v>
      </c>
      <c r="E20">
        <f t="shared" ca="1" si="2"/>
        <v>104.52926697607892</v>
      </c>
      <c r="F20">
        <f t="shared" ca="1" si="3"/>
        <v>4.6494670989502289</v>
      </c>
      <c r="G20">
        <f t="shared" ca="1" si="6"/>
        <v>1.9019684466724271</v>
      </c>
      <c r="H20">
        <f t="shared" ca="1" si="7"/>
        <v>1.8363134065174869E-2</v>
      </c>
      <c r="I20">
        <f t="shared" ca="1" si="8"/>
        <v>-6.5655040154940364E-4</v>
      </c>
      <c r="J20">
        <f t="shared" ca="1" si="9"/>
        <v>-6.5551362380757822E-4</v>
      </c>
      <c r="K20">
        <f t="shared" ca="1" si="4"/>
        <v>-4.333013238402815E-4</v>
      </c>
      <c r="L20">
        <f t="shared" ca="1" si="10"/>
        <v>-4.8691127745978532E-4</v>
      </c>
      <c r="M20">
        <f t="shared" ca="1" si="11"/>
        <v>-3.4519521220137265E-4</v>
      </c>
      <c r="N20">
        <f t="shared" ca="1" si="12"/>
        <v>-3.4465010445069506E-4</v>
      </c>
    </row>
    <row r="21" spans="1:14" x14ac:dyDescent="0.2">
      <c r="A21">
        <f t="shared" si="5"/>
        <v>15</v>
      </c>
      <c r="B21">
        <f t="shared" si="0"/>
        <v>4.1095890410958902E-2</v>
      </c>
      <c r="C21">
        <f t="shared" ca="1" si="1"/>
        <v>1.0992375295051962</v>
      </c>
      <c r="D21">
        <f ca="1">SUM(C$7:C21)*B21</f>
        <v>0.28658862495784748</v>
      </c>
      <c r="E21">
        <f t="shared" ca="1" si="2"/>
        <v>105.81221782786388</v>
      </c>
      <c r="F21">
        <f t="shared" ca="1" si="3"/>
        <v>4.6616659931714413</v>
      </c>
      <c r="G21">
        <f t="shared" ca="1" si="6"/>
        <v>1.2829508517849604</v>
      </c>
      <c r="H21">
        <f t="shared" ca="1" si="7"/>
        <v>1.2198894221212342E-2</v>
      </c>
      <c r="I21">
        <f t="shared" ca="1" si="8"/>
        <v>-6.3061429663726146E-4</v>
      </c>
      <c r="J21">
        <f t="shared" ca="1" si="9"/>
        <v>-6.3031081261060405E-4</v>
      </c>
      <c r="K21">
        <f t="shared" ca="1" si="4"/>
        <v>-5.4929553006054926E-4</v>
      </c>
      <c r="L21">
        <f t="shared" ca="1" si="10"/>
        <v>-5.5590430250044014E-4</v>
      </c>
      <c r="M21">
        <f t="shared" ca="1" si="11"/>
        <v>-4.9153425928973992E-4</v>
      </c>
      <c r="N21">
        <f t="shared" ca="1" si="12"/>
        <v>-4.9129770772875442E-4</v>
      </c>
    </row>
    <row r="22" spans="1:14" x14ac:dyDescent="0.2">
      <c r="A22">
        <f t="shared" si="5"/>
        <v>16</v>
      </c>
      <c r="B22">
        <f t="shared" si="0"/>
        <v>4.3835616438356165E-2</v>
      </c>
      <c r="C22">
        <f t="shared" ca="1" si="1"/>
        <v>-1.2930064491764532</v>
      </c>
      <c r="D22">
        <f ca="1">SUM(C$7:C22)*B22</f>
        <v>0.24901479852995081</v>
      </c>
      <c r="E22">
        <f t="shared" ca="1" si="2"/>
        <v>105.01428970909072</v>
      </c>
      <c r="F22">
        <f t="shared" ca="1" si="3"/>
        <v>4.6540964333653143</v>
      </c>
      <c r="G22">
        <f t="shared" ca="1" si="6"/>
        <v>-0.79792811877315728</v>
      </c>
      <c r="H22">
        <f t="shared" ca="1" si="7"/>
        <v>-7.5695598061269465E-3</v>
      </c>
      <c r="I22">
        <f t="shared" ca="1" si="8"/>
        <v>4.0972138160462641E-4</v>
      </c>
      <c r="J22">
        <f t="shared" ca="1" si="9"/>
        <v>4.0964923112245201E-4</v>
      </c>
      <c r="K22">
        <f t="shared" ca="1" si="4"/>
        <v>-4.7748641856086918E-4</v>
      </c>
      <c r="L22">
        <f t="shared" ca="1" si="10"/>
        <v>4.3829834895171832E-4</v>
      </c>
      <c r="M22">
        <f t="shared" ca="1" si="11"/>
        <v>-5.1348156803220264E-4</v>
      </c>
      <c r="N22">
        <f t="shared" ca="1" si="12"/>
        <v>-5.1339114574919633E-4</v>
      </c>
    </row>
    <row r="23" spans="1:14" x14ac:dyDescent="0.2">
      <c r="A23">
        <f t="shared" si="5"/>
        <v>17</v>
      </c>
      <c r="B23">
        <f t="shared" si="0"/>
        <v>4.6575342465753428E-2</v>
      </c>
      <c r="C23">
        <f t="shared" ca="1" si="1"/>
        <v>-1.8517406095646598</v>
      </c>
      <c r="D23">
        <f ca="1">SUM(C$7:C23)*B23</f>
        <v>0.1783327703898557</v>
      </c>
      <c r="E23">
        <f t="shared" ca="1" si="2"/>
        <v>103.53453548347451</v>
      </c>
      <c r="F23">
        <f t="shared" ca="1" si="3"/>
        <v>4.6399052332167479</v>
      </c>
      <c r="G23">
        <f t="shared" ca="1" si="6"/>
        <v>-1.4797542256162046</v>
      </c>
      <c r="H23">
        <f t="shared" ca="1" si="7"/>
        <v>-1.4191200148566452E-2</v>
      </c>
      <c r="I23">
        <f t="shared" ca="1" si="8"/>
        <v>6.0634210759559493E-4</v>
      </c>
      <c r="J23">
        <f t="shared" ca="1" si="9"/>
        <v>6.0586746471145763E-4</v>
      </c>
      <c r="K23">
        <f t="shared" ca="1" si="4"/>
        <v>-3.4138710015641817E-4</v>
      </c>
      <c r="L23">
        <f t="shared" ca="1" si="10"/>
        <v>7.0656254553979388E-4</v>
      </c>
      <c r="M23">
        <f t="shared" ca="1" si="11"/>
        <v>-4.097586593091834E-4</v>
      </c>
      <c r="N23">
        <f t="shared" ca="1" si="12"/>
        <v>-4.094379013914693E-4</v>
      </c>
    </row>
    <row r="24" spans="1:14" x14ac:dyDescent="0.2">
      <c r="A24">
        <f t="shared" si="5"/>
        <v>18</v>
      </c>
      <c r="B24">
        <f t="shared" si="0"/>
        <v>4.9315068493150684E-2</v>
      </c>
      <c r="C24">
        <f t="shared" ca="1" si="1"/>
        <v>-1.3830971196750528</v>
      </c>
      <c r="D24">
        <f ca="1">SUM(C$7:C24)*B24</f>
        <v>0.12061540416451021</v>
      </c>
      <c r="E24">
        <f t="shared" ca="1" si="2"/>
        <v>102.34065109674322</v>
      </c>
      <c r="F24">
        <f t="shared" ca="1" si="3"/>
        <v>4.62830696545113</v>
      </c>
      <c r="G24">
        <f t="shared" ca="1" si="6"/>
        <v>-1.1938843867312983</v>
      </c>
      <c r="H24">
        <f t="shared" ca="1" si="7"/>
        <v>-1.1598267765617898E-2</v>
      </c>
      <c r="I24">
        <f t="shared" ca="1" si="8"/>
        <v>3.4057610169508507E-4</v>
      </c>
      <c r="J24">
        <f t="shared" ca="1" si="9"/>
        <v>3.4031682112673606E-4</v>
      </c>
      <c r="K24">
        <f t="shared" ca="1" si="4"/>
        <v>-2.2871176523301361E-4</v>
      </c>
      <c r="L24">
        <f t="shared" ca="1" si="10"/>
        <v>4.0757672870822163E-4</v>
      </c>
      <c r="M24">
        <f t="shared" ca="1" si="11"/>
        <v>-2.8526723816829413E-4</v>
      </c>
      <c r="N24">
        <f t="shared" ca="1" si="12"/>
        <v>-2.8505006423484581E-4</v>
      </c>
    </row>
    <row r="25" spans="1:14" x14ac:dyDescent="0.2">
      <c r="A25">
        <f t="shared" si="5"/>
        <v>19</v>
      </c>
      <c r="B25">
        <f t="shared" si="0"/>
        <v>5.2054794520547946E-2</v>
      </c>
      <c r="C25">
        <f t="shared" ca="1" si="1"/>
        <v>-0.50448317702386314</v>
      </c>
      <c r="D25">
        <f ca="1">SUM(C$7:C25)*B25</f>
        <v>0.10105549183237703</v>
      </c>
      <c r="E25">
        <f t="shared" ca="1" si="2"/>
        <v>101.93549267496709</v>
      </c>
      <c r="F25">
        <f t="shared" ca="1" si="3"/>
        <v>4.6243401884641555</v>
      </c>
      <c r="G25">
        <f t="shared" ca="1" si="6"/>
        <v>-0.40515842177612171</v>
      </c>
      <c r="H25">
        <f t="shared" ca="1" si="7"/>
        <v>-3.9667769869744518E-3</v>
      </c>
      <c r="I25">
        <f t="shared" ca="1" si="8"/>
        <v>8.4807230786765678E-5</v>
      </c>
      <c r="J25">
        <f t="shared" ca="1" si="9"/>
        <v>8.4796838011243602E-5</v>
      </c>
      <c r="K25">
        <f t="shared" ca="1" si="4"/>
        <v>-1.8987426500587275E-4</v>
      </c>
      <c r="L25">
        <f t="shared" ca="1" si="10"/>
        <v>9.2664497843438653E-5</v>
      </c>
      <c r="M25">
        <f t="shared" ca="1" si="11"/>
        <v>-2.0931869172308008E-4</v>
      </c>
      <c r="N25">
        <f t="shared" ca="1" si="12"/>
        <v>-2.0929304058277671E-4</v>
      </c>
    </row>
    <row r="26" spans="1:14" x14ac:dyDescent="0.2">
      <c r="A26">
        <f t="shared" si="5"/>
        <v>20</v>
      </c>
      <c r="B26">
        <f t="shared" si="0"/>
        <v>5.4794520547945202E-2</v>
      </c>
      <c r="C26">
        <f t="shared" ca="1" si="1"/>
        <v>-0.6826468125692905</v>
      </c>
      <c r="D26">
        <f ca="1">SUM(C$7:C26)*B26</f>
        <v>6.8968897130500625E-2</v>
      </c>
      <c r="E26">
        <f t="shared" ca="1" si="2"/>
        <v>101.27788495207885</v>
      </c>
      <c r="F26">
        <f t="shared" ca="1" si="3"/>
        <v>4.6178680750032326</v>
      </c>
      <c r="G26">
        <f t="shared" ca="1" si="6"/>
        <v>-0.65760772288824398</v>
      </c>
      <c r="H26">
        <f t="shared" ca="1" si="7"/>
        <v>-6.4721134609229125E-3</v>
      </c>
      <c r="I26">
        <f t="shared" ca="1" si="8"/>
        <v>1.0396376795952702E-4</v>
      </c>
      <c r="J26">
        <f t="shared" ca="1" si="9"/>
        <v>1.0391865672006117E-4</v>
      </c>
      <c r="K26">
        <f t="shared" ca="1" si="4"/>
        <v>-1.2617610968904992E-4</v>
      </c>
      <c r="L26">
        <f t="shared" ca="1" si="10"/>
        <v>1.2486278304559096E-4</v>
      </c>
      <c r="M26">
        <f t="shared" ca="1" si="11"/>
        <v>-1.5809389753349196E-4</v>
      </c>
      <c r="N26">
        <f t="shared" ca="1" si="12"/>
        <v>-1.5802529852241632E-4</v>
      </c>
    </row>
    <row r="27" spans="1:14" x14ac:dyDescent="0.2">
      <c r="A27">
        <f t="shared" si="5"/>
        <v>21</v>
      </c>
      <c r="B27">
        <f t="shared" si="0"/>
        <v>5.7534246575342465E-2</v>
      </c>
      <c r="C27">
        <f t="shared" ca="1" si="1"/>
        <v>-0.48283846961842264</v>
      </c>
      <c r="D27">
        <f ca="1">SUM(C$7:C27)*B27</f>
        <v>4.463759441993833E-2</v>
      </c>
      <c r="E27">
        <f t="shared" ca="1" si="2"/>
        <v>100.78071520676654</v>
      </c>
      <c r="F27">
        <f t="shared" ca="1" si="3"/>
        <v>4.612947019940572</v>
      </c>
      <c r="G27">
        <f t="shared" ca="1" si="6"/>
        <v>-0.49716974531230562</v>
      </c>
      <c r="H27">
        <f t="shared" ca="1" si="7"/>
        <v>-4.9210550626606064E-3</v>
      </c>
      <c r="I27">
        <f t="shared" ca="1" si="8"/>
        <v>5.0642390462449748E-5</v>
      </c>
      <c r="J27">
        <f t="shared" ca="1" si="9"/>
        <v>5.062255285373369E-5</v>
      </c>
      <c r="K27">
        <f t="shared" ca="1" si="4"/>
        <v>-7.7466726165298025E-5</v>
      </c>
      <c r="L27">
        <f t="shared" ca="1" si="10"/>
        <v>6.2730944318602485E-5</v>
      </c>
      <c r="M27">
        <f t="shared" ca="1" si="11"/>
        <v>-1.0186136815432699E-4</v>
      </c>
      <c r="N27">
        <f t="shared" ca="1" si="12"/>
        <v>-1.0182146707646957E-4</v>
      </c>
    </row>
    <row r="28" spans="1:14" x14ac:dyDescent="0.2">
      <c r="A28">
        <f t="shared" si="5"/>
        <v>22</v>
      </c>
      <c r="B28">
        <f t="shared" si="0"/>
        <v>6.0273972602739728E-2</v>
      </c>
      <c r="C28">
        <f t="shared" ca="1" si="1"/>
        <v>0.96416762777674059</v>
      </c>
      <c r="D28">
        <f ca="1">SUM(C$7:C28)*B28</f>
        <v>0.10487740733528493</v>
      </c>
      <c r="E28">
        <f t="shared" ca="1" si="2"/>
        <v>101.99667227560415</v>
      </c>
      <c r="F28">
        <f t="shared" ca="1" si="3"/>
        <v>4.6249401880030936</v>
      </c>
      <c r="G28">
        <f t="shared" ca="1" si="6"/>
        <v>1.2159570688376107</v>
      </c>
      <c r="H28">
        <f t="shared" ca="1" si="7"/>
        <v>1.1993168062521598E-2</v>
      </c>
      <c r="I28">
        <f t="shared" ca="1" si="8"/>
        <v>-1.664026258545101E-4</v>
      </c>
      <c r="J28">
        <f t="shared" ca="1" si="9"/>
        <v>-1.6611425336834565E-4</v>
      </c>
      <c r="K28">
        <f t="shared" ca="1" si="4"/>
        <v>-1.9575857045698274E-4</v>
      </c>
      <c r="L28">
        <f t="shared" ca="1" si="10"/>
        <v>-9.4196213280401631E-5</v>
      </c>
      <c r="M28">
        <f t="shared" ca="1" si="11"/>
        <v>-1.3684909617210585E-4</v>
      </c>
      <c r="N28">
        <f t="shared" ca="1" si="12"/>
        <v>-1.3661193937310789E-4</v>
      </c>
    </row>
    <row r="29" spans="1:14" x14ac:dyDescent="0.2">
      <c r="A29">
        <f t="shared" si="5"/>
        <v>23</v>
      </c>
      <c r="B29">
        <f t="shared" si="0"/>
        <v>6.3013698630136991E-2</v>
      </c>
      <c r="C29">
        <f t="shared" ca="1" si="1"/>
        <v>1.2186127508202711</v>
      </c>
      <c r="D29">
        <f ca="1">SUM(C$7:C29)*B29</f>
        <v>0.18643385884119229</v>
      </c>
      <c r="E29">
        <f t="shared" ca="1" si="2"/>
        <v>103.66833159496271</v>
      </c>
      <c r="F29">
        <f t="shared" ca="1" si="3"/>
        <v>4.6411966837837273</v>
      </c>
      <c r="G29">
        <f t="shared" ca="1" si="6"/>
        <v>1.6716593193585538</v>
      </c>
      <c r="H29">
        <f t="shared" ca="1" si="7"/>
        <v>1.6256495780633706E-2</v>
      </c>
      <c r="I29">
        <f t="shared" ca="1" si="8"/>
        <v>-4.6009741295183204E-4</v>
      </c>
      <c r="J29">
        <f t="shared" ca="1" si="9"/>
        <v>-4.5937846618160399E-4</v>
      </c>
      <c r="K29">
        <f t="shared" ca="1" si="4"/>
        <v>-3.5385267019585713E-4</v>
      </c>
      <c r="L29">
        <f t="shared" ca="1" si="10"/>
        <v>-3.2724163864872324E-4</v>
      </c>
      <c r="M29">
        <f t="shared" ca="1" si="11"/>
        <v>-2.752339592306283E-4</v>
      </c>
      <c r="N29">
        <f t="shared" ca="1" si="12"/>
        <v>-2.7480387951169135E-4</v>
      </c>
    </row>
    <row r="30" spans="1:14" x14ac:dyDescent="0.2">
      <c r="A30">
        <f t="shared" si="5"/>
        <v>24</v>
      </c>
      <c r="B30">
        <f t="shared" si="0"/>
        <v>6.575342465753424E-2</v>
      </c>
      <c r="C30">
        <f t="shared" ca="1" si="1"/>
        <v>-1.5949110926243288</v>
      </c>
      <c r="D30">
        <f ca="1">SUM(C$7:C30)*B30</f>
        <v>8.9668812426469888E-2</v>
      </c>
      <c r="E30">
        <f t="shared" ca="1" si="2"/>
        <v>101.67575526371289</v>
      </c>
      <c r="F30">
        <f t="shared" ca="1" si="3"/>
        <v>4.6217888799802349</v>
      </c>
      <c r="G30">
        <f t="shared" ca="1" si="6"/>
        <v>-1.9925763312498219</v>
      </c>
      <c r="H30">
        <f t="shared" ca="1" si="7"/>
        <v>-1.9407803803492385E-2</v>
      </c>
      <c r="I30">
        <f t="shared" ca="1" si="8"/>
        <v>5.1795950900583587E-4</v>
      </c>
      <c r="J30">
        <f t="shared" ca="1" si="9"/>
        <v>5.1674703114438754E-4</v>
      </c>
      <c r="K30">
        <f t="shared" ca="1" si="4"/>
        <v>-1.648136529073755E-4</v>
      </c>
      <c r="L30">
        <f t="shared" ca="1" si="10"/>
        <v>7.0507845538181422E-4</v>
      </c>
      <c r="M30">
        <f t="shared" ca="1" si="11"/>
        <v>-2.5994462590095679E-4</v>
      </c>
      <c r="N30">
        <f t="shared" ca="1" si="12"/>
        <v>-2.5933612832802424E-4</v>
      </c>
    </row>
    <row r="31" spans="1:14" x14ac:dyDescent="0.2">
      <c r="A31">
        <f>A30+1</f>
        <v>25</v>
      </c>
      <c r="B31">
        <f t="shared" si="0"/>
        <v>6.8493150684931503E-2</v>
      </c>
      <c r="C31">
        <f t="shared" ca="1" si="1"/>
        <v>-0.15618569675759517</v>
      </c>
      <c r="D31">
        <f ca="1">SUM(C$7:C31)*B31</f>
        <v>8.270736248139049E-2</v>
      </c>
      <c r="E31">
        <f t="shared" ca="1" si="2"/>
        <v>101.52872825917983</v>
      </c>
      <c r="F31">
        <f t="shared" ca="1" si="3"/>
        <v>4.6203417954706714</v>
      </c>
      <c r="G31">
        <f t="shared" ca="1" si="6"/>
        <v>-0.14702700453305795</v>
      </c>
      <c r="H31">
        <f t="shared" ca="1" si="7"/>
        <v>-1.4470845095635454E-3</v>
      </c>
      <c r="I31">
        <f t="shared" ca="1" si="8"/>
        <v>2.3185535767034039E-5</v>
      </c>
      <c r="J31">
        <f t="shared" ca="1" si="9"/>
        <v>2.3185030904213154E-5</v>
      </c>
      <c r="K31">
        <f t="shared" ca="1" si="4"/>
        <v>-1.5057100442323473E-4</v>
      </c>
      <c r="L31">
        <f t="shared" ca="1" si="10"/>
        <v>2.4232057693122538E-5</v>
      </c>
      <c r="M31">
        <f t="shared" ca="1" si="11"/>
        <v>-1.5769576371816064E-4</v>
      </c>
      <c r="N31">
        <f t="shared" ca="1" si="12"/>
        <v>-1.5769232990800794E-4</v>
      </c>
    </row>
    <row r="32" spans="1:14" x14ac:dyDescent="0.2">
      <c r="A32">
        <f t="shared" si="5"/>
        <v>26</v>
      </c>
      <c r="B32">
        <f t="shared" si="0"/>
        <v>7.1232876712328766E-2</v>
      </c>
      <c r="C32">
        <f t="shared" ca="1" si="1"/>
        <v>-1.0522137804170102</v>
      </c>
      <c r="D32">
        <f ca="1">SUM(C$7:C32)*B32</f>
        <v>1.1063442485187857E-2</v>
      </c>
      <c r="E32">
        <f t="shared" ca="1" si="2"/>
        <v>100.07883415407666</v>
      </c>
      <c r="F32">
        <f t="shared" ca="1" si="3"/>
        <v>4.6059582169508824</v>
      </c>
      <c r="G32">
        <f t="shared" ca="1" si="6"/>
        <v>-1.4498941051031693</v>
      </c>
      <c r="H32">
        <f t="shared" ca="1" si="7"/>
        <v>-1.4383578519788998E-2</v>
      </c>
      <c r="I32">
        <f t="shared" ca="1" si="8"/>
        <v>1.1536253124269473E-4</v>
      </c>
      <c r="J32">
        <f t="shared" ca="1" si="9"/>
        <v>1.1486834619524356E-4</v>
      </c>
      <c r="K32">
        <f t="shared" ca="1" si="4"/>
        <v>-7.8772054793608409E-6</v>
      </c>
      <c r="L32">
        <f t="shared" ca="1" si="10"/>
        <v>2.1831201171271128E-4</v>
      </c>
      <c r="M32">
        <f t="shared" ca="1" si="11"/>
        <v>-7.9566177168839471E-5</v>
      </c>
      <c r="N32">
        <f t="shared" ca="1" si="12"/>
        <v>-7.9225335002703476E-5</v>
      </c>
    </row>
    <row r="33" spans="1:14" x14ac:dyDescent="0.2">
      <c r="A33">
        <f t="shared" si="5"/>
        <v>27</v>
      </c>
      <c r="B33">
        <f t="shared" si="0"/>
        <v>7.3972602739726029E-2</v>
      </c>
      <c r="C33">
        <f t="shared" ca="1" si="1"/>
        <v>1.8801193581348961</v>
      </c>
      <c r="D33">
        <f ca="1">SUM(C$7:C33)*B33</f>
        <v>0.15056628188643026</v>
      </c>
      <c r="E33">
        <f t="shared" ca="1" si="2"/>
        <v>102.90476926524342</v>
      </c>
      <c r="F33">
        <f t="shared" ca="1" si="3"/>
        <v>4.6338039903105832</v>
      </c>
      <c r="G33">
        <f t="shared" ca="1" si="6"/>
        <v>2.825935111166757</v>
      </c>
      <c r="H33">
        <f t="shared" ca="1" si="7"/>
        <v>2.7845773359700843E-2</v>
      </c>
      <c r="I33">
        <f t="shared" ca="1" si="8"/>
        <v>-4.1357775196672678E-4</v>
      </c>
      <c r="J33">
        <f t="shared" ca="1" si="9"/>
        <v>-4.0995401854191353E-4</v>
      </c>
      <c r="K33">
        <f t="shared" ca="1" si="4"/>
        <v>-2.8227741881974369E-4</v>
      </c>
      <c r="L33">
        <f t="shared" ca="1" si="10"/>
        <v>-2.2260471542000966E-5</v>
      </c>
      <c r="M33">
        <f t="shared" ca="1" si="11"/>
        <v>-1.4635076026072339E-4</v>
      </c>
      <c r="N33">
        <f t="shared" ca="1" si="12"/>
        <v>-1.4506844722724502E-4</v>
      </c>
    </row>
    <row r="34" spans="1:14" x14ac:dyDescent="0.2">
      <c r="A34">
        <f>A33+1</f>
        <v>28</v>
      </c>
      <c r="B34">
        <f t="shared" si="0"/>
        <v>7.6712328767123292E-2</v>
      </c>
      <c r="C34">
        <f t="shared" ca="1" si="1"/>
        <v>0.3141052128491022</v>
      </c>
      <c r="D34">
        <f ca="1">SUM(C$7:C34)*B34</f>
        <v>0.18023855320073454</v>
      </c>
      <c r="E34">
        <f t="shared" ca="1" si="2"/>
        <v>103.51159651507263</v>
      </c>
      <c r="F34">
        <f t="shared" ca="1" si="3"/>
        <v>4.6396836500528957</v>
      </c>
      <c r="G34">
        <f t="shared" ca="1" si="6"/>
        <v>0.60682724982920888</v>
      </c>
      <c r="H34">
        <f t="shared" ca="1" si="7"/>
        <v>5.8796597423125263E-3</v>
      </c>
      <c r="I34">
        <f t="shared" ca="1" si="8"/>
        <v>-1.8861275597956226E-4</v>
      </c>
      <c r="J34">
        <f t="shared" ca="1" si="9"/>
        <v>-1.8857882909395816E-4</v>
      </c>
      <c r="K34">
        <f t="shared" ca="1" si="4"/>
        <v>-3.3924667701954424E-4</v>
      </c>
      <c r="L34">
        <f t="shared" ca="1" si="10"/>
        <v>-1.7129362975127285E-4</v>
      </c>
      <c r="M34">
        <f t="shared" ca="1" si="11"/>
        <v>-3.1081787449829785E-4</v>
      </c>
      <c r="N34">
        <f t="shared" ca="1" si="12"/>
        <v>-3.1076196585936699E-4</v>
      </c>
    </row>
    <row r="35" spans="1:14" x14ac:dyDescent="0.2">
      <c r="A35">
        <f t="shared" si="5"/>
        <v>29</v>
      </c>
      <c r="B35">
        <f t="shared" si="0"/>
        <v>7.9452054794520555E-2</v>
      </c>
      <c r="C35">
        <f t="shared" ca="1" si="1"/>
        <v>-0.74465663589448794</v>
      </c>
      <c r="D35">
        <f ca="1">SUM(C$7:C35)*B35</f>
        <v>0.12751114454828286</v>
      </c>
      <c r="E35">
        <f t="shared" ca="1" si="2"/>
        <v>102.42014008683837</v>
      </c>
      <c r="F35">
        <f t="shared" ca="1" si="3"/>
        <v>4.6290833738018575</v>
      </c>
      <c r="G35">
        <f t="shared" ca="1" si="6"/>
        <v>-1.0914564282342525</v>
      </c>
      <c r="H35">
        <f t="shared" ca="1" si="7"/>
        <v>-1.060027625103821E-2</v>
      </c>
      <c r="I35">
        <f t="shared" ca="1" si="8"/>
        <v>3.1428803130431442E-4</v>
      </c>
      <c r="J35">
        <f t="shared" ca="1" si="9"/>
        <v>3.1409003809092847E-4</v>
      </c>
      <c r="K35">
        <f t="shared" ca="1" si="4"/>
        <v>-2.3629533066313151E-4</v>
      </c>
      <c r="L35">
        <f t="shared" ca="1" si="10"/>
        <v>3.7027296639009083E-4</v>
      </c>
      <c r="M35">
        <f t="shared" ca="1" si="11"/>
        <v>-2.8795288861211484E-4</v>
      </c>
      <c r="N35">
        <f t="shared" ca="1" si="12"/>
        <v>-2.8777148584763961E-4</v>
      </c>
    </row>
    <row r="36" spans="1:14" x14ac:dyDescent="0.2">
      <c r="A36">
        <f t="shared" si="5"/>
        <v>30</v>
      </c>
      <c r="B36">
        <f t="shared" si="0"/>
        <v>8.2191780821917804E-2</v>
      </c>
      <c r="C36">
        <f t="shared" ca="1" si="1"/>
        <v>-0.21053851077428162</v>
      </c>
      <c r="D36">
        <f ca="1">SUM(C$7:C36)*B36</f>
        <v>0.11460354543505641</v>
      </c>
      <c r="E36">
        <f t="shared" ca="1" si="2"/>
        <v>102.15048400776932</v>
      </c>
      <c r="F36">
        <f t="shared" ca="1" si="3"/>
        <v>4.6264470594586644</v>
      </c>
      <c r="G36">
        <f t="shared" ca="1" si="6"/>
        <v>-0.2696560790690512</v>
      </c>
      <c r="H36">
        <f t="shared" ca="1" si="7"/>
        <v>-2.6363143431931135E-3</v>
      </c>
      <c r="I36">
        <f t="shared" ca="1" si="8"/>
        <v>6.0246447497398423E-5</v>
      </c>
      <c r="J36">
        <f t="shared" ca="1" si="9"/>
        <v>6.0243395710882118E-5</v>
      </c>
      <c r="K36">
        <f t="shared" ca="1" si="4"/>
        <v>-2.1052117654241954E-4</v>
      </c>
      <c r="L36">
        <f t="shared" ca="1" si="10"/>
        <v>6.3718472368944987E-5</v>
      </c>
      <c r="M36">
        <f t="shared" ca="1" si="11"/>
        <v>-2.2341957839552742E-4</v>
      </c>
      <c r="N36">
        <f t="shared" ca="1" si="12"/>
        <v>-2.2340826106670309E-4</v>
      </c>
    </row>
    <row r="38" spans="1:14" x14ac:dyDescent="0.2">
      <c r="I38">
        <f ca="1">SUM(I8:I36)</f>
        <v>-2.2794703263134017E-4</v>
      </c>
      <c r="J38">
        <f t="shared" ref="J38:N38" ca="1" si="13">SUM(J8:J36)</f>
        <v>-2.2444880414845326E-4</v>
      </c>
      <c r="L38">
        <f t="shared" ca="1" si="13"/>
        <v>1.3159886012852962E-3</v>
      </c>
    </row>
    <row r="39" spans="1:14" x14ac:dyDescent="0.2">
      <c r="D39" t="s">
        <v>7</v>
      </c>
      <c r="E39">
        <f ca="1">LN(E36)</f>
        <v>4.6264470594586644</v>
      </c>
    </row>
    <row r="42" spans="1:14" x14ac:dyDescent="0.2">
      <c r="H42" t="s">
        <v>19</v>
      </c>
      <c r="I42" t="s">
        <v>11</v>
      </c>
      <c r="J42" t="s">
        <v>12</v>
      </c>
      <c r="L42" t="s">
        <v>16</v>
      </c>
    </row>
    <row r="43" spans="1:14" x14ac:dyDescent="0.2">
      <c r="H43">
        <f>0.5*$D$3*B7*0</f>
        <v>0</v>
      </c>
      <c r="I43">
        <f ca="1">SUM(I$8:I8)-H43</f>
        <v>-2.0148721738522894E-6</v>
      </c>
      <c r="J43">
        <f ca="1">SUM(J$8:J8)-H43</f>
        <v>-2.0158764125194023E-6</v>
      </c>
      <c r="L43">
        <f ca="1">SUM(L$8:L8)</f>
        <v>-3.5974803565590425E-7</v>
      </c>
    </row>
    <row r="44" spans="1:14" x14ac:dyDescent="0.2">
      <c r="H44">
        <f t="shared" ref="H44:H71" si="14">0.5*$D$3*B8*0</f>
        <v>0</v>
      </c>
      <c r="I44">
        <f ca="1">SUM(I$8:I9)-H44</f>
        <v>-4.9571265950745791E-7</v>
      </c>
      <c r="J44">
        <f ca="1">SUM(J$8:J9)-H44</f>
        <v>-4.9654894383265119E-7</v>
      </c>
      <c r="L44">
        <f ca="1">SUM(L$8:L9)</f>
        <v>1.6620668545219887E-6</v>
      </c>
    </row>
    <row r="45" spans="1:14" x14ac:dyDescent="0.2">
      <c r="H45">
        <f t="shared" si="14"/>
        <v>0</v>
      </c>
      <c r="I45">
        <f ca="1">SUM(I$8:I10)-H45</f>
        <v>-3.7320235506555638E-8</v>
      </c>
      <c r="J45">
        <f ca="1">SUM(J$8:J10)-H45</f>
        <v>-3.8104567392523115E-8</v>
      </c>
      <c r="L45">
        <f ca="1">SUM(L$8:L10)</f>
        <v>2.3503518491349837E-6</v>
      </c>
    </row>
    <row r="46" spans="1:14" x14ac:dyDescent="0.2">
      <c r="H46">
        <f t="shared" si="14"/>
        <v>0</v>
      </c>
      <c r="I46">
        <f ca="1">SUM(I$8:I11)-H46</f>
        <v>-9.5613783245344051E-6</v>
      </c>
      <c r="J46">
        <f ca="1">SUM(J$8:J11)-H46</f>
        <v>-9.5447099879633697E-6</v>
      </c>
      <c r="L46">
        <f ca="1">SUM(L$8:L11)</f>
        <v>3.943267536703416E-6</v>
      </c>
    </row>
    <row r="47" spans="1:14" x14ac:dyDescent="0.2">
      <c r="H47">
        <f t="shared" si="14"/>
        <v>0</v>
      </c>
      <c r="I47">
        <f ca="1">SUM(I$8:I12)-H47</f>
        <v>-7.8863058007175649E-6</v>
      </c>
      <c r="J47">
        <f ca="1">SUM(J$8:J12)-H47</f>
        <v>-7.8696481678739423E-6</v>
      </c>
      <c r="L47">
        <f ca="1">SUM(L$8:L12)</f>
        <v>5.6985187353111004E-6</v>
      </c>
    </row>
    <row r="48" spans="1:14" x14ac:dyDescent="0.2">
      <c r="H48">
        <f t="shared" si="14"/>
        <v>0</v>
      </c>
      <c r="I48">
        <f ca="1">SUM(I$8:I13)-H48</f>
        <v>-3.7866748931495928E-6</v>
      </c>
      <c r="J48">
        <f ca="1">SUM(J$8:J13)-H48</f>
        <v>-3.7703168137851352E-6</v>
      </c>
      <c r="L48">
        <f ca="1">SUM(L$8:L13)</f>
        <v>1.0537128678561314E-5</v>
      </c>
    </row>
    <row r="49" spans="8:12" x14ac:dyDescent="0.2">
      <c r="H49">
        <f t="shared" si="14"/>
        <v>0</v>
      </c>
      <c r="I49">
        <f ca="1">SUM(I$8:I14)-H49</f>
        <v>-8.5404084090260225E-6</v>
      </c>
      <c r="J49">
        <f ca="1">SUM(J$8:J14)-H49</f>
        <v>-8.5236150468475562E-6</v>
      </c>
      <c r="L49">
        <f ca="1">SUM(L$8:L14)</f>
        <v>6.7318524474327956E-6</v>
      </c>
    </row>
    <row r="50" spans="8:12" x14ac:dyDescent="0.2">
      <c r="H50">
        <f t="shared" si="14"/>
        <v>0</v>
      </c>
      <c r="I50">
        <f ca="1">SUM(I$8:I15)-H50</f>
        <v>-3.045260817547313E-5</v>
      </c>
      <c r="J50">
        <f ca="1">SUM(J$8:J15)-H50</f>
        <v>-3.0427624164591816E-5</v>
      </c>
      <c r="L50">
        <f ca="1">SUM(L$8:L15)</f>
        <v>-8.4678902771418196E-6</v>
      </c>
    </row>
    <row r="51" spans="8:12" x14ac:dyDescent="0.2">
      <c r="H51">
        <f t="shared" si="14"/>
        <v>0</v>
      </c>
      <c r="I51">
        <f ca="1">SUM(I$8:I16)-H51</f>
        <v>-8.2156616706789915E-5</v>
      </c>
      <c r="J51">
        <f ca="1">SUM(J$8:J16)-H51</f>
        <v>-8.2110821804781505E-5</v>
      </c>
      <c r="L51">
        <f ca="1">SUM(L$8:L16)</f>
        <v>-4.7670467146936913E-5</v>
      </c>
    </row>
    <row r="52" spans="8:12" x14ac:dyDescent="0.2">
      <c r="H52">
        <f t="shared" si="14"/>
        <v>0</v>
      </c>
      <c r="I52">
        <f ca="1">SUM(I$8:I17)-H52</f>
        <v>-9.6408541140604632E-5</v>
      </c>
      <c r="J52">
        <f ca="1">SUM(J$8:J17)-H52</f>
        <v>-9.6362546255315026E-5</v>
      </c>
      <c r="L52">
        <f ca="1">SUM(L$8:L17)</f>
        <v>-6.1357701761550213E-5</v>
      </c>
    </row>
    <row r="53" spans="8:12" x14ac:dyDescent="0.2">
      <c r="H53">
        <f t="shared" si="14"/>
        <v>0</v>
      </c>
      <c r="I53">
        <f ca="1">SUM(I$8:I18)-H53</f>
        <v>-3.171861245124313E-4</v>
      </c>
      <c r="J53">
        <f ca="1">SUM(J$8:J18)-H53</f>
        <v>-3.1690361197067162E-4</v>
      </c>
      <c r="L53">
        <f ca="1">SUM(L$8:L18)</f>
        <v>-2.1887564855274422E-4</v>
      </c>
    </row>
    <row r="54" spans="8:12" x14ac:dyDescent="0.2">
      <c r="H54">
        <f t="shared" si="14"/>
        <v>0</v>
      </c>
      <c r="I54">
        <f ca="1">SUM(I$8:I19)-H54</f>
        <v>-3.3918682261337033E-4</v>
      </c>
      <c r="J54">
        <f ca="1">SUM(J$8:J19)-H54</f>
        <v>-3.3890420713578867E-4</v>
      </c>
      <c r="L54">
        <f ca="1">SUM(L$8:L19)</f>
        <v>-2.4051367748612938E-4</v>
      </c>
    </row>
    <row r="55" spans="8:12" x14ac:dyDescent="0.2">
      <c r="H55">
        <f t="shared" si="14"/>
        <v>0</v>
      </c>
      <c r="I55">
        <f ca="1">SUM(I$8:I20)-H55</f>
        <v>-9.9573722416277386E-4</v>
      </c>
      <c r="J55">
        <f ca="1">SUM(J$8:J20)-H55</f>
        <v>-9.9441783094336689E-4</v>
      </c>
      <c r="L55">
        <f ca="1">SUM(L$8:L20)</f>
        <v>-7.2742495494591472E-4</v>
      </c>
    </row>
    <row r="56" spans="8:12" x14ac:dyDescent="0.2">
      <c r="H56">
        <f t="shared" si="14"/>
        <v>0</v>
      </c>
      <c r="I56">
        <f ca="1">SUM(I$8:I21)-H56</f>
        <v>-1.6263515208000353E-3</v>
      </c>
      <c r="J56">
        <f ca="1">SUM(J$8:J21)-H56</f>
        <v>-1.6247286435539709E-3</v>
      </c>
      <c r="L56">
        <f ca="1">SUM(L$8:L21)</f>
        <v>-1.2833292574463548E-3</v>
      </c>
    </row>
    <row r="57" spans="8:12" x14ac:dyDescent="0.2">
      <c r="H57">
        <f t="shared" si="14"/>
        <v>0</v>
      </c>
      <c r="I57">
        <f ca="1">SUM(I$8:I22)-H57</f>
        <v>-1.2166301391954089E-3</v>
      </c>
      <c r="J57">
        <f ca="1">SUM(J$8:J22)-H57</f>
        <v>-1.215079412431519E-3</v>
      </c>
      <c r="L57">
        <f ca="1">SUM(L$8:L22)</f>
        <v>-8.4503090849463638E-4</v>
      </c>
    </row>
    <row r="58" spans="8:12" x14ac:dyDescent="0.2">
      <c r="H58">
        <f t="shared" si="14"/>
        <v>0</v>
      </c>
      <c r="I58">
        <f ca="1">SUM(I$8:I23)-H58</f>
        <v>-6.1028803159981397E-4</v>
      </c>
      <c r="J58">
        <f ca="1">SUM(J$8:J23)-H58</f>
        <v>-6.0921194772006141E-4</v>
      </c>
      <c r="L58">
        <f ca="1">SUM(L$8:L23)</f>
        <v>-1.3846836295484249E-4</v>
      </c>
    </row>
    <row r="59" spans="8:12" x14ac:dyDescent="0.2">
      <c r="H59">
        <f t="shared" si="14"/>
        <v>0</v>
      </c>
      <c r="I59">
        <f ca="1">SUM(I$8:I24)-H59</f>
        <v>-2.6971192990472891E-4</v>
      </c>
      <c r="J59">
        <f ca="1">SUM(J$8:J24)-H59</f>
        <v>-2.6889512659332535E-4</v>
      </c>
      <c r="L59">
        <f ca="1">SUM(L$8:L24)</f>
        <v>2.6910836575337913E-4</v>
      </c>
    </row>
    <row r="60" spans="8:12" x14ac:dyDescent="0.2">
      <c r="H60">
        <f t="shared" si="14"/>
        <v>0</v>
      </c>
      <c r="I60">
        <f ca="1">SUM(I$8:I25)-H60</f>
        <v>-1.8490469911796323E-4</v>
      </c>
      <c r="J60">
        <f ca="1">SUM(J$8:J25)-H60</f>
        <v>-1.8409828858208173E-4</v>
      </c>
      <c r="L60">
        <f ca="1">SUM(L$8:L25)</f>
        <v>3.6177286359681776E-4</v>
      </c>
    </row>
    <row r="61" spans="8:12" x14ac:dyDescent="0.2">
      <c r="H61">
        <f t="shared" si="14"/>
        <v>0</v>
      </c>
      <c r="I61">
        <f ca="1">SUM(I$8:I26)-H61</f>
        <v>-8.0940931158436213E-5</v>
      </c>
      <c r="J61">
        <f ca="1">SUM(J$8:J26)-H61</f>
        <v>-8.0179631862020557E-5</v>
      </c>
      <c r="L61">
        <f ca="1">SUM(L$8:L26)</f>
        <v>4.8663564664240869E-4</v>
      </c>
    </row>
    <row r="62" spans="8:12" x14ac:dyDescent="0.2">
      <c r="H62">
        <f t="shared" si="14"/>
        <v>0</v>
      </c>
      <c r="I62">
        <f ca="1">SUM(I$8:I27)-H62</f>
        <v>-3.0298540695986465E-5</v>
      </c>
      <c r="J62">
        <f ca="1">SUM(J$8:J27)-H62</f>
        <v>-2.9557079008286867E-5</v>
      </c>
      <c r="L62">
        <f ca="1">SUM(L$8:L27)</f>
        <v>5.4936659096101116E-4</v>
      </c>
    </row>
    <row r="63" spans="8:12" x14ac:dyDescent="0.2">
      <c r="H63">
        <f t="shared" si="14"/>
        <v>0</v>
      </c>
      <c r="I63">
        <f ca="1">SUM(I$8:I28)-H63</f>
        <v>-1.9670116655049657E-4</v>
      </c>
      <c r="J63">
        <f ca="1">SUM(J$8:J28)-H63</f>
        <v>-1.9567133237663253E-4</v>
      </c>
      <c r="L63">
        <f ca="1">SUM(L$8:L28)</f>
        <v>4.5517037768060952E-4</v>
      </c>
    </row>
    <row r="64" spans="8:12" x14ac:dyDescent="0.2">
      <c r="H64">
        <f t="shared" si="14"/>
        <v>0</v>
      </c>
      <c r="I64">
        <f ca="1">SUM(I$8:I29)-H64</f>
        <v>-6.5679857950232861E-4</v>
      </c>
      <c r="J64">
        <f ca="1">SUM(J$8:J29)-H64</f>
        <v>-6.5504979855823646E-4</v>
      </c>
      <c r="L64">
        <f ca="1">SUM(L$8:L29)</f>
        <v>1.2792873903188628E-4</v>
      </c>
    </row>
    <row r="65" spans="8:12" x14ac:dyDescent="0.2">
      <c r="H65">
        <f t="shared" si="14"/>
        <v>0</v>
      </c>
      <c r="I65">
        <f ca="1">SUM(I$8:I30)-H65</f>
        <v>-1.3883907049649273E-4</v>
      </c>
      <c r="J65">
        <f ca="1">SUM(J$8:J30)-H65</f>
        <v>-1.3830276741384892E-4</v>
      </c>
      <c r="L65">
        <f ca="1">SUM(L$8:L30)</f>
        <v>8.330071944137005E-4</v>
      </c>
    </row>
    <row r="66" spans="8:12" x14ac:dyDescent="0.2">
      <c r="H66">
        <f t="shared" si="14"/>
        <v>0</v>
      </c>
      <c r="I66">
        <f ca="1">SUM(I$8:I31)-H66</f>
        <v>-1.156535347294587E-4</v>
      </c>
      <c r="J66">
        <f ca="1">SUM(J$8:J31)-H66</f>
        <v>-1.1511773650963577E-4</v>
      </c>
      <c r="L66">
        <f ca="1">SUM(L$8:L31)</f>
        <v>8.5723925210682303E-4</v>
      </c>
    </row>
    <row r="67" spans="8:12" x14ac:dyDescent="0.2">
      <c r="H67">
        <f t="shared" si="14"/>
        <v>0</v>
      </c>
      <c r="I67">
        <f ca="1">SUM(I$8:I32)-H67</f>
        <v>-2.9100348676396569E-7</v>
      </c>
      <c r="J67">
        <f ca="1">SUM(J$8:J32)-H67</f>
        <v>-2.4939031439220665E-7</v>
      </c>
      <c r="L67">
        <f ca="1">SUM(L$8:L32)</f>
        <v>1.0755512638195343E-3</v>
      </c>
    </row>
    <row r="68" spans="8:12" x14ac:dyDescent="0.2">
      <c r="H68">
        <f t="shared" si="14"/>
        <v>0</v>
      </c>
      <c r="I68">
        <f ca="1">SUM(I$8:I33)-H68</f>
        <v>-4.1386875545349074E-4</v>
      </c>
      <c r="J68">
        <f ca="1">SUM(J$8:J33)-H68</f>
        <v>-4.1020340885630573E-4</v>
      </c>
      <c r="L68">
        <f ca="1">SUM(L$8:L33)</f>
        <v>1.0532907922775332E-3</v>
      </c>
    </row>
    <row r="69" spans="8:12" x14ac:dyDescent="0.2">
      <c r="H69">
        <f t="shared" si="14"/>
        <v>0</v>
      </c>
      <c r="I69">
        <f ca="1">SUM(I$8:I34)-H69</f>
        <v>-6.0248151143305301E-4</v>
      </c>
      <c r="J69">
        <f ca="1">SUM(J$8:J34)-H69</f>
        <v>-5.9878223795026384E-4</v>
      </c>
      <c r="L69">
        <f ca="1">SUM(L$8:L34)</f>
        <v>8.8199716252626039E-4</v>
      </c>
    </row>
    <row r="70" spans="8:12" x14ac:dyDescent="0.2">
      <c r="H70">
        <f t="shared" si="14"/>
        <v>0</v>
      </c>
      <c r="I70">
        <f ca="1">SUM(I$8:I35)-H70</f>
        <v>-2.8819348012873859E-4</v>
      </c>
      <c r="J70">
        <f ca="1">SUM(J$8:J35)-H70</f>
        <v>-2.8469219985933537E-4</v>
      </c>
      <c r="L70">
        <f ca="1">SUM(L$8:L35)</f>
        <v>1.2522701289163513E-3</v>
      </c>
    </row>
    <row r="71" spans="8:12" x14ac:dyDescent="0.2">
      <c r="H71">
        <f t="shared" si="14"/>
        <v>0</v>
      </c>
      <c r="I71">
        <f ca="1">SUM(I$8:I36)-H71</f>
        <v>-2.2794703263134017E-4</v>
      </c>
      <c r="J71">
        <f ca="1">SUM(J$8:J36)-H71</f>
        <v>-2.2444880414845326E-4</v>
      </c>
      <c r="L71">
        <f ca="1">SUM(L$8:L36)</f>
        <v>1.3159886012852962E-3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Tharani Ransimala Weerasooriya</cp:lastModifiedBy>
  <dcterms:created xsi:type="dcterms:W3CDTF">2020-03-17T04:01:21Z</dcterms:created>
  <dcterms:modified xsi:type="dcterms:W3CDTF">2020-03-22T09:07:08Z</dcterms:modified>
</cp:coreProperties>
</file>