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halidalrasbi/Downloads/"/>
    </mc:Choice>
  </mc:AlternateContent>
  <xr:revisionPtr revIDLastSave="0" documentId="13_ncr:1_{E46CAD38-DC09-0F46-B6AA-A308A6A997E5}" xr6:coauthVersionLast="47" xr6:coauthVersionMax="47" xr10:uidLastSave="{00000000-0000-0000-0000-000000000000}"/>
  <bookViews>
    <workbookView xWindow="840" yWindow="500" windowWidth="24760" windowHeight="15500" activeTab="14" xr2:uid="{00000000-000D-0000-FFFF-FFFF00000000}"/>
  </bookViews>
  <sheets>
    <sheet name="Answer Report 1" sheetId="51" r:id="rId1"/>
    <sheet name="Sensitivity Report 1" sheetId="52" r:id="rId2"/>
    <sheet name="Limits Report 1" sheetId="53" r:id="rId3"/>
    <sheet name="Example 1_beans" sheetId="32" r:id="rId4"/>
    <sheet name="Example 1_beans_ST" sheetId="40" r:id="rId5"/>
    <sheet name="Example 2_Transportation" sheetId="50" r:id="rId6"/>
    <sheet name="Example 3_Jeans" sheetId="33" r:id="rId7"/>
    <sheet name="Modified Model_STS" sheetId="8" state="veryHidden" r:id="rId8"/>
    <sheet name="Model_STS" sheetId="4" state="veryHidden" r:id="rId9"/>
    <sheet name="Example 1_beans_ST_STS" sheetId="45" state="veryHidden" r:id="rId10"/>
    <sheet name="SolverTable_STS" sheetId="43" state="veryHidden" r:id="rId11"/>
    <sheet name="Sheet5_STS" sheetId="41" state="veryHidden" r:id="rId12"/>
    <sheet name="Example 3_Phones_STS" sheetId="38" state="veryHidden" r:id="rId13"/>
    <sheet name="Example 1_beans_STS" sheetId="36" state="veryHidden" r:id="rId14"/>
    <sheet name="STS_1" sheetId="54" r:id="rId15"/>
  </sheets>
  <definedNames>
    <definedName name="ChartData" localSheetId="14">STS_1!$K$5:$K$15</definedName>
    <definedName name="InputValues" localSheetId="14">STS_1!$A$5:$A$15</definedName>
    <definedName name="Max_Profit" localSheetId="4">'Example 1_beans_ST'!$A$21:$B$21</definedName>
    <definedName name="OutputAddresses" localSheetId="14">STS_1!$B$4:$D$4</definedName>
    <definedName name="OutputValues" localSheetId="14">STS_1!$B$5:$D$15</definedName>
    <definedName name="RB" localSheetId="4">'Example 1_beans_ST'!$C$8:$C$9</definedName>
    <definedName name="SB" localSheetId="4">'Example 1_beans_ST'!$B$8:$B$9</definedName>
    <definedName name="solver_adj" localSheetId="3" hidden="1">'Example 1_beans'!$B$9:$C$9</definedName>
    <definedName name="solver_adj" localSheetId="4" hidden="1">'Example 1_beans_ST'!$B$9:$C$9</definedName>
    <definedName name="solver_adj" localSheetId="5" hidden="1">'Example 2_Transportation'!$C$13:$F$15</definedName>
    <definedName name="solver_adj" localSheetId="6" hidden="1">'Example 3_Jeans'!$B$9:$C$9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3" hidden="1">2</definedName>
    <definedName name="solver_eng" localSheetId="4" hidden="1">1</definedName>
    <definedName name="solver_eng" localSheetId="5" hidden="1">2</definedName>
    <definedName name="solver_eng" localSheetId="6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3" hidden="1">'Example 1_beans'!$B$12:$B$14</definedName>
    <definedName name="solver_lhs1" localSheetId="4" hidden="1">'Example 1_beans_ST'!$B$12:$B$14</definedName>
    <definedName name="solver_lhs1" localSheetId="5" hidden="1">'Example 2_Transportation'!$C$16:$F$16</definedName>
    <definedName name="solver_lhs1" localSheetId="6" hidden="1">'Example 3_Jeans'!$B$12:$B$14</definedName>
    <definedName name="solver_lhs2" localSheetId="3" hidden="1">'Example 1_beans'!$B$14</definedName>
    <definedName name="solver_lhs2" localSheetId="4" hidden="1">'Example 1_beans_ST'!$B$14</definedName>
    <definedName name="solver_lhs2" localSheetId="5" hidden="1">'Example 2_Transportation'!$G$13:$G$15</definedName>
    <definedName name="solver_lhs2" localSheetId="6" hidden="1">'Example 3_Jeans'!$B$13</definedName>
    <definedName name="solver_lhs3" localSheetId="3" hidden="1">'Example 1_beans'!$B$14</definedName>
    <definedName name="solver_lhs3" localSheetId="4" hidden="1">'Example 1_beans_ST'!$B$14</definedName>
    <definedName name="solver_lhs3" localSheetId="6" hidden="1">'Example 3_Jeans'!$B$14</definedName>
    <definedName name="solver_lhs4" localSheetId="6" hidden="1">'Example 3_Jeans'!$C$9</definedName>
    <definedName name="solver_lhs5" localSheetId="6" hidden="1">'Example 3_Jeans'!$C$9</definedName>
    <definedName name="solver_lin" localSheetId="3" hidden="1">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3" hidden="1">1</definedName>
    <definedName name="solver_num" localSheetId="4" hidden="1">1</definedName>
    <definedName name="solver_num" localSheetId="5" hidden="1">2</definedName>
    <definedName name="solver_num" localSheetId="6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3" hidden="1">'Example 1_beans'!$B$21</definedName>
    <definedName name="solver_opt" localSheetId="4" hidden="1">'Example 1_beans_ST'!$B$21</definedName>
    <definedName name="solver_opt" localSheetId="5" hidden="1">'Example 2_Transportation'!$B$21</definedName>
    <definedName name="solver_opt" localSheetId="6" hidden="1">'Example 3_Jeans'!$B$20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3" hidden="1">1</definedName>
    <definedName name="solver_rbv" localSheetId="4" hidden="1">2</definedName>
    <definedName name="solver_rbv" localSheetId="5" hidden="1">1</definedName>
    <definedName name="solver_rbv" localSheetId="6" hidden="1">1</definedName>
    <definedName name="solver_rel1" localSheetId="3" hidden="1">1</definedName>
    <definedName name="solver_rel1" localSheetId="4" hidden="1">1</definedName>
    <definedName name="solver_rel1" localSheetId="5" hidden="1">3</definedName>
    <definedName name="solver_rel1" localSheetId="6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3" localSheetId="3" hidden="1">1</definedName>
    <definedName name="solver_rel3" localSheetId="4" hidden="1">1</definedName>
    <definedName name="solver_rel3" localSheetId="6" hidden="1">1</definedName>
    <definedName name="solver_rel4" localSheetId="6" hidden="1">4</definedName>
    <definedName name="solver_rel5" localSheetId="6" hidden="1">4</definedName>
    <definedName name="solver_rhs1" localSheetId="3" hidden="1">'Example 1_beans'!$D$12:$D$14</definedName>
    <definedName name="solver_rhs1" localSheetId="4" hidden="1">'Example 1_beans_ST'!$D$12:$D$14</definedName>
    <definedName name="solver_rhs1" localSheetId="5" hidden="1">'Example 2_Transportation'!$C$18:$F$18</definedName>
    <definedName name="solver_rhs1" localSheetId="6" hidden="1">'Example 3_Jeans'!$D$12:$D$14</definedName>
    <definedName name="solver_rhs2" localSheetId="3" hidden="1">'Example 1_beans'!$D$14</definedName>
    <definedName name="solver_rhs2" localSheetId="4" hidden="1">'Example 1_beans_ST'!$D$14</definedName>
    <definedName name="solver_rhs2" localSheetId="5" hidden="1">'Example 2_Transportation'!$I$13:$I$15</definedName>
    <definedName name="solver_rhs2" localSheetId="6" hidden="1">'Example 3_Jeans'!$D$13</definedName>
    <definedName name="solver_rhs3" localSheetId="3" hidden="1">'Example 1_beans'!$D$14</definedName>
    <definedName name="solver_rhs3" localSheetId="4" hidden="1">'Example 1_beans_ST'!$D$14</definedName>
    <definedName name="solver_rhs3" localSheetId="6" hidden="1">'Example 3_Jeans'!$D$14</definedName>
    <definedName name="solver_rhs4" localSheetId="6" hidden="1">"integer"</definedName>
    <definedName name="solver_rhs5" localSheetId="6" hidden="1">"integer"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3" hidden="1">1</definedName>
    <definedName name="solver_typ" localSheetId="4" hidden="1">1</definedName>
    <definedName name="solver_typ" localSheetId="5" hidden="1">2</definedName>
    <definedName name="solver_typ" localSheetId="6" hidden="1">1</definedName>
    <definedName name="solver_userid" localSheetId="3" hidden="1">482951</definedName>
    <definedName name="solver_userid" localSheetId="4" hidden="1">482951</definedName>
    <definedName name="solver_userid" localSheetId="6" hidden="1">482951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3" hidden="1">2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54" l="1"/>
  <c r="K15" i="54"/>
  <c r="K14" i="54"/>
  <c r="K13" i="54"/>
  <c r="K12" i="54"/>
  <c r="K11" i="54"/>
  <c r="K10" i="54"/>
  <c r="K9" i="54"/>
  <c r="K8" i="54"/>
  <c r="K7" i="54"/>
  <c r="K6" i="54"/>
  <c r="K5" i="54"/>
  <c r="J4" i="54"/>
  <c r="B19" i="32" l="1"/>
  <c r="B12" i="32"/>
  <c r="B13" i="32"/>
  <c r="C3" i="40"/>
  <c r="C4" i="40"/>
  <c r="C5" i="40"/>
  <c r="B4" i="40"/>
  <c r="B5" i="40"/>
  <c r="B3" i="40"/>
  <c r="D13" i="40"/>
  <c r="D14" i="40"/>
  <c r="D12" i="40"/>
  <c r="C19" i="40"/>
  <c r="B19" i="40"/>
  <c r="B14" i="32"/>
  <c r="B13" i="40" l="1"/>
  <c r="B21" i="40"/>
  <c r="B12" i="40"/>
  <c r="B14" i="40"/>
  <c r="C19" i="32" l="1"/>
  <c r="B21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Tenkorang</author>
  </authors>
  <commentList>
    <comment ref="E3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Frank Tenkorang: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min-20%
</t>
        </r>
        <r>
          <rPr>
            <sz val="9"/>
            <color rgb="FF000000"/>
            <rFont val="Tahoma"/>
            <family val="2"/>
          </rPr>
          <t xml:space="preserve">max 20%
</t>
        </r>
        <r>
          <rPr>
            <sz val="9"/>
            <color rgb="FF000000"/>
            <rFont val="Tahoma"/>
            <family val="2"/>
          </rPr>
          <t>increments 5%</t>
        </r>
      </text>
    </comment>
    <comment ref="E11" authorId="0" shapeId="0" xr:uid="{00000000-0006-0000-0200-000002000000}">
      <text>
        <r>
          <rPr>
            <b/>
            <sz val="9"/>
            <color rgb="FF000000"/>
            <rFont val="Tahoma"/>
            <family val="2"/>
          </rPr>
          <t>Frank Tenkorang: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min 0%
</t>
        </r>
        <r>
          <rPr>
            <sz val="9"/>
            <color rgb="FF000000"/>
            <rFont val="Tahoma"/>
            <family val="2"/>
          </rPr>
          <t xml:space="preserve">max 50%
</t>
        </r>
        <r>
          <rPr>
            <sz val="9"/>
            <color rgb="FF000000"/>
            <rFont val="Tahoma"/>
            <family val="2"/>
          </rPr>
          <t>increments 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Khalid Said Rashid Al-Rasbi</author>
  </authors>
  <commentList>
    <comment ref="B5" authorId="0" shapeId="0" xr:uid="{2667E347-B059-3846-824D-E1B9348492E9}">
      <text>
        <r>
          <rPr>
            <sz val="10"/>
            <color rgb="FF000000"/>
            <rFont val="Tahoma"/>
            <family val="2"/>
          </rPr>
          <t>Solver converged in probability to a global solution.</t>
        </r>
      </text>
    </comment>
    <comment ref="B6" authorId="0" shapeId="0" xr:uid="{13D6A0B9-117E-7645-9CB0-E4C17FCBE801}">
      <text>
        <r>
          <rPr>
            <sz val="10"/>
            <color rgb="FF000000"/>
            <rFont val="Tahoma"/>
            <family val="2"/>
          </rPr>
          <t>Solver converged in probability to a global solution.</t>
        </r>
      </text>
    </comment>
    <comment ref="B7" authorId="0" shapeId="0" xr:uid="{C0D6D7AA-934C-D94E-9AC8-DD57CC6E2F7A}">
      <text>
        <r>
          <rPr>
            <sz val="10"/>
            <color rgb="FF000000"/>
            <rFont val="Tahoma"/>
            <family val="2"/>
          </rPr>
          <t>Solver converged in probability to a global solution.</t>
        </r>
      </text>
    </comment>
    <comment ref="B8" authorId="0" shapeId="0" xr:uid="{D6E1EEDE-3CD9-014D-A406-924C7533FE29}">
      <text>
        <r>
          <rPr>
            <sz val="10"/>
            <color rgb="FF000000"/>
            <rFont val="Tahoma"/>
            <family val="2"/>
          </rPr>
          <t>Solver converged in probability to a global solution.</t>
        </r>
      </text>
    </comment>
    <comment ref="B9" authorId="0" shapeId="0" xr:uid="{149F9A87-69E7-C549-84D4-EF8EEA1BD909}">
      <text>
        <r>
          <rPr>
            <sz val="10"/>
            <color rgb="FF000000"/>
            <rFont val="Tahoma"/>
            <family val="2"/>
          </rPr>
          <t>Solver converged in probability to a global solution.</t>
        </r>
      </text>
    </comment>
    <comment ref="B10" authorId="0" shapeId="0" xr:uid="{4AB96309-CDE4-534E-A1E3-F5CB7F3023D9}">
      <text>
        <r>
          <rPr>
            <sz val="10"/>
            <color rgb="FF000000"/>
            <rFont val="Tahoma"/>
            <family val="2"/>
          </rPr>
          <t>Solver converged in probability to a global solution.</t>
        </r>
      </text>
    </comment>
    <comment ref="B11" authorId="0" shapeId="0" xr:uid="{ABE53503-6459-424C-BB3D-1F8D15B06717}">
      <text>
        <r>
          <rPr>
            <sz val="10"/>
            <color rgb="FF000000"/>
            <rFont val="Tahoma"/>
            <family val="2"/>
          </rPr>
          <t>Solver converged in probability to a global solution.</t>
        </r>
      </text>
    </comment>
    <comment ref="B12" authorId="0" shapeId="0" xr:uid="{791ECDCC-F8AA-2E4B-9C82-B2B6970AC80D}">
      <text>
        <r>
          <rPr>
            <sz val="10"/>
            <color rgb="FF000000"/>
            <rFont val="Tahoma"/>
            <family val="2"/>
          </rPr>
          <t>Solver converged in probability to a global solution.</t>
        </r>
      </text>
    </comment>
    <comment ref="B13" authorId="0" shapeId="0" xr:uid="{F4DBEAD3-6817-F243-8A0E-7C57AB01206B}">
      <text>
        <r>
          <rPr>
            <sz val="10"/>
            <color rgb="FF000000"/>
            <rFont val="Tahoma"/>
            <family val="2"/>
          </rPr>
          <t>Solver converged in probability to a global solution.</t>
        </r>
      </text>
    </comment>
    <comment ref="B14" authorId="0" shapeId="0" xr:uid="{85BBA1AE-C2FD-5347-A740-B88923C21A70}">
      <text>
        <r>
          <rPr>
            <sz val="10"/>
            <color rgb="FF000000"/>
            <rFont val="Tahoma"/>
            <family val="2"/>
          </rPr>
          <t>Solver converged in probability to a global solution.</t>
        </r>
      </text>
    </comment>
    <comment ref="B15" authorId="0" shapeId="0" xr:uid="{3E440E3E-1EB4-D241-A51A-C5C3BC055AE7}">
      <text>
        <r>
          <rPr>
            <sz val="10"/>
            <color rgb="FF000000"/>
            <rFont val="Tahoma"/>
            <family val="2"/>
          </rPr>
          <t>Solver converged in probability to a global solution.</t>
        </r>
      </text>
    </comment>
  </commentList>
</comments>
</file>

<file path=xl/sharedStrings.xml><?xml version="1.0" encoding="utf-8"?>
<sst xmlns="http://schemas.openxmlformats.org/spreadsheetml/2006/main" count="267" uniqueCount="140">
  <si>
    <t>&lt;=</t>
  </si>
  <si>
    <t>Cost</t>
  </si>
  <si>
    <t>Constraints</t>
  </si>
  <si>
    <t>Constraint</t>
  </si>
  <si>
    <t>$B$21</t>
  </si>
  <si>
    <t>$C$11</t>
  </si>
  <si>
    <t>$B$16:$C$16,$D$25</t>
  </si>
  <si>
    <t>Selling Price XP</t>
  </si>
  <si>
    <t>$D$21</t>
  </si>
  <si>
    <t/>
  </si>
  <si>
    <t>$D$22</t>
  </si>
  <si>
    <t>Assembling hours</t>
  </si>
  <si>
    <t>Testing hours</t>
  </si>
  <si>
    <t>$G$18</t>
  </si>
  <si>
    <t>% change in max sales</t>
  </si>
  <si>
    <t>$B$16:$C$16,$D$25,$B$12</t>
  </si>
  <si>
    <t>Requirements</t>
  </si>
  <si>
    <t>Max Profit =</t>
  </si>
  <si>
    <t>land</t>
  </si>
  <si>
    <t>Labor</t>
  </si>
  <si>
    <t>Capital</t>
  </si>
  <si>
    <t>SB</t>
  </si>
  <si>
    <t>RB</t>
  </si>
  <si>
    <t>≤</t>
  </si>
  <si>
    <t>Space</t>
  </si>
  <si>
    <t>Jeans</t>
  </si>
  <si>
    <t>Men</t>
  </si>
  <si>
    <t>Women</t>
  </si>
  <si>
    <t>Mens</t>
  </si>
  <si>
    <t>Womens</t>
  </si>
  <si>
    <t>INPUTS</t>
  </si>
  <si>
    <t>Variables - Quantity of SB and RB to produce</t>
  </si>
  <si>
    <t>CONSTRAINTS</t>
  </si>
  <si>
    <t>OBJECTIVE</t>
  </si>
  <si>
    <t>Profit margin</t>
  </si>
  <si>
    <t>Variables - Quantity of Men's Jeans and Women Jeans to produce</t>
  </si>
  <si>
    <t>Profit Margin</t>
  </si>
  <si>
    <t>land (acres) =</t>
  </si>
  <si>
    <t>labor (man-hours) =</t>
  </si>
  <si>
    <t>Net Profit</t>
  </si>
  <si>
    <t>capital (USD 000) =</t>
  </si>
  <si>
    <t>Example 1_beans'!$A$27:$A$37</t>
  </si>
  <si>
    <t>$D$12</t>
  </si>
  <si>
    <t>Change in land</t>
  </si>
  <si>
    <t>Updated</t>
  </si>
  <si>
    <t>Change by</t>
  </si>
  <si>
    <t>Original Requirements</t>
  </si>
  <si>
    <t>Updated Requirements due to better tech</t>
  </si>
  <si>
    <t>$E$3</t>
  </si>
  <si>
    <t>$B$21,$B$9:$C$9</t>
  </si>
  <si>
    <t>Impact of Technology on Input Requirement</t>
  </si>
  <si>
    <t>$E$11</t>
  </si>
  <si>
    <t>Increasing the Constraints</t>
  </si>
  <si>
    <t>Input Requirement</t>
  </si>
  <si>
    <t>Original Constraints</t>
  </si>
  <si>
    <t>Grand Prix transportation model</t>
  </si>
  <si>
    <t>Unit shipping costs</t>
  </si>
  <si>
    <t>To</t>
  </si>
  <si>
    <t>Region 1</t>
  </si>
  <si>
    <t>Region 2</t>
  </si>
  <si>
    <t>Region 3</t>
  </si>
  <si>
    <t>Region 4</t>
  </si>
  <si>
    <t>From</t>
  </si>
  <si>
    <t>Plant 1</t>
  </si>
  <si>
    <t>Plant 2</t>
  </si>
  <si>
    <t>Plant 3</t>
  </si>
  <si>
    <t>Shipping plan, and constraints on supply and demand</t>
  </si>
  <si>
    <t>Total shipped</t>
  </si>
  <si>
    <t>Capacity</t>
  </si>
  <si>
    <t>Total received</t>
  </si>
  <si>
    <t>Demand</t>
  </si>
  <si>
    <t>Objective to minimize</t>
  </si>
  <si>
    <t>Total cost</t>
  </si>
  <si>
    <t>&gt;=</t>
  </si>
  <si>
    <t>$B$21,$B$9,$C$9</t>
  </si>
  <si>
    <t>Microsoft Excel 16.54 Answer Report</t>
  </si>
  <si>
    <t>Worksheet: [Lecture 7_data_stu.xlsx]Example 1_beans</t>
  </si>
  <si>
    <t>Report Created: 10/21/21 12:59:47 PM</t>
  </si>
  <si>
    <t>Result: Solver found a solution.  All constraints and optimality conditions are satisfied.</t>
  </si>
  <si>
    <t>Solver Engine</t>
  </si>
  <si>
    <t>Engine: Simplex LP</t>
  </si>
  <si>
    <t>Solution Time: 3093.521 Seconds.</t>
  </si>
  <si>
    <t>Iterations: 2 Subproblems: 0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</si>
  <si>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</si>
  <si>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</si>
  <si>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</si>
  <si>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</si>
  <si>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</si>
  <si>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</si>
  <si>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</si>
  <si>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</si>
  <si>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</si>
  <si>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</si>
  <si>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</si>
  <si>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</si>
  <si>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</si>
  <si>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</si>
  <si>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Max Profit = SB</t>
  </si>
  <si>
    <t>$B$9</t>
  </si>
  <si>
    <t>Contin</t>
  </si>
  <si>
    <t>$C$9</t>
  </si>
  <si>
    <t>$B$12</t>
  </si>
  <si>
    <t>land (acres) = SB</t>
  </si>
  <si>
    <t>$B$12&lt;=$D$12</t>
  </si>
  <si>
    <t>Not Binding</t>
  </si>
  <si>
    <t>$B$13</t>
  </si>
  <si>
    <t>labor (man-hours) = SB</t>
  </si>
  <si>
    <t>$B$13&lt;=$D$13</t>
  </si>
  <si>
    <t>Binding</t>
  </si>
  <si>
    <t>$B$14</t>
  </si>
  <si>
    <t>capital (USD 000) = SB</t>
  </si>
  <si>
    <t>$B$14&lt;=$D$14</t>
  </si>
  <si>
    <t>$B$12:$B$14 &lt;= $D$12:$D$14</t>
  </si>
  <si>
    <t>Microsoft Excel 16.54 Sensitivity Report</t>
  </si>
  <si>
    <t>Report Created: 10/21/21 12:59:48 PM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</si>
  <si>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</si>
  <si>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</si>
  <si>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</si>
  <si>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</si>
  <si>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</si>
  <si>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</si>
  <si>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</si>
  <si>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</si>
  <si>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</si>
  <si>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</si>
  <si>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R.H. Side</t>
  </si>
  <si>
    <t>Microsoft Excel 16.54 Limits Report</t>
  </si>
  <si>
    <t>Report Created: 10/21/21 12:59:49 PM</t>
  </si>
  <si>
    <t>Variable</t>
  </si>
  <si>
    <t>Lower</t>
  </si>
  <si>
    <t>Limit</t>
  </si>
  <si>
    <t>Result</t>
  </si>
  <si>
    <t>Upper</t>
  </si>
  <si>
    <t>Relaxing theConstraints</t>
  </si>
  <si>
    <t>Oneway analysis for Solver model in Example 1_beans_ST worksheet</t>
  </si>
  <si>
    <t>Relaxing theConstraints (cell $E$3) values along side, output cell(s) along top</t>
  </si>
  <si>
    <t>Max_Profit_2</t>
  </si>
  <si>
    <t>SB_2</t>
  </si>
  <si>
    <t>RB_2</t>
  </si>
  <si>
    <t>Data for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</si>
</sst>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FFFF"/>
      <name val="Calibri"/>
      <family val="2"/>
      <scheme val="minor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Alignment="1">
      <alignment horizontal="center"/>
    </xf>
    <xf numFmtId="0" fontId="0" fillId="3" borderId="1" xfId="0" applyFill="1" applyBorder="1"/>
    <xf numFmtId="0" fontId="0" fillId="5" borderId="0" xfId="0" applyFill="1"/>
    <xf numFmtId="0" fontId="0" fillId="5" borderId="0" xfId="0" applyFill="1" applyBorder="1"/>
    <xf numFmtId="0" fontId="0" fillId="4" borderId="0" xfId="0" applyFill="1" applyBorder="1"/>
    <xf numFmtId="0" fontId="0" fillId="0" borderId="1" xfId="0" applyBorder="1"/>
    <xf numFmtId="164" fontId="0" fillId="4" borderId="1" xfId="1" applyNumberFormat="1" applyFont="1" applyFill="1" applyBorder="1"/>
    <xf numFmtId="0" fontId="0" fillId="0" borderId="0" xfId="0" quotePrefix="1"/>
    <xf numFmtId="9" fontId="0" fillId="6" borderId="0" xfId="2" applyFont="1" applyFill="1"/>
    <xf numFmtId="0" fontId="5" fillId="0" borderId="0" xfId="3" applyFont="1"/>
    <xf numFmtId="0" fontId="6" fillId="0" borderId="0" xfId="3" applyFont="1"/>
    <xf numFmtId="0" fontId="8" fillId="0" borderId="0" xfId="4" applyFont="1" applyFill="1" applyAlignment="1" applyProtection="1"/>
    <xf numFmtId="0" fontId="6" fillId="0" borderId="0" xfId="3" applyFont="1" applyAlignment="1">
      <alignment horizontal="left"/>
    </xf>
    <xf numFmtId="0" fontId="6" fillId="0" borderId="0" xfId="3" applyFont="1" applyAlignment="1">
      <alignment horizontal="centerContinuous"/>
    </xf>
    <xf numFmtId="0" fontId="6" fillId="0" borderId="0" xfId="3" applyFont="1" applyAlignment="1">
      <alignment horizontal="right"/>
    </xf>
    <xf numFmtId="9" fontId="6" fillId="0" borderId="0" xfId="3" applyNumberFormat="1" applyFont="1"/>
    <xf numFmtId="0" fontId="6" fillId="0" borderId="0" xfId="3" applyFont="1" applyAlignment="1">
      <alignment horizontal="center"/>
    </xf>
    <xf numFmtId="5" fontId="6" fillId="2" borderId="0" xfId="3" applyNumberFormat="1" applyFont="1" applyFill="1"/>
    <xf numFmtId="0" fontId="6" fillId="2" borderId="0" xfId="3" applyFont="1" applyFill="1"/>
    <xf numFmtId="0" fontId="6" fillId="3" borderId="0" xfId="3" applyFont="1" applyFill="1"/>
    <xf numFmtId="5" fontId="6" fillId="7" borderId="0" xfId="3" applyNumberFormat="1" applyFont="1" applyFill="1"/>
    <xf numFmtId="0" fontId="6" fillId="0" borderId="1" xfId="3" applyFont="1" applyBorder="1"/>
    <xf numFmtId="0" fontId="0" fillId="0" borderId="5" xfId="0" applyFill="1" applyBorder="1" applyAlignment="1"/>
    <xf numFmtId="0" fontId="9" fillId="0" borderId="4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0" xfId="0" applyNumberFormat="1" applyFill="1" applyBorder="1" applyAlignment="1"/>
    <xf numFmtId="0" fontId="9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right" textRotation="90"/>
    </xf>
    <xf numFmtId="0" fontId="0" fillId="8" borderId="0" xfId="0" applyFill="1" applyAlignment="1">
      <alignment horizontal="right" textRotation="90"/>
    </xf>
    <xf numFmtId="0" fontId="12" fillId="0" borderId="0" xfId="0" applyFont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</cellXfs>
  <cellStyles count="5">
    <cellStyle name="Comma" xfId="1" builtinId="3"/>
    <cellStyle name="Hyperlink" xfId="4" builtinId="8"/>
    <cellStyle name="Normal" xfId="0" builtinId="0"/>
    <cellStyle name="Normal 2" xfId="3" xr:uid="{9357E130-20EB-447F-AABD-4A8623D92EC4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Max_Profit_2 to Relaxing theConstraints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STS_1!$A$5:$A$15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STS_1!$K$5:$K$15</c:f>
              <c:numCache>
                <c:formatCode>General</c:formatCode>
                <c:ptCount val="11"/>
                <c:pt idx="0">
                  <c:v>180</c:v>
                </c:pt>
                <c:pt idx="1">
                  <c:v>171.42857140945222</c:v>
                </c:pt>
                <c:pt idx="2">
                  <c:v>163.63636359973788</c:v>
                </c:pt>
                <c:pt idx="3">
                  <c:v>156.52173907908457</c:v>
                </c:pt>
                <c:pt idx="4">
                  <c:v>149.99999993239285</c:v>
                </c:pt>
                <c:pt idx="5">
                  <c:v>143.99999876375557</c:v>
                </c:pt>
                <c:pt idx="6">
                  <c:v>138.46153844683664</c:v>
                </c:pt>
                <c:pt idx="7">
                  <c:v>133.33333330801815</c:v>
                </c:pt>
                <c:pt idx="8">
                  <c:v>128.57142853625814</c:v>
                </c:pt>
                <c:pt idx="9">
                  <c:v>124.13793099013671</c:v>
                </c:pt>
                <c:pt idx="10">
                  <c:v>119.99999994709006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1-7343-9E6B-27C3674E0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131088"/>
        <c:axId val="1732014144"/>
      </c:lineChart>
      <c:catAx>
        <c:axId val="167813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Relaxing theConstraints ($E$3)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32014144"/>
        <c:crosses val="autoZero"/>
        <c:auto val="1"/>
        <c:lblAlgn val="ctr"/>
        <c:lblOffset val="100"/>
        <c:noMultiLvlLbl val="0"/>
      </c:catAx>
      <c:valAx>
        <c:axId val="173201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1310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317500</xdr:colOff>
      <xdr:row>16</xdr:row>
      <xdr:rowOff>0</xdr:rowOff>
    </xdr:from>
    <xdr:to>
      <xdr:col>13</xdr:col>
      <xdr:colOff>241300</xdr:colOff>
      <xdr:row>31</xdr:row>
      <xdr:rowOff>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E382C2C6-91A9-064C-8E8A-71026F8DC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393700</xdr:colOff>
      <xdr:row>3</xdr:row>
      <xdr:rowOff>0</xdr:rowOff>
    </xdr:from>
    <xdr:to>
      <xdr:col>14</xdr:col>
      <xdr:colOff>355600</xdr:colOff>
      <xdr:row>3</xdr:row>
      <xdr:rowOff>762000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67E70D-2C29-ED4A-8F2E-2FFF2BDC5FEE}"/>
            </a:ext>
          </a:extLst>
        </xdr:cNvPr>
        <xdr:cNvSpPr txBox="1"/>
      </xdr:nvSpPr>
      <xdr:spPr>
        <a:xfrm>
          <a:off x="9474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968F-99B3-2444-9795-713B7D6DE8B1}">
  <dimension ref="A1:G31"/>
  <sheetViews>
    <sheetView showGridLines="0" workbookViewId="0"/>
  </sheetViews>
  <sheetFormatPr baseColWidth="10" defaultRowHeight="15" outlineLevelRow="1" x14ac:dyDescent="0.2"/>
  <cols>
    <col min="1" max="1" width="2.33203125" customWidth="1"/>
    <col min="2" max="2" width="6.1640625" bestFit="1" customWidth="1"/>
    <col min="3" max="3" width="18.1640625" bestFit="1" customWidth="1"/>
    <col min="4" max="4" width="12" bestFit="1" customWidth="1"/>
    <col min="5" max="5" width="13" bestFit="1" customWidth="1"/>
    <col min="6" max="6" width="10.1640625" bestFit="1" customWidth="1"/>
    <col min="7" max="7" width="5" bestFit="1" customWidth="1"/>
  </cols>
  <sheetData>
    <row r="1" spans="1:5" x14ac:dyDescent="0.2">
      <c r="A1" s="1" t="s">
        <v>75</v>
      </c>
    </row>
    <row r="2" spans="1:5" x14ac:dyDescent="0.2">
      <c r="A2" s="1" t="s">
        <v>76</v>
      </c>
    </row>
    <row r="3" spans="1:5" x14ac:dyDescent="0.2">
      <c r="A3" s="1" t="s">
        <v>77</v>
      </c>
    </row>
    <row r="4" spans="1:5" x14ac:dyDescent="0.2">
      <c r="A4" s="1" t="s">
        <v>78</v>
      </c>
    </row>
    <row r="5" spans="1:5" x14ac:dyDescent="0.2">
      <c r="A5" s="1" t="s">
        <v>79</v>
      </c>
    </row>
    <row r="6" spans="1:5" hidden="1" outlineLevel="1" x14ac:dyDescent="0.2">
      <c r="A6" s="1"/>
      <c r="B6" t="s">
        <v>80</v>
      </c>
    </row>
    <row r="7" spans="1:5" hidden="1" outlineLevel="1" x14ac:dyDescent="0.2">
      <c r="A7" s="1"/>
      <c r="B7" t="s">
        <v>81</v>
      </c>
    </row>
    <row r="8" spans="1:5" hidden="1" outlineLevel="1" x14ac:dyDescent="0.2">
      <c r="A8" s="1"/>
      <c r="B8" t="s">
        <v>82</v>
      </c>
    </row>
    <row r="9" spans="1:5" collapsed="1" x14ac:dyDescent="0.2">
      <c r="A9" s="1" t="s">
        <v>83</v>
      </c>
    </row>
    <row r="10" spans="1:5" hidden="1" outlineLevel="1" x14ac:dyDescent="0.2">
      <c r="B10" t="s">
        <v>84</v>
      </c>
    </row>
    <row r="11" spans="1:5" hidden="1" outlineLevel="1" x14ac:dyDescent="0.2">
      <c r="B11" t="s">
        <v>85</v>
      </c>
    </row>
    <row r="12" spans="1:5" collapsed="1" x14ac:dyDescent="0.2"/>
    <row r="14" spans="1:5" ht="16" thickBot="1" x14ac:dyDescent="0.25">
      <c r="A14" t="s">
        <v>86</v>
      </c>
    </row>
    <row r="15" spans="1:5" ht="16" thickBot="1" x14ac:dyDescent="0.25">
      <c r="B15" s="29" t="s">
        <v>87</v>
      </c>
      <c r="C15" s="29" t="s">
        <v>88</v>
      </c>
      <c r="D15" s="29" t="s">
        <v>89</v>
      </c>
      <c r="E15" s="29" t="s">
        <v>90</v>
      </c>
    </row>
    <row r="16" spans="1:5" ht="16" thickBot="1" x14ac:dyDescent="0.25">
      <c r="B16" s="28" t="s">
        <v>4</v>
      </c>
      <c r="C16" s="28" t="s">
        <v>97</v>
      </c>
      <c r="D16" s="32">
        <v>180</v>
      </c>
      <c r="E16" s="32">
        <v>180</v>
      </c>
    </row>
    <row r="19" spans="1:7" ht="16" thickBot="1" x14ac:dyDescent="0.25">
      <c r="A19" t="s">
        <v>91</v>
      </c>
    </row>
    <row r="20" spans="1:7" ht="16" thickBot="1" x14ac:dyDescent="0.25">
      <c r="B20" s="29" t="s">
        <v>87</v>
      </c>
      <c r="C20" s="29" t="s">
        <v>88</v>
      </c>
      <c r="D20" s="29" t="s">
        <v>89</v>
      </c>
      <c r="E20" s="29" t="s">
        <v>90</v>
      </c>
      <c r="F20" s="29" t="s">
        <v>92</v>
      </c>
    </row>
    <row r="21" spans="1:7" x14ac:dyDescent="0.2">
      <c r="B21" s="31" t="s">
        <v>98</v>
      </c>
      <c r="C21" s="31" t="s">
        <v>21</v>
      </c>
      <c r="D21" s="33">
        <v>4</v>
      </c>
      <c r="E21" s="33">
        <v>4</v>
      </c>
      <c r="F21" s="31" t="s">
        <v>99</v>
      </c>
    </row>
    <row r="22" spans="1:7" ht="16" thickBot="1" x14ac:dyDescent="0.25">
      <c r="B22" s="28" t="s">
        <v>100</v>
      </c>
      <c r="C22" s="28" t="s">
        <v>22</v>
      </c>
      <c r="D22" s="32">
        <v>6</v>
      </c>
      <c r="E22" s="32">
        <v>6</v>
      </c>
      <c r="F22" s="28" t="s">
        <v>99</v>
      </c>
    </row>
    <row r="25" spans="1:7" ht="16" thickBot="1" x14ac:dyDescent="0.25">
      <c r="A25" t="s">
        <v>2</v>
      </c>
    </row>
    <row r="26" spans="1:7" ht="16" thickBot="1" x14ac:dyDescent="0.25">
      <c r="B26" s="29" t="s">
        <v>87</v>
      </c>
      <c r="C26" s="29" t="s">
        <v>88</v>
      </c>
      <c r="D26" s="29" t="s">
        <v>93</v>
      </c>
      <c r="E26" s="29" t="s">
        <v>94</v>
      </c>
      <c r="F26" s="29" t="s">
        <v>95</v>
      </c>
      <c r="G26" s="29" t="s">
        <v>96</v>
      </c>
    </row>
    <row r="27" spans="1:7" x14ac:dyDescent="0.2">
      <c r="B27" s="36" t="s">
        <v>112</v>
      </c>
      <c r="C27" s="35"/>
      <c r="D27" s="35"/>
      <c r="E27" s="35"/>
      <c r="F27" s="35"/>
      <c r="G27" s="35"/>
    </row>
    <row r="28" spans="1:7" hidden="1" outlineLevel="1" x14ac:dyDescent="0.2">
      <c r="B28" s="31" t="s">
        <v>101</v>
      </c>
      <c r="C28" s="31" t="s">
        <v>102</v>
      </c>
      <c r="D28" s="33">
        <v>80</v>
      </c>
      <c r="E28" s="31" t="s">
        <v>103</v>
      </c>
      <c r="F28" s="31" t="s">
        <v>104</v>
      </c>
      <c r="G28" s="31">
        <v>20</v>
      </c>
    </row>
    <row r="29" spans="1:7" hidden="1" outlineLevel="1" x14ac:dyDescent="0.2">
      <c r="B29" s="31" t="s">
        <v>105</v>
      </c>
      <c r="C29" s="31" t="s">
        <v>106</v>
      </c>
      <c r="D29" s="33">
        <v>150</v>
      </c>
      <c r="E29" s="31" t="s">
        <v>107</v>
      </c>
      <c r="F29" s="31" t="s">
        <v>108</v>
      </c>
      <c r="G29" s="31">
        <v>0</v>
      </c>
    </row>
    <row r="30" spans="1:7" ht="16" hidden="1" outlineLevel="1" thickBot="1" x14ac:dyDescent="0.25">
      <c r="B30" s="28" t="s">
        <v>109</v>
      </c>
      <c r="C30" s="28" t="s">
        <v>110</v>
      </c>
      <c r="D30" s="32">
        <v>80</v>
      </c>
      <c r="E30" s="28" t="s">
        <v>111</v>
      </c>
      <c r="F30" s="28" t="s">
        <v>108</v>
      </c>
      <c r="G30" s="28">
        <v>0</v>
      </c>
    </row>
    <row r="31" spans="1:7" collapsed="1" x14ac:dyDescent="0.2">
      <c r="B31" s="30"/>
      <c r="C31" s="30"/>
      <c r="D31" s="34"/>
      <c r="E31" s="30"/>
      <c r="F31" s="30"/>
      <c r="G31" s="3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>
        <v>1</v>
      </c>
      <c r="B1">
        <v>1</v>
      </c>
    </row>
    <row r="2" spans="1:2" x14ac:dyDescent="0.2">
      <c r="A2" t="s">
        <v>48</v>
      </c>
      <c r="B2" t="s">
        <v>48</v>
      </c>
    </row>
    <row r="3" spans="1:2" x14ac:dyDescent="0.2">
      <c r="A3">
        <v>1</v>
      </c>
      <c r="B3">
        <v>1</v>
      </c>
    </row>
    <row r="4" spans="1:2" x14ac:dyDescent="0.2">
      <c r="A4">
        <v>0</v>
      </c>
      <c r="B4">
        <v>-0.2</v>
      </c>
    </row>
    <row r="5" spans="1:2" x14ac:dyDescent="0.2">
      <c r="A5">
        <v>0.5</v>
      </c>
      <c r="B5">
        <v>0.2</v>
      </c>
    </row>
    <row r="6" spans="1:2" x14ac:dyDescent="0.2">
      <c r="A6">
        <v>0.05</v>
      </c>
      <c r="B6">
        <v>0.05</v>
      </c>
    </row>
    <row r="8" spans="1:2" x14ac:dyDescent="0.2">
      <c r="A8" s="2"/>
      <c r="B8" s="2" t="s">
        <v>9</v>
      </c>
    </row>
    <row r="9" spans="1:2" x14ac:dyDescent="0.2">
      <c r="A9" t="s">
        <v>74</v>
      </c>
      <c r="B9" t="s">
        <v>51</v>
      </c>
    </row>
    <row r="10" spans="1:2" x14ac:dyDescent="0.2">
      <c r="A10" t="s">
        <v>133</v>
      </c>
      <c r="B10">
        <v>1</v>
      </c>
    </row>
    <row r="11" spans="1:2" x14ac:dyDescent="0.2">
      <c r="B11">
        <v>0</v>
      </c>
    </row>
    <row r="12" spans="1:2" x14ac:dyDescent="0.2">
      <c r="B12">
        <v>0.5</v>
      </c>
    </row>
    <row r="13" spans="1:2" x14ac:dyDescent="0.2">
      <c r="B13">
        <v>0.05</v>
      </c>
    </row>
    <row r="15" spans="1:2" x14ac:dyDescent="0.2">
      <c r="B15" s="2" t="s">
        <v>9</v>
      </c>
    </row>
    <row r="16" spans="1:2" x14ac:dyDescent="0.2">
      <c r="B16" t="s">
        <v>4</v>
      </c>
    </row>
    <row r="17" spans="2:2" x14ac:dyDescent="0.2">
      <c r="B17" t="s">
        <v>53</v>
      </c>
    </row>
    <row r="18" spans="2:2" x14ac:dyDescent="0.2">
      <c r="B18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5"/>
  <sheetViews>
    <sheetView workbookViewId="0"/>
  </sheetViews>
  <sheetFormatPr baseColWidth="10" defaultColWidth="8.83203125" defaultRowHeight="15" x14ac:dyDescent="0.2"/>
  <sheetData>
    <row r="1" spans="1:2" x14ac:dyDescent="0.2">
      <c r="A1">
        <v>1</v>
      </c>
    </row>
    <row r="2" spans="1:2" x14ac:dyDescent="0.2">
      <c r="A2" t="s">
        <v>51</v>
      </c>
    </row>
    <row r="3" spans="1:2" x14ac:dyDescent="0.2">
      <c r="A3">
        <v>1</v>
      </c>
    </row>
    <row r="4" spans="1:2" x14ac:dyDescent="0.2">
      <c r="A4">
        <v>0.1</v>
      </c>
    </row>
    <row r="5" spans="1:2" x14ac:dyDescent="0.2">
      <c r="A5">
        <v>0.5</v>
      </c>
    </row>
    <row r="6" spans="1:2" x14ac:dyDescent="0.2">
      <c r="A6">
        <v>0.02</v>
      </c>
    </row>
    <row r="8" spans="1:2" x14ac:dyDescent="0.2">
      <c r="A8" s="2"/>
      <c r="B8" s="2"/>
    </row>
    <row r="9" spans="1:2" x14ac:dyDescent="0.2">
      <c r="A9" t="s">
        <v>49</v>
      </c>
    </row>
    <row r="10" spans="1:2" x14ac:dyDescent="0.2">
      <c r="A10" t="s">
        <v>52</v>
      </c>
    </row>
    <row r="15" spans="1:2" x14ac:dyDescent="0.2">
      <c r="B15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5"/>
  <sheetViews>
    <sheetView workbookViewId="0"/>
  </sheetViews>
  <sheetFormatPr baseColWidth="10" defaultColWidth="8.83203125" defaultRowHeight="15" x14ac:dyDescent="0.2"/>
  <sheetData>
    <row r="1" spans="1:2" x14ac:dyDescent="0.2">
      <c r="A1">
        <v>1</v>
      </c>
    </row>
    <row r="2" spans="1:2" x14ac:dyDescent="0.2">
      <c r="A2" t="s">
        <v>48</v>
      </c>
    </row>
    <row r="3" spans="1:2" x14ac:dyDescent="0.2">
      <c r="A3">
        <v>1</v>
      </c>
    </row>
    <row r="4" spans="1:2" x14ac:dyDescent="0.2">
      <c r="A4">
        <v>-0.2</v>
      </c>
    </row>
    <row r="5" spans="1:2" x14ac:dyDescent="0.2">
      <c r="A5">
        <v>0.05</v>
      </c>
    </row>
    <row r="6" spans="1:2" x14ac:dyDescent="0.2">
      <c r="A6">
        <v>0.2</v>
      </c>
    </row>
    <row r="8" spans="1:2" x14ac:dyDescent="0.2">
      <c r="A8" s="2"/>
      <c r="B8" s="2"/>
    </row>
    <row r="9" spans="1:2" x14ac:dyDescent="0.2">
      <c r="A9" t="s">
        <v>49</v>
      </c>
    </row>
    <row r="10" spans="1:2" x14ac:dyDescent="0.2">
      <c r="A10" t="s">
        <v>50</v>
      </c>
    </row>
    <row r="15" spans="1:2" x14ac:dyDescent="0.2">
      <c r="B15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8:B15"/>
  <sheetViews>
    <sheetView workbookViewId="0"/>
  </sheetViews>
  <sheetFormatPr baseColWidth="10" defaultColWidth="8.83203125" defaultRowHeight="15" x14ac:dyDescent="0.2"/>
  <sheetData>
    <row r="8" spans="1:2" x14ac:dyDescent="0.2">
      <c r="A8" s="2"/>
      <c r="B8" s="2"/>
    </row>
    <row r="15" spans="1:2" x14ac:dyDescent="0.2">
      <c r="B1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5"/>
  <sheetViews>
    <sheetView workbookViewId="0"/>
  </sheetViews>
  <sheetFormatPr baseColWidth="10" defaultColWidth="8.83203125" defaultRowHeight="15" x14ac:dyDescent="0.2"/>
  <sheetData>
    <row r="1" spans="1:2" x14ac:dyDescent="0.2">
      <c r="A1">
        <v>1</v>
      </c>
    </row>
    <row r="2" spans="1:2" x14ac:dyDescent="0.2">
      <c r="A2" t="s">
        <v>42</v>
      </c>
    </row>
    <row r="3" spans="1:2" x14ac:dyDescent="0.2">
      <c r="A3">
        <v>1</v>
      </c>
    </row>
    <row r="4" spans="1:2" x14ac:dyDescent="0.2">
      <c r="A4">
        <v>100</v>
      </c>
    </row>
    <row r="5" spans="1:2" x14ac:dyDescent="0.2">
      <c r="A5">
        <v>500</v>
      </c>
    </row>
    <row r="6" spans="1:2" x14ac:dyDescent="0.2">
      <c r="A6">
        <v>10</v>
      </c>
    </row>
    <row r="7" spans="1:2" x14ac:dyDescent="0.2">
      <c r="A7" s="13" t="s">
        <v>41</v>
      </c>
    </row>
    <row r="8" spans="1:2" x14ac:dyDescent="0.2">
      <c r="A8" s="2"/>
      <c r="B8" s="2"/>
    </row>
    <row r="9" spans="1:2" x14ac:dyDescent="0.2">
      <c r="A9" t="s">
        <v>4</v>
      </c>
    </row>
    <row r="10" spans="1:2" x14ac:dyDescent="0.2">
      <c r="A10" t="s">
        <v>43</v>
      </c>
    </row>
    <row r="15" spans="1:2" x14ac:dyDescent="0.2">
      <c r="B1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77EB-A234-214C-BB07-612B3E17F2CB}">
  <dimension ref="A1:K15"/>
  <sheetViews>
    <sheetView tabSelected="1" workbookViewId="0">
      <selection activeCell="F19" sqref="F19"/>
    </sheetView>
  </sheetViews>
  <sheetFormatPr baseColWidth="10" defaultRowHeight="15" x14ac:dyDescent="0.2"/>
  <sheetData>
    <row r="1" spans="1:11" x14ac:dyDescent="0.2">
      <c r="A1" s="1" t="s">
        <v>134</v>
      </c>
      <c r="K1" s="42" t="str">
        <f>CONCATENATE("Sensitivity of ",$K$4," to ","Relaxing theConstraints")</f>
        <v>Sensitivity of Max_Profit_2 to Relaxing theConstraints</v>
      </c>
    </row>
    <row r="3" spans="1:11" x14ac:dyDescent="0.2">
      <c r="A3" t="s">
        <v>135</v>
      </c>
      <c r="K3" t="s">
        <v>139</v>
      </c>
    </row>
    <row r="4" spans="1:11" ht="68" x14ac:dyDescent="0.2">
      <c r="B4" s="40" t="s">
        <v>136</v>
      </c>
      <c r="C4" s="40" t="s">
        <v>137</v>
      </c>
      <c r="D4" s="40" t="s">
        <v>138</v>
      </c>
      <c r="J4" s="42">
        <f>MATCH($K$4,OutputAddresses,0)</f>
        <v>1</v>
      </c>
      <c r="K4" s="41" t="s">
        <v>136</v>
      </c>
    </row>
    <row r="5" spans="1:11" x14ac:dyDescent="0.2">
      <c r="A5" s="39">
        <v>0</v>
      </c>
      <c r="B5" s="43">
        <v>180</v>
      </c>
      <c r="C5" s="44">
        <v>4</v>
      </c>
      <c r="D5" s="45">
        <v>5.9999999999999991</v>
      </c>
      <c r="K5">
        <f>INDEX(OutputValues,1,$J$4)</f>
        <v>180</v>
      </c>
    </row>
    <row r="6" spans="1:11" x14ac:dyDescent="0.2">
      <c r="A6" s="39">
        <v>0.05</v>
      </c>
      <c r="B6" s="46">
        <v>171.42857140945222</v>
      </c>
      <c r="C6" s="47">
        <v>3.8095238056999667</v>
      </c>
      <c r="D6" s="48">
        <v>5.7142857161976348</v>
      </c>
      <c r="K6">
        <f>INDEX(OutputValues,2,$J$4)</f>
        <v>171.42857140945222</v>
      </c>
    </row>
    <row r="7" spans="1:11" x14ac:dyDescent="0.2">
      <c r="A7" s="39">
        <v>0.1</v>
      </c>
      <c r="B7" s="46">
        <v>163.63636359973788</v>
      </c>
      <c r="C7" s="47">
        <v>3.6363636290384855</v>
      </c>
      <c r="D7" s="48">
        <v>5.4545454582080302</v>
      </c>
      <c r="K7">
        <f>INDEX(OutputValues,3,$J$4)</f>
        <v>163.63636359973788</v>
      </c>
    </row>
    <row r="8" spans="1:11" x14ac:dyDescent="0.2">
      <c r="A8" s="39">
        <v>0.15000000000000002</v>
      </c>
      <c r="B8" s="46">
        <v>156.52173907908457</v>
      </c>
      <c r="C8" s="47">
        <v>3.4782608592951698</v>
      </c>
      <c r="D8" s="48">
        <v>5.217391309482851</v>
      </c>
      <c r="K8">
        <f>INDEX(OutputValues,4,$J$4)</f>
        <v>156.52173907908457</v>
      </c>
    </row>
    <row r="9" spans="1:11" x14ac:dyDescent="0.2">
      <c r="A9" s="39">
        <v>0.2</v>
      </c>
      <c r="B9" s="46">
        <v>149.99999993239285</v>
      </c>
      <c r="C9" s="47">
        <v>3.3333333198119055</v>
      </c>
      <c r="D9" s="48">
        <v>5.0000000067607138</v>
      </c>
      <c r="K9">
        <f>INDEX(OutputValues,5,$J$4)</f>
        <v>149.99999993239285</v>
      </c>
    </row>
    <row r="10" spans="1:11" x14ac:dyDescent="0.2">
      <c r="A10" s="39">
        <v>0.25</v>
      </c>
      <c r="B10" s="46">
        <v>143.99999876375557</v>
      </c>
      <c r="C10" s="47">
        <v>3.2000000353212679</v>
      </c>
      <c r="D10" s="48">
        <v>4.799999911696827</v>
      </c>
      <c r="K10">
        <f>INDEX(OutputValues,6,$J$4)</f>
        <v>143.99999876375557</v>
      </c>
    </row>
    <row r="11" spans="1:11" x14ac:dyDescent="0.2">
      <c r="A11" s="39">
        <v>0.30000000000000004</v>
      </c>
      <c r="B11" s="46">
        <v>138.46153844683664</v>
      </c>
      <c r="C11" s="47">
        <v>3.0769230739827105</v>
      </c>
      <c r="D11" s="48">
        <v>4.6153846168547989</v>
      </c>
      <c r="K11">
        <f>INDEX(OutputValues,7,$J$4)</f>
        <v>138.46153844683664</v>
      </c>
    </row>
    <row r="12" spans="1:11" x14ac:dyDescent="0.2">
      <c r="A12" s="39">
        <v>0.35000000000000003</v>
      </c>
      <c r="B12" s="46">
        <v>133.33333330801815</v>
      </c>
      <c r="C12" s="47">
        <v>2.9629629578999275</v>
      </c>
      <c r="D12" s="48">
        <v>4.4444444469759619</v>
      </c>
      <c r="K12">
        <f>INDEX(OutputValues,8,$J$4)</f>
        <v>133.33333330801815</v>
      </c>
    </row>
    <row r="13" spans="1:11" x14ac:dyDescent="0.2">
      <c r="A13" s="39">
        <v>0.4</v>
      </c>
      <c r="B13" s="46">
        <v>128.57142853625814</v>
      </c>
      <c r="C13" s="47">
        <v>2.8571428501087679</v>
      </c>
      <c r="D13" s="48">
        <v>4.2857142892313309</v>
      </c>
      <c r="K13">
        <f>INDEX(OutputValues,9,$J$4)</f>
        <v>128.57142853625814</v>
      </c>
    </row>
    <row r="14" spans="1:11" x14ac:dyDescent="0.2">
      <c r="A14" s="39">
        <v>0.45</v>
      </c>
      <c r="B14" s="46">
        <v>124.13793099013671</v>
      </c>
      <c r="C14" s="47">
        <v>2.7586206807859646</v>
      </c>
      <c r="D14" s="48">
        <v>4.1379310389173627</v>
      </c>
      <c r="K14">
        <f>INDEX(OutputValues,10,$J$4)</f>
        <v>124.13793099013671</v>
      </c>
    </row>
    <row r="15" spans="1:11" x14ac:dyDescent="0.2">
      <c r="A15" s="39">
        <v>0.5</v>
      </c>
      <c r="B15" s="49">
        <v>119.99999994709006</v>
      </c>
      <c r="C15" s="50">
        <v>2.666666656084681</v>
      </c>
      <c r="D15" s="51">
        <v>4.0000000052909925</v>
      </c>
      <c r="K15">
        <f>INDEX(OutputValues,11,$J$4)</f>
        <v>119.99999994709006</v>
      </c>
    </row>
  </sheetData>
  <dataValidations count="1">
    <dataValidation type="list" allowBlank="1" showInputMessage="1" showErrorMessage="1" sqref="K4" xr:uid="{F36F50B7-3424-3944-963A-52D5513495CC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B1B7-23FB-AA42-81E5-143BFB8026CE}">
  <dimension ref="A1:H19"/>
  <sheetViews>
    <sheetView showGridLines="0" workbookViewId="0">
      <selection activeCell="B9" sqref="B9"/>
    </sheetView>
  </sheetViews>
  <sheetFormatPr baseColWidth="10" defaultRowHeight="15" outlineLevelRow="1" x14ac:dyDescent="0.2"/>
  <cols>
    <col min="1" max="1" width="2.33203125" customWidth="1"/>
    <col min="2" max="2" width="6.1640625" bestFit="1" customWidth="1"/>
    <col min="3" max="3" width="18.1640625" bestFit="1" customWidth="1"/>
    <col min="4" max="4" width="5.6640625" bestFit="1" customWidth="1"/>
    <col min="5" max="5" width="12.1640625" bestFit="1" customWidth="1"/>
    <col min="6" max="6" width="9.6640625" bestFit="1" customWidth="1"/>
    <col min="7" max="7" width="9" bestFit="1" customWidth="1"/>
    <col min="8" max="8" width="12.1640625" bestFit="1" customWidth="1"/>
  </cols>
  <sheetData>
    <row r="1" spans="1:8" x14ac:dyDescent="0.2">
      <c r="A1" s="1" t="s">
        <v>113</v>
      </c>
    </row>
    <row r="2" spans="1:8" x14ac:dyDescent="0.2">
      <c r="A2" s="1" t="s">
        <v>76</v>
      </c>
    </row>
    <row r="3" spans="1:8" x14ac:dyDescent="0.2">
      <c r="A3" s="1" t="s">
        <v>114</v>
      </c>
    </row>
    <row r="6" spans="1:8" ht="16" thickBot="1" x14ac:dyDescent="0.25">
      <c r="A6" t="s">
        <v>91</v>
      </c>
    </row>
    <row r="7" spans="1:8" x14ac:dyDescent="0.2">
      <c r="B7" s="37"/>
      <c r="C7" s="37"/>
      <c r="D7" s="37" t="s">
        <v>115</v>
      </c>
      <c r="E7" s="37" t="s">
        <v>117</v>
      </c>
      <c r="F7" s="37" t="s">
        <v>118</v>
      </c>
      <c r="G7" s="37" t="s">
        <v>120</v>
      </c>
      <c r="H7" s="37" t="s">
        <v>120</v>
      </c>
    </row>
    <row r="8" spans="1:8" ht="16" thickBot="1" x14ac:dyDescent="0.25">
      <c r="B8" s="38" t="s">
        <v>87</v>
      </c>
      <c r="C8" s="38" t="s">
        <v>88</v>
      </c>
      <c r="D8" s="38" t="s">
        <v>116</v>
      </c>
      <c r="E8" s="38" t="s">
        <v>1</v>
      </c>
      <c r="F8" s="38" t="s">
        <v>119</v>
      </c>
      <c r="G8" s="38" t="s">
        <v>121</v>
      </c>
      <c r="H8" s="38" t="s">
        <v>122</v>
      </c>
    </row>
    <row r="9" spans="1:8" x14ac:dyDescent="0.2">
      <c r="B9" s="31" t="s">
        <v>98</v>
      </c>
      <c r="C9" s="31" t="s">
        <v>21</v>
      </c>
      <c r="D9" s="31">
        <v>4</v>
      </c>
      <c r="E9" s="31">
        <v>0</v>
      </c>
      <c r="F9" s="31">
        <v>15</v>
      </c>
      <c r="G9" s="31">
        <v>5</v>
      </c>
      <c r="H9" s="31">
        <v>5</v>
      </c>
    </row>
    <row r="10" spans="1:8" ht="16" thickBot="1" x14ac:dyDescent="0.25">
      <c r="B10" s="28" t="s">
        <v>100</v>
      </c>
      <c r="C10" s="28" t="s">
        <v>22</v>
      </c>
      <c r="D10" s="28">
        <v>6</v>
      </c>
      <c r="E10" s="28">
        <v>0</v>
      </c>
      <c r="F10" s="28">
        <v>20</v>
      </c>
      <c r="G10" s="28">
        <v>10</v>
      </c>
      <c r="H10" s="28">
        <v>5</v>
      </c>
    </row>
    <row r="12" spans="1:8" ht="16" thickBot="1" x14ac:dyDescent="0.25">
      <c r="A12" t="s">
        <v>2</v>
      </c>
    </row>
    <row r="13" spans="1:8" x14ac:dyDescent="0.2">
      <c r="B13" s="37"/>
      <c r="C13" s="37"/>
      <c r="D13" s="37" t="s">
        <v>115</v>
      </c>
      <c r="E13" s="37" t="s">
        <v>123</v>
      </c>
      <c r="F13" s="37" t="s">
        <v>3</v>
      </c>
      <c r="G13" s="37" t="s">
        <v>120</v>
      </c>
      <c r="H13" s="37" t="s">
        <v>120</v>
      </c>
    </row>
    <row r="14" spans="1:8" ht="16" thickBot="1" x14ac:dyDescent="0.25">
      <c r="B14" s="38" t="s">
        <v>87</v>
      </c>
      <c r="C14" s="38" t="s">
        <v>88</v>
      </c>
      <c r="D14" s="38" t="s">
        <v>116</v>
      </c>
      <c r="E14" s="38" t="s">
        <v>124</v>
      </c>
      <c r="F14" s="38" t="s">
        <v>125</v>
      </c>
      <c r="G14" s="38" t="s">
        <v>121</v>
      </c>
      <c r="H14" s="38" t="s">
        <v>122</v>
      </c>
    </row>
    <row r="15" spans="1:8" x14ac:dyDescent="0.2">
      <c r="B15" s="36" t="s">
        <v>112</v>
      </c>
      <c r="C15" s="35"/>
      <c r="D15" s="35"/>
      <c r="E15" s="35"/>
      <c r="F15" s="35"/>
      <c r="G15" s="35"/>
      <c r="H15" s="35"/>
    </row>
    <row r="16" spans="1:8" hidden="1" outlineLevel="1" x14ac:dyDescent="0.2">
      <c r="B16" s="31" t="s">
        <v>101</v>
      </c>
      <c r="C16" s="31" t="s">
        <v>102</v>
      </c>
      <c r="D16" s="31">
        <v>80</v>
      </c>
      <c r="E16" s="31">
        <v>0</v>
      </c>
      <c r="F16" s="31">
        <v>100</v>
      </c>
      <c r="G16" s="31">
        <v>1E+30</v>
      </c>
      <c r="H16" s="31">
        <v>20</v>
      </c>
    </row>
    <row r="17" spans="2:8" hidden="1" outlineLevel="1" x14ac:dyDescent="0.2">
      <c r="B17" s="31" t="s">
        <v>105</v>
      </c>
      <c r="C17" s="31" t="s">
        <v>106</v>
      </c>
      <c r="D17" s="31">
        <v>150</v>
      </c>
      <c r="E17" s="31">
        <v>0.66666666666666663</v>
      </c>
      <c r="F17" s="31">
        <v>150</v>
      </c>
      <c r="G17" s="31">
        <v>15</v>
      </c>
      <c r="H17" s="31">
        <v>30</v>
      </c>
    </row>
    <row r="18" spans="2:8" ht="16" hidden="1" outlineLevel="1" thickBot="1" x14ac:dyDescent="0.25">
      <c r="B18" s="28" t="s">
        <v>109</v>
      </c>
      <c r="C18" s="28" t="s">
        <v>110</v>
      </c>
      <c r="D18" s="28">
        <v>80</v>
      </c>
      <c r="E18" s="28">
        <v>1</v>
      </c>
      <c r="F18" s="28">
        <v>80</v>
      </c>
      <c r="G18" s="28">
        <v>20</v>
      </c>
      <c r="H18" s="28">
        <v>13.333333333333334</v>
      </c>
    </row>
    <row r="19" spans="2:8" collapsed="1" x14ac:dyDescent="0.2">
      <c r="B19" s="30"/>
      <c r="C19" s="30"/>
      <c r="D19" s="30"/>
      <c r="E19" s="30"/>
      <c r="F19" s="30"/>
      <c r="G19" s="30"/>
      <c r="H19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975E-D980-EA4A-B84B-C51DBAF3B74A}">
  <dimension ref="A1:J14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.1640625" bestFit="1" customWidth="1"/>
    <col min="3" max="3" width="12.33203125" bestFit="1" customWidth="1"/>
    <col min="4" max="4" width="5.6640625" bestFit="1" customWidth="1"/>
    <col min="5" max="5" width="2.33203125" customWidth="1"/>
    <col min="6" max="6" width="6" bestFit="1" customWidth="1"/>
    <col min="7" max="7" width="8.6640625" bestFit="1" customWidth="1"/>
    <col min="8" max="8" width="2.33203125" customWidth="1"/>
    <col min="9" max="9" width="6.1640625" bestFit="1" customWidth="1"/>
    <col min="10" max="10" width="8.6640625" bestFit="1" customWidth="1"/>
  </cols>
  <sheetData>
    <row r="1" spans="1:10" x14ac:dyDescent="0.2">
      <c r="A1" s="1" t="s">
        <v>126</v>
      </c>
    </row>
    <row r="2" spans="1:10" x14ac:dyDescent="0.2">
      <c r="A2" s="1" t="s">
        <v>76</v>
      </c>
    </row>
    <row r="3" spans="1:10" x14ac:dyDescent="0.2">
      <c r="A3" s="1" t="s">
        <v>127</v>
      </c>
    </row>
    <row r="5" spans="1:10" ht="16" thickBot="1" x14ac:dyDescent="0.25"/>
    <row r="6" spans="1:10" x14ac:dyDescent="0.2">
      <c r="B6" s="37"/>
      <c r="C6" s="37" t="s">
        <v>118</v>
      </c>
      <c r="D6" s="37"/>
    </row>
    <row r="7" spans="1:10" ht="16" thickBot="1" x14ac:dyDescent="0.25">
      <c r="B7" s="38" t="s">
        <v>87</v>
      </c>
      <c r="C7" s="38" t="s">
        <v>88</v>
      </c>
      <c r="D7" s="38" t="s">
        <v>116</v>
      </c>
    </row>
    <row r="8" spans="1:10" ht="16" thickBot="1" x14ac:dyDescent="0.25">
      <c r="B8" s="28" t="s">
        <v>4</v>
      </c>
      <c r="C8" s="28" t="s">
        <v>97</v>
      </c>
      <c r="D8" s="32">
        <v>180</v>
      </c>
    </row>
    <row r="10" spans="1:10" ht="16" thickBot="1" x14ac:dyDescent="0.25"/>
    <row r="11" spans="1:10" x14ac:dyDescent="0.2">
      <c r="B11" s="37"/>
      <c r="C11" s="37" t="s">
        <v>128</v>
      </c>
      <c r="D11" s="37"/>
      <c r="F11" s="37" t="s">
        <v>129</v>
      </c>
      <c r="G11" s="37" t="s">
        <v>118</v>
      </c>
      <c r="I11" s="37" t="s">
        <v>132</v>
      </c>
      <c r="J11" s="37" t="s">
        <v>118</v>
      </c>
    </row>
    <row r="12" spans="1:10" ht="16" thickBot="1" x14ac:dyDescent="0.25">
      <c r="B12" s="38" t="s">
        <v>87</v>
      </c>
      <c r="C12" s="38" t="s">
        <v>88</v>
      </c>
      <c r="D12" s="38" t="s">
        <v>116</v>
      </c>
      <c r="F12" s="38" t="s">
        <v>130</v>
      </c>
      <c r="G12" s="38" t="s">
        <v>131</v>
      </c>
      <c r="I12" s="38" t="s">
        <v>130</v>
      </c>
      <c r="J12" s="38" t="s">
        <v>131</v>
      </c>
    </row>
    <row r="13" spans="1:10" x14ac:dyDescent="0.2">
      <c r="B13" s="31" t="s">
        <v>98</v>
      </c>
      <c r="C13" s="31" t="s">
        <v>21</v>
      </c>
      <c r="D13" s="33">
        <v>4</v>
      </c>
      <c r="F13" s="33">
        <v>0</v>
      </c>
      <c r="G13" s="33">
        <v>85</v>
      </c>
      <c r="I13" s="33">
        <v>250</v>
      </c>
      <c r="J13" s="33">
        <v>18835</v>
      </c>
    </row>
    <row r="14" spans="1:10" ht="16" thickBot="1" x14ac:dyDescent="0.25">
      <c r="B14" s="28" t="s">
        <v>100</v>
      </c>
      <c r="C14" s="28" t="s">
        <v>22</v>
      </c>
      <c r="D14" s="32">
        <v>6</v>
      </c>
      <c r="F14" s="32">
        <v>0</v>
      </c>
      <c r="G14" s="32">
        <v>110</v>
      </c>
      <c r="I14" s="32">
        <v>398.5</v>
      </c>
      <c r="J14" s="32">
        <v>20035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zoomScale="120" zoomScaleNormal="120" workbookViewId="0">
      <selection activeCell="B26" sqref="B26"/>
    </sheetView>
  </sheetViews>
  <sheetFormatPr baseColWidth="10" defaultColWidth="8.83203125" defaultRowHeight="15" x14ac:dyDescent="0.2"/>
  <cols>
    <col min="1" max="1" width="19.1640625" customWidth="1"/>
    <col min="4" max="4" width="11" customWidth="1"/>
    <col min="6" max="6" width="11" customWidth="1"/>
  </cols>
  <sheetData>
    <row r="1" spans="1:4" x14ac:dyDescent="0.2">
      <c r="A1" s="1" t="s">
        <v>30</v>
      </c>
      <c r="B1" t="s">
        <v>16</v>
      </c>
    </row>
    <row r="2" spans="1:4" x14ac:dyDescent="0.2">
      <c r="B2" t="s">
        <v>21</v>
      </c>
      <c r="C2" t="s">
        <v>22</v>
      </c>
    </row>
    <row r="3" spans="1:4" x14ac:dyDescent="0.2">
      <c r="A3" t="s">
        <v>18</v>
      </c>
      <c r="B3" s="8">
        <v>12.5</v>
      </c>
      <c r="C3" s="8">
        <v>5</v>
      </c>
    </row>
    <row r="4" spans="1:4" x14ac:dyDescent="0.2">
      <c r="A4" t="s">
        <v>19</v>
      </c>
      <c r="B4" s="8">
        <v>15</v>
      </c>
      <c r="C4" s="8">
        <v>15</v>
      </c>
    </row>
    <row r="5" spans="1:4" x14ac:dyDescent="0.2">
      <c r="A5" t="s">
        <v>20</v>
      </c>
      <c r="B5" s="8">
        <v>5</v>
      </c>
      <c r="C5" s="8">
        <v>10</v>
      </c>
    </row>
    <row r="7" spans="1:4" x14ac:dyDescent="0.2">
      <c r="A7" s="3" t="s">
        <v>31</v>
      </c>
      <c r="B7" s="4"/>
      <c r="C7" s="4"/>
    </row>
    <row r="8" spans="1:4" x14ac:dyDescent="0.2">
      <c r="B8" t="s">
        <v>21</v>
      </c>
      <c r="C8" t="s">
        <v>22</v>
      </c>
    </row>
    <row r="9" spans="1:4" x14ac:dyDescent="0.2">
      <c r="B9" s="7">
        <v>4</v>
      </c>
      <c r="C9" s="7">
        <v>6</v>
      </c>
    </row>
    <row r="10" spans="1:4" x14ac:dyDescent="0.2">
      <c r="C10" s="4"/>
    </row>
    <row r="11" spans="1:4" x14ac:dyDescent="0.2">
      <c r="A11" s="3" t="s">
        <v>32</v>
      </c>
      <c r="B11" s="4"/>
      <c r="C11" s="4"/>
      <c r="D11" t="s">
        <v>3</v>
      </c>
    </row>
    <row r="12" spans="1:4" x14ac:dyDescent="0.2">
      <c r="A12" s="4" t="s">
        <v>37</v>
      </c>
      <c r="B12" s="4">
        <f>SUMPRODUCT(B3:C3,$B$9:$C$9)</f>
        <v>80</v>
      </c>
      <c r="C12" s="6" t="s">
        <v>23</v>
      </c>
      <c r="D12" s="9">
        <v>100</v>
      </c>
    </row>
    <row r="13" spans="1:4" x14ac:dyDescent="0.2">
      <c r="A13" s="4" t="s">
        <v>38</v>
      </c>
      <c r="B13" s="4">
        <f>SUMPRODUCT(B4:C4,$B$9:$C$9)</f>
        <v>150</v>
      </c>
      <c r="C13" s="6" t="s">
        <v>23</v>
      </c>
      <c r="D13" s="9">
        <v>150</v>
      </c>
    </row>
    <row r="14" spans="1:4" x14ac:dyDescent="0.2">
      <c r="A14" s="4" t="s">
        <v>40</v>
      </c>
      <c r="B14" s="4">
        <f>SUMPRODUCT(B5:C5,$B$9:$C$9)</f>
        <v>80</v>
      </c>
      <c r="C14" s="6" t="s">
        <v>23</v>
      </c>
      <c r="D14" s="9">
        <v>80</v>
      </c>
    </row>
    <row r="16" spans="1:4" x14ac:dyDescent="0.2">
      <c r="A16" s="3" t="s">
        <v>33</v>
      </c>
    </row>
    <row r="17" spans="1:3" x14ac:dyDescent="0.2">
      <c r="B17" t="s">
        <v>21</v>
      </c>
      <c r="C17" t="s">
        <v>22</v>
      </c>
    </row>
    <row r="18" spans="1:3" x14ac:dyDescent="0.2">
      <c r="A18" t="s">
        <v>34</v>
      </c>
      <c r="B18" s="8">
        <v>15</v>
      </c>
      <c r="C18" s="8">
        <v>20</v>
      </c>
    </row>
    <row r="19" spans="1:3" x14ac:dyDescent="0.2">
      <c r="A19" t="s">
        <v>39</v>
      </c>
      <c r="B19" s="11">
        <f>B9*B18</f>
        <v>60</v>
      </c>
      <c r="C19" s="11">
        <f>C9*C18</f>
        <v>120</v>
      </c>
    </row>
    <row r="21" spans="1:3" x14ac:dyDescent="0.2">
      <c r="A21" s="4" t="s">
        <v>17</v>
      </c>
      <c r="B21" s="10">
        <f>B19+C19</f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9.1640625" customWidth="1"/>
    <col min="4" max="4" width="11" customWidth="1"/>
    <col min="5" max="5" width="10.6640625" customWidth="1"/>
    <col min="6" max="6" width="11" customWidth="1"/>
  </cols>
  <sheetData>
    <row r="1" spans="1:8" x14ac:dyDescent="0.2">
      <c r="A1" s="1" t="s">
        <v>30</v>
      </c>
      <c r="B1" t="s">
        <v>47</v>
      </c>
      <c r="G1" t="s">
        <v>46</v>
      </c>
    </row>
    <row r="2" spans="1:8" x14ac:dyDescent="0.2">
      <c r="B2" t="s">
        <v>21</v>
      </c>
      <c r="C2" t="s">
        <v>22</v>
      </c>
      <c r="E2" t="s">
        <v>45</v>
      </c>
      <c r="G2" t="s">
        <v>21</v>
      </c>
      <c r="H2" t="s">
        <v>22</v>
      </c>
    </row>
    <row r="3" spans="1:8" x14ac:dyDescent="0.2">
      <c r="A3" t="s">
        <v>18</v>
      </c>
      <c r="B3" s="8">
        <f>(1+$E$3)*G3</f>
        <v>12.5</v>
      </c>
      <c r="C3" s="8">
        <f>(1+$E$3)*H3</f>
        <v>5</v>
      </c>
      <c r="E3" s="14">
        <v>0</v>
      </c>
      <c r="G3" s="8">
        <v>12.5</v>
      </c>
      <c r="H3" s="8">
        <v>5</v>
      </c>
    </row>
    <row r="4" spans="1:8" x14ac:dyDescent="0.2">
      <c r="A4" t="s">
        <v>19</v>
      </c>
      <c r="B4" s="8">
        <f t="shared" ref="B4:C5" si="0">(1+$E$3)*G4</f>
        <v>15</v>
      </c>
      <c r="C4" s="8">
        <f t="shared" si="0"/>
        <v>15</v>
      </c>
      <c r="G4" s="8">
        <v>15</v>
      </c>
      <c r="H4" s="8">
        <v>15</v>
      </c>
    </row>
    <row r="5" spans="1:8" x14ac:dyDescent="0.2">
      <c r="A5" t="s">
        <v>20</v>
      </c>
      <c r="B5" s="8">
        <f t="shared" si="0"/>
        <v>5</v>
      </c>
      <c r="C5" s="8">
        <f t="shared" si="0"/>
        <v>10</v>
      </c>
      <c r="G5" s="8">
        <v>5</v>
      </c>
      <c r="H5" s="8">
        <v>10</v>
      </c>
    </row>
    <row r="7" spans="1:8" x14ac:dyDescent="0.2">
      <c r="A7" s="3" t="s">
        <v>31</v>
      </c>
      <c r="B7" s="4"/>
      <c r="C7" s="4"/>
    </row>
    <row r="8" spans="1:8" x14ac:dyDescent="0.2">
      <c r="B8" t="s">
        <v>21</v>
      </c>
      <c r="C8" t="s">
        <v>22</v>
      </c>
    </row>
    <row r="9" spans="1:8" x14ac:dyDescent="0.2">
      <c r="B9" s="7">
        <v>4</v>
      </c>
      <c r="C9" s="7">
        <v>5.9999999999999991</v>
      </c>
    </row>
    <row r="10" spans="1:8" x14ac:dyDescent="0.2">
      <c r="C10" s="4"/>
      <c r="D10" t="s">
        <v>44</v>
      </c>
      <c r="E10" t="s">
        <v>45</v>
      </c>
    </row>
    <row r="11" spans="1:8" x14ac:dyDescent="0.2">
      <c r="A11" s="3" t="s">
        <v>32</v>
      </c>
      <c r="B11" s="4"/>
      <c r="C11" s="4"/>
      <c r="D11" t="s">
        <v>3</v>
      </c>
      <c r="E11" s="14">
        <v>0</v>
      </c>
      <c r="G11" t="s">
        <v>54</v>
      </c>
    </row>
    <row r="12" spans="1:8" x14ac:dyDescent="0.2">
      <c r="A12" s="4" t="s">
        <v>37</v>
      </c>
      <c r="B12" s="4">
        <f>SUMPRODUCT(B3:C3,$B$9:$C$9)</f>
        <v>80</v>
      </c>
      <c r="C12" s="6" t="s">
        <v>23</v>
      </c>
      <c r="D12" s="9">
        <f>(1+$E$11)*G12</f>
        <v>100</v>
      </c>
      <c r="G12" s="9">
        <v>100</v>
      </c>
    </row>
    <row r="13" spans="1:8" x14ac:dyDescent="0.2">
      <c r="A13" s="4" t="s">
        <v>38</v>
      </c>
      <c r="B13" s="4">
        <f>SUMPRODUCT(B4:C4,$B$9:$C$9)</f>
        <v>150</v>
      </c>
      <c r="C13" s="6" t="s">
        <v>23</v>
      </c>
      <c r="D13" s="9">
        <f t="shared" ref="D13:D14" si="1">(1+$E$11)*G13</f>
        <v>150</v>
      </c>
      <c r="G13" s="9">
        <v>150</v>
      </c>
    </row>
    <row r="14" spans="1:8" x14ac:dyDescent="0.2">
      <c r="A14" s="4" t="s">
        <v>40</v>
      </c>
      <c r="B14" s="4">
        <f>SUMPRODUCT(B5:C5,$B$9:$C$9)</f>
        <v>80</v>
      </c>
      <c r="C14" s="6" t="s">
        <v>23</v>
      </c>
      <c r="D14" s="9">
        <f t="shared" si="1"/>
        <v>80</v>
      </c>
      <c r="G14" s="9">
        <v>80</v>
      </c>
    </row>
    <row r="16" spans="1:8" x14ac:dyDescent="0.2">
      <c r="A16" s="3" t="s">
        <v>33</v>
      </c>
    </row>
    <row r="17" spans="1:3" x14ac:dyDescent="0.2">
      <c r="B17" t="s">
        <v>21</v>
      </c>
      <c r="C17" t="s">
        <v>22</v>
      </c>
    </row>
    <row r="18" spans="1:3" x14ac:dyDescent="0.2">
      <c r="A18" t="s">
        <v>34</v>
      </c>
      <c r="B18" s="8">
        <v>15</v>
      </c>
      <c r="C18" s="8">
        <v>20</v>
      </c>
    </row>
    <row r="19" spans="1:3" x14ac:dyDescent="0.2">
      <c r="A19" t="s">
        <v>39</v>
      </c>
      <c r="B19" s="11">
        <f>B9*B18</f>
        <v>60</v>
      </c>
      <c r="C19" s="11">
        <f>C9*C18</f>
        <v>119.99999999999999</v>
      </c>
    </row>
    <row r="21" spans="1:3" x14ac:dyDescent="0.2">
      <c r="A21" s="4" t="s">
        <v>17</v>
      </c>
      <c r="B21" s="10">
        <f>B19+C19</f>
        <v>180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5E0A9-35A6-440E-91CC-6C5F121C4F74}">
  <dimension ref="A1:K21"/>
  <sheetViews>
    <sheetView workbookViewId="0">
      <selection activeCell="O25" sqref="O25"/>
    </sheetView>
  </sheetViews>
  <sheetFormatPr baseColWidth="10" defaultColWidth="8.83203125" defaultRowHeight="15" x14ac:dyDescent="0.2"/>
  <cols>
    <col min="1" max="1" width="12.5" style="16" customWidth="1"/>
    <col min="2" max="2" width="14.5" style="16" customWidth="1"/>
    <col min="3" max="6" width="9.1640625" style="16"/>
    <col min="7" max="7" width="12.5" style="16" customWidth="1"/>
    <col min="8" max="8" width="10.5" style="16" customWidth="1"/>
    <col min="9" max="9" width="12.6640625" style="16" customWidth="1"/>
    <col min="10" max="256" width="9.1640625" style="16"/>
    <col min="257" max="257" width="12.5" style="16" customWidth="1"/>
    <col min="258" max="258" width="14.5" style="16" customWidth="1"/>
    <col min="259" max="262" width="9.1640625" style="16"/>
    <col min="263" max="263" width="12.5" style="16" customWidth="1"/>
    <col min="264" max="264" width="10.5" style="16" customWidth="1"/>
    <col min="265" max="265" width="12.6640625" style="16" customWidth="1"/>
    <col min="266" max="512" width="9.1640625" style="16"/>
    <col min="513" max="513" width="12.5" style="16" customWidth="1"/>
    <col min="514" max="514" width="14.5" style="16" customWidth="1"/>
    <col min="515" max="518" width="9.1640625" style="16"/>
    <col min="519" max="519" width="12.5" style="16" customWidth="1"/>
    <col min="520" max="520" width="10.5" style="16" customWidth="1"/>
    <col min="521" max="521" width="12.6640625" style="16" customWidth="1"/>
    <col min="522" max="768" width="9.1640625" style="16"/>
    <col min="769" max="769" width="12.5" style="16" customWidth="1"/>
    <col min="770" max="770" width="14.5" style="16" customWidth="1"/>
    <col min="771" max="774" width="9.1640625" style="16"/>
    <col min="775" max="775" width="12.5" style="16" customWidth="1"/>
    <col min="776" max="776" width="10.5" style="16" customWidth="1"/>
    <col min="777" max="777" width="12.6640625" style="16" customWidth="1"/>
    <col min="778" max="1024" width="9.1640625" style="16"/>
    <col min="1025" max="1025" width="12.5" style="16" customWidth="1"/>
    <col min="1026" max="1026" width="14.5" style="16" customWidth="1"/>
    <col min="1027" max="1030" width="9.1640625" style="16"/>
    <col min="1031" max="1031" width="12.5" style="16" customWidth="1"/>
    <col min="1032" max="1032" width="10.5" style="16" customWidth="1"/>
    <col min="1033" max="1033" width="12.6640625" style="16" customWidth="1"/>
    <col min="1034" max="1280" width="9.1640625" style="16"/>
    <col min="1281" max="1281" width="12.5" style="16" customWidth="1"/>
    <col min="1282" max="1282" width="14.5" style="16" customWidth="1"/>
    <col min="1283" max="1286" width="9.1640625" style="16"/>
    <col min="1287" max="1287" width="12.5" style="16" customWidth="1"/>
    <col min="1288" max="1288" width="10.5" style="16" customWidth="1"/>
    <col min="1289" max="1289" width="12.6640625" style="16" customWidth="1"/>
    <col min="1290" max="1536" width="9.1640625" style="16"/>
    <col min="1537" max="1537" width="12.5" style="16" customWidth="1"/>
    <col min="1538" max="1538" width="14.5" style="16" customWidth="1"/>
    <col min="1539" max="1542" width="9.1640625" style="16"/>
    <col min="1543" max="1543" width="12.5" style="16" customWidth="1"/>
    <col min="1544" max="1544" width="10.5" style="16" customWidth="1"/>
    <col min="1545" max="1545" width="12.6640625" style="16" customWidth="1"/>
    <col min="1546" max="1792" width="9.1640625" style="16"/>
    <col min="1793" max="1793" width="12.5" style="16" customWidth="1"/>
    <col min="1794" max="1794" width="14.5" style="16" customWidth="1"/>
    <col min="1795" max="1798" width="9.1640625" style="16"/>
    <col min="1799" max="1799" width="12.5" style="16" customWidth="1"/>
    <col min="1800" max="1800" width="10.5" style="16" customWidth="1"/>
    <col min="1801" max="1801" width="12.6640625" style="16" customWidth="1"/>
    <col min="1802" max="2048" width="9.1640625" style="16"/>
    <col min="2049" max="2049" width="12.5" style="16" customWidth="1"/>
    <col min="2050" max="2050" width="14.5" style="16" customWidth="1"/>
    <col min="2051" max="2054" width="9.1640625" style="16"/>
    <col min="2055" max="2055" width="12.5" style="16" customWidth="1"/>
    <col min="2056" max="2056" width="10.5" style="16" customWidth="1"/>
    <col min="2057" max="2057" width="12.6640625" style="16" customWidth="1"/>
    <col min="2058" max="2304" width="9.1640625" style="16"/>
    <col min="2305" max="2305" width="12.5" style="16" customWidth="1"/>
    <col min="2306" max="2306" width="14.5" style="16" customWidth="1"/>
    <col min="2307" max="2310" width="9.1640625" style="16"/>
    <col min="2311" max="2311" width="12.5" style="16" customWidth="1"/>
    <col min="2312" max="2312" width="10.5" style="16" customWidth="1"/>
    <col min="2313" max="2313" width="12.6640625" style="16" customWidth="1"/>
    <col min="2314" max="2560" width="9.1640625" style="16"/>
    <col min="2561" max="2561" width="12.5" style="16" customWidth="1"/>
    <col min="2562" max="2562" width="14.5" style="16" customWidth="1"/>
    <col min="2563" max="2566" width="9.1640625" style="16"/>
    <col min="2567" max="2567" width="12.5" style="16" customWidth="1"/>
    <col min="2568" max="2568" width="10.5" style="16" customWidth="1"/>
    <col min="2569" max="2569" width="12.6640625" style="16" customWidth="1"/>
    <col min="2570" max="2816" width="9.1640625" style="16"/>
    <col min="2817" max="2817" width="12.5" style="16" customWidth="1"/>
    <col min="2818" max="2818" width="14.5" style="16" customWidth="1"/>
    <col min="2819" max="2822" width="9.1640625" style="16"/>
    <col min="2823" max="2823" width="12.5" style="16" customWidth="1"/>
    <col min="2824" max="2824" width="10.5" style="16" customWidth="1"/>
    <col min="2825" max="2825" width="12.6640625" style="16" customWidth="1"/>
    <col min="2826" max="3072" width="9.1640625" style="16"/>
    <col min="3073" max="3073" width="12.5" style="16" customWidth="1"/>
    <col min="3074" max="3074" width="14.5" style="16" customWidth="1"/>
    <col min="3075" max="3078" width="9.1640625" style="16"/>
    <col min="3079" max="3079" width="12.5" style="16" customWidth="1"/>
    <col min="3080" max="3080" width="10.5" style="16" customWidth="1"/>
    <col min="3081" max="3081" width="12.6640625" style="16" customWidth="1"/>
    <col min="3082" max="3328" width="9.1640625" style="16"/>
    <col min="3329" max="3329" width="12.5" style="16" customWidth="1"/>
    <col min="3330" max="3330" width="14.5" style="16" customWidth="1"/>
    <col min="3331" max="3334" width="9.1640625" style="16"/>
    <col min="3335" max="3335" width="12.5" style="16" customWidth="1"/>
    <col min="3336" max="3336" width="10.5" style="16" customWidth="1"/>
    <col min="3337" max="3337" width="12.6640625" style="16" customWidth="1"/>
    <col min="3338" max="3584" width="9.1640625" style="16"/>
    <col min="3585" max="3585" width="12.5" style="16" customWidth="1"/>
    <col min="3586" max="3586" width="14.5" style="16" customWidth="1"/>
    <col min="3587" max="3590" width="9.1640625" style="16"/>
    <col min="3591" max="3591" width="12.5" style="16" customWidth="1"/>
    <col min="3592" max="3592" width="10.5" style="16" customWidth="1"/>
    <col min="3593" max="3593" width="12.6640625" style="16" customWidth="1"/>
    <col min="3594" max="3840" width="9.1640625" style="16"/>
    <col min="3841" max="3841" width="12.5" style="16" customWidth="1"/>
    <col min="3842" max="3842" width="14.5" style="16" customWidth="1"/>
    <col min="3843" max="3846" width="9.1640625" style="16"/>
    <col min="3847" max="3847" width="12.5" style="16" customWidth="1"/>
    <col min="3848" max="3848" width="10.5" style="16" customWidth="1"/>
    <col min="3849" max="3849" width="12.6640625" style="16" customWidth="1"/>
    <col min="3850" max="4096" width="9.1640625" style="16"/>
    <col min="4097" max="4097" width="12.5" style="16" customWidth="1"/>
    <col min="4098" max="4098" width="14.5" style="16" customWidth="1"/>
    <col min="4099" max="4102" width="9.1640625" style="16"/>
    <col min="4103" max="4103" width="12.5" style="16" customWidth="1"/>
    <col min="4104" max="4104" width="10.5" style="16" customWidth="1"/>
    <col min="4105" max="4105" width="12.6640625" style="16" customWidth="1"/>
    <col min="4106" max="4352" width="9.1640625" style="16"/>
    <col min="4353" max="4353" width="12.5" style="16" customWidth="1"/>
    <col min="4354" max="4354" width="14.5" style="16" customWidth="1"/>
    <col min="4355" max="4358" width="9.1640625" style="16"/>
    <col min="4359" max="4359" width="12.5" style="16" customWidth="1"/>
    <col min="4360" max="4360" width="10.5" style="16" customWidth="1"/>
    <col min="4361" max="4361" width="12.6640625" style="16" customWidth="1"/>
    <col min="4362" max="4608" width="9.1640625" style="16"/>
    <col min="4609" max="4609" width="12.5" style="16" customWidth="1"/>
    <col min="4610" max="4610" width="14.5" style="16" customWidth="1"/>
    <col min="4611" max="4614" width="9.1640625" style="16"/>
    <col min="4615" max="4615" width="12.5" style="16" customWidth="1"/>
    <col min="4616" max="4616" width="10.5" style="16" customWidth="1"/>
    <col min="4617" max="4617" width="12.6640625" style="16" customWidth="1"/>
    <col min="4618" max="4864" width="9.1640625" style="16"/>
    <col min="4865" max="4865" width="12.5" style="16" customWidth="1"/>
    <col min="4866" max="4866" width="14.5" style="16" customWidth="1"/>
    <col min="4867" max="4870" width="9.1640625" style="16"/>
    <col min="4871" max="4871" width="12.5" style="16" customWidth="1"/>
    <col min="4872" max="4872" width="10.5" style="16" customWidth="1"/>
    <col min="4873" max="4873" width="12.6640625" style="16" customWidth="1"/>
    <col min="4874" max="5120" width="9.1640625" style="16"/>
    <col min="5121" max="5121" width="12.5" style="16" customWidth="1"/>
    <col min="5122" max="5122" width="14.5" style="16" customWidth="1"/>
    <col min="5123" max="5126" width="9.1640625" style="16"/>
    <col min="5127" max="5127" width="12.5" style="16" customWidth="1"/>
    <col min="5128" max="5128" width="10.5" style="16" customWidth="1"/>
    <col min="5129" max="5129" width="12.6640625" style="16" customWidth="1"/>
    <col min="5130" max="5376" width="9.1640625" style="16"/>
    <col min="5377" max="5377" width="12.5" style="16" customWidth="1"/>
    <col min="5378" max="5378" width="14.5" style="16" customWidth="1"/>
    <col min="5379" max="5382" width="9.1640625" style="16"/>
    <col min="5383" max="5383" width="12.5" style="16" customWidth="1"/>
    <col min="5384" max="5384" width="10.5" style="16" customWidth="1"/>
    <col min="5385" max="5385" width="12.6640625" style="16" customWidth="1"/>
    <col min="5386" max="5632" width="9.1640625" style="16"/>
    <col min="5633" max="5633" width="12.5" style="16" customWidth="1"/>
    <col min="5634" max="5634" width="14.5" style="16" customWidth="1"/>
    <col min="5635" max="5638" width="9.1640625" style="16"/>
    <col min="5639" max="5639" width="12.5" style="16" customWidth="1"/>
    <col min="5640" max="5640" width="10.5" style="16" customWidth="1"/>
    <col min="5641" max="5641" width="12.6640625" style="16" customWidth="1"/>
    <col min="5642" max="5888" width="9.1640625" style="16"/>
    <col min="5889" max="5889" width="12.5" style="16" customWidth="1"/>
    <col min="5890" max="5890" width="14.5" style="16" customWidth="1"/>
    <col min="5891" max="5894" width="9.1640625" style="16"/>
    <col min="5895" max="5895" width="12.5" style="16" customWidth="1"/>
    <col min="5896" max="5896" width="10.5" style="16" customWidth="1"/>
    <col min="5897" max="5897" width="12.6640625" style="16" customWidth="1"/>
    <col min="5898" max="6144" width="9.1640625" style="16"/>
    <col min="6145" max="6145" width="12.5" style="16" customWidth="1"/>
    <col min="6146" max="6146" width="14.5" style="16" customWidth="1"/>
    <col min="6147" max="6150" width="9.1640625" style="16"/>
    <col min="6151" max="6151" width="12.5" style="16" customWidth="1"/>
    <col min="6152" max="6152" width="10.5" style="16" customWidth="1"/>
    <col min="6153" max="6153" width="12.6640625" style="16" customWidth="1"/>
    <col min="6154" max="6400" width="9.1640625" style="16"/>
    <col min="6401" max="6401" width="12.5" style="16" customWidth="1"/>
    <col min="6402" max="6402" width="14.5" style="16" customWidth="1"/>
    <col min="6403" max="6406" width="9.1640625" style="16"/>
    <col min="6407" max="6407" width="12.5" style="16" customWidth="1"/>
    <col min="6408" max="6408" width="10.5" style="16" customWidth="1"/>
    <col min="6409" max="6409" width="12.6640625" style="16" customWidth="1"/>
    <col min="6410" max="6656" width="9.1640625" style="16"/>
    <col min="6657" max="6657" width="12.5" style="16" customWidth="1"/>
    <col min="6658" max="6658" width="14.5" style="16" customWidth="1"/>
    <col min="6659" max="6662" width="9.1640625" style="16"/>
    <col min="6663" max="6663" width="12.5" style="16" customWidth="1"/>
    <col min="6664" max="6664" width="10.5" style="16" customWidth="1"/>
    <col min="6665" max="6665" width="12.6640625" style="16" customWidth="1"/>
    <col min="6666" max="6912" width="9.1640625" style="16"/>
    <col min="6913" max="6913" width="12.5" style="16" customWidth="1"/>
    <col min="6914" max="6914" width="14.5" style="16" customWidth="1"/>
    <col min="6915" max="6918" width="9.1640625" style="16"/>
    <col min="6919" max="6919" width="12.5" style="16" customWidth="1"/>
    <col min="6920" max="6920" width="10.5" style="16" customWidth="1"/>
    <col min="6921" max="6921" width="12.6640625" style="16" customWidth="1"/>
    <col min="6922" max="7168" width="9.1640625" style="16"/>
    <col min="7169" max="7169" width="12.5" style="16" customWidth="1"/>
    <col min="7170" max="7170" width="14.5" style="16" customWidth="1"/>
    <col min="7171" max="7174" width="9.1640625" style="16"/>
    <col min="7175" max="7175" width="12.5" style="16" customWidth="1"/>
    <col min="7176" max="7176" width="10.5" style="16" customWidth="1"/>
    <col min="7177" max="7177" width="12.6640625" style="16" customWidth="1"/>
    <col min="7178" max="7424" width="9.1640625" style="16"/>
    <col min="7425" max="7425" width="12.5" style="16" customWidth="1"/>
    <col min="7426" max="7426" width="14.5" style="16" customWidth="1"/>
    <col min="7427" max="7430" width="9.1640625" style="16"/>
    <col min="7431" max="7431" width="12.5" style="16" customWidth="1"/>
    <col min="7432" max="7432" width="10.5" style="16" customWidth="1"/>
    <col min="7433" max="7433" width="12.6640625" style="16" customWidth="1"/>
    <col min="7434" max="7680" width="9.1640625" style="16"/>
    <col min="7681" max="7681" width="12.5" style="16" customWidth="1"/>
    <col min="7682" max="7682" width="14.5" style="16" customWidth="1"/>
    <col min="7683" max="7686" width="9.1640625" style="16"/>
    <col min="7687" max="7687" width="12.5" style="16" customWidth="1"/>
    <col min="7688" max="7688" width="10.5" style="16" customWidth="1"/>
    <col min="7689" max="7689" width="12.6640625" style="16" customWidth="1"/>
    <col min="7690" max="7936" width="9.1640625" style="16"/>
    <col min="7937" max="7937" width="12.5" style="16" customWidth="1"/>
    <col min="7938" max="7938" width="14.5" style="16" customWidth="1"/>
    <col min="7939" max="7942" width="9.1640625" style="16"/>
    <col min="7943" max="7943" width="12.5" style="16" customWidth="1"/>
    <col min="7944" max="7944" width="10.5" style="16" customWidth="1"/>
    <col min="7945" max="7945" width="12.6640625" style="16" customWidth="1"/>
    <col min="7946" max="8192" width="9.1640625" style="16"/>
    <col min="8193" max="8193" width="12.5" style="16" customWidth="1"/>
    <col min="8194" max="8194" width="14.5" style="16" customWidth="1"/>
    <col min="8195" max="8198" width="9.1640625" style="16"/>
    <col min="8199" max="8199" width="12.5" style="16" customWidth="1"/>
    <col min="8200" max="8200" width="10.5" style="16" customWidth="1"/>
    <col min="8201" max="8201" width="12.6640625" style="16" customWidth="1"/>
    <col min="8202" max="8448" width="9.1640625" style="16"/>
    <col min="8449" max="8449" width="12.5" style="16" customWidth="1"/>
    <col min="8450" max="8450" width="14.5" style="16" customWidth="1"/>
    <col min="8451" max="8454" width="9.1640625" style="16"/>
    <col min="8455" max="8455" width="12.5" style="16" customWidth="1"/>
    <col min="8456" max="8456" width="10.5" style="16" customWidth="1"/>
    <col min="8457" max="8457" width="12.6640625" style="16" customWidth="1"/>
    <col min="8458" max="8704" width="9.1640625" style="16"/>
    <col min="8705" max="8705" width="12.5" style="16" customWidth="1"/>
    <col min="8706" max="8706" width="14.5" style="16" customWidth="1"/>
    <col min="8707" max="8710" width="9.1640625" style="16"/>
    <col min="8711" max="8711" width="12.5" style="16" customWidth="1"/>
    <col min="8712" max="8712" width="10.5" style="16" customWidth="1"/>
    <col min="8713" max="8713" width="12.6640625" style="16" customWidth="1"/>
    <col min="8714" max="8960" width="9.1640625" style="16"/>
    <col min="8961" max="8961" width="12.5" style="16" customWidth="1"/>
    <col min="8962" max="8962" width="14.5" style="16" customWidth="1"/>
    <col min="8963" max="8966" width="9.1640625" style="16"/>
    <col min="8967" max="8967" width="12.5" style="16" customWidth="1"/>
    <col min="8968" max="8968" width="10.5" style="16" customWidth="1"/>
    <col min="8969" max="8969" width="12.6640625" style="16" customWidth="1"/>
    <col min="8970" max="9216" width="9.1640625" style="16"/>
    <col min="9217" max="9217" width="12.5" style="16" customWidth="1"/>
    <col min="9218" max="9218" width="14.5" style="16" customWidth="1"/>
    <col min="9219" max="9222" width="9.1640625" style="16"/>
    <col min="9223" max="9223" width="12.5" style="16" customWidth="1"/>
    <col min="9224" max="9224" width="10.5" style="16" customWidth="1"/>
    <col min="9225" max="9225" width="12.6640625" style="16" customWidth="1"/>
    <col min="9226" max="9472" width="9.1640625" style="16"/>
    <col min="9473" max="9473" width="12.5" style="16" customWidth="1"/>
    <col min="9474" max="9474" width="14.5" style="16" customWidth="1"/>
    <col min="9475" max="9478" width="9.1640625" style="16"/>
    <col min="9479" max="9479" width="12.5" style="16" customWidth="1"/>
    <col min="9480" max="9480" width="10.5" style="16" customWidth="1"/>
    <col min="9481" max="9481" width="12.6640625" style="16" customWidth="1"/>
    <col min="9482" max="9728" width="9.1640625" style="16"/>
    <col min="9729" max="9729" width="12.5" style="16" customWidth="1"/>
    <col min="9730" max="9730" width="14.5" style="16" customWidth="1"/>
    <col min="9731" max="9734" width="9.1640625" style="16"/>
    <col min="9735" max="9735" width="12.5" style="16" customWidth="1"/>
    <col min="9736" max="9736" width="10.5" style="16" customWidth="1"/>
    <col min="9737" max="9737" width="12.6640625" style="16" customWidth="1"/>
    <col min="9738" max="9984" width="9.1640625" style="16"/>
    <col min="9985" max="9985" width="12.5" style="16" customWidth="1"/>
    <col min="9986" max="9986" width="14.5" style="16" customWidth="1"/>
    <col min="9987" max="9990" width="9.1640625" style="16"/>
    <col min="9991" max="9991" width="12.5" style="16" customWidth="1"/>
    <col min="9992" max="9992" width="10.5" style="16" customWidth="1"/>
    <col min="9993" max="9993" width="12.6640625" style="16" customWidth="1"/>
    <col min="9994" max="10240" width="9.1640625" style="16"/>
    <col min="10241" max="10241" width="12.5" style="16" customWidth="1"/>
    <col min="10242" max="10242" width="14.5" style="16" customWidth="1"/>
    <col min="10243" max="10246" width="9.1640625" style="16"/>
    <col min="10247" max="10247" width="12.5" style="16" customWidth="1"/>
    <col min="10248" max="10248" width="10.5" style="16" customWidth="1"/>
    <col min="10249" max="10249" width="12.6640625" style="16" customWidth="1"/>
    <col min="10250" max="10496" width="9.1640625" style="16"/>
    <col min="10497" max="10497" width="12.5" style="16" customWidth="1"/>
    <col min="10498" max="10498" width="14.5" style="16" customWidth="1"/>
    <col min="10499" max="10502" width="9.1640625" style="16"/>
    <col min="10503" max="10503" width="12.5" style="16" customWidth="1"/>
    <col min="10504" max="10504" width="10.5" style="16" customWidth="1"/>
    <col min="10505" max="10505" width="12.6640625" style="16" customWidth="1"/>
    <col min="10506" max="10752" width="9.1640625" style="16"/>
    <col min="10753" max="10753" width="12.5" style="16" customWidth="1"/>
    <col min="10754" max="10754" width="14.5" style="16" customWidth="1"/>
    <col min="10755" max="10758" width="9.1640625" style="16"/>
    <col min="10759" max="10759" width="12.5" style="16" customWidth="1"/>
    <col min="10760" max="10760" width="10.5" style="16" customWidth="1"/>
    <col min="10761" max="10761" width="12.6640625" style="16" customWidth="1"/>
    <col min="10762" max="11008" width="9.1640625" style="16"/>
    <col min="11009" max="11009" width="12.5" style="16" customWidth="1"/>
    <col min="11010" max="11010" width="14.5" style="16" customWidth="1"/>
    <col min="11011" max="11014" width="9.1640625" style="16"/>
    <col min="11015" max="11015" width="12.5" style="16" customWidth="1"/>
    <col min="11016" max="11016" width="10.5" style="16" customWidth="1"/>
    <col min="11017" max="11017" width="12.6640625" style="16" customWidth="1"/>
    <col min="11018" max="11264" width="9.1640625" style="16"/>
    <col min="11265" max="11265" width="12.5" style="16" customWidth="1"/>
    <col min="11266" max="11266" width="14.5" style="16" customWidth="1"/>
    <col min="11267" max="11270" width="9.1640625" style="16"/>
    <col min="11271" max="11271" width="12.5" style="16" customWidth="1"/>
    <col min="11272" max="11272" width="10.5" style="16" customWidth="1"/>
    <col min="11273" max="11273" width="12.6640625" style="16" customWidth="1"/>
    <col min="11274" max="11520" width="9.1640625" style="16"/>
    <col min="11521" max="11521" width="12.5" style="16" customWidth="1"/>
    <col min="11522" max="11522" width="14.5" style="16" customWidth="1"/>
    <col min="11523" max="11526" width="9.1640625" style="16"/>
    <col min="11527" max="11527" width="12.5" style="16" customWidth="1"/>
    <col min="11528" max="11528" width="10.5" style="16" customWidth="1"/>
    <col min="11529" max="11529" width="12.6640625" style="16" customWidth="1"/>
    <col min="11530" max="11776" width="9.1640625" style="16"/>
    <col min="11777" max="11777" width="12.5" style="16" customWidth="1"/>
    <col min="11778" max="11778" width="14.5" style="16" customWidth="1"/>
    <col min="11779" max="11782" width="9.1640625" style="16"/>
    <col min="11783" max="11783" width="12.5" style="16" customWidth="1"/>
    <col min="11784" max="11784" width="10.5" style="16" customWidth="1"/>
    <col min="11785" max="11785" width="12.6640625" style="16" customWidth="1"/>
    <col min="11786" max="12032" width="9.1640625" style="16"/>
    <col min="12033" max="12033" width="12.5" style="16" customWidth="1"/>
    <col min="12034" max="12034" width="14.5" style="16" customWidth="1"/>
    <col min="12035" max="12038" width="9.1640625" style="16"/>
    <col min="12039" max="12039" width="12.5" style="16" customWidth="1"/>
    <col min="12040" max="12040" width="10.5" style="16" customWidth="1"/>
    <col min="12041" max="12041" width="12.6640625" style="16" customWidth="1"/>
    <col min="12042" max="12288" width="9.1640625" style="16"/>
    <col min="12289" max="12289" width="12.5" style="16" customWidth="1"/>
    <col min="12290" max="12290" width="14.5" style="16" customWidth="1"/>
    <col min="12291" max="12294" width="9.1640625" style="16"/>
    <col min="12295" max="12295" width="12.5" style="16" customWidth="1"/>
    <col min="12296" max="12296" width="10.5" style="16" customWidth="1"/>
    <col min="12297" max="12297" width="12.6640625" style="16" customWidth="1"/>
    <col min="12298" max="12544" width="9.1640625" style="16"/>
    <col min="12545" max="12545" width="12.5" style="16" customWidth="1"/>
    <col min="12546" max="12546" width="14.5" style="16" customWidth="1"/>
    <col min="12547" max="12550" width="9.1640625" style="16"/>
    <col min="12551" max="12551" width="12.5" style="16" customWidth="1"/>
    <col min="12552" max="12552" width="10.5" style="16" customWidth="1"/>
    <col min="12553" max="12553" width="12.6640625" style="16" customWidth="1"/>
    <col min="12554" max="12800" width="9.1640625" style="16"/>
    <col min="12801" max="12801" width="12.5" style="16" customWidth="1"/>
    <col min="12802" max="12802" width="14.5" style="16" customWidth="1"/>
    <col min="12803" max="12806" width="9.1640625" style="16"/>
    <col min="12807" max="12807" width="12.5" style="16" customWidth="1"/>
    <col min="12808" max="12808" width="10.5" style="16" customWidth="1"/>
    <col min="12809" max="12809" width="12.6640625" style="16" customWidth="1"/>
    <col min="12810" max="13056" width="9.1640625" style="16"/>
    <col min="13057" max="13057" width="12.5" style="16" customWidth="1"/>
    <col min="13058" max="13058" width="14.5" style="16" customWidth="1"/>
    <col min="13059" max="13062" width="9.1640625" style="16"/>
    <col min="13063" max="13063" width="12.5" style="16" customWidth="1"/>
    <col min="13064" max="13064" width="10.5" style="16" customWidth="1"/>
    <col min="13065" max="13065" width="12.6640625" style="16" customWidth="1"/>
    <col min="13066" max="13312" width="9.1640625" style="16"/>
    <col min="13313" max="13313" width="12.5" style="16" customWidth="1"/>
    <col min="13314" max="13314" width="14.5" style="16" customWidth="1"/>
    <col min="13315" max="13318" width="9.1640625" style="16"/>
    <col min="13319" max="13319" width="12.5" style="16" customWidth="1"/>
    <col min="13320" max="13320" width="10.5" style="16" customWidth="1"/>
    <col min="13321" max="13321" width="12.6640625" style="16" customWidth="1"/>
    <col min="13322" max="13568" width="9.1640625" style="16"/>
    <col min="13569" max="13569" width="12.5" style="16" customWidth="1"/>
    <col min="13570" max="13570" width="14.5" style="16" customWidth="1"/>
    <col min="13571" max="13574" width="9.1640625" style="16"/>
    <col min="13575" max="13575" width="12.5" style="16" customWidth="1"/>
    <col min="13576" max="13576" width="10.5" style="16" customWidth="1"/>
    <col min="13577" max="13577" width="12.6640625" style="16" customWidth="1"/>
    <col min="13578" max="13824" width="9.1640625" style="16"/>
    <col min="13825" max="13825" width="12.5" style="16" customWidth="1"/>
    <col min="13826" max="13826" width="14.5" style="16" customWidth="1"/>
    <col min="13827" max="13830" width="9.1640625" style="16"/>
    <col min="13831" max="13831" width="12.5" style="16" customWidth="1"/>
    <col min="13832" max="13832" width="10.5" style="16" customWidth="1"/>
    <col min="13833" max="13833" width="12.6640625" style="16" customWidth="1"/>
    <col min="13834" max="14080" width="9.1640625" style="16"/>
    <col min="14081" max="14081" width="12.5" style="16" customWidth="1"/>
    <col min="14082" max="14082" width="14.5" style="16" customWidth="1"/>
    <col min="14083" max="14086" width="9.1640625" style="16"/>
    <col min="14087" max="14087" width="12.5" style="16" customWidth="1"/>
    <col min="14088" max="14088" width="10.5" style="16" customWidth="1"/>
    <col min="14089" max="14089" width="12.6640625" style="16" customWidth="1"/>
    <col min="14090" max="14336" width="9.1640625" style="16"/>
    <col min="14337" max="14337" width="12.5" style="16" customWidth="1"/>
    <col min="14338" max="14338" width="14.5" style="16" customWidth="1"/>
    <col min="14339" max="14342" width="9.1640625" style="16"/>
    <col min="14343" max="14343" width="12.5" style="16" customWidth="1"/>
    <col min="14344" max="14344" width="10.5" style="16" customWidth="1"/>
    <col min="14345" max="14345" width="12.6640625" style="16" customWidth="1"/>
    <col min="14346" max="14592" width="9.1640625" style="16"/>
    <col min="14593" max="14593" width="12.5" style="16" customWidth="1"/>
    <col min="14594" max="14594" width="14.5" style="16" customWidth="1"/>
    <col min="14595" max="14598" width="9.1640625" style="16"/>
    <col min="14599" max="14599" width="12.5" style="16" customWidth="1"/>
    <col min="14600" max="14600" width="10.5" style="16" customWidth="1"/>
    <col min="14601" max="14601" width="12.6640625" style="16" customWidth="1"/>
    <col min="14602" max="14848" width="9.1640625" style="16"/>
    <col min="14849" max="14849" width="12.5" style="16" customWidth="1"/>
    <col min="14850" max="14850" width="14.5" style="16" customWidth="1"/>
    <col min="14851" max="14854" width="9.1640625" style="16"/>
    <col min="14855" max="14855" width="12.5" style="16" customWidth="1"/>
    <col min="14856" max="14856" width="10.5" style="16" customWidth="1"/>
    <col min="14857" max="14857" width="12.6640625" style="16" customWidth="1"/>
    <col min="14858" max="15104" width="9.1640625" style="16"/>
    <col min="15105" max="15105" width="12.5" style="16" customWidth="1"/>
    <col min="15106" max="15106" width="14.5" style="16" customWidth="1"/>
    <col min="15107" max="15110" width="9.1640625" style="16"/>
    <col min="15111" max="15111" width="12.5" style="16" customWidth="1"/>
    <col min="15112" max="15112" width="10.5" style="16" customWidth="1"/>
    <col min="15113" max="15113" width="12.6640625" style="16" customWidth="1"/>
    <col min="15114" max="15360" width="9.1640625" style="16"/>
    <col min="15361" max="15361" width="12.5" style="16" customWidth="1"/>
    <col min="15362" max="15362" width="14.5" style="16" customWidth="1"/>
    <col min="15363" max="15366" width="9.1640625" style="16"/>
    <col min="15367" max="15367" width="12.5" style="16" customWidth="1"/>
    <col min="15368" max="15368" width="10.5" style="16" customWidth="1"/>
    <col min="15369" max="15369" width="12.6640625" style="16" customWidth="1"/>
    <col min="15370" max="15616" width="9.1640625" style="16"/>
    <col min="15617" max="15617" width="12.5" style="16" customWidth="1"/>
    <col min="15618" max="15618" width="14.5" style="16" customWidth="1"/>
    <col min="15619" max="15622" width="9.1640625" style="16"/>
    <col min="15623" max="15623" width="12.5" style="16" customWidth="1"/>
    <col min="15624" max="15624" width="10.5" style="16" customWidth="1"/>
    <col min="15625" max="15625" width="12.6640625" style="16" customWidth="1"/>
    <col min="15626" max="15872" width="9.1640625" style="16"/>
    <col min="15873" max="15873" width="12.5" style="16" customWidth="1"/>
    <col min="15874" max="15874" width="14.5" style="16" customWidth="1"/>
    <col min="15875" max="15878" width="9.1640625" style="16"/>
    <col min="15879" max="15879" width="12.5" style="16" customWidth="1"/>
    <col min="15880" max="15880" width="10.5" style="16" customWidth="1"/>
    <col min="15881" max="15881" width="12.6640625" style="16" customWidth="1"/>
    <col min="15882" max="16128" width="9.1640625" style="16"/>
    <col min="16129" max="16129" width="12.5" style="16" customWidth="1"/>
    <col min="16130" max="16130" width="14.5" style="16" customWidth="1"/>
    <col min="16131" max="16134" width="9.1640625" style="16"/>
    <col min="16135" max="16135" width="12.5" style="16" customWidth="1"/>
    <col min="16136" max="16136" width="10.5" style="16" customWidth="1"/>
    <col min="16137" max="16137" width="12.6640625" style="16" customWidth="1"/>
    <col min="16138" max="16384" width="9.1640625" style="16"/>
  </cols>
  <sheetData>
    <row r="1" spans="1:11" x14ac:dyDescent="0.2">
      <c r="A1" s="15" t="s">
        <v>55</v>
      </c>
      <c r="J1" s="17"/>
    </row>
    <row r="2" spans="1:11" x14ac:dyDescent="0.2">
      <c r="J2" s="17"/>
    </row>
    <row r="3" spans="1:11" x14ac:dyDescent="0.2">
      <c r="A3" s="15" t="s">
        <v>56</v>
      </c>
      <c r="I3" s="15"/>
    </row>
    <row r="4" spans="1:11" x14ac:dyDescent="0.2">
      <c r="C4" s="18" t="s">
        <v>57</v>
      </c>
      <c r="D4" s="19"/>
      <c r="E4" s="19"/>
      <c r="F4" s="19"/>
    </row>
    <row r="5" spans="1:11" x14ac:dyDescent="0.2">
      <c r="C5" s="20" t="s">
        <v>58</v>
      </c>
      <c r="D5" s="20" t="s">
        <v>59</v>
      </c>
      <c r="E5" s="20" t="s">
        <v>60</v>
      </c>
      <c r="F5" s="20" t="s">
        <v>61</v>
      </c>
    </row>
    <row r="6" spans="1:11" x14ac:dyDescent="0.2">
      <c r="A6" s="16" t="s">
        <v>62</v>
      </c>
      <c r="B6" s="16" t="s">
        <v>63</v>
      </c>
      <c r="C6" s="23">
        <v>131</v>
      </c>
      <c r="D6" s="23">
        <v>218</v>
      </c>
      <c r="E6" s="23">
        <v>266</v>
      </c>
      <c r="F6" s="23">
        <v>120</v>
      </c>
    </row>
    <row r="7" spans="1:11" x14ac:dyDescent="0.2">
      <c r="B7" s="16" t="s">
        <v>64</v>
      </c>
      <c r="C7" s="23">
        <v>250</v>
      </c>
      <c r="D7" s="23">
        <v>116</v>
      </c>
      <c r="E7" s="23">
        <v>263</v>
      </c>
      <c r="F7" s="23">
        <v>278</v>
      </c>
    </row>
    <row r="8" spans="1:11" x14ac:dyDescent="0.2">
      <c r="B8" s="16" t="s">
        <v>65</v>
      </c>
      <c r="C8" s="23">
        <v>178</v>
      </c>
      <c r="D8" s="23">
        <v>132</v>
      </c>
      <c r="E8" s="23">
        <v>122</v>
      </c>
      <c r="F8" s="23">
        <v>180</v>
      </c>
    </row>
    <row r="10" spans="1:11" x14ac:dyDescent="0.2">
      <c r="A10" s="15" t="s">
        <v>66</v>
      </c>
    </row>
    <row r="11" spans="1:11" x14ac:dyDescent="0.2">
      <c r="C11" s="18" t="s">
        <v>57</v>
      </c>
      <c r="D11" s="19"/>
      <c r="E11" s="19"/>
      <c r="F11" s="19"/>
    </row>
    <row r="12" spans="1:11" x14ac:dyDescent="0.2">
      <c r="C12" s="20" t="s">
        <v>58</v>
      </c>
      <c r="D12" s="20" t="s">
        <v>59</v>
      </c>
      <c r="E12" s="20" t="s">
        <v>60</v>
      </c>
      <c r="F12" s="20" t="s">
        <v>61</v>
      </c>
      <c r="G12" s="20" t="s">
        <v>67</v>
      </c>
      <c r="H12" s="20"/>
      <c r="I12" s="20" t="s">
        <v>68</v>
      </c>
      <c r="K12" s="20"/>
    </row>
    <row r="13" spans="1:11" x14ac:dyDescent="0.2">
      <c r="A13" s="16" t="s">
        <v>62</v>
      </c>
      <c r="B13" s="16" t="s">
        <v>63</v>
      </c>
      <c r="C13" s="25"/>
      <c r="D13" s="25"/>
      <c r="E13" s="25"/>
      <c r="F13" s="25"/>
      <c r="G13" s="27"/>
      <c r="H13" s="22" t="s">
        <v>0</v>
      </c>
      <c r="I13" s="24">
        <v>450</v>
      </c>
    </row>
    <row r="14" spans="1:11" x14ac:dyDescent="0.2">
      <c r="B14" s="16" t="s">
        <v>64</v>
      </c>
      <c r="C14" s="25"/>
      <c r="D14" s="25"/>
      <c r="E14" s="25"/>
      <c r="F14" s="25"/>
      <c r="G14" s="27"/>
      <c r="H14" s="22" t="s">
        <v>0</v>
      </c>
      <c r="I14" s="24">
        <v>600</v>
      </c>
    </row>
    <row r="15" spans="1:11" x14ac:dyDescent="0.2">
      <c r="B15" s="16" t="s">
        <v>65</v>
      </c>
      <c r="C15" s="25"/>
      <c r="D15" s="25"/>
      <c r="E15" s="25"/>
      <c r="F15" s="25"/>
      <c r="G15" s="27"/>
      <c r="H15" s="22" t="s">
        <v>0</v>
      </c>
      <c r="I15" s="24">
        <v>500</v>
      </c>
    </row>
    <row r="16" spans="1:11" x14ac:dyDescent="0.2">
      <c r="B16" s="16" t="s">
        <v>69</v>
      </c>
      <c r="C16" s="27"/>
      <c r="D16" s="27"/>
      <c r="E16" s="27"/>
      <c r="F16" s="27"/>
    </row>
    <row r="17" spans="1:11" x14ac:dyDescent="0.2">
      <c r="C17" s="20" t="s">
        <v>73</v>
      </c>
      <c r="D17" s="20" t="s">
        <v>73</v>
      </c>
      <c r="E17" s="20" t="s">
        <v>73</v>
      </c>
      <c r="F17" s="20" t="s">
        <v>73</v>
      </c>
      <c r="K17" s="20"/>
    </row>
    <row r="18" spans="1:11" x14ac:dyDescent="0.2">
      <c r="B18" s="16" t="s">
        <v>70</v>
      </c>
      <c r="C18" s="24">
        <v>450</v>
      </c>
      <c r="D18" s="24">
        <v>200</v>
      </c>
      <c r="E18" s="24">
        <v>300</v>
      </c>
      <c r="F18" s="24">
        <v>300</v>
      </c>
      <c r="K18" s="21"/>
    </row>
    <row r="20" spans="1:11" x14ac:dyDescent="0.2">
      <c r="A20" s="15" t="s">
        <v>71</v>
      </c>
    </row>
    <row r="21" spans="1:11" x14ac:dyDescent="0.2">
      <c r="A21" s="18" t="s">
        <v>72</v>
      </c>
      <c r="B21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="140" zoomScaleNormal="140" workbookViewId="0">
      <selection activeCell="G14" sqref="G14"/>
    </sheetView>
  </sheetViews>
  <sheetFormatPr baseColWidth="10" defaultColWidth="9.1640625" defaultRowHeight="15" x14ac:dyDescent="0.2"/>
  <cols>
    <col min="1" max="1" width="14.33203125" customWidth="1"/>
    <col min="2" max="2" width="11" bestFit="1" customWidth="1"/>
    <col min="4" max="4" width="9.5" customWidth="1"/>
    <col min="6" max="6" width="10.83203125" customWidth="1"/>
  </cols>
  <sheetData>
    <row r="1" spans="1:4" x14ac:dyDescent="0.2">
      <c r="A1" s="1" t="s">
        <v>30</v>
      </c>
      <c r="B1" s="4" t="s">
        <v>16</v>
      </c>
      <c r="C1" s="4"/>
    </row>
    <row r="2" spans="1:4" x14ac:dyDescent="0.2">
      <c r="B2" t="s">
        <v>26</v>
      </c>
      <c r="C2" t="s">
        <v>27</v>
      </c>
    </row>
    <row r="3" spans="1:4" x14ac:dyDescent="0.2">
      <c r="A3" t="s">
        <v>1</v>
      </c>
      <c r="B3" s="8">
        <v>50</v>
      </c>
      <c r="C3" s="8">
        <v>100</v>
      </c>
    </row>
    <row r="4" spans="1:4" x14ac:dyDescent="0.2">
      <c r="A4" t="s">
        <v>24</v>
      </c>
      <c r="B4" s="8">
        <v>100</v>
      </c>
      <c r="C4" s="8">
        <v>40</v>
      </c>
    </row>
    <row r="5" spans="1:4" x14ac:dyDescent="0.2">
      <c r="A5" t="s">
        <v>25</v>
      </c>
      <c r="B5" s="8">
        <v>1</v>
      </c>
      <c r="C5" s="8">
        <v>1</v>
      </c>
    </row>
    <row r="7" spans="1:4" x14ac:dyDescent="0.2">
      <c r="A7" s="3" t="s">
        <v>35</v>
      </c>
      <c r="B7" s="4"/>
      <c r="C7" s="4"/>
    </row>
    <row r="8" spans="1:4" x14ac:dyDescent="0.2">
      <c r="B8" s="4" t="s">
        <v>28</v>
      </c>
      <c r="C8" s="5" t="s">
        <v>29</v>
      </c>
    </row>
    <row r="9" spans="1:4" x14ac:dyDescent="0.2">
      <c r="B9" s="7">
        <v>0</v>
      </c>
      <c r="C9" s="7">
        <v>0</v>
      </c>
      <c r="D9" s="4"/>
    </row>
    <row r="10" spans="1:4" x14ac:dyDescent="0.2">
      <c r="A10" s="4"/>
      <c r="B10" s="4"/>
      <c r="C10" s="4"/>
      <c r="D10" s="4"/>
    </row>
    <row r="11" spans="1:4" x14ac:dyDescent="0.2">
      <c r="A11" s="3" t="s">
        <v>32</v>
      </c>
      <c r="B11" s="4"/>
      <c r="C11" s="4"/>
      <c r="D11" s="4" t="s">
        <v>3</v>
      </c>
    </row>
    <row r="12" spans="1:4" x14ac:dyDescent="0.2">
      <c r="A12" s="4" t="s">
        <v>1</v>
      </c>
      <c r="B12" s="4"/>
      <c r="C12" s="6" t="s">
        <v>23</v>
      </c>
      <c r="D12" s="8">
        <v>20000</v>
      </c>
    </row>
    <row r="13" spans="1:4" x14ac:dyDescent="0.2">
      <c r="A13" s="4" t="s">
        <v>24</v>
      </c>
      <c r="B13" s="4"/>
      <c r="C13" s="6" t="s">
        <v>23</v>
      </c>
      <c r="D13" s="8">
        <v>19200</v>
      </c>
    </row>
    <row r="14" spans="1:4" x14ac:dyDescent="0.2">
      <c r="A14" s="4" t="s">
        <v>25</v>
      </c>
      <c r="B14" s="4"/>
      <c r="C14" s="6" t="s">
        <v>23</v>
      </c>
      <c r="D14" s="8">
        <v>320</v>
      </c>
    </row>
    <row r="16" spans="1:4" x14ac:dyDescent="0.2">
      <c r="A16" s="3" t="s">
        <v>33</v>
      </c>
    </row>
    <row r="17" spans="1:3" x14ac:dyDescent="0.2">
      <c r="B17" t="s">
        <v>28</v>
      </c>
      <c r="C17" s="6" t="s">
        <v>29</v>
      </c>
    </row>
    <row r="18" spans="1:3" x14ac:dyDescent="0.2">
      <c r="A18" t="s">
        <v>36</v>
      </c>
      <c r="B18" s="8">
        <v>60</v>
      </c>
      <c r="C18" s="8">
        <v>90</v>
      </c>
    </row>
    <row r="20" spans="1:3" x14ac:dyDescent="0.2">
      <c r="A20" s="4" t="s">
        <v>17</v>
      </c>
      <c r="B20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B15"/>
  <sheetViews>
    <sheetView workbookViewId="0"/>
  </sheetViews>
  <sheetFormatPr baseColWidth="10" defaultColWidth="8.83203125" defaultRowHeight="15" x14ac:dyDescent="0.2"/>
  <sheetData>
    <row r="1" spans="1:2" x14ac:dyDescent="0.2">
      <c r="A1">
        <v>1</v>
      </c>
    </row>
    <row r="2" spans="1:2" x14ac:dyDescent="0.2">
      <c r="A2" t="s">
        <v>13</v>
      </c>
    </row>
    <row r="3" spans="1:2" x14ac:dyDescent="0.2">
      <c r="A3">
        <v>1</v>
      </c>
    </row>
    <row r="4" spans="1:2" x14ac:dyDescent="0.2">
      <c r="A4">
        <v>-0.3</v>
      </c>
    </row>
    <row r="5" spans="1:2" x14ac:dyDescent="0.2">
      <c r="A5">
        <v>0.3</v>
      </c>
    </row>
    <row r="6" spans="1:2" x14ac:dyDescent="0.2">
      <c r="A6">
        <v>0.1</v>
      </c>
    </row>
    <row r="8" spans="1:2" x14ac:dyDescent="0.2">
      <c r="A8" s="2"/>
      <c r="B8" s="2"/>
    </row>
    <row r="9" spans="1:2" x14ac:dyDescent="0.2">
      <c r="A9" t="s">
        <v>15</v>
      </c>
    </row>
    <row r="10" spans="1:2" x14ac:dyDescent="0.2">
      <c r="A10" t="s">
        <v>14</v>
      </c>
    </row>
    <row r="15" spans="1:2" x14ac:dyDescent="0.2">
      <c r="B1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>
        <v>1</v>
      </c>
      <c r="B1">
        <v>1</v>
      </c>
    </row>
    <row r="2" spans="1:2" x14ac:dyDescent="0.2">
      <c r="A2" t="s">
        <v>5</v>
      </c>
      <c r="B2" t="s">
        <v>8</v>
      </c>
    </row>
    <row r="3" spans="1:2" x14ac:dyDescent="0.2">
      <c r="A3">
        <v>1</v>
      </c>
      <c r="B3">
        <v>1</v>
      </c>
    </row>
    <row r="4" spans="1:2" x14ac:dyDescent="0.2">
      <c r="A4">
        <v>350</v>
      </c>
      <c r="B4">
        <v>8000</v>
      </c>
    </row>
    <row r="5" spans="1:2" x14ac:dyDescent="0.2">
      <c r="A5">
        <v>550</v>
      </c>
      <c r="B5">
        <v>12000</v>
      </c>
    </row>
    <row r="6" spans="1:2" x14ac:dyDescent="0.2">
      <c r="A6">
        <v>25</v>
      </c>
      <c r="B6">
        <v>500</v>
      </c>
    </row>
    <row r="8" spans="1:2" x14ac:dyDescent="0.2">
      <c r="A8" s="2"/>
      <c r="B8" s="2" t="s">
        <v>9</v>
      </c>
    </row>
    <row r="9" spans="1:2" x14ac:dyDescent="0.2">
      <c r="A9" t="s">
        <v>6</v>
      </c>
      <c r="B9" t="s">
        <v>10</v>
      </c>
    </row>
    <row r="10" spans="1:2" x14ac:dyDescent="0.2">
      <c r="A10" t="s">
        <v>7</v>
      </c>
      <c r="B10">
        <v>1</v>
      </c>
    </row>
    <row r="11" spans="1:2" x14ac:dyDescent="0.2">
      <c r="B11">
        <v>2000</v>
      </c>
    </row>
    <row r="12" spans="1:2" x14ac:dyDescent="0.2">
      <c r="B12">
        <v>5000</v>
      </c>
    </row>
    <row r="13" spans="1:2" x14ac:dyDescent="0.2">
      <c r="B13">
        <v>500</v>
      </c>
    </row>
    <row r="15" spans="1:2" x14ac:dyDescent="0.2">
      <c r="B15" s="2" t="s">
        <v>9</v>
      </c>
    </row>
    <row r="16" spans="1:2" x14ac:dyDescent="0.2">
      <c r="B16" t="s">
        <v>6</v>
      </c>
    </row>
    <row r="17" spans="2:2" x14ac:dyDescent="0.2">
      <c r="B17" t="s">
        <v>11</v>
      </c>
    </row>
    <row r="18" spans="2:2" x14ac:dyDescent="0.2">
      <c r="B1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Answer Report 1</vt:lpstr>
      <vt:lpstr>Sensitivity Report 1</vt:lpstr>
      <vt:lpstr>Limits Report 1</vt:lpstr>
      <vt:lpstr>Example 1_beans</vt:lpstr>
      <vt:lpstr>Example 1_beans_ST</vt:lpstr>
      <vt:lpstr>Example 2_Transportation</vt:lpstr>
      <vt:lpstr>Example 3_Jeans</vt:lpstr>
      <vt:lpstr>STS_1</vt:lpstr>
      <vt:lpstr>STS_1!ChartData</vt:lpstr>
      <vt:lpstr>STS_1!InputValues</vt:lpstr>
      <vt:lpstr>'Example 1_beans_ST'!Max_Profit</vt:lpstr>
      <vt:lpstr>STS_1!OutputAddresses</vt:lpstr>
      <vt:lpstr>STS_1!OutputValues</vt:lpstr>
      <vt:lpstr>'Example 1_beans_ST'!RB</vt:lpstr>
      <vt:lpstr>'Example 1_beans_ST'!SB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Khalid Said Rashid Al-Rasbi</cp:lastModifiedBy>
  <cp:lastPrinted>2009-12-27T17:10:49Z</cp:lastPrinted>
  <dcterms:created xsi:type="dcterms:W3CDTF">2009-09-28T15:17:58Z</dcterms:created>
  <dcterms:modified xsi:type="dcterms:W3CDTF">2021-10-30T02:30:41Z</dcterms:modified>
</cp:coreProperties>
</file>