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/>
  <mc:AlternateContent xmlns:mc="http://schemas.openxmlformats.org/markup-compatibility/2006">
    <mc:Choice Requires="x15">
      <x15ac:absPath xmlns:x15ac="http://schemas.microsoft.com/office/spreadsheetml/2010/11/ac" url="/Users/khalidalrasbi/Downloads/"/>
    </mc:Choice>
  </mc:AlternateContent>
  <xr:revisionPtr revIDLastSave="0" documentId="13_ncr:1_{8952463E-9130-6145-BD93-071F26430A11}" xr6:coauthVersionLast="47" xr6:coauthVersionMax="47" xr10:uidLastSave="{00000000-0000-0000-0000-000000000000}"/>
  <bookViews>
    <workbookView xWindow="5440" yWindow="500" windowWidth="21760" windowHeight="14860" xr2:uid="{00000000-000D-0000-FFFF-FFFF00000000}"/>
  </bookViews>
  <sheets>
    <sheet name="Tesla Trend_Model_Forecast" sheetId="2" r:id="rId1"/>
    <sheet name="Tesla Moving_Avg" sheetId="5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5" l="1"/>
  <c r="D7" i="5"/>
  <c r="D8" i="5"/>
  <c r="D9" i="5"/>
  <c r="D10" i="5"/>
  <c r="D11" i="5"/>
  <c r="D12" i="5"/>
  <c r="D13" i="5"/>
  <c r="D14" i="5"/>
  <c r="D5" i="5"/>
  <c r="C17" i="5"/>
  <c r="B16" i="5"/>
  <c r="B15" i="5"/>
  <c r="C15" i="5"/>
  <c r="C5" i="5"/>
  <c r="C6" i="5"/>
  <c r="C7" i="5"/>
  <c r="C8" i="5"/>
  <c r="C9" i="5"/>
  <c r="C10" i="5"/>
  <c r="C11" i="5"/>
  <c r="C12" i="5"/>
  <c r="C13" i="5"/>
  <c r="C14" i="5"/>
  <c r="E4" i="2"/>
  <c r="E5" i="2"/>
  <c r="E6" i="2"/>
  <c r="E7" i="2"/>
  <c r="E8" i="2"/>
  <c r="E9" i="2"/>
  <c r="E10" i="2"/>
  <c r="E11" i="2"/>
  <c r="E12" i="2"/>
  <c r="E13" i="2"/>
  <c r="E14" i="2"/>
  <c r="E15" i="2"/>
  <c r="E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7" i="2"/>
  <c r="D18" i="2"/>
  <c r="D16" i="2"/>
  <c r="H2" i="5"/>
  <c r="E5" i="5" a="1"/>
  <c r="F3" i="2" a="1"/>
  <c r="E5" i="5" l="1"/>
  <c r="F5" i="5" s="1"/>
  <c r="C16" i="5"/>
  <c r="F3" i="2"/>
  <c r="G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<sst xmlns="http://schemas.openxmlformats.org/spreadsheetml/2006/main" count="21" uniqueCount="16">
  <si>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Tesla's revenue 2008-2020</t>
  </si>
  <si>
    <t>Tesla's revenue(in million U.S. dollars)</t>
  </si>
  <si>
    <t>Cofficients</t>
  </si>
  <si>
    <t>a</t>
  </si>
  <si>
    <t>b</t>
  </si>
  <si>
    <t>d</t>
  </si>
  <si>
    <t>c</t>
  </si>
  <si>
    <t>Revenue and Forecast</t>
  </si>
  <si>
    <t>Forecast</t>
  </si>
  <si>
    <t>Revenue</t>
  </si>
  <si>
    <t>Year</t>
  </si>
  <si>
    <t>Erros</t>
  </si>
  <si>
    <t xml:space="preserve">Seasonality Check </t>
  </si>
  <si>
    <t>RMSE</t>
  </si>
  <si>
    <t>Mean</t>
  </si>
  <si>
    <t xml:space="preserve">The Trend Model is the most appropriate, due to the lowest of RMSE. We can also know it from the graph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</si>
</sst>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0" fillId="0" borderId="1" xfId="0" applyBorder="1"/>
    <xf numFmtId="0" fontId="0" fillId="0" borderId="0" xfId="0" applyBorder="1"/>
    <xf numFmtId="0" fontId="4" fillId="0" borderId="1" xfId="0" applyFont="1" applyBorder="1"/>
    <xf numFmtId="44" fontId="0" fillId="0" borderId="0" xfId="2" applyFont="1" applyFill="1" applyBorder="1" applyAlignment="1" applyProtection="1">
      <alignment horizontal="right" vertical="center"/>
    </xf>
    <xf numFmtId="44" fontId="0" fillId="0" borderId="0" xfId="2" applyFont="1"/>
    <xf numFmtId="44" fontId="3" fillId="0" borderId="0" xfId="2" applyFont="1"/>
    <xf numFmtId="0" fontId="1" fillId="0" borderId="0" xfId="0" applyFont="1"/>
    <xf numFmtId="44" fontId="0" fillId="0" borderId="0" xfId="0" applyNumberFormat="1"/>
    <xf numFmtId="44" fontId="3" fillId="0" borderId="0" xfId="0" applyNumberFormat="1" applyFont="1"/>
    <xf numFmtId="0" fontId="0" fillId="0" borderId="0" xfId="0" applyAlignment="1"/>
    <xf numFmtId="0" fontId="0" fillId="0" borderId="0" xfId="0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'Tesla Trend_Model_Forecast'!$C$2</c:f>
              <c:strCache>
                <c:ptCount val="1"/>
                <c:pt idx="0">
                  <c:v>Tesla's revenue(in million U.S. dollars)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3369444444444445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'Tesla Trend_Model_Forecast'!$C$3:$C$15</c:f>
              <c:numCache>
                <c:formatCode>_("$"* #,##0.00_);_("$"* \(#,##0.00\);_("$"* "-"??_);_(@_)</c:formatCode>
                <c:ptCount val="13"/>
                <c:pt idx="0">
                  <c:v>15</c:v>
                </c:pt>
                <c:pt idx="1">
                  <c:v>112</c:v>
                </c:pt>
                <c:pt idx="2">
                  <c:v>117</c:v>
                </c:pt>
                <c:pt idx="3">
                  <c:v>204</c:v>
                </c:pt>
                <c:pt idx="4">
                  <c:v>413</c:v>
                </c:pt>
                <c:pt idx="5">
                  <c:v>2014</c:v>
                </c:pt>
                <c:pt idx="6">
                  <c:v>3198</c:v>
                </c:pt>
                <c:pt idx="7">
                  <c:v>4046</c:v>
                </c:pt>
                <c:pt idx="8">
                  <c:v>7000</c:v>
                </c:pt>
                <c:pt idx="9">
                  <c:v>11759</c:v>
                </c:pt>
                <c:pt idx="10">
                  <c:v>21461</c:v>
                </c:pt>
                <c:pt idx="11">
                  <c:v>24578</c:v>
                </c:pt>
                <c:pt idx="12">
                  <c:v>31536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4-A248-8AED-EBDC8F268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1053983"/>
        <c:axId val="1238624831"/>
      </c:lineChart>
      <c:catAx>
        <c:axId val="12910539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624831"/>
        <c:crosses val="autoZero"/>
        <c:auto val="1"/>
        <c:lblAlgn val="ctr"/>
        <c:lblOffset val="100"/>
        <c:noMultiLvlLbl val="0"/>
      </c:catAx>
      <c:valAx>
        <c:axId val="123862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05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Tesla's Revenue and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'Tesla Trend_Model_Forecast'!$C$2</c:f>
              <c:strCache>
                <c:ptCount val="1"/>
                <c:pt idx="0">
                  <c:v>Tesla's revenue(in million U.S. dollars)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'Tesla Trend_Model_Forecast'!$C$3:$C$19</c:f>
              <c:numCache>
                <c:formatCode>_("$"* #,##0.00_);_("$"* \(#,##0.00\);_("$"* "-"??_);_(@_)</c:formatCode>
                <c:ptCount val="17"/>
                <c:pt idx="0">
                  <c:v>15</c:v>
                </c:pt>
                <c:pt idx="1">
                  <c:v>112</c:v>
                </c:pt>
                <c:pt idx="2">
                  <c:v>117</c:v>
                </c:pt>
                <c:pt idx="3">
                  <c:v>204</c:v>
                </c:pt>
                <c:pt idx="4">
                  <c:v>413</c:v>
                </c:pt>
                <c:pt idx="5">
                  <c:v>2014</c:v>
                </c:pt>
                <c:pt idx="6">
                  <c:v>3198</c:v>
                </c:pt>
                <c:pt idx="7">
                  <c:v>4046</c:v>
                </c:pt>
                <c:pt idx="8">
                  <c:v>7000</c:v>
                </c:pt>
                <c:pt idx="9">
                  <c:v>11759</c:v>
                </c:pt>
                <c:pt idx="10">
                  <c:v>21461</c:v>
                </c:pt>
                <c:pt idx="11">
                  <c:v>24578</c:v>
                </c:pt>
                <c:pt idx="12">
                  <c:v>31536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5-8C42-9189-CA6E511E17B7}"/>
            </c:ext>
          </c:extLst>
        </c:ser>
        <c:ser>
          <c:idx val="1"/>
          <c:order val="1"/>
          <c:tx>
            <c:strRef>
              <c:f>'Tesla Trend_Model_Forecast'!$D$2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'Tesla Trend_Model_Forecast'!$D$3:$D$19</c:f>
              <c:numCache>
                <c:formatCode>_("$"* #,##0.00_);_("$"* \(#,##0.00\);_("$"* "-"??_);_(@_)</c:formatCode>
                <c:ptCount val="17"/>
                <c:pt idx="0">
                  <c:v>334.61799999999994</c:v>
                </c:pt>
                <c:pt idx="1">
                  <c:v>45.035999999999945</c:v>
                </c:pt>
                <c:pt idx="2">
                  <c:v>-123.21000000000004</c:v>
                </c:pt>
                <c:pt idx="3">
                  <c:v>-44.264000000000124</c:v>
                </c:pt>
                <c:pt idx="4">
                  <c:v>407.7299999999999</c:v>
                </c:pt>
                <c:pt idx="5">
                  <c:v>1358.6279999999997</c:v>
                </c:pt>
                <c:pt idx="6">
                  <c:v>2934.2859999999996</c:v>
                </c:pt>
                <c:pt idx="7">
                  <c:v>5260.5599999999995</c:v>
                </c:pt>
                <c:pt idx="8">
                  <c:v>8463.3059999999987</c:v>
                </c:pt>
                <c:pt idx="9">
                  <c:v>12668.380000000001</c:v>
                </c:pt>
                <c:pt idx="10">
                  <c:v>18001.638000000003</c:v>
                </c:pt>
                <c:pt idx="11">
                  <c:v>24588.935999999998</c:v>
                </c:pt>
                <c:pt idx="12">
                  <c:v>32556.13</c:v>
                </c:pt>
                <c:pt idx="13">
                  <c:v>42029.076000000001</c:v>
                </c:pt>
                <c:pt idx="14">
                  <c:v>53133.63</c:v>
                </c:pt>
                <c:pt idx="15">
                  <c:v>65995.648000000001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5-8C42-9189-CA6E511E1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577791"/>
        <c:axId val="1379266655"/>
      </c:lineChart>
      <c:catAx>
        <c:axId val="1379577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266655"/>
        <c:crosses val="autoZero"/>
        <c:auto val="1"/>
        <c:lblAlgn val="ctr"/>
        <c:lblOffset val="100"/>
        <c:noMultiLvlLbl val="0"/>
      </c:catAx>
      <c:valAx>
        <c:axId val="137926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57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'Tesla Moving_Avg'!$B$2:$B$14</c:f>
              <c:numCache>
                <c:formatCode>_("$"* #,##0.00_);_("$"* \(#,##0.00\);_("$"* "-"??_);_(@_)</c:formatCode>
                <c:ptCount val="13"/>
                <c:pt idx="0">
                  <c:v>15</c:v>
                </c:pt>
                <c:pt idx="1">
                  <c:v>112</c:v>
                </c:pt>
                <c:pt idx="2">
                  <c:v>117</c:v>
                </c:pt>
                <c:pt idx="3">
                  <c:v>204</c:v>
                </c:pt>
                <c:pt idx="4">
                  <c:v>413</c:v>
                </c:pt>
                <c:pt idx="5">
                  <c:v>2014</c:v>
                </c:pt>
                <c:pt idx="6">
                  <c:v>3198</c:v>
                </c:pt>
                <c:pt idx="7">
                  <c:v>4046</c:v>
                </c:pt>
                <c:pt idx="8">
                  <c:v>7000</c:v>
                </c:pt>
                <c:pt idx="9">
                  <c:v>11759</c:v>
                </c:pt>
                <c:pt idx="10">
                  <c:v>21461</c:v>
                </c:pt>
                <c:pt idx="11">
                  <c:v>24578</c:v>
                </c:pt>
                <c:pt idx="12">
                  <c:v>31536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9E-5745-822C-0B7948FD5597}"/>
            </c:ext>
          </c:extLst>
        </c:ser>
        <c:ser>
          <c:idx val="1"/>
          <c:order val="1"/>
          <c:tx>
            <c:v>Forecast</c:v>
          </c:tx>
          <c:val>
            <c:numRef>
              <c:f>'Tesla Moving_Avg'!$C$3:$C$15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 formatCode="_(&quot;$&quot;* #,##0.00_);_(&quot;$&quot;* \(#,##0.00\);_(&quot;$&quot;* &quot;-&quot;??_);_(@_)">
                  <c:v>81.333333333333329</c:v>
                </c:pt>
                <c:pt idx="3" formatCode="_(&quot;$&quot;* #,##0.00_);_(&quot;$&quot;* \(#,##0.00\);_(&quot;$&quot;* &quot;-&quot;??_);_(@_)">
                  <c:v>144.33333333333334</c:v>
                </c:pt>
                <c:pt idx="4" formatCode="_(&quot;$&quot;* #,##0.00_);_(&quot;$&quot;* \(#,##0.00\);_(&quot;$&quot;* &quot;-&quot;??_);_(@_)">
                  <c:v>244.66666666666666</c:v>
                </c:pt>
                <c:pt idx="5" formatCode="_(&quot;$&quot;* #,##0.00_);_(&quot;$&quot;* \(#,##0.00\);_(&quot;$&quot;* &quot;-&quot;??_);_(@_)">
                  <c:v>877</c:v>
                </c:pt>
                <c:pt idx="6" formatCode="_(&quot;$&quot;* #,##0.00_);_(&quot;$&quot;* \(#,##0.00\);_(&quot;$&quot;* &quot;-&quot;??_);_(@_)">
                  <c:v>1875</c:v>
                </c:pt>
                <c:pt idx="7" formatCode="_(&quot;$&quot;* #,##0.00_);_(&quot;$&quot;* \(#,##0.00\);_(&quot;$&quot;* &quot;-&quot;??_);_(@_)">
                  <c:v>3086</c:v>
                </c:pt>
                <c:pt idx="8" formatCode="_(&quot;$&quot;* #,##0.00_);_(&quot;$&quot;* \(#,##0.00\);_(&quot;$&quot;* &quot;-&quot;??_);_(@_)">
                  <c:v>4748</c:v>
                </c:pt>
                <c:pt idx="9" formatCode="_(&quot;$&quot;* #,##0.00_);_(&quot;$&quot;* \(#,##0.00\);_(&quot;$&quot;* &quot;-&quot;??_);_(@_)">
                  <c:v>7601.666666666667</c:v>
                </c:pt>
                <c:pt idx="10" formatCode="_(&quot;$&quot;* #,##0.00_);_(&quot;$&quot;* \(#,##0.00\);_(&quot;$&quot;* &quot;-&quot;??_);_(@_)">
                  <c:v>13406.666666666666</c:v>
                </c:pt>
                <c:pt idx="11" formatCode="_(&quot;$&quot;* #,##0.00_);_(&quot;$&quot;* \(#,##0.00\);_(&quot;$&quot;* &quot;-&quot;??_);_(@_)">
                  <c:v>19266</c:v>
                </c:pt>
                <c:pt idx="12" formatCode="_(&quot;$&quot;* #,##0.00_);_(&quot;$&quot;* \(#,##0.00\);_(&quot;$&quot;* &quot;-&quot;??_);_(@_)">
                  <c:v>25858.333333333332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9E-5745-822C-0B7948FD5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696160"/>
        <c:axId val="822385296"/>
      </c:lineChart>
      <c:catAx>
        <c:axId val="822696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822385296"/>
        <c:crosses val="autoZero"/>
        <c:auto val="1"/>
        <c:lblAlgn val="ctr"/>
        <c:lblOffset val="100"/>
        <c:noMultiLvlLbl val="0"/>
      </c:catAx>
      <c:valAx>
        <c:axId val="822385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8226961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</xdr:colOff>
      <xdr:row>3</xdr:row>
      <xdr:rowOff>6350</xdr:rowOff>
    </xdr:from>
    <xdr:to>
      <xdr:col>19</xdr:col>
      <xdr:colOff>666750</xdr:colOff>
      <xdr:row>19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B9251C2-3FBB-6845-A4EA-5FAC6497C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22</xdr:row>
      <xdr:rowOff>25400</xdr:rowOff>
    </xdr:from>
    <xdr:to>
      <xdr:col>19</xdr:col>
      <xdr:colOff>406400</xdr:colOff>
      <xdr:row>38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0E3C7B-DF03-E142-9842-F6618EA25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368300</xdr:colOff>
      <xdr:row>5</xdr:row>
      <xdr:rowOff>139700</xdr:rowOff>
    </xdr:from>
    <xdr:to>
      <xdr:col>15</xdr:col>
      <xdr:colOff>673100</xdr:colOff>
      <xdr:row>23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E8B32E-A185-074F-8A62-21B7A3FD1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MEA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abSelected="1" zoomScaleNormal="100" workbookViewId="0">
      <selection activeCell="D16" sqref="D16"/>
    </sheetView>
  </sheetViews>
  <sheetFormatPr baseColWidth="10" defaultColWidth="9.1640625" defaultRowHeight="13" x14ac:dyDescent="0.15"/>
  <cols>
    <col min="1" max="1" width="7.83203125" bestFit="1" customWidth="1"/>
    <col min="2" max="2" width="23.5" bestFit="1" customWidth="1"/>
    <col min="3" max="3" width="30.6640625" bestFit="1" customWidth="1"/>
    <col min="4" max="4" width="11.1640625" bestFit="1" customWidth="1"/>
    <col min="5" max="5" width="17.33203125" bestFit="1" customWidth="1"/>
    <col min="6" max="6" width="19" bestFit="1" customWidth="1"/>
  </cols>
  <sheetData>
    <row r="1" spans="1:13" ht="56" x14ac:dyDescent="0.15">
      <c r="A1" s="2" t="s">
        <v>0</v>
      </c>
    </row>
    <row r="2" spans="1:13" ht="14" x14ac:dyDescent="0.15">
      <c r="B2" s="2" t="s">
        <v>10</v>
      </c>
      <c r="C2" s="11" t="s">
        <v>1</v>
      </c>
      <c r="D2" s="11" t="s">
        <v>8</v>
      </c>
      <c r="E2" t="s">
        <v>11</v>
      </c>
      <c r="F2" t="s">
        <v>14</v>
      </c>
      <c r="G2" t="s">
        <v>13</v>
      </c>
    </row>
    <row r="3" spans="1:13" x14ac:dyDescent="0.15">
      <c r="A3">
        <v>1</v>
      </c>
      <c r="B3" s="1">
        <v>2008</v>
      </c>
      <c r="C3" s="8">
        <v>15</v>
      </c>
      <c r="D3" s="10">
        <f t="shared" ref="D3:D15" si="0">$C$26*A3^3+$C$27*A3^2+$C$28*A3^1+$C$29</f>
        <v>334.61799999999994</v>
      </c>
      <c r="E3" s="12">
        <f>(C3-D3)^2</f>
        <v>102155.66592399996</v>
      </c>
      <c r="F3" cm="1">
        <f t="array" ref="F3">[1]!MEAN(E3:E15)</f>
        <v>1398186.4379824603</v>
      </c>
      <c r="G3">
        <f>SQRT(F3)</f>
        <v>1182.4493384422269</v>
      </c>
      <c r="M3" s="11" t="s">
        <v>9</v>
      </c>
    </row>
    <row r="4" spans="1:13" x14ac:dyDescent="0.15">
      <c r="A4">
        <v>2</v>
      </c>
      <c r="B4" s="1">
        <v>2009</v>
      </c>
      <c r="C4" s="8">
        <v>112</v>
      </c>
      <c r="D4" s="10">
        <f t="shared" si="0"/>
        <v>45.035999999999945</v>
      </c>
      <c r="E4" s="12">
        <f t="shared" ref="E4:E15" si="1">(C4-D4)^2</f>
        <v>4484.1772960000071</v>
      </c>
    </row>
    <row r="5" spans="1:13" x14ac:dyDescent="0.15">
      <c r="A5">
        <v>3</v>
      </c>
      <c r="B5" s="1">
        <v>2010</v>
      </c>
      <c r="C5" s="8">
        <v>117</v>
      </c>
      <c r="D5" s="10">
        <f t="shared" si="0"/>
        <v>-123.21000000000004</v>
      </c>
      <c r="E5" s="12">
        <f t="shared" si="1"/>
        <v>57700.844100000017</v>
      </c>
    </row>
    <row r="6" spans="1:13" x14ac:dyDescent="0.15">
      <c r="A6">
        <v>4</v>
      </c>
      <c r="B6" s="1">
        <v>2011</v>
      </c>
      <c r="C6" s="8">
        <v>204</v>
      </c>
      <c r="D6" s="10">
        <f t="shared" si="0"/>
        <v>-44.264000000000124</v>
      </c>
      <c r="E6" s="12">
        <f t="shared" si="1"/>
        <v>61635.01369600006</v>
      </c>
    </row>
    <row r="7" spans="1:13" x14ac:dyDescent="0.15">
      <c r="A7">
        <v>5</v>
      </c>
      <c r="B7" s="1">
        <v>2012</v>
      </c>
      <c r="C7" s="8">
        <v>413</v>
      </c>
      <c r="D7" s="10">
        <f t="shared" si="0"/>
        <v>407.7299999999999</v>
      </c>
      <c r="E7" s="12">
        <f t="shared" si="1"/>
        <v>27.772900000001005</v>
      </c>
    </row>
    <row r="8" spans="1:13" x14ac:dyDescent="0.15">
      <c r="A8">
        <v>6</v>
      </c>
      <c r="B8" s="1">
        <v>2013</v>
      </c>
      <c r="C8" s="8">
        <v>2014</v>
      </c>
      <c r="D8" s="10">
        <f t="shared" si="0"/>
        <v>1358.6279999999997</v>
      </c>
      <c r="E8" s="12">
        <f t="shared" si="1"/>
        <v>429512.45838400041</v>
      </c>
      <c r="H8" s="14"/>
      <c r="I8" s="14"/>
    </row>
    <row r="9" spans="1:13" x14ac:dyDescent="0.15">
      <c r="A9">
        <v>7</v>
      </c>
      <c r="B9" s="1">
        <v>2014</v>
      </c>
      <c r="C9" s="8">
        <v>3198</v>
      </c>
      <c r="D9" s="10">
        <f t="shared" si="0"/>
        <v>2934.2859999999996</v>
      </c>
      <c r="E9" s="12">
        <f t="shared" si="1"/>
        <v>69545.073796000215</v>
      </c>
      <c r="G9" s="14"/>
      <c r="H9" s="14"/>
      <c r="I9" s="14"/>
    </row>
    <row r="10" spans="1:13" x14ac:dyDescent="0.15">
      <c r="A10">
        <v>8</v>
      </c>
      <c r="B10" s="1">
        <v>2015</v>
      </c>
      <c r="C10" s="8">
        <v>4046</v>
      </c>
      <c r="D10" s="10">
        <f t="shared" si="0"/>
        <v>5260.5599999999995</v>
      </c>
      <c r="E10" s="12">
        <f t="shared" si="1"/>
        <v>1475155.9935999988</v>
      </c>
      <c r="G10" s="14"/>
      <c r="H10" s="14"/>
      <c r="I10" s="14"/>
    </row>
    <row r="11" spans="1:13" x14ac:dyDescent="0.15">
      <c r="A11">
        <v>9</v>
      </c>
      <c r="B11" s="1">
        <v>2016</v>
      </c>
      <c r="C11" s="8">
        <v>7000</v>
      </c>
      <c r="D11" s="10">
        <f t="shared" si="0"/>
        <v>8463.3059999999987</v>
      </c>
      <c r="E11" s="12">
        <f t="shared" si="1"/>
        <v>2141264.449635996</v>
      </c>
    </row>
    <row r="12" spans="1:13" x14ac:dyDescent="0.15">
      <c r="A12">
        <v>10</v>
      </c>
      <c r="B12" s="1">
        <v>2017</v>
      </c>
      <c r="C12" s="8">
        <v>11759</v>
      </c>
      <c r="D12" s="10">
        <f t="shared" si="0"/>
        <v>12668.380000000001</v>
      </c>
      <c r="E12" s="12">
        <f t="shared" si="1"/>
        <v>826971.98440000182</v>
      </c>
    </row>
    <row r="13" spans="1:13" x14ac:dyDescent="0.15">
      <c r="A13">
        <v>11</v>
      </c>
      <c r="B13" s="1">
        <v>2018</v>
      </c>
      <c r="C13" s="8">
        <v>21461</v>
      </c>
      <c r="D13" s="10">
        <f t="shared" si="0"/>
        <v>18001.638000000003</v>
      </c>
      <c r="E13" s="12">
        <f t="shared" si="1"/>
        <v>11967185.447043981</v>
      </c>
    </row>
    <row r="14" spans="1:13" x14ac:dyDescent="0.15">
      <c r="A14">
        <v>12</v>
      </c>
      <c r="B14" s="1">
        <v>2019</v>
      </c>
      <c r="C14" s="8">
        <v>24578</v>
      </c>
      <c r="D14" s="10">
        <f t="shared" si="0"/>
        <v>24588.935999999998</v>
      </c>
      <c r="E14" s="12">
        <f t="shared" si="1"/>
        <v>119.59609599995353</v>
      </c>
    </row>
    <row r="15" spans="1:13" x14ac:dyDescent="0.15">
      <c r="A15">
        <v>13</v>
      </c>
      <c r="B15" s="1">
        <v>2020</v>
      </c>
      <c r="C15" s="8">
        <v>31536</v>
      </c>
      <c r="D15" s="10">
        <f t="shared" si="0"/>
        <v>32556.13</v>
      </c>
      <c r="E15" s="12">
        <f t="shared" si="1"/>
        <v>1040665.2169000021</v>
      </c>
    </row>
    <row r="16" spans="1:13" x14ac:dyDescent="0.15">
      <c r="A16" s="4">
        <v>14</v>
      </c>
      <c r="B16" s="3">
        <v>2021</v>
      </c>
      <c r="C16" s="9"/>
      <c r="D16" s="10">
        <f>$C$26*A16^3+$C$27*A16^2+$C$28*A16^1+$C$29</f>
        <v>42029.076000000001</v>
      </c>
      <c r="E16" s="12"/>
    </row>
    <row r="17" spans="1:13" x14ac:dyDescent="0.15">
      <c r="A17" s="4">
        <v>15</v>
      </c>
      <c r="B17" s="3">
        <v>2022</v>
      </c>
      <c r="C17" s="9"/>
      <c r="D17" s="10">
        <f t="shared" ref="D17:D18" si="2">$C$26*A17^3+$C$27*A17^2+$C$28*A17^1+$C$29</f>
        <v>53133.63</v>
      </c>
      <c r="E17" s="12"/>
    </row>
    <row r="18" spans="1:13" x14ac:dyDescent="0.15">
      <c r="A18" s="4">
        <v>16</v>
      </c>
      <c r="B18" s="3">
        <v>2023</v>
      </c>
      <c r="C18" s="10"/>
      <c r="D18" s="10">
        <f t="shared" si="2"/>
        <v>65995.648000000001</v>
      </c>
      <c r="E18" s="12"/>
    </row>
    <row r="19" spans="1:13" x14ac:dyDescent="0.15">
      <c r="C19" s="4"/>
    </row>
    <row r="20" spans="1:13" x14ac:dyDescent="0.15">
      <c r="C20" s="4"/>
    </row>
    <row r="21" spans="1:13" x14ac:dyDescent="0.15">
      <c r="D21" s="15" t="s">
        <v>15</v>
      </c>
      <c r="E21" s="15"/>
      <c r="F21" s="15"/>
      <c r="G21" s="15"/>
    </row>
    <row r="22" spans="1:13" x14ac:dyDescent="0.15">
      <c r="D22" s="15"/>
      <c r="E22" s="15"/>
      <c r="F22" s="15"/>
      <c r="G22" s="15"/>
      <c r="M22" s="11" t="s">
        <v>7</v>
      </c>
    </row>
    <row r="23" spans="1:13" x14ac:dyDescent="0.15">
      <c r="D23" s="15"/>
      <c r="E23" s="15"/>
      <c r="F23" s="15"/>
      <c r="G23" s="15"/>
    </row>
    <row r="24" spans="1:13" x14ac:dyDescent="0.15">
      <c r="D24" s="15"/>
      <c r="E24" s="15"/>
      <c r="F24" s="15"/>
      <c r="G24" s="15"/>
    </row>
    <row r="25" spans="1:13" x14ac:dyDescent="0.15">
      <c r="B25" t="s">
        <v>2</v>
      </c>
      <c r="D25" s="15"/>
      <c r="E25" s="15"/>
      <c r="F25" s="15"/>
      <c r="G25" s="15"/>
    </row>
    <row r="26" spans="1:13" ht="14" x14ac:dyDescent="0.15">
      <c r="B26" t="s">
        <v>3</v>
      </c>
      <c r="C26" s="7">
        <v>20.975999999999999</v>
      </c>
    </row>
    <row r="27" spans="1:13" ht="14" x14ac:dyDescent="0.15">
      <c r="B27" t="s">
        <v>4</v>
      </c>
      <c r="C27" s="7">
        <v>-65.188000000000002</v>
      </c>
    </row>
    <row r="28" spans="1:13" ht="14" x14ac:dyDescent="0.15">
      <c r="B28" t="s">
        <v>6</v>
      </c>
      <c r="C28" s="7">
        <v>-240.85</v>
      </c>
    </row>
    <row r="29" spans="1:13" x14ac:dyDescent="0.15">
      <c r="B29" t="s">
        <v>5</v>
      </c>
      <c r="C29" s="5">
        <v>619.67999999999995</v>
      </c>
    </row>
    <row r="30" spans="1:13" x14ac:dyDescent="0.15">
      <c r="C30" s="6"/>
    </row>
  </sheetData>
  <mergeCells count="1">
    <mergeCell ref="D21:G25"/>
  </mergeCells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C405-19A8-3448-9AC9-A3EC068128CC}">
  <dimension ref="A1:H20"/>
  <sheetViews>
    <sheetView workbookViewId="0">
      <selection activeCell="A17" sqref="A17"/>
    </sheetView>
  </sheetViews>
  <sheetFormatPr baseColWidth="10" defaultRowHeight="13" x14ac:dyDescent="0.15"/>
  <cols>
    <col min="2" max="2" width="33.33203125" bestFit="1" customWidth="1"/>
    <col min="3" max="3" width="11.1640625" bestFit="1" customWidth="1"/>
    <col min="4" max="4" width="15.83203125" customWidth="1"/>
    <col min="5" max="5" width="14.6640625" bestFit="1" customWidth="1"/>
  </cols>
  <sheetData>
    <row r="1" spans="1:8" ht="14" x14ac:dyDescent="0.15">
      <c r="A1" s="2" t="s">
        <v>10</v>
      </c>
      <c r="B1" s="11" t="s">
        <v>1</v>
      </c>
      <c r="H1" t="s">
        <v>12</v>
      </c>
    </row>
    <row r="2" spans="1:8" x14ac:dyDescent="0.15">
      <c r="A2" s="1">
        <v>2008</v>
      </c>
      <c r="B2" s="8">
        <v>15</v>
      </c>
      <c r="H2">
        <f>_xlfn.FORECAST.ETS.SEASONALITY(B2:B14,A2:A14)</f>
        <v>0</v>
      </c>
    </row>
    <row r="3" spans="1:8" x14ac:dyDescent="0.15">
      <c r="A3" s="1">
        <v>2009</v>
      </c>
      <c r="B3" s="8">
        <v>112</v>
      </c>
      <c r="C3" t="e">
        <v>#N/A</v>
      </c>
    </row>
    <row r="4" spans="1:8" x14ac:dyDescent="0.15">
      <c r="A4" s="1">
        <v>2010</v>
      </c>
      <c r="B4" s="8">
        <v>117</v>
      </c>
      <c r="C4" t="e">
        <v>#N/A</v>
      </c>
      <c r="D4" t="s">
        <v>11</v>
      </c>
      <c r="E4" t="s">
        <v>14</v>
      </c>
      <c r="F4" t="s">
        <v>13</v>
      </c>
    </row>
    <row r="5" spans="1:8" x14ac:dyDescent="0.15">
      <c r="A5" s="1">
        <v>2011</v>
      </c>
      <c r="B5" s="8">
        <v>204</v>
      </c>
      <c r="C5" s="12">
        <f t="shared" ref="C5:C14" si="0">AVERAGE(B2:B4)</f>
        <v>81.333333333333329</v>
      </c>
      <c r="D5" s="12">
        <f>(B5-C5)^2</f>
        <v>15047.111111111113</v>
      </c>
      <c r="E5" s="12" cm="1">
        <f t="array" ref="E5">[1]!MEAN(D5:D14)</f>
        <v>54522427.722222224</v>
      </c>
      <c r="F5">
        <f>SQRT(E5)</f>
        <v>7383.9303708947737</v>
      </c>
    </row>
    <row r="6" spans="1:8" x14ac:dyDescent="0.15">
      <c r="A6" s="1">
        <v>2012</v>
      </c>
      <c r="B6" s="8">
        <v>413</v>
      </c>
      <c r="C6" s="12">
        <f t="shared" si="0"/>
        <v>144.33333333333334</v>
      </c>
      <c r="D6" s="12">
        <f t="shared" ref="D6:D14" si="1">(B6-C6)^2</f>
        <v>72181.777777777752</v>
      </c>
      <c r="E6" s="12"/>
    </row>
    <row r="7" spans="1:8" x14ac:dyDescent="0.15">
      <c r="A7" s="1">
        <v>2013</v>
      </c>
      <c r="B7" s="8">
        <v>2014</v>
      </c>
      <c r="C7" s="12">
        <f t="shared" si="0"/>
        <v>244.66666666666666</v>
      </c>
      <c r="D7" s="12">
        <f t="shared" si="1"/>
        <v>3130540.444444444</v>
      </c>
      <c r="E7" s="12"/>
    </row>
    <row r="8" spans="1:8" x14ac:dyDescent="0.15">
      <c r="A8" s="1">
        <v>2014</v>
      </c>
      <c r="B8" s="8">
        <v>3198</v>
      </c>
      <c r="C8" s="12">
        <f t="shared" si="0"/>
        <v>877</v>
      </c>
      <c r="D8" s="12">
        <f t="shared" si="1"/>
        <v>5387041</v>
      </c>
      <c r="E8" s="12"/>
    </row>
    <row r="9" spans="1:8" x14ac:dyDescent="0.15">
      <c r="A9" s="1">
        <v>2015</v>
      </c>
      <c r="B9" s="8">
        <v>4046</v>
      </c>
      <c r="C9" s="12">
        <f t="shared" si="0"/>
        <v>1875</v>
      </c>
      <c r="D9" s="12">
        <f t="shared" si="1"/>
        <v>4713241</v>
      </c>
      <c r="E9" s="12"/>
    </row>
    <row r="10" spans="1:8" x14ac:dyDescent="0.15">
      <c r="A10" s="1">
        <v>2016</v>
      </c>
      <c r="B10" s="8">
        <v>7000</v>
      </c>
      <c r="C10" s="12">
        <f t="shared" si="0"/>
        <v>3086</v>
      </c>
      <c r="D10" s="12">
        <f t="shared" si="1"/>
        <v>15319396</v>
      </c>
      <c r="E10" s="12"/>
    </row>
    <row r="11" spans="1:8" x14ac:dyDescent="0.15">
      <c r="A11" s="1">
        <v>2017</v>
      </c>
      <c r="B11" s="8">
        <v>11759</v>
      </c>
      <c r="C11" s="12">
        <f t="shared" si="0"/>
        <v>4748</v>
      </c>
      <c r="D11" s="12">
        <f t="shared" si="1"/>
        <v>49154121</v>
      </c>
      <c r="E11" s="12"/>
    </row>
    <row r="12" spans="1:8" x14ac:dyDescent="0.15">
      <c r="A12" s="1">
        <v>2018</v>
      </c>
      <c r="B12" s="8">
        <v>21461</v>
      </c>
      <c r="C12" s="12">
        <f t="shared" si="0"/>
        <v>7601.666666666667</v>
      </c>
      <c r="D12" s="12">
        <f t="shared" si="1"/>
        <v>192081120.44444442</v>
      </c>
      <c r="E12" s="12"/>
    </row>
    <row r="13" spans="1:8" x14ac:dyDescent="0.15">
      <c r="A13" s="1">
        <v>2019</v>
      </c>
      <c r="B13" s="8">
        <v>24578</v>
      </c>
      <c r="C13" s="12">
        <f t="shared" si="0"/>
        <v>13406.666666666666</v>
      </c>
      <c r="D13" s="12">
        <f t="shared" si="1"/>
        <v>124798688.44444446</v>
      </c>
      <c r="E13" s="12"/>
    </row>
    <row r="14" spans="1:8" x14ac:dyDescent="0.15">
      <c r="A14" s="1">
        <v>2020</v>
      </c>
      <c r="B14" s="8">
        <v>31536</v>
      </c>
      <c r="C14" s="12">
        <f t="shared" si="0"/>
        <v>19266</v>
      </c>
      <c r="D14" s="12">
        <f t="shared" si="1"/>
        <v>150552900</v>
      </c>
      <c r="E14" s="12"/>
    </row>
    <row r="15" spans="1:8" x14ac:dyDescent="0.15">
      <c r="A15" s="3">
        <v>2021</v>
      </c>
      <c r="B15" s="13">
        <f>C15</f>
        <v>25858.333333333332</v>
      </c>
      <c r="C15" s="12">
        <f>AVERAGE(B12:B14)</f>
        <v>25858.333333333332</v>
      </c>
      <c r="D15" s="12"/>
      <c r="E15" s="12"/>
    </row>
    <row r="16" spans="1:8" x14ac:dyDescent="0.15">
      <c r="A16" s="3">
        <v>2022</v>
      </c>
      <c r="B16" s="13">
        <f>C16</f>
        <v>27324.111111111109</v>
      </c>
      <c r="C16" s="12">
        <f>AVERAGE(B13:B15)</f>
        <v>27324.111111111109</v>
      </c>
      <c r="D16" s="12"/>
      <c r="E16" s="12"/>
    </row>
    <row r="17" spans="1:5" x14ac:dyDescent="0.15">
      <c r="A17" s="3">
        <v>2023</v>
      </c>
      <c r="B17" s="10"/>
      <c r="C17" s="12">
        <f>AVERAGE(B14:B16)</f>
        <v>28239.481481481478</v>
      </c>
      <c r="D17" s="12"/>
      <c r="E17" s="12"/>
    </row>
    <row r="20" spans="1:5" x14ac:dyDescent="0.15">
      <c r="C20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Tesla Trend_Model_Forecast</vt:lpstr>
      <vt:lpstr>Tesla Moving_Avg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Khalid Said Rashid Al-Rasbi</cp:lastModifiedBy>
  <dcterms:modified xsi:type="dcterms:W3CDTF">2021-12-16T06:07:06Z</dcterms:modified>
  <cp:category/>
  <cp:contentStatus/>
</cp:coreProperties>
</file>