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guajardo/Downloads/_x0010_bolrrar/"/>
    </mc:Choice>
  </mc:AlternateContent>
  <xr:revisionPtr revIDLastSave="0" documentId="13_ncr:1_{217E5553-9BB5-4E44-9BB9-668B424BF657}" xr6:coauthVersionLast="47" xr6:coauthVersionMax="47" xr10:uidLastSave="{00000000-0000-0000-0000-000000000000}"/>
  <bookViews>
    <workbookView xWindow="0" yWindow="500" windowWidth="28800" windowHeight="16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C58"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<sst xmlns="http://schemas.openxmlformats.org/spreadsheetml/2006/main" count="156" uniqueCount="97">
  <si>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</si>
  <si>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</si>
  <si>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</si>
  <si>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Ignacio Geldres</t>
  </si>
  <si>
    <t>Alejandro Rivera</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</si>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</sst>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L1" sqref="L1:L104857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3</v>
      </c>
      <c r="C4" s="6">
        <f>EVALUACION1!$C$24</f>
        <v>4.9000000000000004</v>
      </c>
      <c r="D4" s="6">
        <f>$C$35</f>
        <v>5</v>
      </c>
      <c r="E4" s="43">
        <f>C4*C$2+D4*D$2</f>
        <v>4.9250000000000007</v>
      </c>
      <c r="G4" s="1"/>
    </row>
    <row r="5" spans="1:11" x14ac:dyDescent="0.2">
      <c r="A5" s="5">
        <v>2</v>
      </c>
      <c r="B5" s="32" t="s">
        <v>4</v>
      </c>
      <c r="C5" s="6">
        <f>EVALUACION1!$C$24</f>
        <v>4.9000000000000004</v>
      </c>
      <c r="D5" s="6">
        <f>C47</f>
        <v>6</v>
      </c>
      <c r="E5" s="43">
        <f t="shared" ref="E5:E6" si="0">C5*C$2+D5*D$2</f>
        <v>5.1750000000000007</v>
      </c>
      <c r="G5" s="1"/>
    </row>
    <row r="6" spans="1:11" x14ac:dyDescent="0.2">
      <c r="A6" s="5">
        <v>3</v>
      </c>
      <c r="B6" s="32"/>
      <c r="C6" s="6">
        <f>EVALUACION1!$C$24</f>
        <v>4.9000000000000004</v>
      </c>
      <c r="D6" s="6">
        <f>C58</f>
        <v>7</v>
      </c>
      <c r="E6" s="43">
        <f t="shared" si="0"/>
        <v>5.4250000000000007</v>
      </c>
      <c r="G6" s="1"/>
    </row>
    <row r="11" spans="1:11" ht="19" outlineLevel="1" x14ac:dyDescent="0.2">
      <c r="A11" s="64" t="s">
        <v>5</v>
      </c>
      <c r="B11" s="14"/>
      <c r="C11" s="51" t="s">
        <v>6</v>
      </c>
      <c r="D11" s="58" t="s">
        <v>7</v>
      </c>
      <c r="E11" s="62"/>
      <c r="F11" s="62"/>
      <c r="G11" s="62"/>
      <c r="H11" s="62"/>
      <c r="I11" s="62"/>
      <c r="J11" s="62"/>
      <c r="K11" s="59"/>
    </row>
    <row r="12" spans="1:11" outlineLevel="1" x14ac:dyDescent="0.2">
      <c r="A12" s="61"/>
      <c r="B12" s="24" t="s">
        <v>8</v>
      </c>
      <c r="C12" s="50"/>
      <c r="D12" s="58" t="s">
        <v>9</v>
      </c>
      <c r="E12" s="59"/>
      <c r="F12" s="58" t="s">
        <v>10</v>
      </c>
      <c r="G12" s="59"/>
      <c r="H12" s="58" t="s">
        <v>11</v>
      </c>
      <c r="I12" s="59"/>
      <c r="J12" s="58" t="s">
        <v>12</v>
      </c>
      <c r="K12" s="59"/>
    </row>
    <row r="13" spans="1:11" ht="26" outlineLevel="1" x14ac:dyDescent="0.2">
      <c r="A13" s="65"/>
      <c r="B13" s="35" t="str">
        <f>RUBRICA!A5</f>
        <v>1. Describe brevemente en qué consiste el Proyecto APT, justificando su relevancia para el campo laboral de su carrera.</v>
      </c>
      <c r="C13" s="33" t="s">
        <v>9</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10</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10</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10</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10</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9</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13</v>
      </c>
      <c r="D19" s="16" t="str">
        <f t="shared" si="12"/>
        <v/>
      </c>
      <c r="E19" s="16" t="str">
        <f>IF(D19="X",100*0.05,"")</f>
        <v/>
      </c>
      <c r="F19" s="16" t="str">
        <f t="shared" si="14"/>
        <v/>
      </c>
      <c r="G19" s="16" t="str">
        <f t="shared" ref="G19" si="23">IF(F19="X",60*0.05,"")</f>
        <v/>
      </c>
      <c r="H19" s="16" t="str">
        <f t="shared" si="16"/>
        <v>X</v>
      </c>
      <c r="I19" s="16">
        <f t="shared" ref="I19" si="24">IF(H19="X",30*0.05,"")</f>
        <v>1.5</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10</v>
      </c>
      <c r="D20" s="16" t="str">
        <f t="shared" si="12"/>
        <v/>
      </c>
      <c r="E20" s="16" t="str">
        <f>IF(D20="X",100*0.05,"")</f>
        <v/>
      </c>
      <c r="F20" s="16" t="str">
        <f t="shared" si="14"/>
        <v>X</v>
      </c>
      <c r="G20" s="16">
        <f t="shared" si="10"/>
        <v>3</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9</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9.75" customHeight="1" outlineLevel="1" x14ac:dyDescent="0.2">
      <c r="A22" s="65"/>
      <c r="B22" s="35" t="str">
        <f>RUBRICA!A16</f>
        <v>12. Desarrolla un plan de trabajo que permita del logro de los objetivos propuestos del proyecto de 
acuerdo a los tiempos para su desarrollo</v>
      </c>
      <c r="C22" s="33" t="s">
        <v>10</v>
      </c>
      <c r="D22" s="16" t="str">
        <f t="shared" si="12"/>
        <v/>
      </c>
      <c r="E22" s="16" t="str">
        <f>IF(D22="X",100*0.1,"")</f>
        <v/>
      </c>
      <c r="F22" s="16" t="str">
        <f t="shared" si="14"/>
        <v>X</v>
      </c>
      <c r="G22" s="16">
        <f>IF(F22="X",60*0.1,"")</f>
        <v>6</v>
      </c>
      <c r="H22" s="16" t="str">
        <f t="shared" si="16"/>
        <v/>
      </c>
      <c r="I22" s="16" t="str">
        <f>IF(H22="X",30*0.1,"")</f>
        <v/>
      </c>
      <c r="J22" s="16" t="str">
        <f t="shared" si="18"/>
        <v/>
      </c>
      <c r="K22" s="16" t="str">
        <f t="shared" si="19"/>
        <v/>
      </c>
    </row>
    <row r="23" spans="1:11" ht="15.75" customHeight="1" outlineLevel="1" x14ac:dyDescent="0.25">
      <c r="A23" s="61"/>
      <c r="B23" s="34" t="s">
        <v>14</v>
      </c>
      <c r="C23" s="37">
        <f>E23+G23+I23+K23</f>
        <v>50.5</v>
      </c>
      <c r="D23" s="19"/>
      <c r="E23" s="19">
        <f>SUM(E13:E22)</f>
        <v>25</v>
      </c>
      <c r="F23" s="19"/>
      <c r="G23" s="19">
        <f>SUM(G13:G22)</f>
        <v>24</v>
      </c>
      <c r="H23" s="19"/>
      <c r="I23" s="19">
        <f>SUM(I13:I22)</f>
        <v>1.5</v>
      </c>
      <c r="J23" s="19"/>
      <c r="K23" s="19">
        <f>SUM(K13:K22)</f>
        <v>0</v>
      </c>
    </row>
    <row r="24" spans="1:11" ht="15.75" customHeight="1" outlineLevel="1" x14ac:dyDescent="0.25">
      <c r="A24" s="50"/>
      <c r="B24" s="36" t="s">
        <v>15</v>
      </c>
      <c r="C24" s="20">
        <f>VLOOKUP(C23,ESCALA_IEP!A2:B142,2,FALSE)</f>
        <v>4.9000000000000004</v>
      </c>
    </row>
    <row r="25" spans="1:11" ht="15.75" customHeight="1" x14ac:dyDescent="0.2"/>
    <row r="26" spans="1:11" ht="15.75" customHeight="1" x14ac:dyDescent="0.2"/>
    <row r="27" spans="1:11" ht="15.75" customHeight="1" x14ac:dyDescent="0.2">
      <c r="A27" s="60" t="s">
        <v>16</v>
      </c>
      <c r="B27" s="49" t="s">
        <v>17</v>
      </c>
      <c r="C27" s="52" t="str">
        <f>$B$4</f>
        <v>Ignacio Geldres</v>
      </c>
      <c r="D27" s="53"/>
      <c r="E27" s="53"/>
      <c r="F27" s="53"/>
      <c r="G27" s="53"/>
      <c r="H27" s="53"/>
      <c r="I27" s="53"/>
      <c r="J27" s="53"/>
      <c r="K27" s="54"/>
    </row>
    <row r="28" spans="1:11" ht="15.75" customHeight="1" x14ac:dyDescent="0.2">
      <c r="A28" s="61"/>
      <c r="B28" s="50"/>
      <c r="C28" s="55"/>
      <c r="D28" s="56"/>
      <c r="E28" s="56"/>
      <c r="F28" s="56"/>
      <c r="G28" s="56"/>
      <c r="H28" s="56"/>
      <c r="I28" s="56"/>
      <c r="J28" s="56"/>
      <c r="K28" s="57"/>
    </row>
    <row r="29" spans="1:11" ht="15.75" customHeight="1" x14ac:dyDescent="0.2">
      <c r="A29" s="61"/>
      <c r="B29" s="14" t="s">
        <v>18</v>
      </c>
      <c r="C29" s="51" t="s">
        <v>6</v>
      </c>
      <c r="D29" s="58" t="s">
        <v>7</v>
      </c>
      <c r="E29" s="62"/>
      <c r="F29" s="62"/>
      <c r="G29" s="62"/>
      <c r="H29" s="62"/>
      <c r="I29" s="62"/>
      <c r="J29" s="62"/>
      <c r="K29" s="59"/>
    </row>
    <row r="30" spans="1:11" ht="15.75" customHeight="1" x14ac:dyDescent="0.2">
      <c r="A30" s="61"/>
      <c r="B30" s="15" t="s">
        <v>8</v>
      </c>
      <c r="C30" s="50"/>
      <c r="D30" s="58" t="s">
        <v>9</v>
      </c>
      <c r="E30" s="59"/>
      <c r="F30" s="58" t="s">
        <v>10</v>
      </c>
      <c r="G30" s="59"/>
      <c r="H30" s="58" t="s">
        <v>19</v>
      </c>
      <c r="I30" s="59"/>
      <c r="J30" s="58" t="s">
        <v>12</v>
      </c>
      <c r="K30" s="59"/>
    </row>
    <row r="31" spans="1:11" ht="24.5" customHeight="1" x14ac:dyDescent="0.2">
      <c r="A31" s="61"/>
      <c r="B31" s="35" t="str">
        <f>RUBRICA!A7</f>
        <v>3. Relaciona el Proyecto APT con sus intereses profesionales. *</v>
      </c>
      <c r="C31" s="33" t="s">
        <v>9</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1"/>
      <c r="B32" s="35" t="str">
        <f>RUBRICA!A15</f>
        <v>11. Expone el tema utilizando un lenguaje técnico disciplinar al presentar la propuesta y responde evidenciando un manejo de la información. *</v>
      </c>
      <c r="C32" s="33" t="s">
        <v>10</v>
      </c>
      <c r="D32" s="16" t="str">
        <f t="shared" si="25"/>
        <v/>
      </c>
      <c r="E32" s="16" t="str">
        <f>IF(D32="X",100*0.1,"")</f>
        <v/>
      </c>
      <c r="F32" s="16" t="str">
        <f t="shared" si="26"/>
        <v>X</v>
      </c>
      <c r="G32" s="16">
        <f>IF(F32="X",60*0.1,"")</f>
        <v>6</v>
      </c>
      <c r="H32" s="16" t="str">
        <f t="shared" si="27"/>
        <v/>
      </c>
      <c r="I32" s="16" t="str">
        <f>IF(H32="X",30*0.1,"")</f>
        <v/>
      </c>
      <c r="J32" s="16" t="str">
        <f t="shared" si="28"/>
        <v/>
      </c>
      <c r="K32" s="16" t="str">
        <f t="shared" si="29"/>
        <v/>
      </c>
    </row>
    <row r="33" spans="1:11" x14ac:dyDescent="0.2">
      <c r="A33" s="61"/>
      <c r="B33" s="35" t="str">
        <f>RUBRICA!A17</f>
        <v>13. Colaboración y trabajo en equipo *</v>
      </c>
      <c r="C33" s="33" t="s">
        <v>10</v>
      </c>
      <c r="D33" s="16" t="str">
        <f>IF($C33=CL,"X","")</f>
        <v/>
      </c>
      <c r="E33" s="16" t="str">
        <f>IF(D33="X",100*0.1,"")</f>
        <v/>
      </c>
      <c r="F33" s="16" t="str">
        <f>IF($C33=L,"X","")</f>
        <v>X</v>
      </c>
      <c r="G33" s="16">
        <f>IF(F33="X",60*0.1,"")</f>
        <v>6</v>
      </c>
      <c r="H33" s="16" t="str">
        <f>IF($C33=ML,"X","")</f>
        <v/>
      </c>
      <c r="I33" s="16" t="str">
        <f>IF(H33="X",30*0.1,"")</f>
        <v/>
      </c>
      <c r="J33" s="16" t="str">
        <f>IF($C33=NL,"X","")</f>
        <v/>
      </c>
      <c r="K33" s="16" t="str">
        <f>IF($J33="X",0,"")</f>
        <v/>
      </c>
    </row>
    <row r="34" spans="1:11" ht="15.75" customHeight="1" x14ac:dyDescent="0.25">
      <c r="A34" s="61"/>
      <c r="B34" s="21" t="s">
        <v>20</v>
      </c>
      <c r="C34" s="18">
        <f>E34+G34+I34+K34</f>
        <v>22</v>
      </c>
      <c r="D34" s="19"/>
      <c r="E34" s="19">
        <f>SUM(E31:E33)</f>
        <v>10</v>
      </c>
      <c r="F34" s="19"/>
      <c r="G34" s="19">
        <f t="shared" ref="G34:K34" si="30">SUM(G31:G33)</f>
        <v>12</v>
      </c>
      <c r="H34" s="19"/>
      <c r="I34" s="19">
        <f t="shared" si="30"/>
        <v>0</v>
      </c>
      <c r="J34" s="19"/>
      <c r="K34" s="19">
        <f t="shared" si="30"/>
        <v>0</v>
      </c>
    </row>
    <row r="35" spans="1:11" ht="15.75" customHeight="1" x14ac:dyDescent="0.25">
      <c r="A35" s="50"/>
      <c r="B35" s="17" t="s">
        <v>15</v>
      </c>
      <c r="C35" s="20">
        <f>VLOOKUP(C34,ESCALA_TRAB_EQUIP!A2:B62,2,FALSE)</f>
        <v>5</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0" t="s">
        <v>16</v>
      </c>
      <c r="B39" s="49" t="s">
        <v>17</v>
      </c>
      <c r="C39" s="52" t="str">
        <f>B5</f>
        <v>Alejandro Rivera</v>
      </c>
      <c r="D39" s="53"/>
      <c r="E39" s="53"/>
      <c r="F39" s="53"/>
      <c r="G39" s="53"/>
      <c r="H39" s="53"/>
      <c r="I39" s="53"/>
      <c r="J39" s="53"/>
      <c r="K39" s="54"/>
    </row>
    <row r="40" spans="1:11" ht="15.75" customHeight="1" x14ac:dyDescent="0.2">
      <c r="A40" s="61"/>
      <c r="B40" s="50"/>
      <c r="C40" s="55"/>
      <c r="D40" s="56"/>
      <c r="E40" s="56"/>
      <c r="F40" s="56"/>
      <c r="G40" s="56"/>
      <c r="H40" s="56"/>
      <c r="I40" s="56"/>
      <c r="J40" s="56"/>
      <c r="K40" s="57"/>
    </row>
    <row r="41" spans="1:11" ht="15.75" customHeight="1" x14ac:dyDescent="0.2">
      <c r="A41" s="61"/>
      <c r="B41" s="14" t="s">
        <v>18</v>
      </c>
      <c r="C41" s="51" t="s">
        <v>6</v>
      </c>
      <c r="D41" s="58" t="s">
        <v>7</v>
      </c>
      <c r="E41" s="62"/>
      <c r="F41" s="62"/>
      <c r="G41" s="62"/>
      <c r="H41" s="62"/>
      <c r="I41" s="62"/>
      <c r="J41" s="62"/>
      <c r="K41" s="59"/>
    </row>
    <row r="42" spans="1:11" ht="15.75" customHeight="1" x14ac:dyDescent="0.2">
      <c r="A42" s="61"/>
      <c r="B42" s="15" t="s">
        <v>8</v>
      </c>
      <c r="C42" s="50"/>
      <c r="D42" s="58" t="s">
        <v>9</v>
      </c>
      <c r="E42" s="59"/>
      <c r="F42" s="58" t="s">
        <v>10</v>
      </c>
      <c r="G42" s="59"/>
      <c r="H42" s="58" t="s">
        <v>19</v>
      </c>
      <c r="I42" s="59"/>
      <c r="J42" s="58" t="s">
        <v>12</v>
      </c>
      <c r="K42" s="59"/>
    </row>
    <row r="43" spans="1:11" ht="26" customHeight="1" x14ac:dyDescent="0.2">
      <c r="A43" s="61"/>
      <c r="B43" s="35" t="str">
        <f>RUBRICA!A7</f>
        <v>3. Relaciona el Proyecto APT con sus intereses profesionales. *</v>
      </c>
      <c r="C43" s="33" t="s">
        <v>9</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1"/>
      <c r="B44" s="35" t="str">
        <f>RUBRICA!A15</f>
        <v>11. Expone el tema utilizando un lenguaje técnico disciplinar al presentar la propuesta y responde evidenciando un manejo de la información. *</v>
      </c>
      <c r="C44" s="33" t="s">
        <v>10</v>
      </c>
      <c r="D44" s="16" t="str">
        <f t="shared" si="31"/>
        <v/>
      </c>
      <c r="E44" s="16" t="str">
        <f>IF(D44="X",100*0.1,"")</f>
        <v/>
      </c>
      <c r="F44" s="16" t="str">
        <f t="shared" si="32"/>
        <v>X</v>
      </c>
      <c r="G44" s="16">
        <f>IF(F44="X",60*0.1,"")</f>
        <v>6</v>
      </c>
      <c r="H44" s="16" t="str">
        <f t="shared" si="33"/>
        <v/>
      </c>
      <c r="I44" s="16" t="str">
        <f>IF(H44="X",30*0.1,"")</f>
        <v/>
      </c>
      <c r="J44" s="16" t="str">
        <f t="shared" si="34"/>
        <v/>
      </c>
      <c r="K44" s="16" t="str">
        <f t="shared" si="35"/>
        <v/>
      </c>
    </row>
    <row r="45" spans="1:11" ht="15.75" customHeight="1" x14ac:dyDescent="0.2">
      <c r="A45" s="61"/>
      <c r="B45" s="35" t="str">
        <f>RUBRICA!A17</f>
        <v>13. Colaboración y trabajo en equipo *</v>
      </c>
      <c r="C45" s="33" t="s">
        <v>9</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1"/>
      <c r="B46" s="21" t="s">
        <v>20</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25">
      <c r="A47" s="50"/>
      <c r="B47" s="17" t="s">
        <v>15</v>
      </c>
      <c r="C47" s="20">
        <f>VLOOKUP(C46,ESCALA_TRAB_EQUIP!A2:B62,2,FALSE)</f>
        <v>6</v>
      </c>
    </row>
    <row r="48" spans="1:11" ht="15.75" customHeight="1" x14ac:dyDescent="0.25">
      <c r="B48" s="22"/>
      <c r="C48" s="23"/>
    </row>
    <row r="49" spans="1:11" ht="15.75" customHeight="1" x14ac:dyDescent="0.25">
      <c r="B49" s="22"/>
      <c r="C49" s="23"/>
    </row>
    <row r="50" spans="1:11" ht="15.75" customHeight="1" x14ac:dyDescent="0.2">
      <c r="A50" s="60" t="s">
        <v>16</v>
      </c>
      <c r="B50" s="49" t="s">
        <v>17</v>
      </c>
      <c r="C50" s="52">
        <f>B6</f>
        <v>0</v>
      </c>
      <c r="D50" s="53"/>
      <c r="E50" s="53"/>
      <c r="F50" s="53"/>
      <c r="G50" s="53"/>
      <c r="H50" s="53"/>
      <c r="I50" s="53"/>
      <c r="J50" s="53"/>
      <c r="K50" s="54"/>
    </row>
    <row r="51" spans="1:11" ht="15.75" customHeight="1" x14ac:dyDescent="0.2">
      <c r="A51" s="61"/>
      <c r="B51" s="50"/>
      <c r="C51" s="55"/>
      <c r="D51" s="56"/>
      <c r="E51" s="56"/>
      <c r="F51" s="56"/>
      <c r="G51" s="56"/>
      <c r="H51" s="56"/>
      <c r="I51" s="56"/>
      <c r="J51" s="56"/>
      <c r="K51" s="57"/>
    </row>
    <row r="52" spans="1:11" ht="15.75" customHeight="1" x14ac:dyDescent="0.2">
      <c r="A52" s="61"/>
      <c r="B52" s="14" t="s">
        <v>18</v>
      </c>
      <c r="C52" s="51" t="s">
        <v>6</v>
      </c>
      <c r="D52" s="58" t="s">
        <v>7</v>
      </c>
      <c r="E52" s="62"/>
      <c r="F52" s="62"/>
      <c r="G52" s="62"/>
      <c r="H52" s="62"/>
      <c r="I52" s="62"/>
      <c r="J52" s="62"/>
      <c r="K52" s="59"/>
    </row>
    <row r="53" spans="1:11" ht="15.75" customHeight="1" x14ac:dyDescent="0.2">
      <c r="A53" s="61"/>
      <c r="B53" s="15" t="s">
        <v>8</v>
      </c>
      <c r="C53" s="50"/>
      <c r="D53" s="58" t="s">
        <v>9</v>
      </c>
      <c r="E53" s="59"/>
      <c r="F53" s="58" t="s">
        <v>10</v>
      </c>
      <c r="G53" s="59"/>
      <c r="H53" s="58" t="s">
        <v>19</v>
      </c>
      <c r="I53" s="59"/>
      <c r="J53" s="58" t="s">
        <v>12</v>
      </c>
      <c r="K53" s="59"/>
    </row>
    <row r="54" spans="1:11" ht="26" customHeight="1" x14ac:dyDescent="0.2">
      <c r="A54" s="61"/>
      <c r="B54" s="35" t="str">
        <f>RUBRICA!A7</f>
        <v>3. Relaciona el Proyecto APT con sus intereses profesionales. *</v>
      </c>
      <c r="C54" s="33" t="s">
        <v>9</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1"/>
      <c r="B55" s="35" t="str">
        <f>RUBRICA!A15</f>
        <v>11. Expone el tema utilizando un lenguaje técnico disciplinar al presentar la propuesta y responde evidenciando un manejo de la información. *</v>
      </c>
      <c r="C55" s="33" t="s">
        <v>9</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1"/>
      <c r="B56" s="35" t="str">
        <f>RUBRICA!A17</f>
        <v>13. Colaboración y trabajo en equipo *</v>
      </c>
      <c r="C56" s="33" t="s">
        <v>9</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1"/>
      <c r="B57" s="21" t="s">
        <v>20</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15</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1"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21</v>
      </c>
      <c r="B2" s="72" t="s">
        <v>22</v>
      </c>
      <c r="C2" s="73"/>
      <c r="D2" s="73"/>
      <c r="E2" s="74"/>
      <c r="F2" s="69" t="s">
        <v>23</v>
      </c>
    </row>
    <row r="3" spans="1:6" ht="16" x14ac:dyDescent="0.2">
      <c r="A3" s="70"/>
      <c r="B3" s="75" t="s">
        <v>24</v>
      </c>
      <c r="C3" s="75" t="s">
        <v>25</v>
      </c>
      <c r="D3" s="25" t="s">
        <v>26</v>
      </c>
      <c r="E3" s="27" t="s">
        <v>12</v>
      </c>
      <c r="F3" s="70"/>
    </row>
    <row r="4" spans="1:6" ht="57.5" customHeight="1" thickBot="1" x14ac:dyDescent="0.25">
      <c r="A4" s="71"/>
      <c r="B4" s="76"/>
      <c r="C4" s="76"/>
      <c r="D4" s="26">
        <v>-0.3</v>
      </c>
      <c r="E4" s="26">
        <v>0</v>
      </c>
      <c r="F4" s="71"/>
    </row>
    <row r="5" spans="1:6" ht="76" thickBot="1" x14ac:dyDescent="0.25">
      <c r="A5" s="38" t="s">
        <v>27</v>
      </c>
      <c r="B5" s="39" t="s">
        <v>28</v>
      </c>
      <c r="C5" s="39" t="s">
        <v>29</v>
      </c>
      <c r="D5" s="39" t="s">
        <v>30</v>
      </c>
      <c r="E5" s="39" t="s">
        <v>31</v>
      </c>
      <c r="F5" s="28">
        <v>10</v>
      </c>
    </row>
    <row r="6" spans="1:6" ht="76" thickBot="1" x14ac:dyDescent="0.25">
      <c r="A6" s="45" t="s">
        <v>32</v>
      </c>
      <c r="B6" s="45" t="s">
        <v>33</v>
      </c>
      <c r="C6" s="45" t="s">
        <v>34</v>
      </c>
      <c r="D6" s="45" t="s">
        <v>35</v>
      </c>
      <c r="E6" s="46" t="s">
        <v>36</v>
      </c>
      <c r="F6" s="30">
        <v>5</v>
      </c>
    </row>
    <row r="7" spans="1:6" ht="95" customHeight="1" thickBot="1" x14ac:dyDescent="0.25">
      <c r="A7" s="42" t="s">
        <v>37</v>
      </c>
      <c r="B7" s="42" t="s">
        <v>38</v>
      </c>
      <c r="C7" s="42" t="s">
        <v>39</v>
      </c>
      <c r="D7" s="42" t="s">
        <v>40</v>
      </c>
      <c r="E7" s="42" t="s">
        <v>41</v>
      </c>
      <c r="F7" s="31">
        <v>10</v>
      </c>
    </row>
    <row r="8" spans="1:6" ht="75" x14ac:dyDescent="0.2">
      <c r="A8" s="42" t="s">
        <v>42</v>
      </c>
      <c r="B8" s="42" t="s">
        <v>43</v>
      </c>
      <c r="C8" s="42" t="s">
        <v>44</v>
      </c>
      <c r="D8" s="42" t="s">
        <v>45</v>
      </c>
      <c r="E8" s="42" t="s">
        <v>46</v>
      </c>
      <c r="F8" s="31">
        <v>5</v>
      </c>
    </row>
    <row r="9" spans="1:6" ht="65.5" customHeight="1" thickBot="1" x14ac:dyDescent="0.25">
      <c r="A9" s="38" t="s">
        <v>47</v>
      </c>
      <c r="B9" s="39" t="s">
        <v>48</v>
      </c>
      <c r="C9" s="39" t="s">
        <v>49</v>
      </c>
      <c r="D9" s="39" t="s">
        <v>50</v>
      </c>
      <c r="E9" s="39" t="s">
        <v>51</v>
      </c>
      <c r="F9" s="28">
        <v>5</v>
      </c>
    </row>
    <row r="10" spans="1:6" ht="61" thickBot="1" x14ac:dyDescent="0.25">
      <c r="A10" s="38" t="s">
        <v>52</v>
      </c>
      <c r="B10" s="39" t="s">
        <v>53</v>
      </c>
      <c r="C10" s="39" t="s">
        <v>54</v>
      </c>
      <c r="D10" s="39" t="s">
        <v>55</v>
      </c>
      <c r="E10" s="39" t="s">
        <v>56</v>
      </c>
      <c r="F10" s="28">
        <v>10</v>
      </c>
    </row>
    <row r="11" spans="1:6" ht="75" x14ac:dyDescent="0.2">
      <c r="A11" s="45" t="s">
        <v>57</v>
      </c>
      <c r="B11" s="45" t="s">
        <v>58</v>
      </c>
      <c r="C11" s="45" t="s">
        <v>59</v>
      </c>
      <c r="D11" s="45" t="s">
        <v>60</v>
      </c>
      <c r="E11" s="45" t="s">
        <v>61</v>
      </c>
      <c r="F11" s="30">
        <v>10</v>
      </c>
    </row>
    <row r="12" spans="1:6" ht="45" x14ac:dyDescent="0.2">
      <c r="A12" s="47" t="s">
        <v>62</v>
      </c>
      <c r="B12" s="46" t="s">
        <v>63</v>
      </c>
      <c r="C12" s="46" t="s">
        <v>64</v>
      </c>
      <c r="D12" s="46" t="s">
        <v>65</v>
      </c>
      <c r="E12" s="46" t="s">
        <v>66</v>
      </c>
      <c r="F12" s="40">
        <v>5</v>
      </c>
    </row>
    <row r="13" spans="1:6" ht="94.25" customHeight="1" x14ac:dyDescent="0.2">
      <c r="A13" s="42" t="s">
        <v>67</v>
      </c>
      <c r="B13" s="42" t="s">
        <v>68</v>
      </c>
      <c r="C13" s="42" t="s">
        <v>69</v>
      </c>
      <c r="D13" s="42" t="s">
        <v>70</v>
      </c>
      <c r="E13" s="42" t="s">
        <v>71</v>
      </c>
      <c r="F13" s="41">
        <v>5</v>
      </c>
    </row>
    <row r="14" spans="1:6" ht="60" x14ac:dyDescent="0.2">
      <c r="A14" s="42" t="s">
        <v>72</v>
      </c>
      <c r="B14" s="42" t="s">
        <v>73</v>
      </c>
      <c r="C14" s="42" t="s">
        <v>74</v>
      </c>
      <c r="D14" s="42" t="s">
        <v>75</v>
      </c>
      <c r="E14" s="42" t="s">
        <v>76</v>
      </c>
      <c r="F14" s="41">
        <v>5</v>
      </c>
    </row>
    <row r="15" spans="1:6" ht="61" thickBot="1" x14ac:dyDescent="0.25">
      <c r="A15" s="38" t="s">
        <v>77</v>
      </c>
      <c r="B15" s="39" t="s">
        <v>78</v>
      </c>
      <c r="C15" s="39" t="s">
        <v>79</v>
      </c>
      <c r="D15" s="39" t="s">
        <v>80</v>
      </c>
      <c r="E15" s="39" t="s">
        <v>81</v>
      </c>
      <c r="F15" s="28">
        <v>10</v>
      </c>
    </row>
    <row r="16" spans="1:6" ht="76" thickBot="1" x14ac:dyDescent="0.25">
      <c r="A16" s="38" t="s">
        <v>82</v>
      </c>
      <c r="B16" s="39" t="s">
        <v>83</v>
      </c>
      <c r="C16" s="39" t="s">
        <v>84</v>
      </c>
      <c r="D16" s="39" t="s">
        <v>85</v>
      </c>
      <c r="E16" s="39" t="s">
        <v>86</v>
      </c>
      <c r="F16" s="28">
        <v>10</v>
      </c>
    </row>
    <row r="17" spans="1:6" ht="91" thickBot="1" x14ac:dyDescent="0.25">
      <c r="A17" s="38" t="s">
        <v>87</v>
      </c>
      <c r="B17" s="39" t="s">
        <v>88</v>
      </c>
      <c r="C17" s="39" t="s">
        <v>89</v>
      </c>
      <c r="D17" s="39" t="s">
        <v>90</v>
      </c>
      <c r="E17" s="39" t="s">
        <v>91</v>
      </c>
      <c r="F17" s="28">
        <v>10</v>
      </c>
    </row>
    <row r="18" spans="1:6" ht="16" thickBot="1" x14ac:dyDescent="0.25">
      <c r="A18" s="66" t="s">
        <v>92</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14</v>
      </c>
      <c r="B1" t="s">
        <v>15</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93</v>
      </c>
      <c r="B1" t="s">
        <v>94</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14</v>
      </c>
      <c r="B1" t="s">
        <v>15</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95</v>
      </c>
      <c r="B1" s="7" t="s">
        <v>14</v>
      </c>
      <c r="C1" s="8"/>
      <c r="D1" s="8"/>
      <c r="E1" s="9"/>
    </row>
    <row r="2" spans="1:5" ht="49" thickBot="1" x14ac:dyDescent="0.25">
      <c r="A2" s="78"/>
      <c r="B2" s="10" t="s">
        <v>9</v>
      </c>
      <c r="C2" s="11" t="s">
        <v>10</v>
      </c>
      <c r="D2" s="11" t="s">
        <v>13</v>
      </c>
      <c r="E2" s="48" t="s">
        <v>12</v>
      </c>
    </row>
    <row r="3" spans="1:5" ht="33" thickBot="1" x14ac:dyDescent="0.25">
      <c r="A3" s="12" t="s">
        <v>96</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ALCANTARA GUAJARDO</cp:lastModifiedBy>
  <cp:revision/>
  <dcterms:created xsi:type="dcterms:W3CDTF">2023-08-07T04:08:01Z</dcterms:created>
  <dcterms:modified xsi:type="dcterms:W3CDTF">2024-09-21T16:01:11Z</dcterms:modified>
  <cp:category/>
  <cp:contentStatus/>
</cp:coreProperties>
</file>