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aamalshuaibi/Library/CloudStorage/GoogleDrive-enaam.alshuaibi@student.uts.edu.au/My Drive/Thesis/RSE_Module/MCDM/AHP/"/>
    </mc:Choice>
  </mc:AlternateContent>
  <xr:revisionPtr revIDLastSave="0" documentId="8_{029EF01C-B1A2-204A-891A-8A374588A313}" xr6:coauthVersionLast="47" xr6:coauthVersionMax="47" xr10:uidLastSave="{00000000-0000-0000-0000-000000000000}"/>
  <bookViews>
    <workbookView xWindow="1580" yWindow="2000" windowWidth="26840" windowHeight="14440" xr2:uid="{38053D00-25C4-724F-BBDD-6D784410B4C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4" i="1"/>
  <c r="F13" i="1"/>
  <c r="F10" i="1"/>
  <c r="F15" i="1" s="1"/>
  <c r="D10" i="1"/>
  <c r="D15" i="1" s="1"/>
  <c r="E9" i="1"/>
  <c r="D9" i="1"/>
  <c r="C9" i="1"/>
  <c r="G8" i="1"/>
  <c r="G10" i="1" s="1"/>
  <c r="E8" i="1"/>
  <c r="D8" i="1"/>
  <c r="C8" i="1"/>
  <c r="E6" i="1"/>
  <c r="C6" i="1"/>
  <c r="G15" i="1" l="1"/>
  <c r="G16" i="1"/>
  <c r="G17" i="1"/>
  <c r="G14" i="1"/>
  <c r="G13" i="1"/>
  <c r="C17" i="1"/>
  <c r="D13" i="1"/>
  <c r="D17" i="1"/>
  <c r="C16" i="1"/>
  <c r="C10" i="1"/>
  <c r="D16" i="1"/>
  <c r="C14" i="1"/>
  <c r="D14" i="1"/>
  <c r="E10" i="1"/>
  <c r="E15" i="1" l="1"/>
  <c r="E16" i="1"/>
  <c r="H16" i="1" s="1"/>
  <c r="E13" i="1"/>
  <c r="H14" i="1"/>
  <c r="H17" i="1"/>
  <c r="C13" i="1"/>
  <c r="C15" i="1"/>
  <c r="H15" i="1" s="1"/>
  <c r="E14" i="1"/>
  <c r="E17" i="1"/>
  <c r="I31" i="1" l="1"/>
  <c r="C47" i="1" s="1"/>
  <c r="F19" i="1"/>
  <c r="E19" i="1"/>
  <c r="I30" i="1"/>
  <c r="C46" i="1" s="1"/>
  <c r="H13" i="1"/>
  <c r="I32" i="1"/>
  <c r="C48" i="1" s="1"/>
  <c r="G19" i="1"/>
  <c r="D19" i="1"/>
  <c r="I29" i="1"/>
  <c r="C45" i="1" s="1"/>
  <c r="F23" i="1" l="1"/>
  <c r="F30" i="1" s="1"/>
  <c r="F21" i="1"/>
  <c r="F28" i="1" s="1"/>
  <c r="F24" i="1"/>
  <c r="F31" i="1" s="1"/>
  <c r="F22" i="1"/>
  <c r="F29" i="1" s="1"/>
  <c r="F25" i="1"/>
  <c r="F32" i="1" s="1"/>
  <c r="D23" i="1"/>
  <c r="D30" i="1" s="1"/>
  <c r="D21" i="1"/>
  <c r="D28" i="1" s="1"/>
  <c r="D22" i="1"/>
  <c r="D29" i="1" s="1"/>
  <c r="D25" i="1"/>
  <c r="D32" i="1" s="1"/>
  <c r="D24" i="1"/>
  <c r="D31" i="1" s="1"/>
  <c r="G21" i="1"/>
  <c r="G28" i="1" s="1"/>
  <c r="G24" i="1"/>
  <c r="G31" i="1" s="1"/>
  <c r="G22" i="1"/>
  <c r="G29" i="1" s="1"/>
  <c r="G25" i="1"/>
  <c r="G32" i="1" s="1"/>
  <c r="G23" i="1"/>
  <c r="G30" i="1" s="1"/>
  <c r="C19" i="1"/>
  <c r="I28" i="1"/>
  <c r="C44" i="1" s="1"/>
  <c r="D44" i="1" s="1"/>
  <c r="D46" i="1"/>
  <c r="E23" i="1"/>
  <c r="E30" i="1" s="1"/>
  <c r="E21" i="1"/>
  <c r="E28" i="1" s="1"/>
  <c r="E24" i="1"/>
  <c r="E31" i="1" s="1"/>
  <c r="E22" i="1"/>
  <c r="E29" i="1" s="1"/>
  <c r="E25" i="1"/>
  <c r="E32" i="1" s="1"/>
  <c r="D47" i="1"/>
  <c r="D45" i="1" l="1"/>
  <c r="C21" i="1"/>
  <c r="C28" i="1" s="1"/>
  <c r="H28" i="1" s="1"/>
  <c r="J28" i="1" s="1"/>
  <c r="C23" i="1"/>
  <c r="C30" i="1" s="1"/>
  <c r="H30" i="1" s="1"/>
  <c r="J30" i="1" s="1"/>
  <c r="C24" i="1"/>
  <c r="C31" i="1" s="1"/>
  <c r="H31" i="1" s="1"/>
  <c r="J31" i="1" s="1"/>
  <c r="C22" i="1"/>
  <c r="C29" i="1" s="1"/>
  <c r="H29" i="1" s="1"/>
  <c r="J29" i="1" s="1"/>
  <c r="C25" i="1"/>
  <c r="C32" i="1" s="1"/>
  <c r="H32" i="1" s="1"/>
  <c r="J32" i="1" s="1"/>
  <c r="D48" i="1"/>
  <c r="J33" i="1" l="1"/>
  <c r="J34" i="1" s="1"/>
  <c r="D40" i="1" s="1"/>
</calcChain>
</file>

<file path=xl/sharedStrings.xml><?xml version="1.0" encoding="utf-8"?>
<sst xmlns="http://schemas.openxmlformats.org/spreadsheetml/2006/main" count="84" uniqueCount="44">
  <si>
    <t>Pair-wise comparison scale for AHP preferences</t>
  </si>
  <si>
    <t>Numerical rating</t>
  </si>
  <si>
    <t>Verbal judgments of preferences</t>
  </si>
  <si>
    <t>Extremely preferred</t>
  </si>
  <si>
    <t>1#</t>
  </si>
  <si>
    <t>Pairwise comparisions</t>
  </si>
  <si>
    <t>Response Time</t>
  </si>
  <si>
    <t>Throughput</t>
  </si>
  <si>
    <t>latency</t>
  </si>
  <si>
    <t>Availability</t>
  </si>
  <si>
    <t>Reliability</t>
  </si>
  <si>
    <t>Very strongly to extremely</t>
  </si>
  <si>
    <t>Very strongly preferred</t>
  </si>
  <si>
    <t>Strongly to very strongly</t>
  </si>
  <si>
    <t xml:space="preserve">Strongly preferred </t>
  </si>
  <si>
    <t>Moderately to strongly</t>
  </si>
  <si>
    <t xml:space="preserve">Moderately preferred </t>
  </si>
  <si>
    <t>Sum</t>
  </si>
  <si>
    <t>Equally to moderately</t>
  </si>
  <si>
    <t>Equally preferred</t>
  </si>
  <si>
    <t>2#</t>
  </si>
  <si>
    <t>Satndrazied Matrix</t>
  </si>
  <si>
    <t>weight</t>
  </si>
  <si>
    <t>1/2, 1/3, 1/4, 1/5, 1/6, 1/7, 1/8, 1/9</t>
  </si>
  <si>
    <t>Values for inverse comparison</t>
  </si>
  <si>
    <t>3#</t>
  </si>
  <si>
    <t xml:space="preserve"> </t>
  </si>
  <si>
    <t>CI and CR</t>
  </si>
  <si>
    <t>4#</t>
  </si>
  <si>
    <t xml:space="preserve">weighted sum  </t>
  </si>
  <si>
    <t>ratio</t>
  </si>
  <si>
    <t>5#</t>
  </si>
  <si>
    <r>
      <rPr>
        <sz val="11"/>
        <color theme="1"/>
        <rFont val="Yu Gothic"/>
        <family val="2"/>
      </rPr>
      <t>ʎ</t>
    </r>
    <r>
      <rPr>
        <sz val="11"/>
        <color theme="1"/>
        <rFont val="Calibri"/>
        <family val="2"/>
      </rPr>
      <t>max</t>
    </r>
  </si>
  <si>
    <t>C.I.</t>
  </si>
  <si>
    <t>6#</t>
  </si>
  <si>
    <t>Consistancy ratio =C.I. /RI</t>
  </si>
  <si>
    <t>n</t>
  </si>
  <si>
    <t xml:space="preserve">where RI is the random index </t>
  </si>
  <si>
    <t>RI</t>
  </si>
  <si>
    <t>Consistancy ratio</t>
  </si>
  <si>
    <t>&lt;0.1</t>
  </si>
  <si>
    <t>7#</t>
  </si>
  <si>
    <t xml:space="preserve">Performance Priority 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</si>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</sst>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</font>
    <font>
      <sz val="11"/>
      <color theme="1"/>
      <name val="Yu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64" fontId="6" fillId="6" borderId="6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164" fontId="6" fillId="6" borderId="15" xfId="0" applyNumberFormat="1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164" fontId="3" fillId="7" borderId="17" xfId="0" applyNumberFormat="1" applyFont="1" applyFill="1" applyBorder="1" applyAlignment="1">
      <alignment horizontal="center" vertical="center" wrapText="1"/>
    </xf>
    <xf numFmtId="164" fontId="3" fillId="7" borderId="3" xfId="0" applyNumberFormat="1" applyFont="1" applyFill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4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2" fontId="3" fillId="7" borderId="5" xfId="1" applyNumberFormat="1" applyFont="1" applyFill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7" borderId="9" xfId="1" applyNumberFormat="1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 wrapText="1"/>
    </xf>
    <xf numFmtId="2" fontId="3" fillId="7" borderId="22" xfId="1" applyNumberFormat="1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2" fontId="0" fillId="9" borderId="2" xfId="0" applyNumberForma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 wrapText="1"/>
    </xf>
    <xf numFmtId="2" fontId="3" fillId="0" borderId="31" xfId="0" applyNumberFormat="1" applyFont="1" applyBorder="1" applyAlignment="1">
      <alignment horizontal="center" vertical="center" wrapText="1"/>
    </xf>
    <xf numFmtId="2" fontId="3" fillId="0" borderId="32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/>
    <xf numFmtId="0" fontId="0" fillId="11" borderId="22" xfId="0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12" borderId="0" xfId="0" applyFill="1"/>
    <xf numFmtId="0" fontId="3" fillId="13" borderId="28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Performance Priority with AHP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'[1]AHP '!$B$44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'[1]AHP '!$C$44</c:f>
              <c:numCache>
                <c:formatCode>0.00</c:formatCode>
                <c:ptCount val="1"/>
                <c:pt idx="0">
                  <c:v>0.35598574630851426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8-5341-8575-75AA815705CC}"/>
            </c:ext>
          </c:extLst>
        </c:ser>
        <c:ser>
          <c:idx val="1"/>
          <c:order val="1"/>
          <c:tx>
            <c:strRef>
              <c:f>'[1]AHP '!$B$45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'[1]AHP '!$C$45</c:f>
              <c:numCache>
                <c:formatCode>0.00</c:formatCode>
                <c:ptCount val="1"/>
                <c:pt idx="0">
                  <c:v>0.13015712267625515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8-5341-8575-75AA815705CC}"/>
            </c:ext>
          </c:extLst>
        </c:ser>
        <c:ser>
          <c:idx val="2"/>
          <c:order val="2"/>
          <c:tx>
            <c:strRef>
              <c:f>'[1]AHP '!$B$46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'[1]AHP '!$C$46</c:f>
              <c:numCache>
                <c:formatCode>0.00</c:formatCode>
                <c:ptCount val="1"/>
                <c:pt idx="0">
                  <c:v>0.37473574630851425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8-5341-8575-75AA815705CC}"/>
            </c:ext>
          </c:extLst>
        </c:ser>
        <c:ser>
          <c:idx val="3"/>
          <c:order val="3"/>
          <c:tx>
            <c:strRef>
              <c:f>'[1]AHP '!$B$47</c:f>
              <c:strCache>
                <c:ptCount val="1"/>
                <c:pt idx="0">
                  <c:v>Availability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'[1]AHP '!$C$47</c:f>
              <c:numCache>
                <c:formatCode>0.00</c:formatCode>
                <c:ptCount val="1"/>
                <c:pt idx="0">
                  <c:v>5.3144823680307506E-2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8-5341-8575-75AA815705CC}"/>
            </c:ext>
          </c:extLst>
        </c:ser>
        <c:ser>
          <c:idx val="4"/>
          <c:order val="4"/>
          <c:tx>
            <c:strRef>
              <c:f>'[1]AHP '!$B$48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'[1]AHP '!$C$48</c:f>
              <c:numCache>
                <c:formatCode>0.00</c:formatCode>
                <c:ptCount val="1"/>
                <c:pt idx="0">
                  <c:v>8.5976561026408743E-2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8-5341-8575-75AA815705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7160063"/>
        <c:axId val="632401759"/>
      </c:barChart>
      <c:catAx>
        <c:axId val="93716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01759"/>
        <c:crosses val="autoZero"/>
        <c:auto val="1"/>
        <c:lblAlgn val="ctr"/>
        <c:lblOffset val="100"/>
        <c:noMultiLvlLbl val="0"/>
      </c:catAx>
      <c:valAx>
        <c:axId val="6324017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716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317501</xdr:colOff>
      <xdr:row>41</xdr:row>
      <xdr:rowOff>32714</xdr:rowOff>
    </xdr:from>
    <xdr:to>
      <xdr:col>9</xdr:col>
      <xdr:colOff>1537920</xdr:colOff>
      <xdr:row>53</xdr:row>
      <xdr:rowOff>120497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D4A4C-5127-FD4A-BF0D-446309335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naamalshuaibi/Desktop/thesis_1st_draft/dataset/MCDM.xlsx" TargetMode="External"/><Relationship Id="rId1" Type="http://schemas.openxmlformats.org/officeDocument/2006/relationships/externalLinkPath" Target="/Users/enaamalshuaibi/Desktop/thesis_1st_draft/dataset/MC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HP "/>
      <sheetName val="Entropy"/>
      <sheetName val="TOPSIS"/>
      <sheetName val="Sheet2"/>
      <sheetName val="Sheet11"/>
      <sheetName val="CHARTS "/>
      <sheetName val="Topsis with GT"/>
      <sheetName val="Sheet1"/>
      <sheetName val="Sheet3"/>
    </sheetNames>
    <sheetDataSet>
      <sheetData sheetId="0">
        <row r="44">
          <cell r="B44" t="str">
            <v>Response Time</v>
          </cell>
          <cell r="C44">
            <v>0.35598574630851426</v>
          </cell>
        </row>
        <row r="45">
          <cell r="B45" t="str">
            <v>Throughput</v>
          </cell>
          <cell r="C45">
            <v>0.13015712267625515</v>
          </cell>
        </row>
        <row r="46">
          <cell r="B46" t="str">
            <v>Latency</v>
          </cell>
          <cell r="C46">
            <v>0.37473574630851425</v>
          </cell>
        </row>
        <row r="47">
          <cell r="B47" t="str">
            <v>Availability</v>
          </cell>
          <cell r="C47">
            <v>5.3144823680307506E-2</v>
          </cell>
        </row>
        <row r="48">
          <cell r="B48" t="str">
            <v>Reliability</v>
          </cell>
          <cell r="C48">
            <v>8.5976561026408743E-2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E3F3-56C3-C84A-8AF0-4B394B278125}">
  <dimension ref="A1:N49"/>
  <sheetViews>
    <sheetView tabSelected="1" topLeftCell="A31" workbookViewId="0">
      <selection activeCell="F44" sqref="F44"/>
    </sheetView>
  </sheetViews>
  <sheetFormatPr baseColWidth="10" defaultColWidth="8.83203125" defaultRowHeight="16" x14ac:dyDescent="0.2"/>
  <cols>
    <col min="1" max="1" width="8.6640625" customWidth="1"/>
    <col min="2" max="2" width="22.33203125" customWidth="1"/>
    <col min="3" max="3" width="15.1640625" customWidth="1"/>
    <col min="4" max="5" width="12.33203125" bestFit="1" customWidth="1"/>
    <col min="6" max="6" width="14" customWidth="1"/>
    <col min="7" max="7" width="12.33203125" bestFit="1" customWidth="1"/>
    <col min="8" max="8" width="13.83203125" customWidth="1"/>
    <col min="10" max="10" width="28.83203125" customWidth="1"/>
    <col min="11" max="11" width="32.83203125" customWidth="1"/>
    <col min="12" max="12" width="53.6640625" customWidth="1"/>
    <col min="13" max="13" width="14.5" customWidth="1"/>
  </cols>
  <sheetData>
    <row r="1" spans="1:13" x14ac:dyDescent="0.2">
      <c r="K1" s="1" t="s">
        <v>0</v>
      </c>
      <c r="L1" s="1"/>
    </row>
    <row r="2" spans="1:13" ht="17" x14ac:dyDescent="0.2">
      <c r="J2" s="2"/>
      <c r="K2" s="3" t="s">
        <v>1</v>
      </c>
      <c r="L2" s="3" t="s">
        <v>2</v>
      </c>
      <c r="M2" s="2"/>
    </row>
    <row r="3" spans="1:13" ht="17" thickBot="1" x14ac:dyDescent="0.25">
      <c r="J3" s="4"/>
      <c r="K3" s="3">
        <v>9</v>
      </c>
      <c r="L3" s="5" t="s">
        <v>3</v>
      </c>
      <c r="M3" s="6"/>
    </row>
    <row r="4" spans="1:13" ht="18" thickBot="1" x14ac:dyDescent="0.25">
      <c r="A4" s="7" t="s">
        <v>4</v>
      </c>
      <c r="B4" s="8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10" t="s">
        <v>10</v>
      </c>
      <c r="H4" s="6"/>
      <c r="J4" s="4"/>
      <c r="K4" s="3">
        <v>8</v>
      </c>
      <c r="L4" s="5" t="s">
        <v>11</v>
      </c>
      <c r="M4" s="4"/>
    </row>
    <row r="5" spans="1:13" ht="17" x14ac:dyDescent="0.2">
      <c r="A5" s="11"/>
      <c r="B5" s="12" t="s">
        <v>6</v>
      </c>
      <c r="C5" s="13">
        <v>1</v>
      </c>
      <c r="D5" s="14">
        <v>4</v>
      </c>
      <c r="E5" s="14">
        <v>1</v>
      </c>
      <c r="F5" s="14">
        <v>5</v>
      </c>
      <c r="G5" s="15">
        <v>5</v>
      </c>
      <c r="H5" s="6"/>
      <c r="J5" s="4"/>
      <c r="K5" s="3">
        <v>7</v>
      </c>
      <c r="L5" s="5" t="s">
        <v>12</v>
      </c>
      <c r="M5" s="4"/>
    </row>
    <row r="6" spans="1:13" ht="17" x14ac:dyDescent="0.2">
      <c r="A6" s="11"/>
      <c r="B6" s="16" t="s">
        <v>7</v>
      </c>
      <c r="C6" s="17">
        <f>1/D5</f>
        <v>0.25</v>
      </c>
      <c r="D6" s="18">
        <v>1</v>
      </c>
      <c r="E6" s="19">
        <f>1/D7</f>
        <v>0.2</v>
      </c>
      <c r="F6" s="19">
        <v>3</v>
      </c>
      <c r="G6" s="20">
        <v>3</v>
      </c>
      <c r="H6" s="6"/>
      <c r="J6" s="4"/>
      <c r="K6" s="3">
        <v>6</v>
      </c>
      <c r="L6" s="5" t="s">
        <v>13</v>
      </c>
      <c r="M6" s="4"/>
    </row>
    <row r="7" spans="1:13" ht="17" x14ac:dyDescent="0.2">
      <c r="A7" s="11"/>
      <c r="B7" s="16" t="s">
        <v>8</v>
      </c>
      <c r="C7" s="21">
        <v>1</v>
      </c>
      <c r="D7" s="19">
        <v>5</v>
      </c>
      <c r="E7" s="18">
        <v>1</v>
      </c>
      <c r="F7" s="19">
        <v>5</v>
      </c>
      <c r="G7" s="20">
        <v>5</v>
      </c>
      <c r="H7" s="22"/>
      <c r="J7" s="4"/>
      <c r="K7" s="3">
        <v>5</v>
      </c>
      <c r="L7" s="5" t="s">
        <v>14</v>
      </c>
      <c r="M7" s="4"/>
    </row>
    <row r="8" spans="1:13" ht="17" x14ac:dyDescent="0.2">
      <c r="A8" s="11"/>
      <c r="B8" s="16" t="s">
        <v>9</v>
      </c>
      <c r="C8" s="17">
        <f>1/F5</f>
        <v>0.2</v>
      </c>
      <c r="D8" s="19">
        <f>1/F6</f>
        <v>0.33333333333333331</v>
      </c>
      <c r="E8" s="19">
        <f>1/F7</f>
        <v>0.2</v>
      </c>
      <c r="F8" s="18">
        <v>1</v>
      </c>
      <c r="G8" s="20">
        <f>1/F9</f>
        <v>0.33333333333333331</v>
      </c>
      <c r="H8" s="6"/>
      <c r="K8" s="3">
        <v>4</v>
      </c>
      <c r="L8" s="5" t="s">
        <v>15</v>
      </c>
    </row>
    <row r="9" spans="1:13" ht="18" thickBot="1" x14ac:dyDescent="0.25">
      <c r="A9" s="11"/>
      <c r="B9" s="23" t="s">
        <v>10</v>
      </c>
      <c r="C9" s="24">
        <f>1/G5</f>
        <v>0.2</v>
      </c>
      <c r="D9" s="25">
        <f>1/G6</f>
        <v>0.33333333333333331</v>
      </c>
      <c r="E9" s="25">
        <f>1/G7</f>
        <v>0.2</v>
      </c>
      <c r="F9" s="25">
        <v>3</v>
      </c>
      <c r="G9" s="26">
        <v>1</v>
      </c>
      <c r="H9" s="6"/>
      <c r="K9" s="3">
        <v>3</v>
      </c>
      <c r="L9" s="5" t="s">
        <v>16</v>
      </c>
    </row>
    <row r="10" spans="1:13" ht="18" thickBot="1" x14ac:dyDescent="0.25">
      <c r="A10" s="11"/>
      <c r="B10" s="27" t="s">
        <v>17</v>
      </c>
      <c r="C10" s="28">
        <f>SUM(C5:C9)</f>
        <v>2.6500000000000004</v>
      </c>
      <c r="D10" s="29">
        <f>SUM(D5:D9)</f>
        <v>10.666666666666668</v>
      </c>
      <c r="E10" s="29">
        <f>SUM(E5:E9)</f>
        <v>2.6000000000000005</v>
      </c>
      <c r="F10" s="29">
        <f>SUM(F5:F9)</f>
        <v>17</v>
      </c>
      <c r="G10" s="30">
        <f>SUM(G5:G9)</f>
        <v>14.333333333333334</v>
      </c>
      <c r="H10" s="22"/>
      <c r="K10" s="3">
        <v>2</v>
      </c>
      <c r="L10" s="31" t="s">
        <v>18</v>
      </c>
    </row>
    <row r="11" spans="1:13" ht="17" thickBot="1" x14ac:dyDescent="0.25">
      <c r="A11" s="11"/>
      <c r="K11" s="3">
        <v>1</v>
      </c>
      <c r="L11" s="31" t="s">
        <v>19</v>
      </c>
    </row>
    <row r="12" spans="1:13" ht="18" thickBot="1" x14ac:dyDescent="0.25">
      <c r="A12" s="7" t="s">
        <v>20</v>
      </c>
      <c r="B12" s="32" t="s">
        <v>21</v>
      </c>
      <c r="C12" s="33" t="s">
        <v>6</v>
      </c>
      <c r="D12" s="9" t="s">
        <v>7</v>
      </c>
      <c r="E12" s="9" t="s">
        <v>8</v>
      </c>
      <c r="F12" s="9" t="s">
        <v>9</v>
      </c>
      <c r="G12" s="10" t="s">
        <v>10</v>
      </c>
      <c r="H12" s="34" t="s">
        <v>22</v>
      </c>
      <c r="K12" s="31" t="s">
        <v>23</v>
      </c>
      <c r="L12" s="5" t="s">
        <v>24</v>
      </c>
    </row>
    <row r="13" spans="1:13" ht="17" x14ac:dyDescent="0.2">
      <c r="B13" s="35" t="s">
        <v>6</v>
      </c>
      <c r="C13" s="36">
        <f>C5/C$10</f>
        <v>0.37735849056603771</v>
      </c>
      <c r="D13" s="37">
        <f>D5/D$10</f>
        <v>0.37499999999999994</v>
      </c>
      <c r="E13" s="37">
        <f>E5/E$10</f>
        <v>0.38461538461538453</v>
      </c>
      <c r="F13" s="37">
        <f>F5/F$10</f>
        <v>0.29411764705882354</v>
      </c>
      <c r="G13" s="38">
        <f>G5/G$10</f>
        <v>0.34883720930232559</v>
      </c>
      <c r="H13" s="39">
        <f>AVERAGE(C13:G13)</f>
        <v>0.35598574630851426</v>
      </c>
    </row>
    <row r="14" spans="1:13" ht="17" x14ac:dyDescent="0.2">
      <c r="B14" s="16" t="s">
        <v>7</v>
      </c>
      <c r="C14" s="40">
        <f>C6/C$10</f>
        <v>9.4339622641509427E-2</v>
      </c>
      <c r="D14" s="41">
        <f t="shared" ref="D14:G17" si="0">D6/D$10</f>
        <v>9.3749999999999986E-2</v>
      </c>
      <c r="E14" s="41">
        <f t="shared" si="0"/>
        <v>7.6923076923076913E-2</v>
      </c>
      <c r="F14" s="41">
        <f t="shared" si="0"/>
        <v>0.17647058823529413</v>
      </c>
      <c r="G14" s="42">
        <f t="shared" si="0"/>
        <v>0.20930232558139533</v>
      </c>
      <c r="H14" s="43">
        <f>AVERAGE(C14:G14)</f>
        <v>0.13015712267625515</v>
      </c>
      <c r="L14" s="6"/>
    </row>
    <row r="15" spans="1:13" ht="17" x14ac:dyDescent="0.2">
      <c r="B15" s="16" t="s">
        <v>8</v>
      </c>
      <c r="C15" s="40">
        <f>C7/C$10</f>
        <v>0.37735849056603771</v>
      </c>
      <c r="D15" s="41">
        <f t="shared" si="0"/>
        <v>0.46874999999999994</v>
      </c>
      <c r="E15" s="41">
        <f t="shared" si="0"/>
        <v>0.38461538461538453</v>
      </c>
      <c r="F15" s="41">
        <f t="shared" si="0"/>
        <v>0.29411764705882354</v>
      </c>
      <c r="G15" s="42">
        <f t="shared" si="0"/>
        <v>0.34883720930232559</v>
      </c>
      <c r="H15" s="43">
        <f>AVERAGE(C15:G15)</f>
        <v>0.37473574630851425</v>
      </c>
      <c r="L15" s="6"/>
    </row>
    <row r="16" spans="1:13" ht="17" x14ac:dyDescent="0.2">
      <c r="B16" s="16" t="s">
        <v>9</v>
      </c>
      <c r="C16" s="40">
        <f>C8/C$10</f>
        <v>7.5471698113207544E-2</v>
      </c>
      <c r="D16" s="41">
        <f t="shared" si="0"/>
        <v>3.1249999999999997E-2</v>
      </c>
      <c r="E16" s="41">
        <f t="shared" si="0"/>
        <v>7.6923076923076913E-2</v>
      </c>
      <c r="F16" s="41">
        <f>F8/F$10</f>
        <v>5.8823529411764705E-2</v>
      </c>
      <c r="G16" s="42">
        <f t="shared" si="0"/>
        <v>2.3255813953488368E-2</v>
      </c>
      <c r="H16" s="43">
        <f>AVERAGE(C16:G16)</f>
        <v>5.3144823680307506E-2</v>
      </c>
      <c r="L16" s="6"/>
    </row>
    <row r="17" spans="1:12" ht="18" thickBot="1" x14ac:dyDescent="0.25">
      <c r="B17" s="44" t="s">
        <v>10</v>
      </c>
      <c r="C17" s="45">
        <f>C9/C$10</f>
        <v>7.5471698113207544E-2</v>
      </c>
      <c r="D17" s="46">
        <f t="shared" si="0"/>
        <v>3.1249999999999997E-2</v>
      </c>
      <c r="E17" s="46">
        <f t="shared" si="0"/>
        <v>7.6923076923076913E-2</v>
      </c>
      <c r="F17" s="46">
        <f t="shared" si="0"/>
        <v>0.17647058823529413</v>
      </c>
      <c r="G17" s="47">
        <f t="shared" si="0"/>
        <v>6.9767441860465115E-2</v>
      </c>
      <c r="H17" s="48">
        <f>AVERAGE(C17:G17)</f>
        <v>8.5976561026408743E-2</v>
      </c>
      <c r="L17" s="6"/>
    </row>
    <row r="18" spans="1:12" ht="17" thickBot="1" x14ac:dyDescent="0.25">
      <c r="B18" s="6"/>
      <c r="C18" s="22"/>
      <c r="D18" s="22"/>
      <c r="E18" s="22"/>
      <c r="F18" s="22"/>
      <c r="G18" s="22"/>
      <c r="H18" s="22"/>
      <c r="L18" s="6"/>
    </row>
    <row r="19" spans="1:12" ht="18" thickBot="1" x14ac:dyDescent="0.25">
      <c r="A19" s="7" t="s">
        <v>25</v>
      </c>
      <c r="B19" s="49" t="s">
        <v>26</v>
      </c>
      <c r="C19" s="50">
        <f>H13</f>
        <v>0.35598574630851426</v>
      </c>
      <c r="D19" s="51">
        <f>H14</f>
        <v>0.13015712267625515</v>
      </c>
      <c r="E19" s="51">
        <f>H15</f>
        <v>0.37473574630851425</v>
      </c>
      <c r="F19" s="51">
        <f>H16</f>
        <v>5.3144823680307506E-2</v>
      </c>
      <c r="G19" s="52">
        <f>H17</f>
        <v>8.5976561026408743E-2</v>
      </c>
    </row>
    <row r="20" spans="1:12" ht="18" thickBot="1" x14ac:dyDescent="0.25">
      <c r="B20" s="8" t="s">
        <v>27</v>
      </c>
      <c r="C20" s="9" t="s">
        <v>6</v>
      </c>
      <c r="D20" s="9" t="s">
        <v>7</v>
      </c>
      <c r="E20" s="9" t="s">
        <v>8</v>
      </c>
      <c r="F20" s="9" t="s">
        <v>9</v>
      </c>
      <c r="G20" s="10" t="s">
        <v>10</v>
      </c>
    </row>
    <row r="21" spans="1:12" ht="17" x14ac:dyDescent="0.2">
      <c r="B21" s="12" t="s">
        <v>6</v>
      </c>
      <c r="C21" s="36">
        <f>C5*$C$19</f>
        <v>0.35598574630851426</v>
      </c>
      <c r="D21" s="37">
        <f>D5*$D$19</f>
        <v>0.5206284907050206</v>
      </c>
      <c r="E21" s="37">
        <f>E5*$E$19</f>
        <v>0.37473574630851425</v>
      </c>
      <c r="F21" s="37">
        <f>F5*$F$19</f>
        <v>0.26572411840153753</v>
      </c>
      <c r="G21" s="53">
        <f>G5*$G$19</f>
        <v>0.42988280513204369</v>
      </c>
    </row>
    <row r="22" spans="1:12" ht="17" x14ac:dyDescent="0.2">
      <c r="B22" s="16" t="s">
        <v>7</v>
      </c>
      <c r="C22" s="40">
        <f>C6*$C$19</f>
        <v>8.8996436577128565E-2</v>
      </c>
      <c r="D22" s="41">
        <f>D6*$D$19</f>
        <v>0.13015712267625515</v>
      </c>
      <c r="E22" s="41">
        <f>E6*$E$19</f>
        <v>7.4947149261702858E-2</v>
      </c>
      <c r="F22" s="41">
        <f>F6*$F$19</f>
        <v>0.15943447104092251</v>
      </c>
      <c r="G22" s="54">
        <f>G6*$G$19</f>
        <v>0.25792968307922626</v>
      </c>
    </row>
    <row r="23" spans="1:12" ht="17" x14ac:dyDescent="0.2">
      <c r="B23" s="16" t="s">
        <v>8</v>
      </c>
      <c r="C23" s="40">
        <f>C7*$C$19</f>
        <v>0.35598574630851426</v>
      </c>
      <c r="D23" s="41">
        <f>D7*$D$19</f>
        <v>0.65078561338127572</v>
      </c>
      <c r="E23" s="41">
        <f>E7*$E$19</f>
        <v>0.37473574630851425</v>
      </c>
      <c r="F23" s="41">
        <f>F7*$F$19</f>
        <v>0.26572411840153753</v>
      </c>
      <c r="G23" s="54">
        <f>G7*$G$19</f>
        <v>0.42988280513204369</v>
      </c>
    </row>
    <row r="24" spans="1:12" ht="17" x14ac:dyDescent="0.2">
      <c r="B24" s="16" t="s">
        <v>9</v>
      </c>
      <c r="C24" s="40">
        <f>C8*$C$19</f>
        <v>7.1197149261702855E-2</v>
      </c>
      <c r="D24" s="41">
        <f>D8*$D$19</f>
        <v>4.3385707558751714E-2</v>
      </c>
      <c r="E24" s="41">
        <f>E8*$E$19</f>
        <v>7.4947149261702858E-2</v>
      </c>
      <c r="F24" s="41">
        <f>F8*$F$19</f>
        <v>5.3144823680307506E-2</v>
      </c>
      <c r="G24" s="54">
        <f>G8*$G$19</f>
        <v>2.8658853675469581E-2</v>
      </c>
    </row>
    <row r="25" spans="1:12" ht="18" thickBot="1" x14ac:dyDescent="0.25">
      <c r="B25" s="44" t="s">
        <v>10</v>
      </c>
      <c r="C25" s="45">
        <f>C9*$C$19</f>
        <v>7.1197149261702855E-2</v>
      </c>
      <c r="D25" s="46">
        <f>D9*$D$19</f>
        <v>4.3385707558751714E-2</v>
      </c>
      <c r="E25" s="46">
        <f>E9*$E$19</f>
        <v>7.4947149261702858E-2</v>
      </c>
      <c r="F25" s="46">
        <f>F9*$F$19</f>
        <v>0.15943447104092251</v>
      </c>
      <c r="G25" s="55">
        <f>G9*$G$19</f>
        <v>8.5976561026408743E-2</v>
      </c>
    </row>
    <row r="26" spans="1:12" ht="17" thickBot="1" x14ac:dyDescent="0.25"/>
    <row r="27" spans="1:12" ht="18" thickBot="1" x14ac:dyDescent="0.25">
      <c r="A27" s="7" t="s">
        <v>28</v>
      </c>
      <c r="B27" s="56"/>
      <c r="C27" s="57" t="s">
        <v>6</v>
      </c>
      <c r="D27" s="57" t="s">
        <v>7</v>
      </c>
      <c r="E27" s="57" t="s">
        <v>8</v>
      </c>
      <c r="F27" s="57" t="s">
        <v>9</v>
      </c>
      <c r="G27" s="57" t="s">
        <v>10</v>
      </c>
      <c r="H27" s="58" t="s">
        <v>29</v>
      </c>
      <c r="I27" s="59" t="s">
        <v>22</v>
      </c>
      <c r="J27" s="60" t="s">
        <v>30</v>
      </c>
    </row>
    <row r="28" spans="1:12" ht="18" thickBot="1" x14ac:dyDescent="0.25">
      <c r="B28" s="61" t="s">
        <v>6</v>
      </c>
      <c r="C28" s="62">
        <f>C21</f>
        <v>0.35598574630851426</v>
      </c>
      <c r="D28" s="63">
        <f>D21</f>
        <v>0.5206284907050206</v>
      </c>
      <c r="E28" s="63">
        <f>E21</f>
        <v>0.37473574630851425</v>
      </c>
      <c r="F28" s="63">
        <f>F21</f>
        <v>0.26572411840153753</v>
      </c>
      <c r="G28" s="64">
        <f>G21</f>
        <v>0.42988280513204369</v>
      </c>
      <c r="H28" s="65">
        <f>SUM(C28:G28)</f>
        <v>1.9469569068556303</v>
      </c>
      <c r="I28" s="66">
        <f>H13</f>
        <v>0.35598574630851426</v>
      </c>
      <c r="J28" s="67">
        <f>H28/I28</f>
        <v>5.4691990537404953</v>
      </c>
    </row>
    <row r="29" spans="1:12" ht="18" thickBot="1" x14ac:dyDescent="0.25">
      <c r="B29" s="61" t="s">
        <v>7</v>
      </c>
      <c r="C29" s="68">
        <f t="shared" ref="C29:G32" si="1">C22</f>
        <v>8.8996436577128565E-2</v>
      </c>
      <c r="D29" s="41">
        <f>D22</f>
        <v>0.13015712267625515</v>
      </c>
      <c r="E29" s="41">
        <f t="shared" si="1"/>
        <v>7.4947149261702858E-2</v>
      </c>
      <c r="F29" s="41">
        <f t="shared" si="1"/>
        <v>0.15943447104092251</v>
      </c>
      <c r="G29" s="54">
        <f>G22</f>
        <v>0.25792968307922626</v>
      </c>
      <c r="H29" s="69">
        <f>SUM(C29:G29)</f>
        <v>0.71146486263523534</v>
      </c>
      <c r="I29" s="70">
        <f>H14</f>
        <v>0.13015712267625515</v>
      </c>
      <c r="J29" s="71">
        <f>H29/I29</f>
        <v>5.466199989722341</v>
      </c>
    </row>
    <row r="30" spans="1:12" ht="18" thickBot="1" x14ac:dyDescent="0.25">
      <c r="B30" s="61" t="s">
        <v>8</v>
      </c>
      <c r="C30" s="68">
        <f t="shared" si="1"/>
        <v>0.35598574630851426</v>
      </c>
      <c r="D30" s="41">
        <f t="shared" si="1"/>
        <v>0.65078561338127572</v>
      </c>
      <c r="E30" s="41">
        <f t="shared" si="1"/>
        <v>0.37473574630851425</v>
      </c>
      <c r="F30" s="41">
        <f t="shared" si="1"/>
        <v>0.26572411840153753</v>
      </c>
      <c r="G30" s="54">
        <f t="shared" si="1"/>
        <v>0.42988280513204369</v>
      </c>
      <c r="H30" s="69">
        <f>SUM(C30:G30)</f>
        <v>2.0771140295318857</v>
      </c>
      <c r="I30" s="70">
        <f>H15</f>
        <v>0.37473574630851425</v>
      </c>
      <c r="J30" s="71">
        <f>H30/I30</f>
        <v>5.5428766804163629</v>
      </c>
    </row>
    <row r="31" spans="1:12" ht="18" thickBot="1" x14ac:dyDescent="0.25">
      <c r="B31" s="61" t="s">
        <v>9</v>
      </c>
      <c r="C31" s="68">
        <f t="shared" si="1"/>
        <v>7.1197149261702855E-2</v>
      </c>
      <c r="D31" s="41">
        <f t="shared" si="1"/>
        <v>4.3385707558751714E-2</v>
      </c>
      <c r="E31" s="41">
        <f t="shared" si="1"/>
        <v>7.4947149261702858E-2</v>
      </c>
      <c r="F31" s="41">
        <f t="shared" si="1"/>
        <v>5.3144823680307506E-2</v>
      </c>
      <c r="G31" s="54">
        <f t="shared" si="1"/>
        <v>2.8658853675469581E-2</v>
      </c>
      <c r="H31" s="69">
        <f>SUM(C31:G31)</f>
        <v>0.27133368343793451</v>
      </c>
      <c r="I31" s="70">
        <f>H16</f>
        <v>5.3144823680307506E-2</v>
      </c>
      <c r="J31" s="71">
        <f>H31/I31</f>
        <v>5.1055524253903126</v>
      </c>
    </row>
    <row r="32" spans="1:12" ht="18" thickBot="1" x14ac:dyDescent="0.25">
      <c r="B32" s="61" t="s">
        <v>10</v>
      </c>
      <c r="C32" s="72">
        <f t="shared" si="1"/>
        <v>7.1197149261702855E-2</v>
      </c>
      <c r="D32" s="46">
        <f t="shared" si="1"/>
        <v>4.3385707558751714E-2</v>
      </c>
      <c r="E32" s="46">
        <f>E25</f>
        <v>7.4947149261702858E-2</v>
      </c>
      <c r="F32" s="46">
        <f>F25</f>
        <v>0.15943447104092251</v>
      </c>
      <c r="G32" s="55">
        <f>G25</f>
        <v>8.5976561026408743E-2</v>
      </c>
      <c r="H32" s="73">
        <f>SUM(C32:G32)</f>
        <v>0.4349410381494887</v>
      </c>
      <c r="I32" s="74">
        <f>H17</f>
        <v>8.5976561026408743E-2</v>
      </c>
      <c r="J32" s="75">
        <f>H32/I32</f>
        <v>5.0588326976219866</v>
      </c>
    </row>
    <row r="33" spans="1:14" ht="16.5" customHeight="1" thickBot="1" x14ac:dyDescent="0.25">
      <c r="A33" s="7" t="s">
        <v>31</v>
      </c>
      <c r="I33" s="76" t="s">
        <v>32</v>
      </c>
      <c r="J33" s="77">
        <f>AVERAGE(J28:J32)</f>
        <v>5.3285321693783008</v>
      </c>
      <c r="K33" s="78"/>
    </row>
    <row r="34" spans="1:14" ht="17" thickBot="1" x14ac:dyDescent="0.25">
      <c r="I34" s="79" t="s">
        <v>33</v>
      </c>
      <c r="J34" s="80">
        <f>(J33-5)/(I37-1)</f>
        <v>8.2133042344575191E-2</v>
      </c>
    </row>
    <row r="37" spans="1:14" x14ac:dyDescent="0.2">
      <c r="A37" s="7" t="s">
        <v>34</v>
      </c>
      <c r="B37" s="81" t="s">
        <v>35</v>
      </c>
      <c r="C37" s="82"/>
      <c r="D37" s="83" t="s">
        <v>36</v>
      </c>
      <c r="E37" s="84">
        <v>1</v>
      </c>
      <c r="F37" s="84">
        <v>2</v>
      </c>
      <c r="G37" s="84">
        <v>3</v>
      </c>
      <c r="H37" s="84">
        <v>4</v>
      </c>
      <c r="I37" s="85">
        <v>5</v>
      </c>
      <c r="J37" s="84">
        <v>6</v>
      </c>
      <c r="K37" s="84">
        <v>7</v>
      </c>
      <c r="L37" s="84">
        <v>8</v>
      </c>
      <c r="M37" s="84">
        <v>9</v>
      </c>
      <c r="N37" s="84">
        <v>10</v>
      </c>
    </row>
    <row r="38" spans="1:14" x14ac:dyDescent="0.2">
      <c r="B38" s="81" t="s">
        <v>37</v>
      </c>
      <c r="C38" s="82"/>
      <c r="D38" s="83" t="s">
        <v>38</v>
      </c>
      <c r="E38" s="84">
        <v>0</v>
      </c>
      <c r="F38" s="84">
        <v>0</v>
      </c>
      <c r="G38" s="84">
        <v>0.57999999999999996</v>
      </c>
      <c r="H38" s="84">
        <v>0.9</v>
      </c>
      <c r="I38" s="85">
        <v>1.1200000000000001</v>
      </c>
      <c r="J38" s="84">
        <v>1.24</v>
      </c>
      <c r="K38" s="84">
        <v>1.32</v>
      </c>
      <c r="L38" s="84">
        <v>1.41</v>
      </c>
      <c r="M38" s="84">
        <v>1.45</v>
      </c>
      <c r="N38" s="84">
        <v>1.49</v>
      </c>
    </row>
    <row r="40" spans="1:14" x14ac:dyDescent="0.2">
      <c r="B40" s="86" t="s">
        <v>39</v>
      </c>
      <c r="C40" s="86"/>
      <c r="D40" s="87">
        <f>J34/I38</f>
        <v>7.3333073521942127E-2</v>
      </c>
      <c r="E40" s="88" t="s">
        <v>40</v>
      </c>
    </row>
    <row r="42" spans="1:14" ht="17" thickBot="1" x14ac:dyDescent="0.25"/>
    <row r="43" spans="1:14" ht="18" thickBot="1" x14ac:dyDescent="0.25">
      <c r="A43" s="7" t="s">
        <v>41</v>
      </c>
      <c r="B43" s="89" t="s">
        <v>42</v>
      </c>
    </row>
    <row r="44" spans="1:14" ht="17" x14ac:dyDescent="0.2">
      <c r="B44" s="90" t="s">
        <v>6</v>
      </c>
      <c r="C44" s="91">
        <f>I28</f>
        <v>0.35598574630851426</v>
      </c>
      <c r="D44" s="92">
        <f>RANK(C44,$C$44:$C$48)</f>
        <v>2</v>
      </c>
    </row>
    <row r="45" spans="1:14" ht="17" x14ac:dyDescent="0.2">
      <c r="B45" s="93" t="s">
        <v>7</v>
      </c>
      <c r="C45" s="94">
        <f>I29</f>
        <v>0.13015712267625515</v>
      </c>
      <c r="D45" s="95">
        <f>RANK(C45,$C$44:$C$48)</f>
        <v>3</v>
      </c>
    </row>
    <row r="46" spans="1:14" ht="17" x14ac:dyDescent="0.2">
      <c r="B46" s="93" t="s">
        <v>43</v>
      </c>
      <c r="C46" s="94">
        <f>I30</f>
        <v>0.37473574630851425</v>
      </c>
      <c r="D46" s="95">
        <f>RANK(C46,$C$44:$C$48)</f>
        <v>1</v>
      </c>
    </row>
    <row r="47" spans="1:14" ht="17" x14ac:dyDescent="0.2">
      <c r="B47" s="93" t="s">
        <v>9</v>
      </c>
      <c r="C47" s="94">
        <f>I31</f>
        <v>5.3144823680307506E-2</v>
      </c>
      <c r="D47" s="95">
        <f>RANK(C47,$C$44:$C$48)</f>
        <v>5</v>
      </c>
    </row>
    <row r="48" spans="1:14" ht="18" thickBot="1" x14ac:dyDescent="0.25">
      <c r="B48" s="96" t="s">
        <v>10</v>
      </c>
      <c r="C48" s="97">
        <f>I32</f>
        <v>8.5976561026408743E-2</v>
      </c>
      <c r="D48" s="98">
        <f>RANK(C48,$C$44:$C$48)</f>
        <v>4</v>
      </c>
    </row>
    <row r="49" spans="3:3" x14ac:dyDescent="0.2">
      <c r="C49" s="99"/>
    </row>
  </sheetData>
  <mergeCells count="4">
    <mergeCell ref="K1:L1"/>
    <mergeCell ref="B37:C37"/>
    <mergeCell ref="B38:C38"/>
    <mergeCell ref="B40: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Enaam Alshuaibi</dc:creator>
  <cp:lastModifiedBy>Enaam Alshuaibi</cp:lastModifiedBy>
  <dcterms:created xsi:type="dcterms:W3CDTF">2023-10-13T09:06:23Z</dcterms:created>
  <dcterms:modified xsi:type="dcterms:W3CDTF">2023-10-13T09:06:43Z</dcterms:modified>
</cp:coreProperties>
</file>