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smith/Documents/GitHub/ConferenceExamples/PraktikumPhysik/"/>
    </mc:Choice>
  </mc:AlternateContent>
  <xr:revisionPtr revIDLastSave="0" documentId="13_ncr:1_{DAC0B04D-3680-BE41-948F-947F14A11002}" xr6:coauthVersionLast="47" xr6:coauthVersionMax="47" xr10:uidLastSave="{00000000-0000-0000-0000-000000000000}"/>
  <bookViews>
    <workbookView xWindow="5940" yWindow="1660" windowWidth="38160" windowHeight="22400" xr2:uid="{D544D1D7-07A1-1A47-B933-60B877826460}"/>
  </bookViews>
  <sheets>
    <sheet name="Sheet1" sheetId="1" r:id="rId1"/>
    <sheet name="Tabelle1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J6" i="2"/>
  <c r="J7" i="2"/>
  <c r="J8" i="2"/>
  <c r="J9" i="2"/>
  <c r="J10" i="2"/>
  <c r="J11" i="2"/>
  <c r="J12" i="2"/>
  <c r="J13" i="2"/>
  <c r="J14" i="2"/>
  <c r="J5" i="2"/>
  <c r="I6" i="2"/>
  <c r="I7" i="2"/>
  <c r="I8" i="2"/>
  <c r="I9" i="2"/>
  <c r="I10" i="2"/>
  <c r="I11" i="2"/>
  <c r="I12" i="2"/>
  <c r="I13" i="2"/>
  <c r="I14" i="2"/>
  <c r="I5" i="2"/>
  <c r="B20" i="2"/>
  <c r="B19" i="2"/>
  <c r="G16" i="2"/>
  <c r="G6" i="2"/>
  <c r="G7" i="2"/>
  <c r="G8" i="2"/>
  <c r="G9" i="2"/>
  <c r="G10" i="2"/>
  <c r="G11" i="2"/>
  <c r="G12" i="2"/>
  <c r="G13" i="2"/>
  <c r="G14" i="2"/>
  <c r="G5" i="2"/>
  <c r="F16" i="2"/>
  <c r="F6" i="2"/>
  <c r="F7" i="2"/>
  <c r="F8" i="2"/>
  <c r="F9" i="2"/>
  <c r="F10" i="2"/>
  <c r="F11" i="2"/>
  <c r="F12" i="2"/>
  <c r="F13" i="2"/>
  <c r="F14" i="2"/>
  <c r="F5" i="2"/>
  <c r="C17" i="2"/>
  <c r="E16" i="2"/>
  <c r="E6" i="2"/>
  <c r="E5" i="2"/>
  <c r="E7" i="2"/>
  <c r="E8" i="2"/>
  <c r="E9" i="2"/>
  <c r="E10" i="2"/>
  <c r="E11" i="2"/>
  <c r="E12" i="2"/>
  <c r="E13" i="2"/>
  <c r="E14" i="2"/>
  <c r="B17" i="2"/>
  <c r="B15" i="2"/>
  <c r="C16" i="2"/>
  <c r="B16" i="2"/>
  <c r="C14" i="2"/>
  <c r="C13" i="2"/>
  <c r="C12" i="2"/>
  <c r="C11" i="2"/>
  <c r="C10" i="2"/>
  <c r="C9" i="2"/>
  <c r="C8" i="2"/>
  <c r="C7" i="2"/>
  <c r="C6" i="2"/>
  <c r="C5" i="2"/>
  <c r="B14" i="1" l="1"/>
  <c r="E4" i="1"/>
  <c r="E5" i="1"/>
  <c r="E6" i="1"/>
  <c r="E7" i="1"/>
  <c r="E8" i="1"/>
  <c r="E9" i="1"/>
  <c r="E10" i="1"/>
  <c r="E11" i="1"/>
  <c r="E12" i="1"/>
  <c r="E3" i="1"/>
  <c r="B17" i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C3" i="1"/>
  <c r="F3" i="1" s="1"/>
  <c r="G9" i="1" l="1"/>
  <c r="B18" i="1"/>
  <c r="G3" i="1"/>
  <c r="G12" i="1"/>
  <c r="G11" i="1"/>
  <c r="C17" i="1"/>
  <c r="C18" i="1" s="1"/>
  <c r="N7" i="1" s="1"/>
  <c r="G10" i="1"/>
  <c r="E17" i="1"/>
  <c r="G6" i="1"/>
  <c r="G5" i="1"/>
  <c r="G8" i="1"/>
  <c r="G7" i="1"/>
  <c r="G4" i="1"/>
  <c r="F4" i="1"/>
  <c r="F17" i="1" s="1"/>
  <c r="B20" i="1" l="1"/>
  <c r="B21" i="1" s="1"/>
  <c r="G17" i="1"/>
  <c r="N8" i="1"/>
  <c r="N9" i="1"/>
  <c r="N10" i="1"/>
  <c r="N4" i="1"/>
  <c r="N11" i="1"/>
  <c r="N5" i="1"/>
  <c r="N12" i="1"/>
  <c r="N6" i="1"/>
  <c r="N3" i="1"/>
  <c r="N14" i="1" s="1"/>
  <c r="H17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3" i="1"/>
  <c r="M3" i="1" s="1"/>
  <c r="G20" i="1" l="1"/>
  <c r="M14" i="1"/>
  <c r="M15" i="1" s="1"/>
</calcChain>
</file>

<file path=xl/sharedStrings.xml><?xml version="1.0" encoding="utf-8"?>
<sst xmlns="http://schemas.openxmlformats.org/spreadsheetml/2006/main" count="38" uniqueCount="28">
  <si>
    <t>Extinktion</t>
  </si>
  <si>
    <t>x*y</t>
  </si>
  <si>
    <t>x^2</t>
  </si>
  <si>
    <t>Sum(x^2)</t>
  </si>
  <si>
    <t>Sum(x*y)</t>
  </si>
  <si>
    <t>b</t>
  </si>
  <si>
    <t>Mittelwert</t>
  </si>
  <si>
    <t>a</t>
  </si>
  <si>
    <t>Extinktion (Lineare Regression)</t>
  </si>
  <si>
    <t>y^2</t>
  </si>
  <si>
    <t>Sum(v^2)</t>
  </si>
  <si>
    <t>Sum(y^2)</t>
  </si>
  <si>
    <t>m_b</t>
  </si>
  <si>
    <t>m_a</t>
  </si>
  <si>
    <t>n</t>
  </si>
  <si>
    <t>Sum(x)</t>
  </si>
  <si>
    <t>Sum(y)</t>
  </si>
  <si>
    <t>Passformfehler</t>
  </si>
  <si>
    <t>Summe</t>
  </si>
  <si>
    <t>(y-ybar)^2</t>
  </si>
  <si>
    <t>R2</t>
  </si>
  <si>
    <t>Konzentration / mmol</t>
  </si>
  <si>
    <t>x</t>
  </si>
  <si>
    <t>y</t>
  </si>
  <si>
    <t>N</t>
  </si>
  <si>
    <t>y(Gerechnet)</t>
  </si>
  <si>
    <t>(y-y_ger)^2</t>
  </si>
  <si>
    <t>https://github.com/alsinmr/ConferenceExamples/tree/master/PraktikumPhysik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</si>
</sst>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6-9745-88D4-DB53680895F8}"/>
            </c:ext>
          </c:extLst>
        </c:ser>
        <c:ser>
          <c:idx val="1"/>
          <c:order val="1"/>
          <c:tx>
            <c:v>Lineare Regression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0.16000000000000081</c:v>
                </c:pt>
                <c:pt idx="1">
                  <c:v>0.39933333333333398</c:v>
                </c:pt>
                <c:pt idx="2">
                  <c:v>0.63866666666666716</c:v>
                </c:pt>
                <c:pt idx="3">
                  <c:v>0.87800000000000034</c:v>
                </c:pt>
                <c:pt idx="4">
                  <c:v>1.1173333333333335</c:v>
                </c:pt>
                <c:pt idx="5">
                  <c:v>1.3566666666666667</c:v>
                </c:pt>
                <c:pt idx="6">
                  <c:v>1.5959999999999999</c:v>
                </c:pt>
                <c:pt idx="7">
                  <c:v>1.835333333333333</c:v>
                </c:pt>
                <c:pt idx="8">
                  <c:v>2.0746666666666664</c:v>
                </c:pt>
                <c:pt idx="9">
                  <c:v>2.3139999999999992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6-9745-88D4-DB536808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D-894A-96D1-CCFB578E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7637795275590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C0-1343-A4B4-33806B903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0-1343-A4B4-33806B903E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Sheet2!$I$5:$I$14</c:f>
              <c:numCache>
                <c:formatCode>General</c:formatCode>
                <c:ptCount val="10"/>
                <c:pt idx="0">
                  <c:v>0.16000000000000081</c:v>
                </c:pt>
                <c:pt idx="1">
                  <c:v>0.39933333333333398</c:v>
                </c:pt>
                <c:pt idx="2">
                  <c:v>0.63866666666666716</c:v>
                </c:pt>
                <c:pt idx="3">
                  <c:v>0.87800000000000034</c:v>
                </c:pt>
                <c:pt idx="4">
                  <c:v>1.1173333333333335</c:v>
                </c:pt>
                <c:pt idx="5">
                  <c:v>1.3566666666666667</c:v>
                </c:pt>
                <c:pt idx="6">
                  <c:v>1.5959999999999999</c:v>
                </c:pt>
                <c:pt idx="7">
                  <c:v>1.835333333333333</c:v>
                </c:pt>
                <c:pt idx="8">
                  <c:v>2.0746666666666664</c:v>
                </c:pt>
                <c:pt idx="9">
                  <c:v>2.3139999999999992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0-1343-A4B4-33806B90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13904"/>
        <c:axId val="416851344"/>
      </c:scatterChart>
      <c:valAx>
        <c:axId val="4173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51344"/>
        <c:crosses val="autoZero"/>
        <c:crossBetween val="midCat"/>
      </c:valAx>
      <c:valAx>
        <c:axId val="4168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112713</xdr:rowOff>
    </xdr:from>
    <xdr:to>
      <xdr:col>4</xdr:col>
      <xdr:colOff>469900</xdr:colOff>
      <xdr:row>23</xdr:row>
      <xdr:rowOff>184226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385E1F43-0034-485C-9832-28948D0ACE5A}"/>
                </a:ext>
              </a:extLst>
            </xdr:cNvPr>
            <xdr:cNvSpPr txBox="1"/>
          </xdr:nvSpPr>
          <xdr:spPr>
            <a:xfrm>
              <a:off x="0" y="4323766"/>
              <a:ext cx="4467058" cy="472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385E1F43-0034-485C-9832-28948D0ACE5A}"/>
                </a:ext>
              </a:extLst>
            </xdr:cNvPr>
            <xdr:cNvSpPr txBox="1"/>
          </xdr:nvSpPr>
          <xdr:spPr>
            <a:xfrm>
              <a:off x="0" y="4323766"/>
              <a:ext cx="4467058" cy="472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515938</xdr:colOff>
      <xdr:row>25</xdr:row>
      <xdr:rowOff>1587</xdr:rowOff>
    </xdr:from>
    <xdr:to>
      <xdr:col>2</xdr:col>
      <xdr:colOff>202677</xdr:colOff>
      <xdr:row>26</xdr:row>
      <xdr:rowOff>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37AF848C-D63D-42B7-8C58-02A7BB017F44}"/>
                </a:ext>
              </a:extLst>
            </xdr:cNvPr>
            <xdr:cNvSpPr txBox="1"/>
          </xdr:nvSpPr>
          <xdr:spPr>
            <a:xfrm>
              <a:off x="515938" y="4541837"/>
              <a:ext cx="1337739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37AF848C-D63D-42B7-8C58-02A7BB017F44}"/>
                </a:ext>
              </a:extLst>
            </xdr:cNvPr>
            <xdr:cNvSpPr txBox="1"/>
          </xdr:nvSpPr>
          <xdr:spPr>
            <a:xfrm>
              <a:off x="515938" y="4541837"/>
              <a:ext cx="1337739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369660</xdr:colOff>
      <xdr:row>19</xdr:row>
      <xdr:rowOff>88447</xdr:rowOff>
    </xdr:from>
    <xdr:to>
      <xdr:col>16</xdr:col>
      <xdr:colOff>433160</xdr:colOff>
      <xdr:row>34</xdr:row>
      <xdr:rowOff>64636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A0430-E20F-4A26-08E8-7EFD7CB32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371928</xdr:colOff>
      <xdr:row>35</xdr:row>
      <xdr:rowOff>54428</xdr:rowOff>
    </xdr:from>
    <xdr:to>
      <xdr:col>16</xdr:col>
      <xdr:colOff>435428</xdr:colOff>
      <xdr:row>50</xdr:row>
      <xdr:rowOff>30618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1A9AC-2ED7-824F-9425-C8841E961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238576</xdr:colOff>
      <xdr:row>11</xdr:row>
      <xdr:rowOff>36285</xdr:rowOff>
    </xdr:from>
    <xdr:to>
      <xdr:col>19</xdr:col>
      <xdr:colOff>745672</xdr:colOff>
      <xdr:row>14</xdr:row>
      <xdr:rowOff>45357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5E8F59-935A-CE56-B749-4F195E61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8505" y="2231571"/>
          <a:ext cx="7111096" cy="607786"/>
        </a:xfrm>
        <a:prstGeom prst="rect">
          <a:avLst/>
        </a:prstGeom>
      </xdr:spPr>
    </xdr:pic>
    <xdr:clientData/>
  </xdr:twoCellAnchor>
  <xdr:twoCellAnchor>
    <xdr:from>
      <xdr:col>5</xdr:col>
      <xdr:colOff>757034</xdr:colOff>
      <xdr:row>20</xdr:row>
      <xdr:rowOff>76200</xdr:rowOff>
    </xdr:from>
    <xdr:to>
      <xdr:col>11</xdr:col>
      <xdr:colOff>376034</xdr:colOff>
      <xdr:row>24</xdr:row>
      <xdr:rowOff>188613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3">
              <a:extLst>
                <a:ext uri="{FF2B5EF4-FFF2-40B4-BE49-F238E27FC236}">
                  <a16:creationId xmlns:a16="http://schemas.microsoft.com/office/drawing/2014/main" id="{39C616A1-27A0-984D-A423-68687F5D01DB}"/>
                </a:ext>
              </a:extLst>
            </xdr:cNvPr>
            <xdr:cNvSpPr txBox="1"/>
          </xdr:nvSpPr>
          <xdr:spPr>
            <a:xfrm>
              <a:off x="5583034" y="4086726"/>
              <a:ext cx="4592053" cy="91451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8" name="TextBox 3">
              <a:extLst>
                <a:ext uri="{FF2B5EF4-FFF2-40B4-BE49-F238E27FC236}">
                  <a16:creationId xmlns:a16="http://schemas.microsoft.com/office/drawing/2014/main" id="{39C616A1-27A0-984D-A423-68687F5D01DB}"/>
                </a:ext>
              </a:extLst>
            </xdr:cNvPr>
            <xdr:cNvSpPr txBox="1"/>
          </xdr:nvSpPr>
          <xdr:spPr>
            <a:xfrm>
              <a:off x="5583034" y="4086726"/>
              <a:ext cx="4592053" cy="91451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771071</xdr:colOff>
      <xdr:row>23</xdr:row>
      <xdr:rowOff>103415</xdr:rowOff>
    </xdr:from>
    <xdr:to>
      <xdr:col>11</xdr:col>
      <xdr:colOff>390071</xdr:colOff>
      <xdr:row>28</xdr:row>
      <xdr:rowOff>16257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14736B71-A58C-BD48-B65D-2B1DFB5DD8DA}"/>
                </a:ext>
              </a:extLst>
            </xdr:cNvPr>
            <xdr:cNvSpPr txBox="1"/>
          </xdr:nvSpPr>
          <xdr:spPr>
            <a:xfrm>
              <a:off x="5588000" y="4693558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14736B71-A58C-BD48-B65D-2B1DFB5DD8DA}"/>
                </a:ext>
              </a:extLst>
            </xdr:cNvPr>
            <xdr:cNvSpPr txBox="1"/>
          </xdr:nvSpPr>
          <xdr:spPr>
            <a:xfrm>
              <a:off x="5588000" y="4693558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2</xdr:col>
      <xdr:colOff>4309</xdr:colOff>
      <xdr:row>27</xdr:row>
      <xdr:rowOff>106590</xdr:rowOff>
    </xdr:from>
    <xdr:to>
      <xdr:col>7</xdr:col>
      <xdr:colOff>448809</xdr:colOff>
      <xdr:row>31</xdr:row>
      <xdr:rowOff>193135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14">
              <a:extLst>
                <a:ext uri="{FF2B5EF4-FFF2-40B4-BE49-F238E27FC236}">
                  <a16:creationId xmlns:a16="http://schemas.microsoft.com/office/drawing/2014/main" id="{AE6E1ECB-34A3-FC4E-9A4B-EC25DEE38BCF}"/>
                </a:ext>
              </a:extLst>
            </xdr:cNvPr>
            <xdr:cNvSpPr txBox="1"/>
          </xdr:nvSpPr>
          <xdr:spPr>
            <a:xfrm>
              <a:off x="2337934" y="5678715"/>
              <a:ext cx="4572000" cy="91204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220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sz="2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20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sz="22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2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sz="2200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2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2200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2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2200"/>
            </a:p>
          </xdr:txBody>
        </xdr:sp>
      </mc:Choice>
      <mc:Fallback xmlns="">
        <xdr:sp macro="" textlink="">
          <xdr:nvSpPr>
            <xdr:cNvPr id="10" name="TextBox 14">
              <a:extLst>
                <a:ext uri="{FF2B5EF4-FFF2-40B4-BE49-F238E27FC236}">
                  <a16:creationId xmlns:a16="http://schemas.microsoft.com/office/drawing/2014/main" id="{AE6E1ECB-34A3-FC4E-9A4B-EC25DEE38BCF}"/>
                </a:ext>
              </a:extLst>
            </xdr:cNvPr>
            <xdr:cNvSpPr txBox="1"/>
          </xdr:nvSpPr>
          <xdr:spPr>
            <a:xfrm>
              <a:off x="2337934" y="5678715"/>
              <a:ext cx="4572000" cy="91204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2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sz="2200" i="0">
                  <a:latin typeface="Cambria Math" panose="02040503050406030204" pitchFamily="18" charset="0"/>
                </a:rPr>
                <a:t>=∑▒𝑦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𝑖^2 −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sz="2200" i="0">
                  <a:latin typeface="Cambria Math" panose="02040503050406030204" pitchFamily="18" charset="0"/>
                </a:rPr>
                <a:t>𝑏 ∑▒〖𝑦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2200" i="0">
                  <a:latin typeface="Cambria Math" panose="02040503050406030204" pitchFamily="18" charset="0"/>
                </a:rPr>
                <a:t>𝑥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 〗−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sz="2200" i="0">
                  <a:latin typeface="Cambria Math" panose="02040503050406030204" pitchFamily="18" charset="0"/>
                </a:rPr>
                <a:t>𝑎 ∑▒𝑦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 </a:t>
              </a:r>
              <a:endParaRPr lang="en-US" sz="22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344656</xdr:colOff>
      <xdr:row>3</xdr:row>
      <xdr:rowOff>130344</xdr:rowOff>
    </xdr:from>
    <xdr:to>
      <xdr:col>15</xdr:col>
      <xdr:colOff>479594</xdr:colOff>
      <xdr:row>7</xdr:row>
      <xdr:rowOff>138461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9F6374D1-FB01-2C4F-83C3-3A55B669A295}"/>
                </a:ext>
              </a:extLst>
            </xdr:cNvPr>
            <xdr:cNvSpPr txBox="1"/>
          </xdr:nvSpPr>
          <xdr:spPr>
            <a:xfrm>
              <a:off x="8633077" y="731923"/>
              <a:ext cx="4279149" cy="8102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2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2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2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2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2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2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2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2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2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9F6374D1-FB01-2C4F-83C3-3A55B669A295}"/>
                </a:ext>
              </a:extLst>
            </xdr:cNvPr>
            <xdr:cNvSpPr txBox="1"/>
          </xdr:nvSpPr>
          <xdr:spPr>
            <a:xfrm>
              <a:off x="8633077" y="731923"/>
              <a:ext cx="4279149" cy="8102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2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2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2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2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201780</xdr:colOff>
      <xdr:row>9</xdr:row>
      <xdr:rowOff>150322</xdr:rowOff>
    </xdr:from>
    <xdr:to>
      <xdr:col>12</xdr:col>
      <xdr:colOff>581290</xdr:colOff>
      <xdr:row>11</xdr:row>
      <xdr:rowOff>93660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4BF5895B-D3BA-214B-94AB-87881143FC25}"/>
                </a:ext>
              </a:extLst>
            </xdr:cNvPr>
            <xdr:cNvSpPr txBox="1"/>
          </xdr:nvSpPr>
          <xdr:spPr>
            <a:xfrm>
              <a:off x="8490201" y="1955059"/>
              <a:ext cx="2037194" cy="3443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22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22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22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22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22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22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4BF5895B-D3BA-214B-94AB-87881143FC25}"/>
                </a:ext>
              </a:extLst>
            </xdr:cNvPr>
            <xdr:cNvSpPr txBox="1"/>
          </xdr:nvSpPr>
          <xdr:spPr>
            <a:xfrm>
              <a:off x="8490201" y="1955059"/>
              <a:ext cx="2037194" cy="3443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22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22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22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22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12</xdr:col>
      <xdr:colOff>102505</xdr:colOff>
      <xdr:row>17</xdr:row>
      <xdr:rowOff>192087</xdr:rowOff>
    </xdr:from>
    <xdr:to>
      <xdr:col>20</xdr:col>
      <xdr:colOff>609601</xdr:colOff>
      <xdr:row>20</xdr:row>
      <xdr:rowOff>190273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4E8504-BA46-DF41-A2A7-08F9B77ED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4693" y="3565525"/>
          <a:ext cx="7095221" cy="593498"/>
        </a:xfrm>
        <a:prstGeom prst="rect">
          <a:avLst/>
        </a:prstGeom>
      </xdr:spPr>
    </xdr:pic>
    <xdr:clientData/>
  </xdr:twoCellAnchor>
  <xdr:twoCellAnchor>
    <xdr:from>
      <xdr:col>5</xdr:col>
      <xdr:colOff>809792</xdr:colOff>
      <xdr:row>25</xdr:row>
      <xdr:rowOff>100935</xdr:rowOff>
    </xdr:from>
    <xdr:to>
      <xdr:col>11</xdr:col>
      <xdr:colOff>428792</xdr:colOff>
      <xdr:row>29</xdr:row>
      <xdr:rowOff>194071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B6E3844C-F794-2D42-9945-13CE34DA92EE}"/>
                </a:ext>
              </a:extLst>
            </xdr:cNvPr>
            <xdr:cNvSpPr txBox="1"/>
          </xdr:nvSpPr>
          <xdr:spPr>
            <a:xfrm>
              <a:off x="4954003" y="5114093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B6E3844C-F794-2D42-9945-13CE34DA92EE}"/>
                </a:ext>
              </a:extLst>
            </xdr:cNvPr>
            <xdr:cNvSpPr txBox="1"/>
          </xdr:nvSpPr>
          <xdr:spPr>
            <a:xfrm>
              <a:off x="4954003" y="5114093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4074</xdr:colOff>
      <xdr:row>22</xdr:row>
      <xdr:rowOff>3868</xdr:rowOff>
    </xdr:from>
    <xdr:to>
      <xdr:col>11</xdr:col>
      <xdr:colOff>451916</xdr:colOff>
      <xdr:row>26</xdr:row>
      <xdr:rowOff>97004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5136AD92-CCA2-EC40-809C-E783D1871061}"/>
                </a:ext>
              </a:extLst>
            </xdr:cNvPr>
            <xdr:cNvSpPr txBox="1"/>
          </xdr:nvSpPr>
          <xdr:spPr>
            <a:xfrm>
              <a:off x="4977127" y="4415447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5136AD92-CCA2-EC40-809C-E783D1871061}"/>
                </a:ext>
              </a:extLst>
            </xdr:cNvPr>
            <xdr:cNvSpPr txBox="1"/>
          </xdr:nvSpPr>
          <xdr:spPr>
            <a:xfrm>
              <a:off x="4977127" y="4415447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184485</xdr:colOff>
      <xdr:row>19</xdr:row>
      <xdr:rowOff>83410</xdr:rowOff>
    </xdr:from>
    <xdr:to>
      <xdr:col>11</xdr:col>
      <xdr:colOff>632327</xdr:colOff>
      <xdr:row>23</xdr:row>
      <xdr:rowOff>31551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14">
              <a:extLst>
                <a:ext uri="{FF2B5EF4-FFF2-40B4-BE49-F238E27FC236}">
                  <a16:creationId xmlns:a16="http://schemas.microsoft.com/office/drawing/2014/main" id="{9946C349-203A-1648-9D09-9EF5F668A647}"/>
                </a:ext>
              </a:extLst>
            </xdr:cNvPr>
            <xdr:cNvSpPr txBox="1"/>
          </xdr:nvSpPr>
          <xdr:spPr>
            <a:xfrm>
              <a:off x="5157538" y="3893410"/>
              <a:ext cx="4592052" cy="75024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7" name="TextBox 14">
              <a:extLst>
                <a:ext uri="{FF2B5EF4-FFF2-40B4-BE49-F238E27FC236}">
                  <a16:creationId xmlns:a16="http://schemas.microsoft.com/office/drawing/2014/main" id="{9946C349-203A-1648-9D09-9EF5F668A647}"/>
                </a:ext>
              </a:extLst>
            </xdr:cNvPr>
            <xdr:cNvSpPr txBox="1"/>
          </xdr:nvSpPr>
          <xdr:spPr>
            <a:xfrm>
              <a:off x="5157538" y="3893410"/>
              <a:ext cx="4592052" cy="75024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i="0">
                  <a:latin typeface="Cambria Math" panose="02040503050406030204" pitchFamily="18" charset="0"/>
                </a:rPr>
                <a:t>=∑▒𝑦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𝑖^2 −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𝑏 ∑▒〖𝑦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𝑥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〗−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𝑎 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</a:t>
              </a:r>
              <a:endParaRPr lang="en-US"/>
            </a:p>
          </xdr:txBody>
        </xdr:sp>
      </mc:Fallback>
    </mc:AlternateContent>
    <xdr:clientData/>
  </xdr:twoCellAnchor>
  <xdr:twoCellAnchor>
    <xdr:from>
      <xdr:col>1</xdr:col>
      <xdr:colOff>228203</xdr:colOff>
      <xdr:row>0</xdr:row>
      <xdr:rowOff>89297</xdr:rowOff>
    </xdr:from>
    <xdr:to>
      <xdr:col>3</xdr:col>
      <xdr:colOff>608340</xdr:colOff>
      <xdr:row>1</xdr:row>
      <xdr:rowOff>110022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5">
              <a:extLst>
                <a:ext uri="{FF2B5EF4-FFF2-40B4-BE49-F238E27FC236}">
                  <a16:creationId xmlns:a16="http://schemas.microsoft.com/office/drawing/2014/main" id="{C3682F51-513E-8E4D-9885-38189456457B}"/>
                </a:ext>
              </a:extLst>
            </xdr:cNvPr>
            <xdr:cNvSpPr txBox="1"/>
          </xdr:nvSpPr>
          <xdr:spPr>
            <a:xfrm>
              <a:off x="1051719" y="89297"/>
              <a:ext cx="2027168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𝑦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+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𝑥</m:t>
                    </m:r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9" name="Textfeld 5">
              <a:extLst>
                <a:ext uri="{FF2B5EF4-FFF2-40B4-BE49-F238E27FC236}">
                  <a16:creationId xmlns:a16="http://schemas.microsoft.com/office/drawing/2014/main" id="{C3682F51-513E-8E4D-9885-38189456457B}"/>
                </a:ext>
              </a:extLst>
            </xdr:cNvPr>
            <xdr:cNvSpPr txBox="1"/>
          </xdr:nvSpPr>
          <xdr:spPr>
            <a:xfrm>
              <a:off x="1051719" y="89297"/>
              <a:ext cx="2027168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=𝑎</a:t>
              </a:r>
              <a:r>
                <a:rPr lang="en-US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+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𝑥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33421</xdr:colOff>
      <xdr:row>18</xdr:row>
      <xdr:rowOff>175794</xdr:rowOff>
    </xdr:from>
    <xdr:to>
      <xdr:col>7</xdr:col>
      <xdr:colOff>461210</xdr:colOff>
      <xdr:row>32</xdr:row>
      <xdr:rowOff>111626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FE69134-B32B-4E6F-8EF1-9A8EDDAED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BA73-DCE7-1A4D-BC5B-E741D85AC4F9}">
  <dimension ref="A2:N21"/>
  <sheetViews>
    <sheetView tabSelected="1" zoomScale="190" zoomScaleNormal="190" workbookViewId="0">
      <selection activeCell="F23" sqref="F23"/>
    </sheetView>
  </sheetViews>
  <sheetFormatPr baseColWidth="10" defaultRowHeight="16" x14ac:dyDescent="0.2"/>
  <cols>
    <col min="2" max="2" width="19.83203125" customWidth="1"/>
  </cols>
  <sheetData>
    <row r="2" spans="1:14" x14ac:dyDescent="0.2">
      <c r="B2" t="s">
        <v>21</v>
      </c>
      <c r="C2" t="s">
        <v>0</v>
      </c>
      <c r="E2" t="s">
        <v>2</v>
      </c>
      <c r="F2" t="s">
        <v>1</v>
      </c>
      <c r="G2" t="s">
        <v>9</v>
      </c>
      <c r="K2" t="s">
        <v>8</v>
      </c>
      <c r="M2" t="s">
        <v>17</v>
      </c>
      <c r="N2" t="s">
        <v>19</v>
      </c>
    </row>
    <row r="3" spans="1:14" x14ac:dyDescent="0.2">
      <c r="B3">
        <v>0.1</v>
      </c>
      <c r="C3">
        <f>0.2</f>
        <v>0.2</v>
      </c>
      <c r="E3">
        <f>B3^2</f>
        <v>1.0000000000000002E-2</v>
      </c>
      <c r="F3">
        <f>B3*C3</f>
        <v>2.0000000000000004E-2</v>
      </c>
      <c r="G3">
        <f>C3^2</f>
        <v>4.0000000000000008E-2</v>
      </c>
      <c r="K3">
        <f t="shared" ref="K3:K12" si="0">B$21+B$20*B3</f>
        <v>0.16000000000000081</v>
      </c>
      <c r="M3">
        <f>(K3-C3)^2</f>
        <v>1.5999999999999363E-3</v>
      </c>
      <c r="N3">
        <f t="shared" ref="N3:N12" si="1">(C3-C$18)^2</f>
        <v>1.0753690000000002</v>
      </c>
    </row>
    <row r="4" spans="1:14" x14ac:dyDescent="0.2">
      <c r="B4">
        <v>0.2</v>
      </c>
      <c r="C4">
        <f>0.55</f>
        <v>0.55000000000000004</v>
      </c>
      <c r="E4">
        <f t="shared" ref="E4:E12" si="2">B4^2</f>
        <v>4.0000000000000008E-2</v>
      </c>
      <c r="F4">
        <f t="shared" ref="F4:F12" si="3">B4*C4</f>
        <v>0.11000000000000001</v>
      </c>
      <c r="G4">
        <f t="shared" ref="G4:G12" si="4">C4^2</f>
        <v>0.30250000000000005</v>
      </c>
      <c r="K4">
        <f t="shared" si="0"/>
        <v>0.39933333333333398</v>
      </c>
      <c r="M4">
        <f t="shared" ref="M4:M12" si="5">(K4-C4)^2</f>
        <v>2.2700444444444263E-2</v>
      </c>
      <c r="N4">
        <f t="shared" si="1"/>
        <v>0.47196900000000008</v>
      </c>
    </row>
    <row r="5" spans="1:14" x14ac:dyDescent="0.2">
      <c r="B5">
        <v>0.3</v>
      </c>
      <c r="C5">
        <f>0.6</f>
        <v>0.6</v>
      </c>
      <c r="E5">
        <f t="shared" si="2"/>
        <v>0.09</v>
      </c>
      <c r="F5">
        <f t="shared" si="3"/>
        <v>0.18</v>
      </c>
      <c r="G5">
        <f t="shared" si="4"/>
        <v>0.36</v>
      </c>
      <c r="K5">
        <f t="shared" si="0"/>
        <v>0.63866666666666716</v>
      </c>
      <c r="M5">
        <f t="shared" si="5"/>
        <v>1.495111111111151E-3</v>
      </c>
      <c r="N5">
        <f t="shared" si="1"/>
        <v>0.40576900000000016</v>
      </c>
    </row>
    <row r="6" spans="1:14" x14ac:dyDescent="0.2">
      <c r="B6">
        <v>0.4</v>
      </c>
      <c r="C6">
        <f>0.82</f>
        <v>0.82</v>
      </c>
      <c r="E6">
        <f t="shared" si="2"/>
        <v>0.16000000000000003</v>
      </c>
      <c r="F6">
        <f t="shared" si="3"/>
        <v>0.32800000000000001</v>
      </c>
      <c r="G6">
        <f t="shared" si="4"/>
        <v>0.67239999999999989</v>
      </c>
      <c r="K6">
        <f t="shared" si="0"/>
        <v>0.87800000000000034</v>
      </c>
      <c r="M6">
        <f t="shared" si="5"/>
        <v>3.3640000000000445E-3</v>
      </c>
      <c r="N6">
        <f t="shared" si="1"/>
        <v>0.17388900000000013</v>
      </c>
    </row>
    <row r="7" spans="1:14" x14ac:dyDescent="0.2">
      <c r="B7">
        <v>0.5</v>
      </c>
      <c r="C7">
        <f>0.9</f>
        <v>0.9</v>
      </c>
      <c r="E7">
        <f t="shared" si="2"/>
        <v>0.25</v>
      </c>
      <c r="F7">
        <f t="shared" si="3"/>
        <v>0.45</v>
      </c>
      <c r="G7">
        <f t="shared" si="4"/>
        <v>0.81</v>
      </c>
      <c r="K7">
        <f t="shared" si="0"/>
        <v>1.1173333333333335</v>
      </c>
      <c r="M7">
        <f t="shared" si="5"/>
        <v>4.7233777777777847E-2</v>
      </c>
      <c r="N7">
        <f t="shared" si="1"/>
        <v>0.11356900000000006</v>
      </c>
    </row>
    <row r="8" spans="1:14" x14ac:dyDescent="0.2">
      <c r="B8">
        <v>0.6</v>
      </c>
      <c r="C8">
        <f>1.4</f>
        <v>1.4</v>
      </c>
      <c r="E8">
        <f t="shared" si="2"/>
        <v>0.36</v>
      </c>
      <c r="F8">
        <f t="shared" si="3"/>
        <v>0.84</v>
      </c>
      <c r="G8">
        <f t="shared" si="4"/>
        <v>1.9599999999999997</v>
      </c>
      <c r="K8">
        <f t="shared" si="0"/>
        <v>1.3566666666666667</v>
      </c>
      <c r="M8">
        <f t="shared" si="5"/>
        <v>1.8777777777777684E-3</v>
      </c>
      <c r="N8">
        <f t="shared" si="1"/>
        <v>2.656899999999994E-2</v>
      </c>
    </row>
    <row r="9" spans="1:14" x14ac:dyDescent="0.2">
      <c r="B9">
        <v>0.7</v>
      </c>
      <c r="C9">
        <f>1.5</f>
        <v>1.5</v>
      </c>
      <c r="E9">
        <f t="shared" si="2"/>
        <v>0.48999999999999994</v>
      </c>
      <c r="F9">
        <f t="shared" si="3"/>
        <v>1.0499999999999998</v>
      </c>
      <c r="G9">
        <f t="shared" si="4"/>
        <v>2.25</v>
      </c>
      <c r="K9">
        <f t="shared" si="0"/>
        <v>1.5959999999999999</v>
      </c>
      <c r="M9">
        <f t="shared" si="5"/>
        <v>9.2159999999999742E-3</v>
      </c>
      <c r="N9">
        <f t="shared" si="1"/>
        <v>6.9168999999999953E-2</v>
      </c>
    </row>
    <row r="10" spans="1:14" x14ac:dyDescent="0.2">
      <c r="B10">
        <v>0.8</v>
      </c>
      <c r="C10">
        <f>1.9</f>
        <v>1.9</v>
      </c>
      <c r="E10">
        <f t="shared" si="2"/>
        <v>0.64000000000000012</v>
      </c>
      <c r="F10">
        <f t="shared" si="3"/>
        <v>1.52</v>
      </c>
      <c r="G10">
        <f t="shared" si="4"/>
        <v>3.61</v>
      </c>
      <c r="K10">
        <f t="shared" si="0"/>
        <v>1.835333333333333</v>
      </c>
      <c r="M10">
        <f t="shared" si="5"/>
        <v>4.1817777777778042E-3</v>
      </c>
      <c r="N10">
        <f t="shared" si="1"/>
        <v>0.43956899999999977</v>
      </c>
    </row>
    <row r="11" spans="1:14" x14ac:dyDescent="0.2">
      <c r="B11">
        <v>0.9</v>
      </c>
      <c r="C11">
        <f>2.2</f>
        <v>2.2000000000000002</v>
      </c>
      <c r="E11">
        <f t="shared" si="2"/>
        <v>0.81</v>
      </c>
      <c r="F11">
        <f t="shared" si="3"/>
        <v>1.9800000000000002</v>
      </c>
      <c r="G11">
        <f t="shared" si="4"/>
        <v>4.8400000000000007</v>
      </c>
      <c r="K11">
        <f t="shared" si="0"/>
        <v>2.0746666666666664</v>
      </c>
      <c r="M11">
        <f t="shared" si="5"/>
        <v>1.5708444444444546E-2</v>
      </c>
      <c r="N11">
        <f t="shared" si="1"/>
        <v>0.92736900000000011</v>
      </c>
    </row>
    <row r="12" spans="1:14" x14ac:dyDescent="0.2">
      <c r="B12">
        <v>1</v>
      </c>
      <c r="C12">
        <f>2.3</f>
        <v>2.2999999999999998</v>
      </c>
      <c r="E12">
        <f t="shared" si="2"/>
        <v>1</v>
      </c>
      <c r="F12">
        <f t="shared" si="3"/>
        <v>2.2999999999999998</v>
      </c>
      <c r="G12">
        <f t="shared" si="4"/>
        <v>5.2899999999999991</v>
      </c>
      <c r="K12">
        <f t="shared" si="0"/>
        <v>2.3139999999999992</v>
      </c>
      <c r="M12">
        <f t="shared" si="5"/>
        <v>1.959999999999817E-4</v>
      </c>
      <c r="N12">
        <f t="shared" si="1"/>
        <v>1.1299689999999993</v>
      </c>
    </row>
    <row r="14" spans="1:14" x14ac:dyDescent="0.2">
      <c r="A14" t="s">
        <v>14</v>
      </c>
      <c r="B14">
        <f>COUNTA(B3:B12)</f>
        <v>10</v>
      </c>
      <c r="L14" t="s">
        <v>18</v>
      </c>
      <c r="M14">
        <f>SUM(M3:M12)</f>
        <v>0.10757333333333331</v>
      </c>
      <c r="N14">
        <f>SUM(N3:N12)</f>
        <v>4.8332099999999993</v>
      </c>
    </row>
    <row r="15" spans="1:14" x14ac:dyDescent="0.2">
      <c r="L15" t="s">
        <v>20</v>
      </c>
      <c r="M15">
        <f>1-M14/N14</f>
        <v>0.97774288033556722</v>
      </c>
    </row>
    <row r="16" spans="1:14" x14ac:dyDescent="0.2">
      <c r="B16" t="s">
        <v>15</v>
      </c>
      <c r="C16" t="s">
        <v>16</v>
      </c>
      <c r="E16" t="s">
        <v>3</v>
      </c>
      <c r="F16" t="s">
        <v>4</v>
      </c>
      <c r="G16" t="s">
        <v>11</v>
      </c>
      <c r="H16" t="s">
        <v>10</v>
      </c>
    </row>
    <row r="17" spans="1:8" x14ac:dyDescent="0.2">
      <c r="A17" t="s">
        <v>18</v>
      </c>
      <c r="B17">
        <f>SUM(B3:B12)</f>
        <v>5.5</v>
      </c>
      <c r="C17">
        <f>SUM(C3:C12)</f>
        <v>12.370000000000001</v>
      </c>
      <c r="E17">
        <f>SUM(E3:E12)</f>
        <v>3.85</v>
      </c>
      <c r="F17">
        <f>SUM(F3:F12)</f>
        <v>8.7779999999999987</v>
      </c>
      <c r="G17">
        <f>SUM(G3:G12)</f>
        <v>20.134899999999998</v>
      </c>
      <c r="H17">
        <f>G17-B20*F17-B21*C17</f>
        <v>0.10757333333333563</v>
      </c>
    </row>
    <row r="18" spans="1:8" x14ac:dyDescent="0.2">
      <c r="A18" t="s">
        <v>6</v>
      </c>
      <c r="B18">
        <f>B17/$B14</f>
        <v>0.55000000000000004</v>
      </c>
      <c r="C18">
        <f>C17/$B14</f>
        <v>1.2370000000000001</v>
      </c>
    </row>
    <row r="20" spans="1:8" x14ac:dyDescent="0.2">
      <c r="A20" t="s">
        <v>5</v>
      </c>
      <c r="B20">
        <f>(F17-C18*B17)/(E17-B18*B17)</f>
        <v>2.3933333333333318</v>
      </c>
      <c r="F20" t="s">
        <v>12</v>
      </c>
      <c r="G20">
        <f>SQRT(B14*H17/((B14-2)*(B14*E17-B17*B17)))</f>
        <v>0.12766749742589242</v>
      </c>
    </row>
    <row r="21" spans="1:8" x14ac:dyDescent="0.2">
      <c r="A21" t="s">
        <v>7</v>
      </c>
      <c r="B21">
        <f>C18-B20*B18</f>
        <v>-7.9333333333332368E-2</v>
      </c>
      <c r="F21" t="s">
        <v>13</v>
      </c>
      <c r="G21">
        <f>SQRT(H17*E17/((B14-2)*(B14*E17-B17*B17)))</f>
        <v>7.9215598912785137E-2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117-B244-E742-B7CA-C6EC0C95B86C}">
  <dimension ref="I28"/>
  <sheetViews>
    <sheetView topLeftCell="D1" workbookViewId="0">
      <selection activeCell="I28" sqref="I28"/>
    </sheetView>
  </sheetViews>
  <sheetFormatPr baseColWidth="10" defaultRowHeight="16" x14ac:dyDescent="0.2"/>
  <sheetData>
    <row r="28" spans="9:9" ht="52" x14ac:dyDescent="0.6">
      <c r="I28" s="1" t="s">
        <v>27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B351-99F3-B046-8021-327EC9596807}">
  <dimension ref="A3:J20"/>
  <sheetViews>
    <sheetView topLeftCell="A2" zoomScale="190" zoomScaleNormal="190" workbookViewId="0">
      <selection activeCell="B5" sqref="B5:C14"/>
    </sheetView>
  </sheetViews>
  <sheetFormatPr baseColWidth="10" defaultRowHeight="16" x14ac:dyDescent="0.2"/>
  <sheetData>
    <row r="3" spans="1:10" x14ac:dyDescent="0.2">
      <c r="B3" t="s">
        <v>21</v>
      </c>
      <c r="C3" t="s">
        <v>0</v>
      </c>
    </row>
    <row r="4" spans="1:10" x14ac:dyDescent="0.2">
      <c r="B4" t="s">
        <v>22</v>
      </c>
      <c r="C4" t="s">
        <v>23</v>
      </c>
      <c r="E4" t="s">
        <v>1</v>
      </c>
      <c r="F4" t="s">
        <v>2</v>
      </c>
      <c r="G4" t="s">
        <v>9</v>
      </c>
      <c r="I4" t="s">
        <v>25</v>
      </c>
      <c r="J4" t="s">
        <v>26</v>
      </c>
    </row>
    <row r="5" spans="1:10" x14ac:dyDescent="0.2">
      <c r="B5">
        <v>0.1</v>
      </c>
      <c r="C5">
        <f>0.2</f>
        <v>0.2</v>
      </c>
      <c r="E5">
        <f>B5*C5</f>
        <v>2.0000000000000004E-2</v>
      </c>
      <c r="F5">
        <f>B5^2</f>
        <v>1.0000000000000002E-2</v>
      </c>
      <c r="G5">
        <f>C5^2</f>
        <v>4.0000000000000008E-2</v>
      </c>
      <c r="I5">
        <f>$B$20+B$19*B5</f>
        <v>0.16000000000000081</v>
      </c>
      <c r="J5">
        <f>(I5-C5)^2</f>
        <v>1.5999999999999363E-3</v>
      </c>
    </row>
    <row r="6" spans="1:10" x14ac:dyDescent="0.2">
      <c r="B6">
        <v>0.2</v>
      </c>
      <c r="C6">
        <f>0.55</f>
        <v>0.55000000000000004</v>
      </c>
      <c r="E6">
        <f>B6*C6</f>
        <v>0.11000000000000001</v>
      </c>
      <c r="F6">
        <f t="shared" ref="F6:F14" si="0">B6^2</f>
        <v>4.0000000000000008E-2</v>
      </c>
      <c r="G6">
        <f t="shared" ref="G6:G14" si="1">C6^2</f>
        <v>0.30250000000000005</v>
      </c>
      <c r="I6">
        <f t="shared" ref="I6:I14" si="2">$B$20+B$19*B6</f>
        <v>0.39933333333333398</v>
      </c>
      <c r="J6">
        <f t="shared" ref="J6:J14" si="3">(I6-C6)^2</f>
        <v>2.2700444444444263E-2</v>
      </c>
    </row>
    <row r="7" spans="1:10" x14ac:dyDescent="0.2">
      <c r="B7">
        <v>0.3</v>
      </c>
      <c r="C7">
        <f>0.6</f>
        <v>0.6</v>
      </c>
      <c r="E7">
        <f t="shared" ref="E7:E14" si="4">B7*C7</f>
        <v>0.18</v>
      </c>
      <c r="F7">
        <f t="shared" si="0"/>
        <v>0.09</v>
      </c>
      <c r="G7">
        <f t="shared" si="1"/>
        <v>0.36</v>
      </c>
      <c r="I7">
        <f t="shared" si="2"/>
        <v>0.63866666666666716</v>
      </c>
      <c r="J7">
        <f t="shared" si="3"/>
        <v>1.495111111111151E-3</v>
      </c>
    </row>
    <row r="8" spans="1:10" x14ac:dyDescent="0.2">
      <c r="B8">
        <v>0.4</v>
      </c>
      <c r="C8">
        <f>0.82</f>
        <v>0.82</v>
      </c>
      <c r="E8">
        <f t="shared" si="4"/>
        <v>0.32800000000000001</v>
      </c>
      <c r="F8">
        <f t="shared" si="0"/>
        <v>0.16000000000000003</v>
      </c>
      <c r="G8">
        <f t="shared" si="1"/>
        <v>0.67239999999999989</v>
      </c>
      <c r="I8">
        <f t="shared" si="2"/>
        <v>0.87800000000000034</v>
      </c>
      <c r="J8">
        <f t="shared" si="3"/>
        <v>3.3640000000000445E-3</v>
      </c>
    </row>
    <row r="9" spans="1:10" x14ac:dyDescent="0.2">
      <c r="B9">
        <v>0.5</v>
      </c>
      <c r="C9">
        <f>0.9</f>
        <v>0.9</v>
      </c>
      <c r="E9">
        <f t="shared" si="4"/>
        <v>0.45</v>
      </c>
      <c r="F9">
        <f t="shared" si="0"/>
        <v>0.25</v>
      </c>
      <c r="G9">
        <f t="shared" si="1"/>
        <v>0.81</v>
      </c>
      <c r="I9">
        <f t="shared" si="2"/>
        <v>1.1173333333333335</v>
      </c>
      <c r="J9">
        <f t="shared" si="3"/>
        <v>4.7233777777777847E-2</v>
      </c>
    </row>
    <row r="10" spans="1:10" x14ac:dyDescent="0.2">
      <c r="B10">
        <v>0.6</v>
      </c>
      <c r="C10">
        <f>1.4</f>
        <v>1.4</v>
      </c>
      <c r="E10">
        <f t="shared" si="4"/>
        <v>0.84</v>
      </c>
      <c r="F10">
        <f t="shared" si="0"/>
        <v>0.36</v>
      </c>
      <c r="G10">
        <f t="shared" si="1"/>
        <v>1.9599999999999997</v>
      </c>
      <c r="I10">
        <f t="shared" si="2"/>
        <v>1.3566666666666667</v>
      </c>
      <c r="J10">
        <f t="shared" si="3"/>
        <v>1.8777777777777684E-3</v>
      </c>
    </row>
    <row r="11" spans="1:10" x14ac:dyDescent="0.2">
      <c r="B11">
        <v>0.7</v>
      </c>
      <c r="C11">
        <f>1.5</f>
        <v>1.5</v>
      </c>
      <c r="E11">
        <f t="shared" si="4"/>
        <v>1.0499999999999998</v>
      </c>
      <c r="F11">
        <f t="shared" si="0"/>
        <v>0.48999999999999994</v>
      </c>
      <c r="G11">
        <f t="shared" si="1"/>
        <v>2.25</v>
      </c>
      <c r="I11">
        <f t="shared" si="2"/>
        <v>1.5959999999999999</v>
      </c>
      <c r="J11">
        <f t="shared" si="3"/>
        <v>9.2159999999999742E-3</v>
      </c>
    </row>
    <row r="12" spans="1:10" x14ac:dyDescent="0.2">
      <c r="B12">
        <v>0.8</v>
      </c>
      <c r="C12">
        <f>1.9</f>
        <v>1.9</v>
      </c>
      <c r="E12">
        <f t="shared" si="4"/>
        <v>1.52</v>
      </c>
      <c r="F12">
        <f t="shared" si="0"/>
        <v>0.64000000000000012</v>
      </c>
      <c r="G12">
        <f t="shared" si="1"/>
        <v>3.61</v>
      </c>
      <c r="I12">
        <f t="shared" si="2"/>
        <v>1.835333333333333</v>
      </c>
      <c r="J12">
        <f t="shared" si="3"/>
        <v>4.1817777777778042E-3</v>
      </c>
    </row>
    <row r="13" spans="1:10" x14ac:dyDescent="0.2">
      <c r="B13">
        <v>0.9</v>
      </c>
      <c r="C13">
        <f>2.2</f>
        <v>2.2000000000000002</v>
      </c>
      <c r="E13">
        <f t="shared" si="4"/>
        <v>1.9800000000000002</v>
      </c>
      <c r="F13">
        <f t="shared" si="0"/>
        <v>0.81</v>
      </c>
      <c r="G13">
        <f t="shared" si="1"/>
        <v>4.8400000000000007</v>
      </c>
      <c r="I13">
        <f t="shared" si="2"/>
        <v>2.0746666666666664</v>
      </c>
      <c r="J13">
        <f t="shared" si="3"/>
        <v>1.5708444444444546E-2</v>
      </c>
    </row>
    <row r="14" spans="1:10" x14ac:dyDescent="0.2">
      <c r="B14">
        <v>1</v>
      </c>
      <c r="C14">
        <f>2.3</f>
        <v>2.2999999999999998</v>
      </c>
      <c r="E14">
        <f t="shared" si="4"/>
        <v>2.2999999999999998</v>
      </c>
      <c r="F14">
        <f t="shared" si="0"/>
        <v>1</v>
      </c>
      <c r="G14">
        <f t="shared" si="1"/>
        <v>5.2899999999999991</v>
      </c>
      <c r="I14">
        <f t="shared" si="2"/>
        <v>2.3139999999999992</v>
      </c>
      <c r="J14">
        <f t="shared" si="3"/>
        <v>1.959999999999817E-4</v>
      </c>
    </row>
    <row r="15" spans="1:10" x14ac:dyDescent="0.2">
      <c r="A15" t="s">
        <v>24</v>
      </c>
      <c r="B15">
        <f>COUNTA(B5:B14)</f>
        <v>10</v>
      </c>
    </row>
    <row r="16" spans="1:10" x14ac:dyDescent="0.2">
      <c r="A16" t="s">
        <v>18</v>
      </c>
      <c r="B16">
        <f>SUM(B5:B14)</f>
        <v>5.5</v>
      </c>
      <c r="C16">
        <f>SUM(C5:C14)</f>
        <v>12.370000000000001</v>
      </c>
      <c r="E16">
        <f>SUM(E5:E14)</f>
        <v>8.7779999999999987</v>
      </c>
      <c r="F16">
        <f>SUM(F5:F14)</f>
        <v>3.85</v>
      </c>
      <c r="G16">
        <f>SUM(G5:G14)</f>
        <v>20.134899999999998</v>
      </c>
    </row>
    <row r="17" spans="1:3" x14ac:dyDescent="0.2">
      <c r="A17" t="s">
        <v>6</v>
      </c>
      <c r="B17">
        <f>B16/B15</f>
        <v>0.55000000000000004</v>
      </c>
      <c r="C17">
        <f>AVERAGE(C5:C14)</f>
        <v>1.2370000000000001</v>
      </c>
    </row>
    <row r="19" spans="1:3" x14ac:dyDescent="0.2">
      <c r="A19" t="s">
        <v>5</v>
      </c>
      <c r="B19">
        <f>(E16-C17*B16)/(F16-B17*B16)</f>
        <v>2.3933333333333318</v>
      </c>
    </row>
    <row r="20" spans="1:3" x14ac:dyDescent="0.2">
      <c r="A20" t="s">
        <v>7</v>
      </c>
      <c r="B20">
        <f>C17-B19*B17</f>
        <v>-7.9333333333332368E-2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Smith</dc:creator>
  <cp:lastModifiedBy>Andy Smith</cp:lastModifiedBy>
  <dcterms:created xsi:type="dcterms:W3CDTF">2023-12-27T13:29:06Z</dcterms:created>
  <dcterms:modified xsi:type="dcterms:W3CDTF">2025-01-17T07:50:18Z</dcterms:modified>
</cp:coreProperties>
</file>