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11일차\"/>
    </mc:Choice>
  </mc:AlternateContent>
  <xr:revisionPtr revIDLastSave="0" documentId="13_ncr:1_{9967FB27-991D-4E39-A01F-B07FCD6FDF0E}" xr6:coauthVersionLast="40" xr6:coauthVersionMax="40" xr10:uidLastSave="{00000000-0000-0000-0000-000000000000}"/>
  <bookViews>
    <workbookView xWindow="-110" yWindow="-110" windowWidth="25820" windowHeight="15620" activeTab="2" xr2:uid="{00000000-000D-0000-FFFF-FFFF00000000}"/>
  </bookViews>
  <sheets>
    <sheet name="생활쓰레기" sheetId="4" r:id="rId1"/>
    <sheet name="피벗" sheetId="5" r:id="rId2"/>
    <sheet name="데이터" sheetId="1" r:id="rId3"/>
    <sheet name="목표값과 시나리오" sheetId="2" r:id="rId4"/>
  </sheets>
  <definedNames>
    <definedName name="_xlnm._FilterDatabase" localSheetId="0" hidden="1">생활쓰레기!$D$3:$D$19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/>
  <c r="D26" i="1"/>
  <c r="D38" i="1" s="1"/>
  <c r="C26" i="1"/>
  <c r="C38" i="1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H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I7" i="2" l="1"/>
  <c r="J7" i="2"/>
  <c r="K7" i="2"/>
  <c r="L7" i="2"/>
  <c r="M3" i="2"/>
  <c r="M4" i="2"/>
  <c r="M5" i="2"/>
  <c r="E2" i="2"/>
  <c r="E3" i="2"/>
  <c r="E4" i="2"/>
  <c r="E5" i="2"/>
  <c r="B6" i="2"/>
  <c r="C6" i="2"/>
  <c r="D6" i="2"/>
  <c r="M2" i="2"/>
  <c r="M6" i="2"/>
  <c r="E6" i="2" l="1"/>
  <c r="M7" i="2"/>
</calcChain>
</file>

<file path=xl/sharedStrings.xml><?xml version="1.0" encoding="utf-8"?>
<sst xmlns="http://schemas.openxmlformats.org/spreadsheetml/2006/main" count="165" uniqueCount="62">
  <si>
    <t>기타</t>
  </si>
  <si>
    <t>평균</t>
    <phoneticPr fontId="2" type="noConversion"/>
  </si>
  <si>
    <t>구분</t>
  </si>
  <si>
    <t>지역</t>
  </si>
  <si>
    <t>음식물류</t>
  </si>
  <si>
    <t>종이류</t>
  </si>
  <si>
    <t>플라스틱</t>
  </si>
  <si>
    <t>유리류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</si>
  <si>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</si>
  <si>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</si>
  <si>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</si>
  <si>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</si>
  <si>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</si>
  <si>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</si>
  <si>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</si>
  <si>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</si>
  <si>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</si>
  <si>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</si>
  <si>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</si>
  <si>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</si>
  <si>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</si>
  <si>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</si>
  <si>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</si>
  <si>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</si>
  <si>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생활쓰레기</t>
  </si>
  <si>
    <t>재활용</t>
  </si>
  <si>
    <t>종류</t>
  </si>
  <si>
    <t>서울</t>
  </si>
  <si>
    <t>부산</t>
  </si>
  <si>
    <t>금속류</t>
  </si>
  <si>
    <t>플라스틱류</t>
  </si>
  <si>
    <t>섬유류</t>
  </si>
  <si>
    <t>나무류</t>
  </si>
  <si>
    <t>침출액</t>
  </si>
  <si>
    <t>고무류</t>
  </si>
  <si>
    <t>계절</t>
  </si>
  <si>
    <t>봄</t>
  </si>
  <si>
    <t>여름</t>
  </si>
  <si>
    <t>가을</t>
  </si>
  <si>
    <t>겨울</t>
  </si>
  <si>
    <t>계절평균</t>
    <phoneticPr fontId="2" type="noConversion"/>
  </si>
  <si>
    <t>합계</t>
    <phoneticPr fontId="2" type="noConversion"/>
  </si>
  <si>
    <t>종이차지율</t>
    <phoneticPr fontId="2" type="noConversion"/>
  </si>
  <si>
    <t>평균과 차</t>
    <phoneticPr fontId="2" type="noConversion"/>
  </si>
  <si>
    <t>비고</t>
    <phoneticPr fontId="2" type="noConversion"/>
  </si>
  <si>
    <t>(단위:톤/일)</t>
    <phoneticPr fontId="2" type="noConversion"/>
  </si>
  <si>
    <t>생활쓰레기 발생 현황</t>
    <phoneticPr fontId="2" type="noConversion"/>
  </si>
  <si>
    <t>열 레이블</t>
  </si>
  <si>
    <t>총합계</t>
  </si>
  <si>
    <t>값</t>
  </si>
  <si>
    <t>평균 : 서울</t>
  </si>
  <si>
    <t>평균 : 부산</t>
  </si>
  <si>
    <t>생활쓰레기 평균</t>
  </si>
  <si>
    <t>전체 평균</t>
  </si>
  <si>
    <t>재활용 평균</t>
    <phoneticPr fontId="2" type="noConversion"/>
  </si>
  <si>
    <t>항목</t>
  </si>
  <si>
    <t>피혁류</t>
  </si>
  <si>
    <t>연탄재</t>
  </si>
  <si>
    <t>초자류</t>
  </si>
  <si>
    <t>토사류</t>
  </si>
  <si>
    <t>회분류</t>
  </si>
  <si>
    <t>건전지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</si>
</sst>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.0_);[Red]\(#,##0.0\)"/>
    <numFmt numFmtId="177" formatCode="0.00&quot;%&quot;"/>
    <numFmt numFmtId="178" formatCode="#,##0.0_ "/>
    <numFmt numFmtId="179" formatCode="[&gt;=1043.83]**#,##0.00;#,##0.00"/>
    <numFmt numFmtId="180" formatCode="#,##0.00_);[Red]\(#,##0.00\)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5"/>
      <name val="돋움체"/>
      <family val="3"/>
      <charset val="129"/>
    </font>
    <font>
      <sz val="10"/>
      <name val="돋움체"/>
      <family val="3"/>
      <charset val="129"/>
    </font>
    <font>
      <b/>
      <sz val="10"/>
      <name val="돋움체"/>
      <family val="3"/>
      <charset val="129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distributed" vertical="top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0" fontId="4" fillId="0" borderId="7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6" xfId="1" applyNumberFormat="1" applyFont="1" applyFill="1" applyBorder="1" applyAlignment="1">
      <alignment horizontal="distributed" vertical="center"/>
    </xf>
    <xf numFmtId="176" fontId="3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178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9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79" fontId="7" fillId="0" borderId="10" xfId="0" applyNumberFormat="1" applyFont="1" applyBorder="1">
      <alignment vertical="center"/>
    </xf>
    <xf numFmtId="180" fontId="7" fillId="0" borderId="10" xfId="0" applyNumberFormat="1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 applyAlignment="1">
      <alignment horizontal="distributed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distributed" vertical="center"/>
    </xf>
    <xf numFmtId="179" fontId="7" fillId="0" borderId="14" xfId="0" applyNumberFormat="1" applyFont="1" applyBorder="1">
      <alignment vertical="center"/>
    </xf>
    <xf numFmtId="180" fontId="7" fillId="0" borderId="14" xfId="0" applyNumberFormat="1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distributed" vertical="center"/>
    </xf>
    <xf numFmtId="0" fontId="8" fillId="0" borderId="17" xfId="0" applyFont="1" applyBorder="1" applyAlignment="1">
      <alignment horizontal="distributed" vertical="center"/>
    </xf>
    <xf numFmtId="0" fontId="8" fillId="0" borderId="18" xfId="0" applyFont="1" applyBorder="1" applyAlignment="1">
      <alignment horizontal="distributed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9" fillId="0" borderId="0" xfId="0" applyNumberFormat="1" applyFont="1" applyFill="1" applyBorder="1" applyAlignment="1">
      <alignment horizontal="distributed" vertical="center"/>
    </xf>
    <xf numFmtId="178" fontId="3" fillId="0" borderId="0" xfId="0" applyNumberFormat="1" applyFont="1" applyFill="1" applyBorder="1" applyAlignment="1">
      <alignment horizontal="distributed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tjr7437" refreshedDate="44510.898719560188" createdVersion="6" refreshedVersion="6" minRefreshableVersion="3" recordCount="16" xr:uid="{44A49EAD-E0D8-4FDB-A3E6-BBE2E5676B14}">
  <cacheSource type="worksheet">
    <worksheetSource ref="A1:D17" sheet="데이터"/>
  </cacheSource>
  <cacheFields count="4">
    <cacheField name="구분" numFmtId="0">
      <sharedItems count="2">
        <s v="생활쓰레기"/>
        <s v="재활용"/>
      </sharedItems>
    </cacheField>
    <cacheField name="종류" numFmtId="0">
      <sharedItems/>
    </cacheField>
    <cacheField name="서울" numFmtId="176">
      <sharedItems containsSemiMixedTypes="0" containsString="0" containsNumber="1" minValue="81.27" maxValue="1907.04"/>
    </cacheField>
    <cacheField name="부산" numFmtId="176">
      <sharedItems containsSemiMixedTypes="0" containsString="0" containsNumber="1" minValue="16.61" maxValue="746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음식물류"/>
    <n v="1907.04"/>
    <n v="746.57"/>
  </r>
  <r>
    <x v="1"/>
    <s v="종이류"/>
    <n v="1214.79"/>
    <n v="647.91"/>
  </r>
  <r>
    <x v="0"/>
    <s v="종이류"/>
    <n v="1236.8399999999999"/>
    <n v="395.6"/>
  </r>
  <r>
    <x v="0"/>
    <s v="플라스틱"/>
    <n v="688.26"/>
    <n v="185.49"/>
  </r>
  <r>
    <x v="1"/>
    <s v="유리류"/>
    <n v="418.07"/>
    <n v="175.66"/>
  </r>
  <r>
    <x v="1"/>
    <s v="금속류"/>
    <n v="688.84"/>
    <n v="161.47999999999999"/>
  </r>
  <r>
    <x v="1"/>
    <s v="플라스틱류"/>
    <n v="300.93"/>
    <n v="127.4"/>
  </r>
  <r>
    <x v="0"/>
    <s v="기타"/>
    <n v="234.93"/>
    <n v="94.58"/>
  </r>
  <r>
    <x v="0"/>
    <s v="섬유류"/>
    <n v="173.83"/>
    <n v="42.97"/>
  </r>
  <r>
    <x v="0"/>
    <s v="나무류"/>
    <n v="120.87"/>
    <n v="33.43"/>
  </r>
  <r>
    <x v="0"/>
    <s v="침출액"/>
    <n v="96.18"/>
    <n v="31.67"/>
  </r>
  <r>
    <x v="0"/>
    <s v="유리류"/>
    <n v="150.57"/>
    <n v="31.18"/>
  </r>
  <r>
    <x v="0"/>
    <s v="금속류"/>
    <n v="157.27000000000001"/>
    <n v="28.01"/>
  </r>
  <r>
    <x v="1"/>
    <s v="기타"/>
    <n v="117.69"/>
    <n v="19.649999999999999"/>
  </r>
  <r>
    <x v="0"/>
    <s v="고무류"/>
    <n v="81.27"/>
    <n v="17.98"/>
  </r>
  <r>
    <x v="1"/>
    <s v="섬유류"/>
    <n v="89.01"/>
    <n v="16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D8093-AC7A-4750-9F13-CE0643251A9F}" name="피벗 테이블1" cacheId="2" dataOnRows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6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dataField="1" numFmtId="176" showAll="0"/>
    <pivotField dataField="1" numFmtId="176" showAll="0"/>
  </pivotFields>
  <rowFields count="1">
    <field x="-2"/>
  </rowFields>
  <rowItems count="2">
    <i>
      <x/>
    </i>
    <i i="1">
      <x v="1"/>
    </i>
  </rowItems>
  <colFields count="1">
    <field x="0"/>
  </colFields>
  <colItems count="3">
    <i>
      <x/>
    </i>
    <i>
      <x v="1"/>
    </i>
    <i t="grand">
      <x/>
    </i>
  </colItems>
  <dataFields count="2">
    <dataField name="평균 : 서울" fld="2" subtotal="average" baseField="0" baseItem="0"/>
    <dataField name="평균 : 부산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0"/>
  <sheetViews>
    <sheetView zoomScale="130" zoomScaleNormal="130" workbookViewId="0">
      <selection activeCell="E12" sqref="E12"/>
    </sheetView>
  </sheetViews>
  <sheetFormatPr defaultColWidth="8.9140625" defaultRowHeight="17"/>
  <cols>
    <col min="1" max="1" width="10.58203125" style="1" customWidth="1"/>
    <col min="2" max="5" width="12.58203125" style="1" customWidth="1"/>
    <col min="6" max="16384" width="8.9140625" style="1"/>
  </cols>
  <sheetData>
    <row r="1" spans="1:10" ht="18.5">
      <c r="A1" s="43" t="s">
        <v>46</v>
      </c>
      <c r="B1" s="43"/>
      <c r="C1" s="43"/>
      <c r="D1" s="43"/>
      <c r="E1" s="43"/>
      <c r="F1" s="43"/>
      <c r="G1" s="43"/>
    </row>
    <row r="2" spans="1:10" ht="17.5" thickBot="1">
      <c r="G2" s="41" t="s">
        <v>45</v>
      </c>
    </row>
    <row r="3" spans="1:10" ht="18" thickTop="1" thickBot="1">
      <c r="A3" s="54" t="s">
        <v>3</v>
      </c>
      <c r="B3" s="55" t="s">
        <v>4</v>
      </c>
      <c r="C3" s="55" t="s">
        <v>5</v>
      </c>
      <c r="D3" s="55" t="s">
        <v>6</v>
      </c>
      <c r="E3" s="55" t="s">
        <v>7</v>
      </c>
      <c r="F3" s="55" t="s">
        <v>43</v>
      </c>
      <c r="G3" s="56" t="s">
        <v>44</v>
      </c>
    </row>
    <row r="4" spans="1:10" ht="17.5" hidden="1" thickTop="1">
      <c r="A4" s="47" t="s">
        <v>8</v>
      </c>
      <c r="B4" s="44">
        <v>1907.04</v>
      </c>
      <c r="C4" s="44">
        <v>1236.8399999999999</v>
      </c>
      <c r="D4" s="45">
        <v>688.26</v>
      </c>
      <c r="E4" s="45">
        <v>150.57</v>
      </c>
      <c r="F4" s="46">
        <f>ROUNDDOWN(AVERAGE($C$4:$C$19)-C4,2)</f>
        <v>-905.02</v>
      </c>
      <c r="G4" s="48">
        <f>IF(ISERR(FIND("광",A4)),_xlfn.RANK.EQ(B4,$B$4:$B$19),SUM(B4:E4))</f>
        <v>1</v>
      </c>
      <c r="H4" s="1">
        <f>_xlfn.RANK.EQ(B4,$B$4:$B$19)</f>
        <v>1</v>
      </c>
      <c r="J4" s="42"/>
    </row>
    <row r="5" spans="1:10" ht="17.5" hidden="1" thickTop="1">
      <c r="A5" s="47" t="s">
        <v>9</v>
      </c>
      <c r="B5" s="44">
        <v>746.57</v>
      </c>
      <c r="C5" s="44">
        <v>395.6</v>
      </c>
      <c r="D5" s="45">
        <v>185.49</v>
      </c>
      <c r="E5" s="45">
        <v>31.18</v>
      </c>
      <c r="F5" s="46">
        <f t="shared" ref="F5:F19" si="0">ROUNDDOWN(AVERAGE($C$4:$C$19)-C5,2)</f>
        <v>-63.78</v>
      </c>
      <c r="G5" s="48">
        <f t="shared" ref="G5:G19" si="1">IF(ISERR(FIND("광",A5)),_xlfn.RANK.EQ(B5,$B$4:$B$19),SUM(B5:E5))</f>
        <v>1358.8400000000001</v>
      </c>
    </row>
    <row r="6" spans="1:10" ht="17.5" hidden="1" thickTop="1">
      <c r="A6" s="47" t="s">
        <v>10</v>
      </c>
      <c r="B6" s="44">
        <v>474.09</v>
      </c>
      <c r="C6" s="44">
        <v>235.47</v>
      </c>
      <c r="D6" s="45">
        <v>110.28</v>
      </c>
      <c r="E6" s="45">
        <v>56.96</v>
      </c>
      <c r="F6" s="46">
        <f t="shared" si="0"/>
        <v>96.34</v>
      </c>
      <c r="G6" s="48">
        <f t="shared" si="1"/>
        <v>876.8</v>
      </c>
    </row>
    <row r="7" spans="1:10" ht="17.5" hidden="1" thickTop="1">
      <c r="A7" s="47" t="s">
        <v>11</v>
      </c>
      <c r="B7" s="44">
        <v>413.76</v>
      </c>
      <c r="C7" s="44">
        <v>242.06</v>
      </c>
      <c r="D7" s="45">
        <v>157.96</v>
      </c>
      <c r="E7" s="45">
        <v>11.97</v>
      </c>
      <c r="F7" s="46">
        <f t="shared" si="0"/>
        <v>89.75</v>
      </c>
      <c r="G7" s="48">
        <f t="shared" si="1"/>
        <v>825.75</v>
      </c>
    </row>
    <row r="8" spans="1:10" ht="17.5" hidden="1" thickTop="1">
      <c r="A8" s="47" t="s">
        <v>12</v>
      </c>
      <c r="B8" s="44">
        <v>246.5</v>
      </c>
      <c r="C8" s="44">
        <v>139.66999999999999</v>
      </c>
      <c r="D8" s="45">
        <v>83.3</v>
      </c>
      <c r="E8" s="45">
        <v>19.47</v>
      </c>
      <c r="F8" s="46">
        <f t="shared" si="0"/>
        <v>192.14</v>
      </c>
      <c r="G8" s="48">
        <f t="shared" si="1"/>
        <v>488.93999999999994</v>
      </c>
    </row>
    <row r="9" spans="1:10" ht="17.5" hidden="1" thickTop="1">
      <c r="A9" s="47" t="s">
        <v>13</v>
      </c>
      <c r="B9" s="44">
        <v>349.91</v>
      </c>
      <c r="C9" s="44">
        <v>121.06</v>
      </c>
      <c r="D9" s="45">
        <v>72.84</v>
      </c>
      <c r="E9" s="45">
        <v>21.56</v>
      </c>
      <c r="F9" s="46">
        <f t="shared" si="0"/>
        <v>210.75</v>
      </c>
      <c r="G9" s="48">
        <f t="shared" si="1"/>
        <v>565.37</v>
      </c>
    </row>
    <row r="10" spans="1:10" ht="17.5" thickTop="1">
      <c r="A10" s="47" t="s">
        <v>14</v>
      </c>
      <c r="B10" s="44">
        <v>188.77</v>
      </c>
      <c r="C10" s="44">
        <v>109.35</v>
      </c>
      <c r="D10" s="45">
        <v>62.53</v>
      </c>
      <c r="E10" s="45">
        <v>10.18</v>
      </c>
      <c r="F10" s="46">
        <f t="shared" si="0"/>
        <v>222.46</v>
      </c>
      <c r="G10" s="48">
        <f t="shared" si="1"/>
        <v>370.83</v>
      </c>
    </row>
    <row r="11" spans="1:10" hidden="1">
      <c r="A11" s="47" t="s">
        <v>15</v>
      </c>
      <c r="B11" s="44">
        <v>1386.31</v>
      </c>
      <c r="C11" s="44">
        <v>1043.83</v>
      </c>
      <c r="D11" s="45">
        <v>489.67</v>
      </c>
      <c r="E11" s="45">
        <v>96.07</v>
      </c>
      <c r="F11" s="46">
        <f t="shared" si="0"/>
        <v>-712.01</v>
      </c>
      <c r="G11" s="48">
        <f t="shared" si="1"/>
        <v>2</v>
      </c>
    </row>
    <row r="12" spans="1:10">
      <c r="A12" s="47" t="s">
        <v>16</v>
      </c>
      <c r="B12" s="44">
        <v>238.87</v>
      </c>
      <c r="C12" s="44">
        <v>152.97999999999999</v>
      </c>
      <c r="D12" s="45">
        <v>64.95</v>
      </c>
      <c r="E12" s="45">
        <v>41.9</v>
      </c>
      <c r="F12" s="46">
        <f t="shared" si="0"/>
        <v>178.83</v>
      </c>
      <c r="G12" s="48">
        <f t="shared" si="1"/>
        <v>12</v>
      </c>
    </row>
    <row r="13" spans="1:10">
      <c r="A13" s="47" t="s">
        <v>17</v>
      </c>
      <c r="B13" s="44">
        <v>234.49</v>
      </c>
      <c r="C13" s="44">
        <v>161.69999999999999</v>
      </c>
      <c r="D13" s="45">
        <v>44.48</v>
      </c>
      <c r="E13" s="45">
        <v>19.39</v>
      </c>
      <c r="F13" s="46">
        <f t="shared" si="0"/>
        <v>170.11</v>
      </c>
      <c r="G13" s="48">
        <f t="shared" si="1"/>
        <v>13</v>
      </c>
    </row>
    <row r="14" spans="1:10" hidden="1">
      <c r="A14" s="47" t="s">
        <v>18</v>
      </c>
      <c r="B14" s="44">
        <v>218.22</v>
      </c>
      <c r="C14" s="44">
        <v>154.31</v>
      </c>
      <c r="D14" s="45">
        <v>68.790000000000006</v>
      </c>
      <c r="E14" s="45">
        <v>22.24</v>
      </c>
      <c r="F14" s="46">
        <f t="shared" si="0"/>
        <v>177.5</v>
      </c>
      <c r="G14" s="48">
        <f t="shared" si="1"/>
        <v>14</v>
      </c>
    </row>
    <row r="15" spans="1:10" hidden="1">
      <c r="A15" s="47" t="s">
        <v>19</v>
      </c>
      <c r="B15" s="44">
        <v>421.47</v>
      </c>
      <c r="C15" s="44">
        <v>244.97</v>
      </c>
      <c r="D15" s="45">
        <v>106.1</v>
      </c>
      <c r="E15" s="45">
        <v>33.26</v>
      </c>
      <c r="F15" s="46">
        <f t="shared" si="0"/>
        <v>86.84</v>
      </c>
      <c r="G15" s="48">
        <f t="shared" si="1"/>
        <v>8</v>
      </c>
    </row>
    <row r="16" spans="1:10" hidden="1">
      <c r="A16" s="47" t="s">
        <v>20</v>
      </c>
      <c r="B16" s="44">
        <v>541.6</v>
      </c>
      <c r="C16" s="44">
        <v>229.13</v>
      </c>
      <c r="D16" s="45">
        <v>78.47</v>
      </c>
      <c r="E16" s="45">
        <v>37.4</v>
      </c>
      <c r="F16" s="46">
        <f t="shared" si="0"/>
        <v>102.68</v>
      </c>
      <c r="G16" s="48">
        <f t="shared" si="1"/>
        <v>4</v>
      </c>
    </row>
    <row r="17" spans="1:7" hidden="1">
      <c r="A17" s="47" t="s">
        <v>21</v>
      </c>
      <c r="B17" s="44">
        <v>493.16</v>
      </c>
      <c r="C17" s="44">
        <v>304.49</v>
      </c>
      <c r="D17" s="45">
        <v>125.92</v>
      </c>
      <c r="E17" s="45">
        <v>41.31</v>
      </c>
      <c r="F17" s="46">
        <f t="shared" si="0"/>
        <v>27.32</v>
      </c>
      <c r="G17" s="48">
        <f t="shared" si="1"/>
        <v>5</v>
      </c>
    </row>
    <row r="18" spans="1:7" hidden="1">
      <c r="A18" s="47" t="s">
        <v>22</v>
      </c>
      <c r="B18" s="44">
        <v>478.32</v>
      </c>
      <c r="C18" s="44">
        <v>437.43</v>
      </c>
      <c r="D18" s="45">
        <v>86.49</v>
      </c>
      <c r="E18" s="45">
        <v>22.03</v>
      </c>
      <c r="F18" s="46">
        <f t="shared" si="0"/>
        <v>-105.61</v>
      </c>
      <c r="G18" s="48">
        <f t="shared" si="1"/>
        <v>6</v>
      </c>
    </row>
    <row r="19" spans="1:7" ht="17.5" thickBot="1">
      <c r="A19" s="49" t="s">
        <v>23</v>
      </c>
      <c r="B19" s="50">
        <v>171.63</v>
      </c>
      <c r="C19" s="50">
        <v>100.12</v>
      </c>
      <c r="D19" s="51">
        <v>25.55</v>
      </c>
      <c r="E19" s="51">
        <v>8.26</v>
      </c>
      <c r="F19" s="52">
        <f t="shared" si="0"/>
        <v>231.69</v>
      </c>
      <c r="G19" s="53">
        <f t="shared" si="1"/>
        <v>16</v>
      </c>
    </row>
    <row r="20" spans="1:7" ht="17.5" thickTop="1"/>
  </sheetData>
  <autoFilter ref="D3:D19" xr:uid="{8A09966B-59AF-4B7A-9F5E-3F37FC01B536}">
    <filterColumn colId="0">
      <top10 top="0" percent="1" val="30" filterVal="64.95"/>
    </filterColumn>
  </autoFilter>
  <mergeCells count="1">
    <mergeCell ref="A1:G1"/>
  </mergeCells>
  <phoneticPr fontId="2" type="noConversion"/>
  <conditionalFormatting sqref="D4:E19">
    <cfRule type="cellIs" dxfId="0" priority="1" operator="lessThan">
      <formula>22.03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8145-FD7F-4DFF-9839-3CCEF8055AAE}">
  <dimension ref="A3:D6"/>
  <sheetViews>
    <sheetView workbookViewId="0">
      <selection activeCell="B4" sqref="B4"/>
    </sheetView>
  </sheetViews>
  <sheetFormatPr defaultRowHeight="14"/>
  <cols>
    <col min="1" max="1" width="10.1640625" bestFit="1" customWidth="1"/>
    <col min="2" max="2" width="11.75" bestFit="1" customWidth="1"/>
    <col min="3" max="3" width="12.33203125" bestFit="1" customWidth="1"/>
    <col min="4" max="4" width="11.25" bestFit="1" customWidth="1"/>
    <col min="5" max="6" width="15.83203125" bestFit="1" customWidth="1"/>
  </cols>
  <sheetData>
    <row r="3" spans="1:4">
      <c r="B3" s="57" t="s">
        <v>47</v>
      </c>
    </row>
    <row r="4" spans="1:4">
      <c r="A4" s="57" t="s">
        <v>49</v>
      </c>
      <c r="B4" t="s">
        <v>24</v>
      </c>
      <c r="C4" t="s">
        <v>25</v>
      </c>
      <c r="D4" t="s">
        <v>48</v>
      </c>
    </row>
    <row r="5" spans="1:4">
      <c r="A5" s="59" t="s">
        <v>50</v>
      </c>
      <c r="B5" s="58">
        <v>484.70600000000013</v>
      </c>
      <c r="C5" s="58">
        <v>471.55500000000001</v>
      </c>
      <c r="D5" s="58">
        <v>479.77437500000008</v>
      </c>
    </row>
    <row r="6" spans="1:4">
      <c r="A6" s="59" t="s">
        <v>51</v>
      </c>
      <c r="B6" s="58">
        <v>160.74800000000002</v>
      </c>
      <c r="C6" s="58">
        <v>191.45166666666668</v>
      </c>
      <c r="D6" s="58">
        <v>172.26187500000003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M4" sqref="M4"/>
    </sheetView>
  </sheetViews>
  <sheetFormatPr defaultColWidth="8.9140625" defaultRowHeight="17" outlineLevelRow="2"/>
  <cols>
    <col min="1" max="1" width="10.9140625" style="1" customWidth="1"/>
    <col min="2" max="4" width="9.83203125" style="1" customWidth="1"/>
    <col min="5" max="9" width="6.4140625" style="1" customWidth="1"/>
    <col min="10" max="10" width="11.08203125" style="1" customWidth="1"/>
    <col min="11" max="11" width="10.25" style="1" customWidth="1"/>
    <col min="12" max="12" width="13.9140625" style="1" customWidth="1"/>
    <col min="13" max="13" width="17.75" style="1" customWidth="1"/>
    <col min="14" max="16384" width="8.9140625" style="1"/>
  </cols>
  <sheetData>
    <row r="1" spans="1:13">
      <c r="A1" s="23" t="s">
        <v>2</v>
      </c>
      <c r="B1" s="24" t="s">
        <v>26</v>
      </c>
      <c r="C1" s="25" t="s">
        <v>27</v>
      </c>
      <c r="D1" s="25" t="s">
        <v>28</v>
      </c>
      <c r="J1" s="1" t="s">
        <v>2</v>
      </c>
      <c r="K1" s="1" t="s">
        <v>55</v>
      </c>
      <c r="L1" s="1" t="s">
        <v>27</v>
      </c>
      <c r="M1" s="1" t="s">
        <v>28</v>
      </c>
    </row>
    <row r="2" spans="1:13">
      <c r="A2" s="26" t="s">
        <v>24</v>
      </c>
      <c r="B2" s="27" t="s">
        <v>4</v>
      </c>
      <c r="C2" s="28">
        <v>1907.04</v>
      </c>
      <c r="D2" s="28">
        <v>746.57</v>
      </c>
      <c r="J2" s="1" t="s">
        <v>24</v>
      </c>
      <c r="K2" s="1" t="s">
        <v>4</v>
      </c>
      <c r="L2" s="1">
        <v>1907.04</v>
      </c>
      <c r="M2" s="1">
        <v>746.57</v>
      </c>
    </row>
    <row r="3" spans="1:13">
      <c r="A3" s="26" t="s">
        <v>25</v>
      </c>
      <c r="B3" s="27" t="s">
        <v>5</v>
      </c>
      <c r="C3" s="28">
        <v>1214.79</v>
      </c>
      <c r="D3" s="28">
        <v>647.91</v>
      </c>
      <c r="J3" s="1" t="s">
        <v>24</v>
      </c>
      <c r="K3" s="1" t="s">
        <v>5</v>
      </c>
      <c r="L3" s="1">
        <v>1236.8399999999999</v>
      </c>
      <c r="M3" s="1">
        <v>395.6</v>
      </c>
    </row>
    <row r="4" spans="1:13">
      <c r="A4" s="26" t="s">
        <v>24</v>
      </c>
      <c r="B4" s="27" t="s">
        <v>5</v>
      </c>
      <c r="C4" s="28">
        <v>1236.8399999999999</v>
      </c>
      <c r="D4" s="28">
        <v>395.6</v>
      </c>
      <c r="J4" s="1" t="s">
        <v>24</v>
      </c>
      <c r="K4" s="1" t="s">
        <v>32</v>
      </c>
      <c r="L4" s="1">
        <v>120.87</v>
      </c>
      <c r="M4" s="1">
        <v>33.43</v>
      </c>
    </row>
    <row r="5" spans="1:13">
      <c r="A5" s="26" t="s">
        <v>24</v>
      </c>
      <c r="B5" s="27" t="s">
        <v>6</v>
      </c>
      <c r="C5" s="28">
        <v>688.26</v>
      </c>
      <c r="D5" s="28">
        <v>185.49</v>
      </c>
      <c r="J5" s="1" t="s">
        <v>24</v>
      </c>
      <c r="K5" s="1" t="s">
        <v>34</v>
      </c>
      <c r="L5" s="1">
        <v>81.27</v>
      </c>
      <c r="M5" s="1">
        <v>17.98</v>
      </c>
    </row>
    <row r="6" spans="1:13">
      <c r="A6" s="26" t="s">
        <v>25</v>
      </c>
      <c r="B6" s="27" t="s">
        <v>7</v>
      </c>
      <c r="C6" s="28">
        <v>418.07</v>
      </c>
      <c r="D6" s="28">
        <v>175.66</v>
      </c>
      <c r="J6" s="1" t="s">
        <v>24</v>
      </c>
      <c r="K6" s="1" t="s">
        <v>56</v>
      </c>
      <c r="L6" s="1">
        <v>50.34</v>
      </c>
      <c r="M6" s="1">
        <v>14.17</v>
      </c>
    </row>
    <row r="7" spans="1:13">
      <c r="A7" s="26" t="s">
        <v>25</v>
      </c>
      <c r="B7" s="27" t="s">
        <v>29</v>
      </c>
      <c r="C7" s="28">
        <v>688.84</v>
      </c>
      <c r="D7" s="28">
        <v>161.47999999999999</v>
      </c>
      <c r="J7" s="1" t="s">
        <v>24</v>
      </c>
      <c r="K7" s="1" t="s">
        <v>6</v>
      </c>
      <c r="L7" s="1">
        <v>688.26</v>
      </c>
      <c r="M7" s="1">
        <v>185.49</v>
      </c>
    </row>
    <row r="8" spans="1:13">
      <c r="A8" s="26" t="s">
        <v>25</v>
      </c>
      <c r="B8" s="27" t="s">
        <v>30</v>
      </c>
      <c r="C8" s="28">
        <v>300.93</v>
      </c>
      <c r="D8" s="28">
        <v>127.4</v>
      </c>
      <c r="J8" s="1" t="s">
        <v>24</v>
      </c>
      <c r="K8" s="1" t="s">
        <v>31</v>
      </c>
      <c r="L8" s="1">
        <v>173.83</v>
      </c>
      <c r="M8" s="1">
        <v>42.97</v>
      </c>
    </row>
    <row r="9" spans="1:13">
      <c r="A9" s="26" t="s">
        <v>24</v>
      </c>
      <c r="B9" s="27" t="s">
        <v>0</v>
      </c>
      <c r="C9" s="28">
        <v>234.93</v>
      </c>
      <c r="D9" s="28">
        <v>94.58</v>
      </c>
      <c r="J9" s="1" t="s">
        <v>24</v>
      </c>
      <c r="K9" s="1" t="s">
        <v>57</v>
      </c>
      <c r="L9" s="1">
        <v>5.49</v>
      </c>
      <c r="M9" s="1">
        <v>1</v>
      </c>
    </row>
    <row r="10" spans="1:13">
      <c r="A10" s="26" t="s">
        <v>24</v>
      </c>
      <c r="B10" s="27" t="s">
        <v>31</v>
      </c>
      <c r="C10" s="28">
        <v>173.83</v>
      </c>
      <c r="D10" s="28">
        <v>42.97</v>
      </c>
      <c r="J10" s="1" t="s">
        <v>24</v>
      </c>
      <c r="K10" s="1" t="s">
        <v>29</v>
      </c>
      <c r="L10" s="1">
        <v>157.27000000000001</v>
      </c>
      <c r="M10" s="1">
        <v>28.01</v>
      </c>
    </row>
    <row r="11" spans="1:13">
      <c r="A11" s="26" t="s">
        <v>24</v>
      </c>
      <c r="B11" s="27" t="s">
        <v>32</v>
      </c>
      <c r="C11" s="28">
        <v>120.87</v>
      </c>
      <c r="D11" s="28">
        <v>33.43</v>
      </c>
      <c r="J11" s="1" t="s">
        <v>24</v>
      </c>
      <c r="K11" s="1" t="s">
        <v>7</v>
      </c>
      <c r="L11" s="1">
        <v>150.57</v>
      </c>
      <c r="M11" s="1">
        <v>31.18</v>
      </c>
    </row>
    <row r="12" spans="1:13">
      <c r="A12" s="26" t="s">
        <v>24</v>
      </c>
      <c r="B12" s="27" t="s">
        <v>33</v>
      </c>
      <c r="C12" s="28">
        <v>96.18</v>
      </c>
      <c r="D12" s="28">
        <v>31.67</v>
      </c>
      <c r="J12" s="1" t="s">
        <v>24</v>
      </c>
      <c r="K12" s="1" t="s">
        <v>58</v>
      </c>
      <c r="L12" s="1">
        <v>28.87</v>
      </c>
      <c r="M12" s="1">
        <v>8.6999999999999993</v>
      </c>
    </row>
    <row r="13" spans="1:13">
      <c r="A13" s="26" t="s">
        <v>24</v>
      </c>
      <c r="B13" s="27" t="s">
        <v>7</v>
      </c>
      <c r="C13" s="28">
        <v>150.57</v>
      </c>
      <c r="D13" s="28">
        <v>31.18</v>
      </c>
      <c r="J13" s="1" t="s">
        <v>24</v>
      </c>
      <c r="K13" s="1" t="s">
        <v>59</v>
      </c>
      <c r="L13" s="1">
        <v>41.75</v>
      </c>
      <c r="M13" s="1">
        <v>10.67</v>
      </c>
    </row>
    <row r="14" spans="1:13">
      <c r="A14" s="26" t="s">
        <v>24</v>
      </c>
      <c r="B14" s="27" t="s">
        <v>29</v>
      </c>
      <c r="C14" s="28">
        <v>157.27000000000001</v>
      </c>
      <c r="D14" s="28">
        <v>28.01</v>
      </c>
      <c r="J14" s="1" t="s">
        <v>24</v>
      </c>
      <c r="K14" s="1" t="s">
        <v>60</v>
      </c>
      <c r="L14" s="1">
        <v>8.09</v>
      </c>
      <c r="M14" s="1">
        <v>6.07</v>
      </c>
    </row>
    <row r="15" spans="1:13">
      <c r="A15" s="26" t="s">
        <v>25</v>
      </c>
      <c r="B15" s="27" t="s">
        <v>0</v>
      </c>
      <c r="C15" s="28">
        <v>117.69</v>
      </c>
      <c r="D15" s="28">
        <v>19.649999999999999</v>
      </c>
      <c r="J15" s="1" t="s">
        <v>24</v>
      </c>
      <c r="K15" s="1" t="s">
        <v>61</v>
      </c>
      <c r="L15" s="1">
        <v>22.86</v>
      </c>
      <c r="M15" s="1">
        <v>7.91</v>
      </c>
    </row>
    <row r="16" spans="1:13">
      <c r="A16" s="26" t="s">
        <v>24</v>
      </c>
      <c r="B16" s="27" t="s">
        <v>34</v>
      </c>
      <c r="C16" s="28">
        <v>81.27</v>
      </c>
      <c r="D16" s="28">
        <v>17.98</v>
      </c>
      <c r="J16" s="1" t="s">
        <v>24</v>
      </c>
      <c r="K16" s="1" t="s">
        <v>33</v>
      </c>
      <c r="L16" s="1">
        <v>96.18</v>
      </c>
      <c r="M16" s="1">
        <v>31.67</v>
      </c>
    </row>
    <row r="17" spans="1:13" ht="16.5" customHeight="1" thickBot="1">
      <c r="A17" s="29" t="s">
        <v>25</v>
      </c>
      <c r="B17" s="30" t="s">
        <v>31</v>
      </c>
      <c r="C17" s="31">
        <v>89.01</v>
      </c>
      <c r="D17" s="31">
        <v>16.61</v>
      </c>
      <c r="J17" s="1" t="s">
        <v>24</v>
      </c>
      <c r="K17" s="1" t="s">
        <v>0</v>
      </c>
      <c r="L17" s="1">
        <v>234.93</v>
      </c>
      <c r="M17" s="1">
        <v>94.58</v>
      </c>
    </row>
    <row r="18" spans="1:13" ht="17.5" thickBot="1"/>
    <row r="19" spans="1:13">
      <c r="A19" s="32" t="s">
        <v>2</v>
      </c>
      <c r="B19" s="33" t="s">
        <v>26</v>
      </c>
      <c r="C19" s="34" t="s">
        <v>16</v>
      </c>
      <c r="D19" s="34" t="s">
        <v>23</v>
      </c>
    </row>
    <row r="20" spans="1:13" outlineLevel="2">
      <c r="A20" s="35" t="s">
        <v>25</v>
      </c>
      <c r="B20" s="36" t="s">
        <v>5</v>
      </c>
      <c r="C20" s="37">
        <v>172.48</v>
      </c>
      <c r="D20" s="37">
        <v>94.93</v>
      </c>
    </row>
    <row r="21" spans="1:13" outlineLevel="2">
      <c r="A21" s="35" t="s">
        <v>25</v>
      </c>
      <c r="B21" s="36" t="s">
        <v>7</v>
      </c>
      <c r="C21" s="37">
        <v>67.239999999999995</v>
      </c>
      <c r="D21" s="37">
        <v>57.72</v>
      </c>
    </row>
    <row r="22" spans="1:13" outlineLevel="2">
      <c r="A22" s="35" t="s">
        <v>25</v>
      </c>
      <c r="B22" s="36" t="s">
        <v>29</v>
      </c>
      <c r="C22" s="37">
        <v>51.69</v>
      </c>
      <c r="D22" s="37">
        <v>21.07</v>
      </c>
    </row>
    <row r="23" spans="1:13" outlineLevel="2">
      <c r="A23" s="35" t="s">
        <v>25</v>
      </c>
      <c r="B23" s="36" t="s">
        <v>30</v>
      </c>
      <c r="C23" s="37">
        <v>18.48</v>
      </c>
      <c r="D23" s="37">
        <v>10.24</v>
      </c>
    </row>
    <row r="24" spans="1:13" outlineLevel="2">
      <c r="A24" s="35" t="s">
        <v>25</v>
      </c>
      <c r="B24" s="36" t="s">
        <v>0</v>
      </c>
      <c r="C24" s="37">
        <v>4.66</v>
      </c>
      <c r="D24" s="37">
        <v>0.14000000000000001</v>
      </c>
    </row>
    <row r="25" spans="1:13" outlineLevel="2">
      <c r="A25" s="35" t="s">
        <v>25</v>
      </c>
      <c r="B25" s="36" t="s">
        <v>31</v>
      </c>
      <c r="C25" s="37">
        <v>3.76</v>
      </c>
      <c r="D25" s="37">
        <v>0.01</v>
      </c>
    </row>
    <row r="26" spans="1:13" ht="34" outlineLevel="1">
      <c r="A26" s="60" t="s">
        <v>54</v>
      </c>
      <c r="B26" s="36"/>
      <c r="C26" s="37">
        <f>SUBTOTAL(1,C20:C25)</f>
        <v>53.051666666666669</v>
      </c>
      <c r="D26" s="37">
        <f>SUBTOTAL(1,D20:D25)</f>
        <v>30.684999999999999</v>
      </c>
    </row>
    <row r="27" spans="1:13" outlineLevel="2">
      <c r="A27" s="35" t="s">
        <v>24</v>
      </c>
      <c r="B27" s="36" t="s">
        <v>4</v>
      </c>
      <c r="C27" s="37">
        <v>238.87</v>
      </c>
      <c r="D27" s="37">
        <v>171.63</v>
      </c>
    </row>
    <row r="28" spans="1:13" outlineLevel="2">
      <c r="A28" s="35" t="s">
        <v>24</v>
      </c>
      <c r="B28" s="36" t="s">
        <v>5</v>
      </c>
      <c r="C28" s="37">
        <v>152.97999999999999</v>
      </c>
      <c r="D28" s="37">
        <v>100.12</v>
      </c>
    </row>
    <row r="29" spans="1:13" outlineLevel="2">
      <c r="A29" s="35" t="s">
        <v>24</v>
      </c>
      <c r="B29" s="36" t="s">
        <v>6</v>
      </c>
      <c r="C29" s="37">
        <v>64.95</v>
      </c>
      <c r="D29" s="37">
        <v>25.55</v>
      </c>
    </row>
    <row r="30" spans="1:13" outlineLevel="2">
      <c r="A30" s="35" t="s">
        <v>24</v>
      </c>
      <c r="B30" s="36" t="s">
        <v>0</v>
      </c>
      <c r="C30" s="37">
        <v>45.21</v>
      </c>
      <c r="D30" s="37">
        <v>5.52</v>
      </c>
    </row>
    <row r="31" spans="1:13" outlineLevel="2">
      <c r="A31" s="35" t="s">
        <v>24</v>
      </c>
      <c r="B31" s="36" t="s">
        <v>7</v>
      </c>
      <c r="C31" s="37">
        <v>41.9</v>
      </c>
      <c r="D31" s="37">
        <v>8.26</v>
      </c>
    </row>
    <row r="32" spans="1:13" outlineLevel="2">
      <c r="A32" s="35" t="s">
        <v>24</v>
      </c>
      <c r="B32" s="36" t="s">
        <v>29</v>
      </c>
      <c r="C32" s="37">
        <v>26.02</v>
      </c>
      <c r="D32" s="37">
        <v>8.77</v>
      </c>
    </row>
    <row r="33" spans="1:4" outlineLevel="2">
      <c r="A33" s="35" t="s">
        <v>24</v>
      </c>
      <c r="B33" s="36" t="s">
        <v>31</v>
      </c>
      <c r="C33" s="37">
        <v>14.11</v>
      </c>
      <c r="D33" s="37">
        <v>4.95</v>
      </c>
    </row>
    <row r="34" spans="1:4" outlineLevel="2">
      <c r="A34" s="35" t="s">
        <v>24</v>
      </c>
      <c r="B34" s="36" t="s">
        <v>34</v>
      </c>
      <c r="C34" s="37">
        <v>6.11</v>
      </c>
      <c r="D34" s="37">
        <v>3.43</v>
      </c>
    </row>
    <row r="35" spans="1:4" outlineLevel="2">
      <c r="A35" s="35" t="s">
        <v>24</v>
      </c>
      <c r="B35" s="36" t="s">
        <v>33</v>
      </c>
      <c r="C35" s="37">
        <v>5.45</v>
      </c>
      <c r="D35" s="37">
        <v>9.08</v>
      </c>
    </row>
    <row r="36" spans="1:4" ht="17.5" outlineLevel="2" thickBot="1">
      <c r="A36" s="38" t="s">
        <v>24</v>
      </c>
      <c r="B36" s="39" t="s">
        <v>32</v>
      </c>
      <c r="C36" s="40">
        <v>5.27</v>
      </c>
      <c r="D36" s="40">
        <v>1.17</v>
      </c>
    </row>
    <row r="37" spans="1:4" ht="34" outlineLevel="1">
      <c r="A37" s="60" t="s">
        <v>52</v>
      </c>
      <c r="B37" s="61"/>
      <c r="C37" s="37">
        <f>SUBTOTAL(1,C27:C36)</f>
        <v>60.087000000000003</v>
      </c>
      <c r="D37" s="37">
        <f>SUBTOTAL(1,D27:D36)</f>
        <v>33.847999999999999</v>
      </c>
    </row>
    <row r="38" spans="1:4">
      <c r="A38" s="60" t="s">
        <v>53</v>
      </c>
      <c r="B38" s="61"/>
      <c r="C38" s="37">
        <f>SUBTOTAL(1,C20:C36)</f>
        <v>57.448750000000011</v>
      </c>
      <c r="D38" s="37">
        <f>SUBTOTAL(1,D20:D36)</f>
        <v>32.661874999999995</v>
      </c>
    </row>
  </sheetData>
  <sortState xmlns:xlrd2="http://schemas.microsoft.com/office/spreadsheetml/2017/richdata2" ref="A20:D36">
    <sortCondition descending="1" ref="A20:A36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/>
  </sheetViews>
  <sheetFormatPr defaultColWidth="8.9140625" defaultRowHeight="16"/>
  <cols>
    <col min="1" max="4" width="9.83203125" style="5" customWidth="1"/>
    <col min="5" max="5" width="10.58203125" style="5" customWidth="1"/>
    <col min="6" max="7" width="4.4140625" style="5" customWidth="1"/>
    <col min="8" max="8" width="10.4140625" style="5" customWidth="1"/>
    <col min="9" max="13" width="8.6640625" style="5" customWidth="1"/>
    <col min="14" max="16384" width="8.9140625" style="5"/>
  </cols>
  <sheetData>
    <row r="1" spans="1:13">
      <c r="A1" s="2" t="s">
        <v>35</v>
      </c>
      <c r="B1" s="3" t="s">
        <v>4</v>
      </c>
      <c r="C1" s="3" t="s">
        <v>5</v>
      </c>
      <c r="D1" s="4" t="s">
        <v>6</v>
      </c>
      <c r="E1" s="3" t="s">
        <v>41</v>
      </c>
      <c r="H1" s="6" t="s">
        <v>26</v>
      </c>
      <c r="I1" s="7" t="s">
        <v>36</v>
      </c>
      <c r="J1" s="7" t="s">
        <v>37</v>
      </c>
      <c r="K1" s="7" t="s">
        <v>38</v>
      </c>
      <c r="L1" s="8" t="s">
        <v>39</v>
      </c>
      <c r="M1" s="9" t="s">
        <v>1</v>
      </c>
    </row>
    <row r="2" spans="1:13">
      <c r="A2" s="10" t="s">
        <v>36</v>
      </c>
      <c r="B2" s="11">
        <v>8295.6</v>
      </c>
      <c r="C2" s="11">
        <v>5373.3</v>
      </c>
      <c r="D2" s="12">
        <v>2505.1999999999998</v>
      </c>
      <c r="E2" s="11">
        <f>SUM(B2:D2)</f>
        <v>16174.100000000002</v>
      </c>
      <c r="H2" s="13" t="s">
        <v>5</v>
      </c>
      <c r="I2" s="11">
        <v>5922.1</v>
      </c>
      <c r="J2" s="11">
        <v>5518</v>
      </c>
      <c r="K2" s="11">
        <v>5958.4</v>
      </c>
      <c r="L2" s="12">
        <v>7022.1</v>
      </c>
      <c r="M2" s="11">
        <f>AVERAGE(I2:L2)</f>
        <v>6105.15</v>
      </c>
    </row>
    <row r="3" spans="1:13">
      <c r="A3" s="10" t="s">
        <v>37</v>
      </c>
      <c r="B3" s="11">
        <v>8173</v>
      </c>
      <c r="C3" s="11">
        <v>5354.2</v>
      </c>
      <c r="D3" s="12">
        <v>2432.1</v>
      </c>
      <c r="E3" s="11">
        <f>SUM(B3:D3)</f>
        <v>15959.300000000001</v>
      </c>
      <c r="H3" s="13" t="s">
        <v>30</v>
      </c>
      <c r="I3" s="11">
        <v>1233.3</v>
      </c>
      <c r="J3" s="11">
        <v>1348.4</v>
      </c>
      <c r="K3" s="11">
        <v>1189.0999999999999</v>
      </c>
      <c r="L3" s="12">
        <v>1300.8</v>
      </c>
      <c r="M3" s="11">
        <f>AVERAGE(I3:L3)</f>
        <v>1267.8999999999999</v>
      </c>
    </row>
    <row r="4" spans="1:13">
      <c r="A4" s="10" t="s">
        <v>38</v>
      </c>
      <c r="B4" s="11">
        <v>9456</v>
      </c>
      <c r="C4" s="11">
        <v>5085.8999999999996</v>
      </c>
      <c r="D4" s="12">
        <v>2373.3000000000002</v>
      </c>
      <c r="E4" s="11">
        <f>SUM(B4:D4)</f>
        <v>16915.2</v>
      </c>
      <c r="H4" s="13" t="s">
        <v>31</v>
      </c>
      <c r="I4" s="11">
        <v>315.8</v>
      </c>
      <c r="J4" s="11">
        <v>250.2</v>
      </c>
      <c r="K4" s="11">
        <v>226.2</v>
      </c>
      <c r="L4" s="12">
        <v>402.7</v>
      </c>
      <c r="M4" s="11">
        <f>AVERAGE(I4:L4)</f>
        <v>298.72500000000002</v>
      </c>
    </row>
    <row r="5" spans="1:13">
      <c r="A5" s="14" t="s">
        <v>39</v>
      </c>
      <c r="B5" s="15">
        <v>8118.2</v>
      </c>
      <c r="C5" s="15">
        <v>5422.7</v>
      </c>
      <c r="D5" s="16">
        <v>2493.6</v>
      </c>
      <c r="E5" s="15">
        <f>SUM(B5:D5)</f>
        <v>16034.5</v>
      </c>
      <c r="H5" s="13" t="s">
        <v>29</v>
      </c>
      <c r="I5" s="11">
        <v>2875.3</v>
      </c>
      <c r="J5" s="11">
        <v>3347.5</v>
      </c>
      <c r="K5" s="11">
        <v>2218.1999999999998</v>
      </c>
      <c r="L5" s="12">
        <v>1789.5</v>
      </c>
      <c r="M5" s="11">
        <f>AVERAGE(I5:L5)</f>
        <v>2557.625</v>
      </c>
    </row>
    <row r="6" spans="1:13" ht="16.5" thickBot="1">
      <c r="A6" s="17" t="s">
        <v>40</v>
      </c>
      <c r="B6" s="18">
        <f>AVERAGE(B2:B5)</f>
        <v>8510.6999999999989</v>
      </c>
      <c r="C6" s="18">
        <f>AVERAGE(C2:C5)</f>
        <v>5309.0249999999996</v>
      </c>
      <c r="D6" s="19">
        <f>AVERAGE(D2:D5)</f>
        <v>2451.0499999999997</v>
      </c>
      <c r="E6" s="18">
        <f>SUM(B6:D6)</f>
        <v>16270.774999999998</v>
      </c>
      <c r="H6" s="13" t="s">
        <v>7</v>
      </c>
      <c r="I6" s="11">
        <v>2238.4</v>
      </c>
      <c r="J6" s="11">
        <v>2287.9</v>
      </c>
      <c r="K6" s="11">
        <v>2114.1999999999998</v>
      </c>
      <c r="L6" s="12">
        <v>2775</v>
      </c>
      <c r="M6" s="11">
        <f>AVERAGE(I6:L6)</f>
        <v>2353.875</v>
      </c>
    </row>
    <row r="7" spans="1:13" ht="16.5" thickBot="1">
      <c r="H7" s="20" t="s">
        <v>42</v>
      </c>
      <c r="I7" s="21">
        <f>ROUND(I2/SUM(I2:I6)*100,2)</f>
        <v>47.06</v>
      </c>
      <c r="J7" s="21">
        <f>ROUND(J2/SUM(J2:J6)*100,2)</f>
        <v>43.27</v>
      </c>
      <c r="K7" s="21">
        <f>ROUND(K2/SUM(K2:K6)*100,2)</f>
        <v>50.9</v>
      </c>
      <c r="L7" s="22">
        <f>ROUND(L2/SUM(L2:L6)*100,2)</f>
        <v>52.84</v>
      </c>
      <c r="M7" s="21">
        <f>ROUND(M2/SUM(M2:M6)*100,2)</f>
        <v>48.52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생활쓰레기</vt:lpstr>
      <vt:lpstr>피벗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2021-11-11T16:10:18Z</dcterms:modified>
</cp:coreProperties>
</file>