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tjr7437\Desktop\컴퓨터 활용\과제들\13일차\"/>
    </mc:Choice>
  </mc:AlternateContent>
  <xr:revisionPtr revIDLastSave="0" documentId="13_ncr:1_{D76301C2-940B-48DC-A4C3-3890F69E9146}" xr6:coauthVersionLast="40" xr6:coauthVersionMax="40" xr10:uidLastSave="{00000000-0000-0000-0000-000000000000}"/>
  <bookViews>
    <workbookView xWindow="-110" yWindow="-110" windowWidth="25820" windowHeight="15620" activeTab="4" xr2:uid="{00000000-000D-0000-FFFF-FFFF00000000}"/>
  </bookViews>
  <sheets>
    <sheet name="김민석" sheetId="5" r:id="rId1"/>
    <sheet name="도로현황" sheetId="4" r:id="rId2"/>
    <sheet name="피벗" sheetId="6" r:id="rId3"/>
    <sheet name="데이터" sheetId="1" r:id="rId4"/>
    <sheet name="시나리오 요약" sheetId="7" r:id="rId5"/>
    <sheet name="목표값과 시나리오" sheetId="2" r:id="rId6"/>
  </sheets>
  <definedNames>
    <definedName name="_xlnm._FilterDatabase" localSheetId="1" hidden="1">도로현황!$D$3:$D$19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7" i="1" l="1"/>
  <c r="C37" i="1"/>
  <c r="D28" i="1"/>
  <c r="D38" i="1" s="1"/>
  <c r="C28" i="1"/>
  <c r="C38" i="1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4" i="4"/>
  <c r="B8" i="2" l="1"/>
  <c r="C8" i="2"/>
  <c r="D8" i="2"/>
  <c r="J11" i="2"/>
  <c r="K11" i="2"/>
  <c r="L3" i="2"/>
  <c r="L4" i="2"/>
  <c r="L5" i="2"/>
  <c r="L6" i="2"/>
  <c r="L7" i="2"/>
  <c r="L8" i="2"/>
  <c r="L9" i="2"/>
  <c r="L10" i="2"/>
  <c r="E5" i="2"/>
  <c r="E2" i="2"/>
  <c r="E3" i="2"/>
  <c r="E4" i="2"/>
  <c r="E6" i="2"/>
  <c r="E7" i="2"/>
  <c r="L2" i="2"/>
  <c r="L11" i="2" l="1"/>
  <c r="E8" i="2"/>
</calcChain>
</file>

<file path=xl/sharedStrings.xml><?xml version="1.0" encoding="utf-8"?>
<sst xmlns="http://schemas.openxmlformats.org/spreadsheetml/2006/main" count="215" uniqueCount="83">
  <si>
    <t>평균</t>
    <phoneticPr fontId="2" type="noConversion"/>
  </si>
  <si>
    <t>2000년</t>
  </si>
  <si>
    <t>2001년</t>
  </si>
  <si>
    <t>2002년</t>
  </si>
  <si>
    <t>2003년</t>
  </si>
  <si>
    <t>2004년</t>
  </si>
  <si>
    <t>2005년</t>
  </si>
  <si>
    <t>평균</t>
    <phoneticPr fontId="2" type="noConversion"/>
  </si>
  <si>
    <t>지역</t>
  </si>
  <si>
    <t>서울특별시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</si>
  <si>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</si>
  <si>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</si>
  <si>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</si>
  <si>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</si>
  <si>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</si>
  <si>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</si>
  <si>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</si>
  <si>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</si>
  <si>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</si>
  <si>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연도</t>
    <phoneticPr fontId="2" type="noConversion"/>
  </si>
  <si>
    <t>고속국도</t>
  </si>
  <si>
    <t>일반국도</t>
  </si>
  <si>
    <t>지방도</t>
  </si>
  <si>
    <t>시/군도</t>
    <phoneticPr fontId="2" type="noConversion"/>
  </si>
  <si>
    <t>1994년</t>
    <phoneticPr fontId="2" type="noConversion"/>
  </si>
  <si>
    <t>1995년</t>
  </si>
  <si>
    <t>1996년</t>
  </si>
  <si>
    <t>1997년</t>
  </si>
  <si>
    <t>1998년</t>
  </si>
  <si>
    <t>1999년</t>
  </si>
  <si>
    <t>2006년</t>
  </si>
  <si>
    <t>2007년</t>
  </si>
  <si>
    <t>2008년</t>
  </si>
  <si>
    <t>2009년</t>
  </si>
  <si>
    <t>항목</t>
  </si>
  <si>
    <t>서울</t>
  </si>
  <si>
    <t>경기</t>
  </si>
  <si>
    <t>시도</t>
  </si>
  <si>
    <t>경남</t>
  </si>
  <si>
    <t>경북</t>
  </si>
  <si>
    <t>군도</t>
  </si>
  <si>
    <t>전남</t>
  </si>
  <si>
    <t>강원</t>
  </si>
  <si>
    <t>부산</t>
  </si>
  <si>
    <t>충북</t>
  </si>
  <si>
    <t>충남</t>
  </si>
  <si>
    <t>특별/광역시도</t>
  </si>
  <si>
    <t>연도</t>
  </si>
  <si>
    <t>지방도비중</t>
    <phoneticPr fontId="2" type="noConversion"/>
  </si>
  <si>
    <t>수도권</t>
  </si>
  <si>
    <t>고속국도비중</t>
    <phoneticPr fontId="2" type="noConversion"/>
  </si>
  <si>
    <t>평균과 차</t>
    <phoneticPr fontId="2" type="noConversion"/>
  </si>
  <si>
    <t>비고</t>
    <phoneticPr fontId="2" type="noConversion"/>
  </si>
  <si>
    <t>(단위:미터)</t>
    <phoneticPr fontId="2" type="noConversion"/>
  </si>
  <si>
    <t>연도별 도로현황</t>
    <phoneticPr fontId="2" type="noConversion"/>
  </si>
  <si>
    <t>행 레이블</t>
  </si>
  <si>
    <t>평균 : 2008년</t>
  </si>
  <si>
    <t>평균 : 2009년</t>
  </si>
  <si>
    <t>전체 평균 : 2008년</t>
  </si>
  <si>
    <t>전체 평균 : 2009년</t>
  </si>
  <si>
    <t>2009년 평균</t>
  </si>
  <si>
    <t>2008년 평균</t>
  </si>
  <si>
    <t>전체 평균</t>
  </si>
  <si>
    <t>대구</t>
  </si>
  <si>
    <t>인천</t>
  </si>
  <si>
    <t>광주</t>
  </si>
  <si>
    <t>대전</t>
  </si>
  <si>
    <t>울산</t>
  </si>
  <si>
    <t>$K$2</t>
  </si>
  <si>
    <t>$K$3</t>
  </si>
  <si>
    <t>$K$4</t>
  </si>
  <si>
    <t>$K$5</t>
  </si>
  <si>
    <t>$L$11</t>
  </si>
  <si>
    <t>유형1</t>
  </si>
  <si>
    <t>만든 사람 alstjr7437 날짜 2021-12-09</t>
  </si>
  <si>
    <t>유형2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</si>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</sst>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0.00&quot;%&quot;"/>
    <numFmt numFmtId="178" formatCode="#,##0.0_ "/>
    <numFmt numFmtId="179" formatCode="[&lt;=39240]**#,##0;#,##0"/>
  </numFmts>
  <fonts count="1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5"/>
      <name val="돋움체"/>
      <family val="3"/>
      <charset val="129"/>
    </font>
    <font>
      <sz val="10"/>
      <name val="돋움체"/>
      <family val="3"/>
      <charset val="129"/>
    </font>
    <font>
      <b/>
      <sz val="10"/>
      <name val="돋움체"/>
      <family val="3"/>
      <charset val="129"/>
    </font>
    <font>
      <b/>
      <sz val="11"/>
      <name val="맑은 고딕"/>
      <family val="3"/>
      <charset val="129"/>
      <scheme val="minor"/>
    </font>
    <font>
      <sz val="11"/>
      <color indexed="9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1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800000"/>
        <bgColor indexed="24"/>
      </patternFill>
    </fill>
    <fill>
      <patternFill patternType="solid">
        <fgColor rgb="FF80008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8" fontId="4" fillId="0" borderId="0" xfId="0" applyNumberFormat="1" applyFont="1" applyFill="1" applyBorder="1" applyAlignment="1">
      <alignment horizontal="distributed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vertical="center"/>
    </xf>
    <xf numFmtId="178" fontId="4" fillId="0" borderId="4" xfId="0" applyNumberFormat="1" applyFont="1" applyFill="1" applyBorder="1" applyAlignment="1">
      <alignment horizontal="distributed"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0" borderId="4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distributed" vertical="center"/>
    </xf>
    <xf numFmtId="49" fontId="4" fillId="0" borderId="3" xfId="1" applyNumberFormat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>
      <alignment horizontal="right" vertical="center"/>
    </xf>
    <xf numFmtId="49" fontId="4" fillId="0" borderId="4" xfId="0" applyNumberFormat="1" applyFont="1" applyFill="1" applyBorder="1" applyAlignment="1">
      <alignment horizontal="distributed" vertical="center"/>
    </xf>
    <xf numFmtId="49" fontId="4" fillId="0" borderId="5" xfId="1" applyNumberFormat="1" applyFont="1" applyFill="1" applyBorder="1" applyAlignment="1">
      <alignment horizontal="distributed" vertical="center"/>
    </xf>
    <xf numFmtId="176" fontId="4" fillId="0" borderId="4" xfId="1" applyNumberFormat="1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distributed" vertical="center"/>
    </xf>
    <xf numFmtId="49" fontId="5" fillId="2" borderId="7" xfId="0" applyNumberFormat="1" applyFont="1" applyFill="1" applyBorder="1" applyAlignment="1">
      <alignment horizontal="distributed" vertical="center"/>
    </xf>
    <xf numFmtId="49" fontId="5" fillId="2" borderId="6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distributed" vertical="center"/>
    </xf>
    <xf numFmtId="49" fontId="6" fillId="3" borderId="2" xfId="0" applyNumberFormat="1" applyFont="1" applyFill="1" applyBorder="1" applyAlignment="1">
      <alignment horizontal="distributed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center" vertical="top" wrapText="1"/>
    </xf>
    <xf numFmtId="49" fontId="3" fillId="0" borderId="3" xfId="0" applyNumberFormat="1" applyFont="1" applyFill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vertical="center"/>
    </xf>
    <xf numFmtId="176" fontId="3" fillId="0" borderId="3" xfId="0" applyNumberFormat="1" applyFont="1" applyFill="1" applyBorder="1" applyAlignment="1">
      <alignment vertical="center"/>
    </xf>
    <xf numFmtId="0" fontId="0" fillId="0" borderId="0" xfId="0" applyFont="1">
      <alignment vertical="center"/>
    </xf>
    <xf numFmtId="49" fontId="3" fillId="0" borderId="10" xfId="0" applyNumberFormat="1" applyFont="1" applyFill="1" applyBorder="1" applyAlignment="1">
      <alignment horizontal="distributed" vertical="center"/>
    </xf>
    <xf numFmtId="176" fontId="3" fillId="0" borderId="11" xfId="0" applyNumberFormat="1" applyFont="1" applyFill="1" applyBorder="1" applyAlignment="1">
      <alignment vertical="center"/>
    </xf>
    <xf numFmtId="176" fontId="3" fillId="0" borderId="10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horizontal="distributed" vertical="center"/>
    </xf>
    <xf numFmtId="177" fontId="3" fillId="0" borderId="9" xfId="0" applyNumberFormat="1" applyFont="1" applyFill="1" applyBorder="1" applyAlignment="1">
      <alignment vertical="center"/>
    </xf>
    <xf numFmtId="177" fontId="3" fillId="0" borderId="8" xfId="0" applyNumberFormat="1" applyFont="1" applyFill="1" applyBorder="1" applyAlignment="1">
      <alignment vertical="center"/>
    </xf>
    <xf numFmtId="10" fontId="3" fillId="0" borderId="9" xfId="0" applyNumberFormat="1" applyFont="1" applyFill="1" applyBorder="1" applyAlignment="1">
      <alignment vertical="center"/>
    </xf>
    <xf numFmtId="10" fontId="3" fillId="0" borderId="8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distributed" vertical="center"/>
    </xf>
    <xf numFmtId="176" fontId="8" fillId="0" borderId="13" xfId="0" applyNumberFormat="1" applyFont="1" applyBorder="1">
      <alignment vertical="center"/>
    </xf>
    <xf numFmtId="179" fontId="8" fillId="0" borderId="13" xfId="0" applyNumberFormat="1" applyFont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distributed" vertical="center"/>
    </xf>
    <xf numFmtId="176" fontId="8" fillId="0" borderId="16" xfId="0" applyNumberFormat="1" applyFont="1" applyBorder="1">
      <alignment vertical="center"/>
    </xf>
    <xf numFmtId="179" fontId="8" fillId="0" borderId="16" xfId="0" applyNumberFormat="1" applyFont="1" applyBorder="1">
      <alignment vertical="center"/>
    </xf>
    <xf numFmtId="0" fontId="8" fillId="0" borderId="16" xfId="0" applyFont="1" applyBorder="1">
      <alignment vertical="center"/>
    </xf>
    <xf numFmtId="0" fontId="8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distributed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176" fontId="10" fillId="0" borderId="3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0" fontId="0" fillId="0" borderId="4" xfId="0" applyNumberFormat="1" applyFill="1" applyBorder="1" applyAlignment="1">
      <alignment vertical="center"/>
    </xf>
    <xf numFmtId="0" fontId="11" fillId="4" borderId="11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/>
    </xf>
    <xf numFmtId="0" fontId="0" fillId="0" borderId="22" xfId="0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3" fillId="5" borderId="22" xfId="0" applyFont="1" applyFill="1" applyBorder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right" vertical="center"/>
    </xf>
    <xf numFmtId="0" fontId="11" fillId="4" borderId="11" xfId="0" applyFont="1" applyFill="1" applyBorder="1" applyAlignment="1">
      <alignment horizontal="right" vertical="center"/>
    </xf>
    <xf numFmtId="176" fontId="0" fillId="6" borderId="0" xfId="0" applyNumberForma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2"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colors>
    <mruColors>
      <color rgb="FF800080"/>
      <color rgb="FF800000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연도별 도로현황</a:t>
            </a:r>
          </a:p>
        </c:rich>
      </c:tx>
      <c:overlay val="0"/>
      <c:spPr>
        <a:noFill/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도로현황!$B$21</c:f>
              <c:strCache>
                <c:ptCount val="1"/>
                <c:pt idx="0">
                  <c:v>고속국도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도로현황!$A$22:$A$26</c:f>
              <c:strCache>
                <c:ptCount val="5"/>
                <c:pt idx="0">
                  <c:v>1994년</c:v>
                </c:pt>
                <c:pt idx="1">
                  <c:v>1995년</c:v>
                </c:pt>
                <c:pt idx="2">
                  <c:v>1997년</c:v>
                </c:pt>
                <c:pt idx="3">
                  <c:v>2001년</c:v>
                </c:pt>
                <c:pt idx="4">
                  <c:v>2002년</c:v>
                </c:pt>
              </c:strCache>
            </c:strRef>
          </c:cat>
          <c:val>
            <c:numRef>
              <c:f>도로현황!$B$22:$B$26</c:f>
              <c:numCache>
                <c:formatCode>#,##0_);[Red]\(#,##0\)</c:formatCode>
                <c:ptCount val="5"/>
                <c:pt idx="0">
                  <c:v>1650</c:v>
                </c:pt>
                <c:pt idx="1">
                  <c:v>1825</c:v>
                </c:pt>
                <c:pt idx="2">
                  <c:v>1889</c:v>
                </c:pt>
                <c:pt idx="3">
                  <c:v>2637</c:v>
                </c:pt>
                <c:pt idx="4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D-4C16-9B1F-050A2630C000}"/>
            </c:ext>
          </c:extLst>
        </c:ser>
        <c:ser>
          <c:idx val="1"/>
          <c:order val="1"/>
          <c:tx>
            <c:strRef>
              <c:f>도로현황!$C$21</c:f>
              <c:strCache>
                <c:ptCount val="1"/>
                <c:pt idx="0">
                  <c:v>일반국도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도로현황!$A$22:$A$26</c:f>
              <c:strCache>
                <c:ptCount val="5"/>
                <c:pt idx="0">
                  <c:v>1994년</c:v>
                </c:pt>
                <c:pt idx="1">
                  <c:v>1995년</c:v>
                </c:pt>
                <c:pt idx="2">
                  <c:v>1997년</c:v>
                </c:pt>
                <c:pt idx="3">
                  <c:v>2001년</c:v>
                </c:pt>
                <c:pt idx="4">
                  <c:v>2002년</c:v>
                </c:pt>
              </c:strCache>
            </c:strRef>
          </c:cat>
          <c:val>
            <c:numRef>
              <c:f>도로현황!$C$22:$C$26</c:f>
              <c:numCache>
                <c:formatCode>#,##0_);[Red]\(#,##0\)</c:formatCode>
                <c:ptCount val="5"/>
                <c:pt idx="0">
                  <c:v>12046</c:v>
                </c:pt>
                <c:pt idx="1">
                  <c:v>12053</c:v>
                </c:pt>
                <c:pt idx="2">
                  <c:v>12459</c:v>
                </c:pt>
                <c:pt idx="3">
                  <c:v>14254</c:v>
                </c:pt>
                <c:pt idx="4">
                  <c:v>14232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D-4C16-9B1F-050A2630C000}"/>
            </c:ext>
          </c:extLst>
        </c:ser>
        <c:ser>
          <c:idx val="2"/>
          <c:order val="2"/>
          <c:tx>
            <c:strRef>
              <c:f>도로현황!$D$21</c:f>
              <c:strCache>
                <c:ptCount val="1"/>
                <c:pt idx="0">
                  <c:v>지방도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도로현황!$A$22:$A$26</c:f>
              <c:strCache>
                <c:ptCount val="5"/>
                <c:pt idx="0">
                  <c:v>1994년</c:v>
                </c:pt>
                <c:pt idx="1">
                  <c:v>1995년</c:v>
                </c:pt>
                <c:pt idx="2">
                  <c:v>1997년</c:v>
                </c:pt>
                <c:pt idx="3">
                  <c:v>2001년</c:v>
                </c:pt>
                <c:pt idx="4">
                  <c:v>2002년</c:v>
                </c:pt>
              </c:strCache>
            </c:strRef>
          </c:cat>
          <c:val>
            <c:numRef>
              <c:f>도로현황!$D$22:$D$26</c:f>
              <c:numCache>
                <c:formatCode>[&lt;=39240]**#,##0;#,##0</c:formatCode>
                <c:ptCount val="5"/>
                <c:pt idx="0">
                  <c:v>10655</c:v>
                </c:pt>
                <c:pt idx="1">
                  <c:v>13854</c:v>
                </c:pt>
                <c:pt idx="2">
                  <c:v>17089</c:v>
                </c:pt>
                <c:pt idx="3">
                  <c:v>15704</c:v>
                </c:pt>
                <c:pt idx="4">
                  <c:v>17084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D-4C16-9B1F-050A2630C000}"/>
            </c:ext>
          </c:extLst>
        </c:ser>
        <c:ser>
          <c:idx val="3"/>
          <c:order val="3"/>
          <c:tx>
            <c:strRef>
              <c:f>도로현황!$E$21</c:f>
              <c:strCache>
                <c:ptCount val="1"/>
                <c:pt idx="0">
                  <c:v>시/군도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도로현황!$A$22:$A$26</c:f>
              <c:strCache>
                <c:ptCount val="5"/>
                <c:pt idx="0">
                  <c:v>1994년</c:v>
                </c:pt>
                <c:pt idx="1">
                  <c:v>1995년</c:v>
                </c:pt>
                <c:pt idx="2">
                  <c:v>1997년</c:v>
                </c:pt>
                <c:pt idx="3">
                  <c:v>2001년</c:v>
                </c:pt>
                <c:pt idx="4">
                  <c:v>2002년</c:v>
                </c:pt>
              </c:strCache>
            </c:strRef>
          </c:cat>
          <c:val>
            <c:numRef>
              <c:f>도로현황!$E$22:$E$26</c:f>
              <c:numCache>
                <c:formatCode>[&lt;=39240]**#,##0;#,##0</c:formatCode>
                <c:ptCount val="5"/>
                <c:pt idx="0">
                  <c:v>35781</c:v>
                </c:pt>
                <c:pt idx="1">
                  <c:v>32424</c:v>
                </c:pt>
                <c:pt idx="2">
                  <c:v>36288</c:v>
                </c:pt>
                <c:pt idx="3">
                  <c:v>40992</c:v>
                </c:pt>
                <c:pt idx="4">
                  <c:v>43719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D-4C16-9B1F-050A2630C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box"/>
        <c:axId val="1511600095"/>
        <c:axId val="1602099887"/>
        <c:axId val="0"/>
      </c:bar3DChart>
      <c:catAx>
        <c:axId val="151160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02099887"/>
        <c:crosses val="autoZero"/>
        <c:auto val="1"/>
        <c:lblAlgn val="ctr"/>
        <c:lblOffset val="100"/>
        <c:noMultiLvlLbl val="0"/>
      </c:catAx>
      <c:valAx>
        <c:axId val="16020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160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F2811-579E-4CE1-B4F5-8987FBC66B77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69542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CA4ECE-6E0F-4A8A-8C01-CEABB5086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stjr7437" refreshedDate="44539.929803125" createdVersion="6" refreshedVersion="6" minRefreshableVersion="3" recordCount="16" xr:uid="{7CA36E1A-51C5-4856-9EDA-FC05E15A80FD}">
  <cacheSource type="worksheet">
    <worksheetSource ref="A1:D17" sheet="데이터"/>
  </cacheSource>
  <cacheFields count="4">
    <cacheField name="지역" numFmtId="49">
      <sharedItems/>
    </cacheField>
    <cacheField name="항목" numFmtId="49">
      <sharedItems count="4">
        <s v="특별/광역시도"/>
        <s v="시도"/>
        <s v="군도"/>
        <s v="지방도"/>
      </sharedItems>
    </cacheField>
    <cacheField name="2008년" numFmtId="176">
      <sharedItems containsSemiMixedTypes="0" containsString="0" containsNumber="1" containsInteger="1" minValue="2216" maxValue="7933"/>
    </cacheField>
    <cacheField name="2009년" numFmtId="176">
      <sharedItems containsSemiMixedTypes="0" containsString="0" containsNumber="1" containsInteger="1" minValue="2309" maxValue="79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서울"/>
    <x v="0"/>
    <n v="7933"/>
    <n v="7933"/>
  </r>
  <r>
    <s v="경기"/>
    <x v="1"/>
    <n v="6833"/>
    <n v="7240"/>
  </r>
  <r>
    <s v="경남"/>
    <x v="1"/>
    <n v="4820"/>
    <n v="4850"/>
  </r>
  <r>
    <s v="경북"/>
    <x v="2"/>
    <n v="3804"/>
    <n v="3807"/>
  </r>
  <r>
    <s v="경남"/>
    <x v="2"/>
    <n v="3435"/>
    <n v="3434"/>
  </r>
  <r>
    <s v="전남"/>
    <x v="2"/>
    <n v="3376"/>
    <n v="3384"/>
  </r>
  <r>
    <s v="경북"/>
    <x v="3"/>
    <n v="3010"/>
    <n v="3009"/>
  </r>
  <r>
    <s v="강원"/>
    <x v="2"/>
    <n v="3004"/>
    <n v="3002"/>
  </r>
  <r>
    <s v="경북"/>
    <x v="1"/>
    <n v="2708"/>
    <n v="2767"/>
  </r>
  <r>
    <s v="강원"/>
    <x v="1"/>
    <n v="2720"/>
    <n v="2766"/>
  </r>
  <r>
    <s v="경기"/>
    <x v="3"/>
    <n v="2734"/>
    <n v="2687"/>
  </r>
  <r>
    <s v="부산"/>
    <x v="0"/>
    <n v="2655"/>
    <n v="2681"/>
  </r>
  <r>
    <s v="충북"/>
    <x v="2"/>
    <n v="2420"/>
    <n v="2421"/>
  </r>
  <r>
    <s v="충남"/>
    <x v="2"/>
    <n v="2406"/>
    <n v="2420"/>
  </r>
  <r>
    <s v="경남"/>
    <x v="3"/>
    <n v="2374"/>
    <n v="2390"/>
  </r>
  <r>
    <s v="전남"/>
    <x v="1"/>
    <n v="2216"/>
    <n v="23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560729-A774-4091-8D6D-336BA733F44D}" name="피벗 테이블1" cacheId="2" dataOnRows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B17" firstHeaderRow="1" firstDataRow="1" firstDataCol="1"/>
  <pivotFields count="4">
    <pivotField showAll="0"/>
    <pivotField axis="axisRow" showAll="0">
      <items count="5">
        <item x="2"/>
        <item x="1"/>
        <item x="3"/>
        <item x="0"/>
        <item t="default"/>
      </items>
    </pivotField>
    <pivotField dataField="1" numFmtId="176" showAll="0"/>
    <pivotField dataField="1" numFmtId="176" showAll="0"/>
  </pivotFields>
  <rowFields count="2">
    <field x="1"/>
    <field x="-2"/>
  </rowFields>
  <rowItems count="14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평균 : 2008년" fld="2" subtotal="average" baseField="1" baseItem="0"/>
    <dataField name="평균 : 2009년" fld="3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6"/>
  <sheetViews>
    <sheetView workbookViewId="0">
      <selection activeCell="A21" sqref="A21:E26"/>
    </sheetView>
  </sheetViews>
  <sheetFormatPr defaultColWidth="8.9140625" defaultRowHeight="17"/>
  <cols>
    <col min="1" max="1" width="9.58203125" style="2" customWidth="1"/>
    <col min="2" max="5" width="10.58203125" style="2" customWidth="1"/>
    <col min="6" max="16384" width="8.9140625" style="2"/>
  </cols>
  <sheetData>
    <row r="1" spans="1:7" ht="18.5">
      <c r="A1" s="41" t="s">
        <v>54</v>
      </c>
      <c r="B1" s="41"/>
      <c r="C1" s="41"/>
      <c r="D1" s="41"/>
      <c r="E1" s="41"/>
      <c r="F1" s="41"/>
      <c r="G1" s="41"/>
    </row>
    <row r="2" spans="1:7" ht="17.5" thickBot="1">
      <c r="G2" s="40" t="s">
        <v>53</v>
      </c>
    </row>
    <row r="3" spans="1:7" ht="18" thickTop="1" thickBot="1">
      <c r="A3" s="52" t="s">
        <v>19</v>
      </c>
      <c r="B3" s="53" t="s">
        <v>20</v>
      </c>
      <c r="C3" s="53" t="s">
        <v>21</v>
      </c>
      <c r="D3" s="53" t="s">
        <v>22</v>
      </c>
      <c r="E3" s="53" t="s">
        <v>23</v>
      </c>
      <c r="F3" s="53" t="s">
        <v>51</v>
      </c>
      <c r="G3" s="54" t="s">
        <v>52</v>
      </c>
    </row>
    <row r="4" spans="1:7" ht="17.5" thickTop="1">
      <c r="A4" s="42" t="s">
        <v>24</v>
      </c>
      <c r="B4" s="43">
        <v>1650</v>
      </c>
      <c r="C4" s="43">
        <v>12046</v>
      </c>
      <c r="D4" s="44">
        <v>10655</v>
      </c>
      <c r="E4" s="44">
        <v>35781</v>
      </c>
      <c r="F4" s="45">
        <f>ROUNDUP(B4-AVERAGE($B$4:$B$19),-1)</f>
        <v>-930</v>
      </c>
      <c r="G4" s="46">
        <f>IF(OR(MOD(LEFT(A4,4),3)=0,MOD(LEFT(A4,4),4)=0),_xlfn.RANK.EQ(D4,$D$4:$D$19),SUM(B4:E4))</f>
        <v>60132</v>
      </c>
    </row>
    <row r="5" spans="1:7">
      <c r="A5" s="42" t="s">
        <v>25</v>
      </c>
      <c r="B5" s="43">
        <v>1825</v>
      </c>
      <c r="C5" s="43">
        <v>12053</v>
      </c>
      <c r="D5" s="44">
        <v>13854</v>
      </c>
      <c r="E5" s="44">
        <v>32424</v>
      </c>
      <c r="F5" s="45">
        <f t="shared" ref="F5:F19" si="0">ROUNDUP(B5-AVERAGE($B$4:$B$19),-1)</f>
        <v>-750</v>
      </c>
      <c r="G5" s="46">
        <f t="shared" ref="G5:G19" si="1">IF(OR(MOD(LEFT(A5,4),3)=0,MOD(LEFT(A5,4),4)=0),_xlfn.RANK.EQ(D5,$D$4:$D$19),SUM(B5:E5))</f>
        <v>15</v>
      </c>
    </row>
    <row r="6" spans="1:7" hidden="1">
      <c r="A6" s="42" t="s">
        <v>26</v>
      </c>
      <c r="B6" s="43">
        <v>1886</v>
      </c>
      <c r="C6" s="43">
        <v>12464</v>
      </c>
      <c r="D6" s="44">
        <v>17147</v>
      </c>
      <c r="E6" s="44">
        <v>35989</v>
      </c>
      <c r="F6" s="45">
        <f t="shared" si="0"/>
        <v>-690</v>
      </c>
      <c r="G6" s="46">
        <f t="shared" si="1"/>
        <v>10</v>
      </c>
    </row>
    <row r="7" spans="1:7">
      <c r="A7" s="42" t="s">
        <v>27</v>
      </c>
      <c r="B7" s="43">
        <v>1889</v>
      </c>
      <c r="C7" s="43">
        <v>12459</v>
      </c>
      <c r="D7" s="44">
        <v>17089</v>
      </c>
      <c r="E7" s="44">
        <v>36288</v>
      </c>
      <c r="F7" s="45">
        <f t="shared" si="0"/>
        <v>-690</v>
      </c>
      <c r="G7" s="46">
        <f t="shared" si="1"/>
        <v>67725</v>
      </c>
    </row>
    <row r="8" spans="1:7" hidden="1">
      <c r="A8" s="42" t="s">
        <v>28</v>
      </c>
      <c r="B8" s="43">
        <v>1996</v>
      </c>
      <c r="C8" s="43">
        <v>12447</v>
      </c>
      <c r="D8" s="44">
        <v>17155</v>
      </c>
      <c r="E8" s="44">
        <v>37721</v>
      </c>
      <c r="F8" s="45">
        <f t="shared" si="0"/>
        <v>-580</v>
      </c>
      <c r="G8" s="46">
        <f t="shared" si="1"/>
        <v>8</v>
      </c>
    </row>
    <row r="9" spans="1:7" hidden="1">
      <c r="A9" s="42" t="s">
        <v>29</v>
      </c>
      <c r="B9" s="43">
        <v>2041</v>
      </c>
      <c r="C9" s="43">
        <v>12418</v>
      </c>
      <c r="D9" s="44">
        <v>17145</v>
      </c>
      <c r="E9" s="44">
        <v>38039</v>
      </c>
      <c r="F9" s="45">
        <f t="shared" si="0"/>
        <v>-540</v>
      </c>
      <c r="G9" s="46">
        <f t="shared" si="1"/>
        <v>69643</v>
      </c>
    </row>
    <row r="10" spans="1:7" hidden="1">
      <c r="A10" s="42" t="s">
        <v>1</v>
      </c>
      <c r="B10" s="43">
        <v>2131</v>
      </c>
      <c r="C10" s="43">
        <v>12413</v>
      </c>
      <c r="D10" s="44">
        <v>17151</v>
      </c>
      <c r="E10" s="44">
        <v>39240</v>
      </c>
      <c r="F10" s="45">
        <f t="shared" si="0"/>
        <v>-450</v>
      </c>
      <c r="G10" s="46">
        <f t="shared" si="1"/>
        <v>9</v>
      </c>
    </row>
    <row r="11" spans="1:7">
      <c r="A11" s="42" t="s">
        <v>2</v>
      </c>
      <c r="B11" s="43">
        <v>2637</v>
      </c>
      <c r="C11" s="43">
        <v>14254</v>
      </c>
      <c r="D11" s="44">
        <v>15704</v>
      </c>
      <c r="E11" s="44">
        <v>40992</v>
      </c>
      <c r="F11" s="45">
        <f t="shared" si="0"/>
        <v>70</v>
      </c>
      <c r="G11" s="46">
        <f t="shared" si="1"/>
        <v>14</v>
      </c>
    </row>
    <row r="12" spans="1:7">
      <c r="A12" s="42" t="s">
        <v>3</v>
      </c>
      <c r="B12" s="43">
        <v>2778</v>
      </c>
      <c r="C12" s="43">
        <v>14232</v>
      </c>
      <c r="D12" s="44">
        <v>17084</v>
      </c>
      <c r="E12" s="44">
        <v>43719</v>
      </c>
      <c r="F12" s="45">
        <f t="shared" si="0"/>
        <v>210</v>
      </c>
      <c r="G12" s="46">
        <f t="shared" si="1"/>
        <v>77813</v>
      </c>
    </row>
    <row r="13" spans="1:7" hidden="1">
      <c r="A13" s="42" t="s">
        <v>4</v>
      </c>
      <c r="B13" s="43">
        <v>2778</v>
      </c>
      <c r="C13" s="43">
        <v>14234</v>
      </c>
      <c r="D13" s="44">
        <v>17485</v>
      </c>
      <c r="E13" s="44">
        <v>45625</v>
      </c>
      <c r="F13" s="45">
        <f t="shared" si="0"/>
        <v>210</v>
      </c>
      <c r="G13" s="46">
        <f t="shared" si="1"/>
        <v>80122</v>
      </c>
    </row>
    <row r="14" spans="1:7" hidden="1">
      <c r="A14" s="42" t="s">
        <v>5</v>
      </c>
      <c r="B14" s="43">
        <v>2923</v>
      </c>
      <c r="C14" s="43">
        <v>14246</v>
      </c>
      <c r="D14" s="44">
        <v>17476</v>
      </c>
      <c r="E14" s="44">
        <v>48262</v>
      </c>
      <c r="F14" s="45">
        <f t="shared" si="0"/>
        <v>350</v>
      </c>
      <c r="G14" s="46">
        <f t="shared" si="1"/>
        <v>7</v>
      </c>
    </row>
    <row r="15" spans="1:7" hidden="1">
      <c r="A15" s="42" t="s">
        <v>6</v>
      </c>
      <c r="B15" s="43">
        <v>2968</v>
      </c>
      <c r="C15" s="43">
        <v>14224</v>
      </c>
      <c r="D15" s="44">
        <v>17710</v>
      </c>
      <c r="E15" s="44">
        <v>49885</v>
      </c>
      <c r="F15" s="45">
        <f t="shared" si="0"/>
        <v>400</v>
      </c>
      <c r="G15" s="46">
        <f t="shared" si="1"/>
        <v>84787</v>
      </c>
    </row>
    <row r="16" spans="1:7" hidden="1">
      <c r="A16" s="42" t="s">
        <v>30</v>
      </c>
      <c r="B16" s="43">
        <v>3103</v>
      </c>
      <c r="C16" s="43">
        <v>14225</v>
      </c>
      <c r="D16" s="44">
        <v>17677</v>
      </c>
      <c r="E16" s="44">
        <v>49318</v>
      </c>
      <c r="F16" s="45">
        <f t="shared" si="0"/>
        <v>530</v>
      </c>
      <c r="G16" s="46">
        <f t="shared" si="1"/>
        <v>84323</v>
      </c>
    </row>
    <row r="17" spans="1:7" hidden="1">
      <c r="A17" s="42" t="s">
        <v>31</v>
      </c>
      <c r="B17" s="43">
        <v>3368</v>
      </c>
      <c r="C17" s="43">
        <v>13832</v>
      </c>
      <c r="D17" s="44">
        <v>18175</v>
      </c>
      <c r="E17" s="44">
        <v>49535</v>
      </c>
      <c r="F17" s="45">
        <f t="shared" si="0"/>
        <v>800</v>
      </c>
      <c r="G17" s="46">
        <f t="shared" si="1"/>
        <v>2</v>
      </c>
    </row>
    <row r="18" spans="1:7" hidden="1">
      <c r="A18" s="42" t="s">
        <v>32</v>
      </c>
      <c r="B18" s="43">
        <v>3447</v>
      </c>
      <c r="C18" s="43">
        <v>13905</v>
      </c>
      <c r="D18" s="44">
        <v>18193</v>
      </c>
      <c r="E18" s="44">
        <v>50174</v>
      </c>
      <c r="F18" s="45">
        <f t="shared" si="0"/>
        <v>880</v>
      </c>
      <c r="G18" s="46">
        <f t="shared" si="1"/>
        <v>1</v>
      </c>
    </row>
    <row r="19" spans="1:7" ht="17.5" hidden="1" thickBot="1">
      <c r="A19" s="47" t="s">
        <v>33</v>
      </c>
      <c r="B19" s="48">
        <v>3776</v>
      </c>
      <c r="C19" s="48">
        <v>13820</v>
      </c>
      <c r="D19" s="49">
        <v>18138</v>
      </c>
      <c r="E19" s="49">
        <v>50501</v>
      </c>
      <c r="F19" s="50">
        <f t="shared" si="0"/>
        <v>1210</v>
      </c>
      <c r="G19" s="51">
        <f t="shared" si="1"/>
        <v>86235</v>
      </c>
    </row>
    <row r="20" spans="1:7" ht="17.5" thickBot="1"/>
    <row r="21" spans="1:7" ht="18" thickTop="1" thickBot="1">
      <c r="A21" s="52" t="s">
        <v>19</v>
      </c>
      <c r="B21" s="53" t="s">
        <v>20</v>
      </c>
      <c r="C21" s="53" t="s">
        <v>21</v>
      </c>
      <c r="D21" s="53" t="s">
        <v>22</v>
      </c>
      <c r="E21" s="53" t="s">
        <v>23</v>
      </c>
      <c r="F21" s="53" t="s">
        <v>51</v>
      </c>
      <c r="G21" s="54" t="s">
        <v>52</v>
      </c>
    </row>
    <row r="22" spans="1:7" ht="17.5" thickTop="1">
      <c r="A22" s="42" t="s">
        <v>24</v>
      </c>
      <c r="B22" s="43">
        <v>1650</v>
      </c>
      <c r="C22" s="43">
        <v>12046</v>
      </c>
      <c r="D22" s="44">
        <v>10655</v>
      </c>
      <c r="E22" s="44">
        <v>35781</v>
      </c>
      <c r="F22" s="45">
        <v>-930</v>
      </c>
      <c r="G22" s="46">
        <v>60132</v>
      </c>
    </row>
    <row r="23" spans="1:7">
      <c r="A23" s="42" t="s">
        <v>25</v>
      </c>
      <c r="B23" s="43">
        <v>1825</v>
      </c>
      <c r="C23" s="43">
        <v>12053</v>
      </c>
      <c r="D23" s="44">
        <v>13854</v>
      </c>
      <c r="E23" s="44">
        <v>32424</v>
      </c>
      <c r="F23" s="45">
        <v>-750</v>
      </c>
      <c r="G23" s="46">
        <v>15</v>
      </c>
    </row>
    <row r="24" spans="1:7">
      <c r="A24" s="42" t="s">
        <v>27</v>
      </c>
      <c r="B24" s="43">
        <v>1889</v>
      </c>
      <c r="C24" s="43">
        <v>12459</v>
      </c>
      <c r="D24" s="44">
        <v>17089</v>
      </c>
      <c r="E24" s="44">
        <v>36288</v>
      </c>
      <c r="F24" s="45">
        <v>-690</v>
      </c>
      <c r="G24" s="46">
        <v>67725</v>
      </c>
    </row>
    <row r="25" spans="1:7">
      <c r="A25" s="42" t="s">
        <v>2</v>
      </c>
      <c r="B25" s="43">
        <v>2637</v>
      </c>
      <c r="C25" s="43">
        <v>14254</v>
      </c>
      <c r="D25" s="44">
        <v>15704</v>
      </c>
      <c r="E25" s="44">
        <v>40992</v>
      </c>
      <c r="F25" s="45">
        <v>70</v>
      </c>
      <c r="G25" s="46">
        <v>14</v>
      </c>
    </row>
    <row r="26" spans="1:7">
      <c r="A26" s="42" t="s">
        <v>3</v>
      </c>
      <c r="B26" s="43">
        <v>2778</v>
      </c>
      <c r="C26" s="43">
        <v>14232</v>
      </c>
      <c r="D26" s="44">
        <v>17084</v>
      </c>
      <c r="E26" s="44">
        <v>43719</v>
      </c>
      <c r="F26" s="45">
        <v>210</v>
      </c>
      <c r="G26" s="46">
        <v>77813</v>
      </c>
    </row>
  </sheetData>
  <autoFilter ref="D3:D19" xr:uid="{EE35B6B6-0CF4-432B-A6DB-18A41FF98A51}">
    <filterColumn colId="0">
      <top10 top="0" val="5" filterVal="17089"/>
    </filterColumn>
  </autoFilter>
  <mergeCells count="1">
    <mergeCell ref="A1:G1"/>
  </mergeCells>
  <phoneticPr fontId="2" type="noConversion"/>
  <conditionalFormatting sqref="B4:B19">
    <cfRule type="cellIs" dxfId="1" priority="2" operator="lessThan">
      <formula>2041</formula>
    </cfRule>
  </conditionalFormatting>
  <conditionalFormatting sqref="B22:B26">
    <cfRule type="cellIs" dxfId="0" priority="1" operator="lessThan">
      <formula>2041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153-EE47-4E30-9E32-C5D51BC7508D}">
  <dimension ref="A3:B17"/>
  <sheetViews>
    <sheetView workbookViewId="0">
      <selection activeCell="A3" sqref="A3"/>
    </sheetView>
  </sheetViews>
  <sheetFormatPr defaultRowHeight="14"/>
  <cols>
    <col min="1" max="1" width="18.25" bestFit="1" customWidth="1"/>
    <col min="2" max="2" width="12.33203125" bestFit="1" customWidth="1"/>
    <col min="3" max="3" width="13.4140625" bestFit="1" customWidth="1"/>
  </cols>
  <sheetData>
    <row r="3" spans="1:2">
      <c r="A3" s="55" t="s">
        <v>55</v>
      </c>
    </row>
    <row r="4" spans="1:2">
      <c r="A4" s="56" t="s">
        <v>40</v>
      </c>
      <c r="B4" s="57"/>
    </row>
    <row r="5" spans="1:2">
      <c r="A5" s="58" t="s">
        <v>56</v>
      </c>
      <c r="B5" s="57">
        <v>3074.1666666666665</v>
      </c>
    </row>
    <row r="6" spans="1:2">
      <c r="A6" s="58" t="s">
        <v>57</v>
      </c>
      <c r="B6" s="57">
        <v>3078</v>
      </c>
    </row>
    <row r="7" spans="1:2">
      <c r="A7" s="56" t="s">
        <v>37</v>
      </c>
      <c r="B7" s="57"/>
    </row>
    <row r="8" spans="1:2">
      <c r="A8" s="58" t="s">
        <v>56</v>
      </c>
      <c r="B8" s="57">
        <v>3859.4</v>
      </c>
    </row>
    <row r="9" spans="1:2">
      <c r="A9" s="58" t="s">
        <v>57</v>
      </c>
      <c r="B9" s="57">
        <v>3986.4</v>
      </c>
    </row>
    <row r="10" spans="1:2">
      <c r="A10" s="56" t="s">
        <v>22</v>
      </c>
      <c r="B10" s="57"/>
    </row>
    <row r="11" spans="1:2">
      <c r="A11" s="58" t="s">
        <v>56</v>
      </c>
      <c r="B11" s="57">
        <v>2706</v>
      </c>
    </row>
    <row r="12" spans="1:2">
      <c r="A12" s="58" t="s">
        <v>57</v>
      </c>
      <c r="B12" s="57">
        <v>2695.3333333333335</v>
      </c>
    </row>
    <row r="13" spans="1:2">
      <c r="A13" s="56" t="s">
        <v>46</v>
      </c>
      <c r="B13" s="57"/>
    </row>
    <row r="14" spans="1:2">
      <c r="A14" s="58" t="s">
        <v>56</v>
      </c>
      <c r="B14" s="57">
        <v>5294</v>
      </c>
    </row>
    <row r="15" spans="1:2">
      <c r="A15" s="58" t="s">
        <v>57</v>
      </c>
      <c r="B15" s="57">
        <v>5307</v>
      </c>
    </row>
    <row r="16" spans="1:2">
      <c r="A16" s="56" t="s">
        <v>58</v>
      </c>
      <c r="B16" s="57">
        <v>3528</v>
      </c>
    </row>
    <row r="17" spans="1:2">
      <c r="A17" s="56" t="s">
        <v>59</v>
      </c>
      <c r="B17" s="57">
        <v>3568.75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workbookViewId="0">
      <selection activeCell="J9" sqref="J9"/>
    </sheetView>
  </sheetViews>
  <sheetFormatPr defaultRowHeight="14" outlineLevelRow="2"/>
  <cols>
    <col min="1" max="1" width="9.9140625" bestFit="1" customWidth="1"/>
    <col min="2" max="2" width="12.4140625" bestFit="1" customWidth="1"/>
    <col min="3" max="5" width="9.75" customWidth="1"/>
    <col min="6" max="9" width="6.4140625" customWidth="1"/>
  </cols>
  <sheetData>
    <row r="1" spans="1:13" ht="17">
      <c r="A1" s="18" t="s">
        <v>8</v>
      </c>
      <c r="B1" s="19" t="s">
        <v>34</v>
      </c>
      <c r="C1" s="20" t="s">
        <v>32</v>
      </c>
      <c r="D1" s="20" t="s">
        <v>33</v>
      </c>
      <c r="J1" s="2" t="s">
        <v>8</v>
      </c>
      <c r="K1" s="2" t="s">
        <v>47</v>
      </c>
      <c r="L1" s="2" t="s">
        <v>20</v>
      </c>
      <c r="M1" s="2" t="s">
        <v>21</v>
      </c>
    </row>
    <row r="2" spans="1:13" ht="17">
      <c r="A2" s="9" t="s">
        <v>35</v>
      </c>
      <c r="B2" s="10" t="s">
        <v>46</v>
      </c>
      <c r="C2" s="11">
        <v>7933</v>
      </c>
      <c r="D2" s="11">
        <v>7933</v>
      </c>
      <c r="J2" s="2" t="s">
        <v>35</v>
      </c>
      <c r="K2" s="2" t="s">
        <v>32</v>
      </c>
      <c r="L2" s="2">
        <v>23</v>
      </c>
      <c r="M2" s="2">
        <v>172</v>
      </c>
    </row>
    <row r="3" spans="1:13" ht="17">
      <c r="A3" s="9" t="s">
        <v>36</v>
      </c>
      <c r="B3" s="10" t="s">
        <v>37</v>
      </c>
      <c r="C3" s="11">
        <v>6833</v>
      </c>
      <c r="D3" s="11">
        <v>7240</v>
      </c>
      <c r="J3" s="2" t="s">
        <v>35</v>
      </c>
      <c r="K3" s="2" t="s">
        <v>33</v>
      </c>
      <c r="L3" s="2">
        <v>25</v>
      </c>
      <c r="M3" s="2">
        <v>172</v>
      </c>
    </row>
    <row r="4" spans="1:13" ht="17">
      <c r="A4" s="9" t="s">
        <v>38</v>
      </c>
      <c r="B4" s="10" t="s">
        <v>37</v>
      </c>
      <c r="C4" s="11">
        <v>4820</v>
      </c>
      <c r="D4" s="11">
        <v>4850</v>
      </c>
      <c r="J4" s="2" t="s">
        <v>43</v>
      </c>
      <c r="K4" s="2" t="s">
        <v>32</v>
      </c>
      <c r="L4" s="2">
        <v>33</v>
      </c>
      <c r="M4" s="2">
        <v>111</v>
      </c>
    </row>
    <row r="5" spans="1:13" ht="17">
      <c r="A5" s="9" t="s">
        <v>39</v>
      </c>
      <c r="B5" s="10" t="s">
        <v>40</v>
      </c>
      <c r="C5" s="11">
        <v>3804</v>
      </c>
      <c r="D5" s="11">
        <v>3807</v>
      </c>
      <c r="J5" s="2" t="s">
        <v>43</v>
      </c>
      <c r="K5" s="2" t="s">
        <v>33</v>
      </c>
      <c r="L5" s="2">
        <v>52</v>
      </c>
      <c r="M5" s="2">
        <v>100</v>
      </c>
    </row>
    <row r="6" spans="1:13" ht="17">
      <c r="A6" s="9" t="s">
        <v>38</v>
      </c>
      <c r="B6" s="10" t="s">
        <v>40</v>
      </c>
      <c r="C6" s="11">
        <v>3435</v>
      </c>
      <c r="D6" s="11">
        <v>3434</v>
      </c>
      <c r="J6" s="2" t="s">
        <v>63</v>
      </c>
      <c r="K6" s="2" t="s">
        <v>32</v>
      </c>
      <c r="L6" s="2">
        <v>117</v>
      </c>
      <c r="M6" s="2">
        <v>108</v>
      </c>
    </row>
    <row r="7" spans="1:13" ht="17">
      <c r="A7" s="9" t="s">
        <v>41</v>
      </c>
      <c r="B7" s="10" t="s">
        <v>40</v>
      </c>
      <c r="C7" s="11">
        <v>3376</v>
      </c>
      <c r="D7" s="11">
        <v>3384</v>
      </c>
      <c r="J7" s="2" t="s">
        <v>63</v>
      </c>
      <c r="K7" s="2" t="s">
        <v>33</v>
      </c>
      <c r="L7" s="2">
        <v>97</v>
      </c>
      <c r="M7" s="2">
        <v>108</v>
      </c>
    </row>
    <row r="8" spans="1:13" ht="17">
      <c r="A8" s="9" t="s">
        <v>39</v>
      </c>
      <c r="B8" s="10" t="s">
        <v>22</v>
      </c>
      <c r="C8" s="11">
        <v>3010</v>
      </c>
      <c r="D8" s="11">
        <v>3009</v>
      </c>
      <c r="J8" s="2" t="s">
        <v>64</v>
      </c>
      <c r="K8" s="2" t="s">
        <v>32</v>
      </c>
      <c r="L8" s="2">
        <v>78</v>
      </c>
      <c r="M8" s="2">
        <v>77</v>
      </c>
    </row>
    <row r="9" spans="1:13" ht="17">
      <c r="A9" s="9" t="s">
        <v>42</v>
      </c>
      <c r="B9" s="10" t="s">
        <v>40</v>
      </c>
      <c r="C9" s="11">
        <v>3004</v>
      </c>
      <c r="D9" s="11">
        <v>3002</v>
      </c>
      <c r="J9" s="2" t="s">
        <v>64</v>
      </c>
      <c r="K9" s="2" t="s">
        <v>33</v>
      </c>
      <c r="L9" s="2">
        <v>99</v>
      </c>
      <c r="M9" s="2">
        <v>77</v>
      </c>
    </row>
    <row r="10" spans="1:13" ht="17">
      <c r="A10" s="9" t="s">
        <v>39</v>
      </c>
      <c r="B10" s="10" t="s">
        <v>37</v>
      </c>
      <c r="C10" s="11">
        <v>2708</v>
      </c>
      <c r="D10" s="11">
        <v>2767</v>
      </c>
      <c r="J10" s="2" t="s">
        <v>65</v>
      </c>
      <c r="K10" s="2" t="s">
        <v>32</v>
      </c>
      <c r="L10" s="2">
        <v>30</v>
      </c>
      <c r="M10" s="2">
        <v>90</v>
      </c>
    </row>
    <row r="11" spans="1:13" ht="17">
      <c r="A11" s="9" t="s">
        <v>42</v>
      </c>
      <c r="B11" s="10" t="s">
        <v>37</v>
      </c>
      <c r="C11" s="11">
        <v>2720</v>
      </c>
      <c r="D11" s="11">
        <v>2766</v>
      </c>
      <c r="J11" s="2" t="s">
        <v>65</v>
      </c>
      <c r="K11" s="2" t="s">
        <v>33</v>
      </c>
      <c r="L11" s="2">
        <v>26</v>
      </c>
      <c r="M11" s="2">
        <v>87</v>
      </c>
    </row>
    <row r="12" spans="1:13" ht="17">
      <c r="A12" s="9" t="s">
        <v>36</v>
      </c>
      <c r="B12" s="10" t="s">
        <v>22</v>
      </c>
      <c r="C12" s="11">
        <v>2734</v>
      </c>
      <c r="D12" s="11">
        <v>2687</v>
      </c>
      <c r="J12" s="2" t="s">
        <v>66</v>
      </c>
      <c r="K12" s="2" t="s">
        <v>32</v>
      </c>
      <c r="L12" s="2">
        <v>70</v>
      </c>
      <c r="M12" s="2">
        <v>84</v>
      </c>
    </row>
    <row r="13" spans="1:13" ht="17">
      <c r="A13" s="9" t="s">
        <v>43</v>
      </c>
      <c r="B13" s="10" t="s">
        <v>46</v>
      </c>
      <c r="C13" s="11">
        <v>2655</v>
      </c>
      <c r="D13" s="11">
        <v>2681</v>
      </c>
      <c r="J13" s="2" t="s">
        <v>66</v>
      </c>
      <c r="K13" s="2" t="s">
        <v>33</v>
      </c>
      <c r="L13" s="2">
        <v>76</v>
      </c>
      <c r="M13" s="2">
        <v>84</v>
      </c>
    </row>
    <row r="14" spans="1:13" ht="17">
      <c r="A14" s="9" t="s">
        <v>44</v>
      </c>
      <c r="B14" s="10" t="s">
        <v>40</v>
      </c>
      <c r="C14" s="11">
        <v>2420</v>
      </c>
      <c r="D14" s="11">
        <v>2421</v>
      </c>
      <c r="J14" s="2" t="s">
        <v>67</v>
      </c>
      <c r="K14" s="2" t="s">
        <v>32</v>
      </c>
      <c r="L14" s="2">
        <v>63</v>
      </c>
      <c r="M14" s="2">
        <v>175</v>
      </c>
    </row>
    <row r="15" spans="1:13" ht="17">
      <c r="A15" s="9" t="s">
        <v>45</v>
      </c>
      <c r="B15" s="10" t="s">
        <v>40</v>
      </c>
      <c r="C15" s="11">
        <v>2406</v>
      </c>
      <c r="D15" s="11">
        <v>2420</v>
      </c>
      <c r="J15" s="2" t="s">
        <v>67</v>
      </c>
      <c r="K15" s="2" t="s">
        <v>33</v>
      </c>
      <c r="L15" s="2">
        <v>63</v>
      </c>
      <c r="M15" s="2">
        <v>175</v>
      </c>
    </row>
    <row r="16" spans="1:13" ht="17">
      <c r="A16" s="9" t="s">
        <v>38</v>
      </c>
      <c r="B16" s="10" t="s">
        <v>22</v>
      </c>
      <c r="C16" s="11">
        <v>2374</v>
      </c>
      <c r="D16" s="11">
        <v>2390</v>
      </c>
      <c r="J16" s="2" t="s">
        <v>36</v>
      </c>
      <c r="K16" s="2" t="s">
        <v>32</v>
      </c>
      <c r="L16" s="2">
        <v>493</v>
      </c>
      <c r="M16" s="2">
        <v>1627</v>
      </c>
    </row>
    <row r="17" spans="1:13" ht="17.5" thickBot="1">
      <c r="A17" s="12" t="s">
        <v>41</v>
      </c>
      <c r="B17" s="13" t="s">
        <v>37</v>
      </c>
      <c r="C17" s="14">
        <v>2216</v>
      </c>
      <c r="D17" s="14">
        <v>2309</v>
      </c>
      <c r="J17" s="2" t="s">
        <v>36</v>
      </c>
      <c r="K17" s="2" t="s">
        <v>33</v>
      </c>
      <c r="L17" s="2">
        <v>593</v>
      </c>
      <c r="M17" s="2">
        <v>1584</v>
      </c>
    </row>
    <row r="18" spans="1:13" ht="14.5" thickBot="1"/>
    <row r="19" spans="1:13" ht="17.5" thickBot="1">
      <c r="A19" s="15" t="s">
        <v>8</v>
      </c>
      <c r="B19" s="16" t="s">
        <v>47</v>
      </c>
      <c r="C19" s="17" t="s">
        <v>37</v>
      </c>
      <c r="D19" s="17" t="s">
        <v>40</v>
      </c>
    </row>
    <row r="20" spans="1:13" ht="17" outlineLevel="2">
      <c r="A20" s="3" t="s">
        <v>11</v>
      </c>
      <c r="B20" s="4" t="s">
        <v>33</v>
      </c>
      <c r="C20" s="5">
        <v>2766</v>
      </c>
      <c r="D20" s="5">
        <v>3002</v>
      </c>
    </row>
    <row r="21" spans="1:13" ht="17" outlineLevel="2">
      <c r="A21" s="3" t="s">
        <v>12</v>
      </c>
      <c r="B21" s="4" t="s">
        <v>33</v>
      </c>
      <c r="C21" s="5">
        <v>1521</v>
      </c>
      <c r="D21" s="5">
        <v>2421</v>
      </c>
    </row>
    <row r="22" spans="1:13" ht="17" outlineLevel="2">
      <c r="A22" s="3" t="s">
        <v>13</v>
      </c>
      <c r="B22" s="4" t="s">
        <v>33</v>
      </c>
      <c r="C22" s="5">
        <v>1811</v>
      </c>
      <c r="D22" s="5">
        <v>2420</v>
      </c>
    </row>
    <row r="23" spans="1:13" ht="17" outlineLevel="2">
      <c r="A23" s="3" t="s">
        <v>14</v>
      </c>
      <c r="B23" s="4" t="s">
        <v>33</v>
      </c>
      <c r="C23" s="5">
        <v>1992</v>
      </c>
      <c r="D23" s="5">
        <v>2227</v>
      </c>
    </row>
    <row r="24" spans="1:13" ht="17" outlineLevel="2">
      <c r="A24" s="3" t="s">
        <v>15</v>
      </c>
      <c r="B24" s="4" t="s">
        <v>33</v>
      </c>
      <c r="C24" s="5">
        <v>2309</v>
      </c>
      <c r="D24" s="5">
        <v>3384</v>
      </c>
    </row>
    <row r="25" spans="1:13" ht="17" outlineLevel="2">
      <c r="A25" s="3" t="s">
        <v>16</v>
      </c>
      <c r="B25" s="4" t="s">
        <v>33</v>
      </c>
      <c r="C25" s="5">
        <v>2767</v>
      </c>
      <c r="D25" s="5">
        <v>3807</v>
      </c>
    </row>
    <row r="26" spans="1:13" ht="17" outlineLevel="2">
      <c r="A26" s="3" t="s">
        <v>17</v>
      </c>
      <c r="B26" s="4" t="s">
        <v>33</v>
      </c>
      <c r="C26" s="5">
        <v>4850</v>
      </c>
      <c r="D26" s="5">
        <v>3434</v>
      </c>
    </row>
    <row r="27" spans="1:13" ht="17" outlineLevel="2">
      <c r="A27" s="3" t="s">
        <v>18</v>
      </c>
      <c r="B27" s="4" t="s">
        <v>33</v>
      </c>
      <c r="C27" s="5">
        <v>1565</v>
      </c>
      <c r="D27" s="5">
        <v>888</v>
      </c>
    </row>
    <row r="28" spans="1:13" ht="17" outlineLevel="1">
      <c r="A28" s="3"/>
      <c r="B28" s="59" t="s">
        <v>60</v>
      </c>
      <c r="C28" s="5">
        <f>SUBTOTAL(1,C20:C27)</f>
        <v>2447.625</v>
      </c>
      <c r="D28" s="5">
        <f>SUBTOTAL(1,D20:D27)</f>
        <v>2697.875</v>
      </c>
    </row>
    <row r="29" spans="1:13" ht="17" outlineLevel="2">
      <c r="A29" s="3" t="s">
        <v>11</v>
      </c>
      <c r="B29" s="4" t="s">
        <v>32</v>
      </c>
      <c r="C29" s="5">
        <v>2720</v>
      </c>
      <c r="D29" s="5">
        <v>3004</v>
      </c>
    </row>
    <row r="30" spans="1:13" ht="17" outlineLevel="2">
      <c r="A30" s="3" t="s">
        <v>12</v>
      </c>
      <c r="B30" s="4" t="s">
        <v>32</v>
      </c>
      <c r="C30" s="5">
        <v>1596</v>
      </c>
      <c r="D30" s="5">
        <v>2420</v>
      </c>
    </row>
    <row r="31" spans="1:13" ht="17" outlineLevel="2">
      <c r="A31" s="3" t="s">
        <v>13</v>
      </c>
      <c r="B31" s="4" t="s">
        <v>32</v>
      </c>
      <c r="C31" s="5">
        <v>1751</v>
      </c>
      <c r="D31" s="5">
        <v>2406</v>
      </c>
    </row>
    <row r="32" spans="1:13" ht="17" outlineLevel="2">
      <c r="A32" s="3" t="s">
        <v>14</v>
      </c>
      <c r="B32" s="4" t="s">
        <v>32</v>
      </c>
      <c r="C32" s="5">
        <v>1992</v>
      </c>
      <c r="D32" s="5">
        <v>2223</v>
      </c>
    </row>
    <row r="33" spans="1:4" ht="17" outlineLevel="2">
      <c r="A33" s="3" t="s">
        <v>15</v>
      </c>
      <c r="B33" s="4" t="s">
        <v>32</v>
      </c>
      <c r="C33" s="5">
        <v>2216</v>
      </c>
      <c r="D33" s="5">
        <v>3376</v>
      </c>
    </row>
    <row r="34" spans="1:4" ht="17" outlineLevel="2">
      <c r="A34" s="3" t="s">
        <v>16</v>
      </c>
      <c r="B34" s="4" t="s">
        <v>32</v>
      </c>
      <c r="C34" s="5">
        <v>2708</v>
      </c>
      <c r="D34" s="5">
        <v>3804</v>
      </c>
    </row>
    <row r="35" spans="1:4" ht="17" outlineLevel="2">
      <c r="A35" s="3" t="s">
        <v>17</v>
      </c>
      <c r="B35" s="4" t="s">
        <v>32</v>
      </c>
      <c r="C35" s="5">
        <v>4820</v>
      </c>
      <c r="D35" s="5">
        <v>3435</v>
      </c>
    </row>
    <row r="36" spans="1:4" ht="17.5" outlineLevel="2" thickBot="1">
      <c r="A36" s="6" t="s">
        <v>18</v>
      </c>
      <c r="B36" s="7" t="s">
        <v>32</v>
      </c>
      <c r="C36" s="8">
        <v>1566</v>
      </c>
      <c r="D36" s="8">
        <v>888</v>
      </c>
    </row>
    <row r="37" spans="1:4" ht="17" outlineLevel="1">
      <c r="A37" s="3"/>
      <c r="B37" s="60" t="s">
        <v>61</v>
      </c>
      <c r="C37" s="5">
        <f>SUBTOTAL(1,C29:C36)</f>
        <v>2421.125</v>
      </c>
      <c r="D37" s="5">
        <f>SUBTOTAL(1,D29:D36)</f>
        <v>2694.5</v>
      </c>
    </row>
    <row r="38" spans="1:4" ht="17">
      <c r="A38" s="3"/>
      <c r="B38" s="60" t="s">
        <v>62</v>
      </c>
      <c r="C38" s="5">
        <f>SUBTOTAL(1,C20:C36)</f>
        <v>2434.375</v>
      </c>
      <c r="D38" s="5">
        <f>SUBTOTAL(1,D20:D36)</f>
        <v>2696.1875</v>
      </c>
    </row>
  </sheetData>
  <sortState xmlns:xlrd2="http://schemas.microsoft.com/office/spreadsheetml/2017/richdata2" ref="A20:D36">
    <sortCondition descending="1" ref="B20:B36"/>
  </sortState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7B3E-215C-4540-9105-501940EE59A9}">
  <sheetPr>
    <outlinePr summaryBelow="0"/>
  </sheetPr>
  <dimension ref="B1:F14"/>
  <sheetViews>
    <sheetView showGridLines="0" tabSelected="1" workbookViewId="0"/>
  </sheetViews>
  <sheetFormatPr defaultRowHeight="14" outlineLevelRow="1" outlineLevelCol="1"/>
  <cols>
    <col min="3" max="3" width="6.25" bestFit="1" customWidth="1"/>
    <col min="4" max="6" width="9.08203125" bestFit="1" customWidth="1" outlineLevel="1"/>
  </cols>
  <sheetData>
    <row r="1" spans="2:6" ht="14.5" thickBot="1"/>
    <row r="2" spans="2:6">
      <c r="B2" s="65" t="s">
        <v>76</v>
      </c>
      <c r="C2" s="65"/>
      <c r="D2" s="70"/>
      <c r="E2" s="70"/>
      <c r="F2" s="70"/>
    </row>
    <row r="3" spans="2:6" collapsed="1">
      <c r="B3" s="64"/>
      <c r="C3" s="64"/>
      <c r="D3" s="71" t="s">
        <v>78</v>
      </c>
      <c r="E3" s="71" t="s">
        <v>73</v>
      </c>
      <c r="F3" s="71" t="s">
        <v>75</v>
      </c>
    </row>
    <row r="4" spans="2:6" ht="52" hidden="1" outlineLevel="1">
      <c r="B4" s="67"/>
      <c r="C4" s="67"/>
      <c r="D4" s="61"/>
      <c r="E4" s="73" t="s">
        <v>74</v>
      </c>
      <c r="F4" s="73" t="s">
        <v>74</v>
      </c>
    </row>
    <row r="5" spans="2:6">
      <c r="B5" s="68" t="s">
        <v>77</v>
      </c>
      <c r="C5" s="68"/>
      <c r="D5" s="66"/>
      <c r="E5" s="66"/>
      <c r="F5" s="66"/>
    </row>
    <row r="6" spans="2:6" outlineLevel="1">
      <c r="B6" s="67"/>
      <c r="C6" s="67" t="s">
        <v>68</v>
      </c>
      <c r="D6" s="62">
        <v>25</v>
      </c>
      <c r="E6" s="72">
        <v>26</v>
      </c>
      <c r="F6" s="72">
        <v>27</v>
      </c>
    </row>
    <row r="7" spans="2:6" outlineLevel="1">
      <c r="B7" s="67"/>
      <c r="C7" s="67" t="s">
        <v>69</v>
      </c>
      <c r="D7" s="62">
        <v>172</v>
      </c>
      <c r="E7" s="72">
        <v>175</v>
      </c>
      <c r="F7" s="72">
        <v>178</v>
      </c>
    </row>
    <row r="8" spans="2:6" outlineLevel="1">
      <c r="B8" s="67"/>
      <c r="C8" s="67" t="s">
        <v>70</v>
      </c>
      <c r="D8" s="62">
        <v>7933</v>
      </c>
      <c r="E8" s="72">
        <v>595</v>
      </c>
      <c r="F8" s="72">
        <v>599</v>
      </c>
    </row>
    <row r="9" spans="2:6" outlineLevel="1">
      <c r="B9" s="67"/>
      <c r="C9" s="67" t="s">
        <v>71</v>
      </c>
      <c r="D9" s="62">
        <v>14</v>
      </c>
      <c r="E9" s="72">
        <v>1590</v>
      </c>
      <c r="F9" s="72">
        <v>1595</v>
      </c>
    </row>
    <row r="10" spans="2:6">
      <c r="B10" s="68" t="s">
        <v>79</v>
      </c>
      <c r="C10" s="68"/>
      <c r="D10" s="66"/>
      <c r="E10" s="66"/>
      <c r="F10" s="66"/>
    </row>
    <row r="11" spans="2:6" ht="14.5" outlineLevel="1" thickBot="1">
      <c r="B11" s="69"/>
      <c r="C11" s="69" t="s">
        <v>72</v>
      </c>
      <c r="D11" s="63">
        <v>2.6700000000000002E-2</v>
      </c>
      <c r="E11" s="63">
        <v>3.0800000000000001E-2</v>
      </c>
      <c r="F11" s="63">
        <v>3.09E-2</v>
      </c>
    </row>
    <row r="12" spans="2:6">
      <c r="B12" t="s">
        <v>80</v>
      </c>
    </row>
    <row r="13" spans="2:6">
      <c r="B13" t="s">
        <v>81</v>
      </c>
    </row>
    <row r="14" spans="2:6">
      <c r="B14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L11" sqref="L11"/>
    </sheetView>
  </sheetViews>
  <sheetFormatPr defaultColWidth="10.25" defaultRowHeight="13"/>
  <cols>
    <col min="1" max="1" width="13.75" style="1" customWidth="1"/>
    <col min="2" max="5" width="9.75" style="1" customWidth="1"/>
    <col min="6" max="7" width="6.25" style="1" customWidth="1"/>
    <col min="8" max="8" width="10" style="1" bestFit="1" customWidth="1"/>
    <col min="9" max="9" width="10.75" style="1" bestFit="1" customWidth="1"/>
    <col min="10" max="16384" width="10.25" style="1"/>
  </cols>
  <sheetData>
    <row r="1" spans="1:12">
      <c r="A1" s="21" t="s">
        <v>34</v>
      </c>
      <c r="B1" s="22" t="s">
        <v>31</v>
      </c>
      <c r="C1" s="22" t="s">
        <v>32</v>
      </c>
      <c r="D1" s="23" t="s">
        <v>33</v>
      </c>
      <c r="E1" s="22" t="s">
        <v>7</v>
      </c>
      <c r="H1" s="21" t="s">
        <v>49</v>
      </c>
      <c r="I1" s="21" t="s">
        <v>34</v>
      </c>
      <c r="J1" s="24" t="s">
        <v>32</v>
      </c>
      <c r="K1" s="25" t="s">
        <v>33</v>
      </c>
      <c r="L1" s="21" t="s">
        <v>0</v>
      </c>
    </row>
    <row r="2" spans="1:12">
      <c r="A2" s="26" t="s">
        <v>20</v>
      </c>
      <c r="B2" s="27">
        <v>3368</v>
      </c>
      <c r="C2" s="27">
        <v>3447</v>
      </c>
      <c r="D2" s="28">
        <v>3776</v>
      </c>
      <c r="E2" s="27">
        <f t="shared" ref="E2:E7" si="0">AVERAGE(B2:D2)</f>
        <v>3530.3333333333335</v>
      </c>
      <c r="H2" s="26" t="s">
        <v>9</v>
      </c>
      <c r="I2" s="26" t="s">
        <v>20</v>
      </c>
      <c r="J2" s="27">
        <v>23</v>
      </c>
      <c r="K2" s="28">
        <v>25</v>
      </c>
      <c r="L2" s="27">
        <f>AVERAGE(I2:K2)</f>
        <v>24</v>
      </c>
    </row>
    <row r="3" spans="1:12">
      <c r="A3" s="26" t="s">
        <v>21</v>
      </c>
      <c r="B3" s="27">
        <v>13832</v>
      </c>
      <c r="C3" s="27">
        <v>13905</v>
      </c>
      <c r="D3" s="28">
        <v>13820</v>
      </c>
      <c r="E3" s="27">
        <f t="shared" si="0"/>
        <v>13852.333333333334</v>
      </c>
      <c r="H3" s="26" t="s">
        <v>9</v>
      </c>
      <c r="I3" s="26" t="s">
        <v>21</v>
      </c>
      <c r="J3" s="27">
        <v>172</v>
      </c>
      <c r="K3" s="28">
        <v>172</v>
      </c>
      <c r="L3" s="27">
        <f t="shared" ref="L3:L10" si="1">AVERAGE(I3:K3)</f>
        <v>172</v>
      </c>
    </row>
    <row r="4" spans="1:12" ht="26">
      <c r="A4" s="26" t="s">
        <v>46</v>
      </c>
      <c r="B4" s="27">
        <v>18109</v>
      </c>
      <c r="C4" s="27">
        <v>18517</v>
      </c>
      <c r="D4" s="28">
        <v>18749</v>
      </c>
      <c r="E4" s="27">
        <f t="shared" si="0"/>
        <v>18458.333333333332</v>
      </c>
      <c r="H4" s="26" t="s">
        <v>9</v>
      </c>
      <c r="I4" s="26" t="s">
        <v>46</v>
      </c>
      <c r="J4" s="27">
        <v>7933</v>
      </c>
      <c r="K4" s="28">
        <v>7933</v>
      </c>
      <c r="L4" s="27">
        <f t="shared" si="1"/>
        <v>7933</v>
      </c>
    </row>
    <row r="5" spans="1:12" ht="14">
      <c r="A5" s="26" t="s">
        <v>22</v>
      </c>
      <c r="B5" s="27">
        <v>18175</v>
      </c>
      <c r="C5" s="27">
        <v>18192</v>
      </c>
      <c r="D5" s="28">
        <v>18508.317500000016</v>
      </c>
      <c r="E5" s="27">
        <f t="shared" si="0"/>
        <v>18291.772500000006</v>
      </c>
      <c r="F5" s="29"/>
      <c r="H5" s="30" t="s">
        <v>9</v>
      </c>
      <c r="I5" s="30" t="s">
        <v>22</v>
      </c>
      <c r="J5" s="31">
        <v>14</v>
      </c>
      <c r="K5" s="32">
        <v>14</v>
      </c>
      <c r="L5" s="31">
        <f t="shared" si="1"/>
        <v>14</v>
      </c>
    </row>
    <row r="6" spans="1:12" ht="14">
      <c r="A6" s="26" t="s">
        <v>37</v>
      </c>
      <c r="B6" s="27">
        <v>25396</v>
      </c>
      <c r="C6" s="27">
        <v>26202</v>
      </c>
      <c r="D6" s="28">
        <v>26820</v>
      </c>
      <c r="E6" s="27">
        <f t="shared" si="0"/>
        <v>26139.333333333332</v>
      </c>
      <c r="F6" s="29"/>
      <c r="H6" s="26" t="s">
        <v>10</v>
      </c>
      <c r="I6" s="26" t="s">
        <v>20</v>
      </c>
      <c r="J6" s="27">
        <v>493</v>
      </c>
      <c r="K6" s="28">
        <v>593</v>
      </c>
      <c r="L6" s="27">
        <f t="shared" si="1"/>
        <v>543</v>
      </c>
    </row>
    <row r="7" spans="1:12">
      <c r="A7" s="26" t="s">
        <v>40</v>
      </c>
      <c r="B7" s="27">
        <v>24139</v>
      </c>
      <c r="C7" s="27">
        <v>23972</v>
      </c>
      <c r="D7" s="28">
        <v>23681</v>
      </c>
      <c r="E7" s="27">
        <f t="shared" si="0"/>
        <v>23930.666666666668</v>
      </c>
      <c r="H7" s="26" t="s">
        <v>10</v>
      </c>
      <c r="I7" s="26" t="s">
        <v>21</v>
      </c>
      <c r="J7" s="27">
        <v>1627</v>
      </c>
      <c r="K7" s="28">
        <v>1584</v>
      </c>
      <c r="L7" s="27">
        <f t="shared" si="1"/>
        <v>1605.5</v>
      </c>
    </row>
    <row r="8" spans="1:12" ht="14.5" thickBot="1">
      <c r="A8" s="33" t="s">
        <v>48</v>
      </c>
      <c r="B8" s="34">
        <f>ROUND(B5/SUM(B2:B7)*100,2)</f>
        <v>17.64</v>
      </c>
      <c r="C8" s="34">
        <f>ROUND(C5/SUM(C2:C7)*100,2)</f>
        <v>17.45</v>
      </c>
      <c r="D8" s="35">
        <f>ROUND(D5/SUM(D2:D7)*100,2)</f>
        <v>17.57</v>
      </c>
      <c r="E8" s="34">
        <f>ROUND(E5/SUM(E2:E7)*100,2)</f>
        <v>17.55</v>
      </c>
      <c r="F8" s="29"/>
      <c r="G8" s="29"/>
      <c r="H8" s="26" t="s">
        <v>10</v>
      </c>
      <c r="I8" s="26" t="s">
        <v>22</v>
      </c>
      <c r="J8" s="27">
        <v>2734</v>
      </c>
      <c r="K8" s="28">
        <v>2687</v>
      </c>
      <c r="L8" s="27">
        <f t="shared" si="1"/>
        <v>2710.5</v>
      </c>
    </row>
    <row r="9" spans="1:12" ht="14">
      <c r="A9" s="29"/>
      <c r="B9" s="29"/>
      <c r="C9" s="29"/>
      <c r="D9" s="29"/>
      <c r="E9" s="29"/>
      <c r="F9" s="29"/>
      <c r="G9" s="29"/>
      <c r="H9" s="26" t="s">
        <v>10</v>
      </c>
      <c r="I9" s="26" t="s">
        <v>37</v>
      </c>
      <c r="J9" s="27">
        <v>6833</v>
      </c>
      <c r="K9" s="28">
        <v>7240</v>
      </c>
      <c r="L9" s="27">
        <f t="shared" si="1"/>
        <v>7036.5</v>
      </c>
    </row>
    <row r="10" spans="1:12" ht="14">
      <c r="A10" s="29"/>
      <c r="B10" s="29"/>
      <c r="C10" s="29"/>
      <c r="D10" s="29"/>
      <c r="E10" s="29"/>
      <c r="F10" s="29"/>
      <c r="G10" s="29"/>
      <c r="H10" s="26" t="s">
        <v>10</v>
      </c>
      <c r="I10" s="26" t="s">
        <v>40</v>
      </c>
      <c r="J10" s="27">
        <v>1399</v>
      </c>
      <c r="K10" s="28">
        <v>1075</v>
      </c>
      <c r="L10" s="27">
        <f t="shared" si="1"/>
        <v>1237</v>
      </c>
    </row>
    <row r="11" spans="1:12" ht="14.5" thickBot="1">
      <c r="F11" s="29"/>
      <c r="G11" s="29"/>
      <c r="H11" s="38" t="s">
        <v>50</v>
      </c>
      <c r="I11" s="39"/>
      <c r="J11" s="36">
        <f>ROUND(SUM(J2,J6)/SUM(J2:J10),4)</f>
        <v>2.4299999999999999E-2</v>
      </c>
      <c r="K11" s="37">
        <f>ROUND(SUM(K2,K6)/SUM(K2:K10),4)</f>
        <v>2.9000000000000001E-2</v>
      </c>
      <c r="L11" s="36">
        <f>ROUND(SUM(L2,L6)/SUM(L2:L10),4)</f>
        <v>2.6700000000000002E-2</v>
      </c>
    </row>
    <row r="12" spans="1:12" ht="14">
      <c r="B12"/>
      <c r="C12"/>
      <c r="D12"/>
      <c r="E12"/>
      <c r="F12"/>
      <c r="G12"/>
      <c r="H12"/>
    </row>
    <row r="13" spans="1:12" ht="14">
      <c r="B13"/>
      <c r="C13"/>
      <c r="D13"/>
      <c r="E13"/>
      <c r="F13"/>
      <c r="G13"/>
      <c r="H13"/>
    </row>
    <row r="14" spans="1:12" ht="14">
      <c r="B14"/>
      <c r="C14"/>
      <c r="D14"/>
      <c r="E14"/>
      <c r="F14"/>
      <c r="G14"/>
      <c r="H14"/>
    </row>
    <row r="15" spans="1:12" ht="14">
      <c r="B15"/>
      <c r="C15"/>
      <c r="D15"/>
      <c r="E15"/>
      <c r="F15"/>
      <c r="G15"/>
      <c r="H15"/>
    </row>
    <row r="16" spans="1:12" ht="14">
      <c r="B16"/>
      <c r="C16"/>
      <c r="D16"/>
      <c r="E16"/>
      <c r="F16"/>
      <c r="G16"/>
      <c r="H16"/>
    </row>
    <row r="17" spans="2:8" ht="14">
      <c r="B17"/>
      <c r="C17"/>
      <c r="D17"/>
      <c r="E17"/>
      <c r="H17"/>
    </row>
    <row r="18" spans="2:8" ht="14">
      <c r="B18"/>
      <c r="C18"/>
      <c r="D18"/>
      <c r="E18"/>
      <c r="H18"/>
    </row>
    <row r="19" spans="2:8" ht="14">
      <c r="B19"/>
      <c r="C19"/>
      <c r="D19"/>
      <c r="E19"/>
      <c r="H19"/>
    </row>
    <row r="20" spans="2:8" ht="14">
      <c r="B20"/>
      <c r="C20"/>
      <c r="D20"/>
      <c r="E20"/>
      <c r="H20"/>
    </row>
  </sheetData>
  <scenarios current="0" sqref="L11">
    <scenario name="유형1" locked="1" count="4" user="alstjr7437" comment="만든 사람 alstjr7437 날짜 2021-12-09">
      <inputCells r="K2" val="26" numFmtId="176"/>
      <inputCells r="K3" val="175" numFmtId="176"/>
      <inputCells r="K4" val="595" numFmtId="176"/>
      <inputCells r="K5" val="1590" numFmtId="176"/>
    </scenario>
    <scenario name="유형2" locked="1" count="4" user="alstjr7437" comment="만든 사람 alstjr7437 날짜 2021-12-09">
      <inputCells r="K2" val="27" numFmtId="176"/>
      <inputCells r="K3" val="178" numFmtId="176"/>
      <inputCells r="K4" val="599" numFmtId="176"/>
      <inputCells r="K5" val="1595" numFmtId="176"/>
    </scenario>
  </scenarios>
  <mergeCells count="1">
    <mergeCell ref="H11:I1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차트</vt:lpstr>
      </vt:variant>
      <vt:variant>
        <vt:i4>1</vt:i4>
      </vt:variant>
    </vt:vector>
  </HeadingPairs>
  <TitlesOfParts>
    <vt:vector size="6" baseType="lpstr">
      <vt:lpstr>도로현황</vt:lpstr>
      <vt:lpstr>피벗</vt:lpstr>
      <vt:lpstr>데이터</vt:lpstr>
      <vt:lpstr>시나리오 요약</vt:lpstr>
      <vt:lpstr>목표값과 시나리오</vt:lpstr>
      <vt:lpstr>김민석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alstjr7437</dc:creator>
  <cp:lastModifiedBy>alstjr7437</cp:lastModifiedBy>
  <dcterms:created xsi:type="dcterms:W3CDTF">2008-02-16T06:18:55Z</dcterms:created>
  <dcterms:modified xsi:type="dcterms:W3CDTF">2021-12-09T13:25:37Z</dcterms:modified>
</cp:coreProperties>
</file>