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ston_cheung/OneDrive - Loughborough University/Mechatronics/Matlab Code/"/>
    </mc:Choice>
  </mc:AlternateContent>
  <xr:revisionPtr revIDLastSave="228" documentId="8_{667DD43A-9D60-0144-A21A-ACC8FB0FF9C0}" xr6:coauthVersionLast="41" xr6:coauthVersionMax="41" xr10:uidLastSave="{351CFA11-F837-2841-93C1-0D6195AA6F44}"/>
  <bookViews>
    <workbookView xWindow="0" yWindow="460" windowWidth="33600" windowHeight="19460" xr2:uid="{7F6B1275-59E1-194A-9D3E-A18F835E5A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1" l="1"/>
  <c r="M10" i="1" s="1"/>
  <c r="K10" i="1"/>
  <c r="J9" i="1"/>
  <c r="M9" i="1" s="1"/>
  <c r="K9" i="1"/>
  <c r="J8" i="1"/>
  <c r="K8" i="1"/>
  <c r="L8" i="1"/>
  <c r="N8" i="1" s="1"/>
  <c r="M8" i="1"/>
  <c r="P8" i="1" s="1"/>
  <c r="J6" i="1"/>
  <c r="M6" i="1" s="1"/>
  <c r="K6" i="1"/>
  <c r="L6" i="1" s="1"/>
  <c r="N6" i="1" s="1"/>
  <c r="J4" i="1"/>
  <c r="M4" i="1" s="1"/>
  <c r="K4" i="1"/>
  <c r="K2" i="1"/>
  <c r="J2" i="1"/>
  <c r="M2" i="1" s="1"/>
  <c r="J7" i="1"/>
  <c r="M7" i="1" s="1"/>
  <c r="K7" i="1"/>
  <c r="L9" i="1" l="1"/>
  <c r="N9" i="1" s="1"/>
  <c r="L4" i="1"/>
  <c r="O8" i="1"/>
  <c r="L10" i="1"/>
  <c r="N10" i="1" s="1"/>
  <c r="O10" i="1"/>
  <c r="P10" i="1"/>
  <c r="O9" i="1"/>
  <c r="P9" i="1"/>
  <c r="L7" i="1"/>
  <c r="N7" i="1" s="1"/>
  <c r="O6" i="1"/>
  <c r="P6" i="1"/>
  <c r="N4" i="1"/>
  <c r="O4" i="1"/>
  <c r="P4" i="1"/>
  <c r="O7" i="1"/>
  <c r="P7" i="1"/>
  <c r="J5" i="1"/>
  <c r="M5" i="1" s="1"/>
  <c r="O5" i="1" s="1"/>
  <c r="K5" i="1"/>
  <c r="P5" i="1" l="1"/>
  <c r="L5" i="1"/>
  <c r="N5" i="1" s="1"/>
  <c r="O2" i="1"/>
  <c r="J3" i="1"/>
  <c r="M3" i="1" s="1"/>
  <c r="K3" i="1"/>
  <c r="L2" i="1" l="1"/>
  <c r="L3" i="1"/>
  <c r="N3" i="1" s="1"/>
  <c r="O3" i="1"/>
  <c r="P3" i="1"/>
  <c r="P2" i="1"/>
  <c r="N2" i="1" l="1"/>
</calcChain>
</file>

<file path=xl/sharedStrings.xml><?xml version="1.0" encoding="utf-8"?>
<sst xmlns="http://schemas.openxmlformats.org/spreadsheetml/2006/main" count="16" uniqueCount="16">
  <si>
    <t>Tab</t>
  </si>
  <si>
    <t>t0 (s)</t>
  </si>
  <si>
    <t>t1 (s)</t>
  </si>
  <si>
    <t>t2 (s)</t>
  </si>
  <si>
    <t>T</t>
  </si>
  <si>
    <t>L</t>
  </si>
  <si>
    <t>Kp</t>
  </si>
  <si>
    <t>Ti</t>
  </si>
  <si>
    <t>Td</t>
  </si>
  <si>
    <t>Gradient</t>
  </si>
  <si>
    <t>Y - Intercept</t>
  </si>
  <si>
    <t>Poly t1 (s)</t>
  </si>
  <si>
    <t>Poly t2 (s)</t>
  </si>
  <si>
    <t>SP fin 
(mm/s)</t>
  </si>
  <si>
    <t>SP init 
(mm/s)</t>
  </si>
  <si>
    <t>Avg 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</si>
</sst>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2" fontId="0" fillId="2" borderId="0" xfId="0" applyNumberFormat="1" applyFill="1" applyAlignment="1">
      <alignment horizontal="right"/>
    </xf>
    <xf numFmtId="2" fontId="0" fillId="3" borderId="0" xfId="0" applyNumberFormat="1" applyFill="1" applyAlignment="1">
      <alignment horizontal="right"/>
    </xf>
    <xf numFmtId="2" fontId="0" fillId="3" borderId="0" xfId="0" applyNumberFormat="1" applyFill="1"/>
    <xf numFmtId="0" fontId="0" fillId="0" borderId="0" xfId="0" applyAlignment="1">
      <alignment horizontal="right" wrapText="1"/>
    </xf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6BC7-7DA2-F942-B2E9-1C33597C91C7}">
  <dimension ref="A1:P13"/>
  <sheetViews>
    <sheetView tabSelected="1" zoomScale="114" workbookViewId="0">
      <selection activeCell="D15" sqref="D15"/>
    </sheetView>
  </sheetViews>
  <sheetFormatPr baseColWidth="10" defaultColWidth="11" defaultRowHeight="16" x14ac:dyDescent="0.2"/>
  <cols>
    <col min="1" max="1" width="4.1640625" bestFit="1" customWidth="1"/>
    <col min="2" max="2" width="9.33203125" bestFit="1" customWidth="1"/>
    <col min="3" max="3" width="9.5" bestFit="1" customWidth="1"/>
    <col min="4" max="4" width="8" bestFit="1" customWidth="1"/>
    <col min="5" max="5" width="12.1640625" bestFit="1" customWidth="1"/>
    <col min="6" max="6" width="12.83203125" bestFit="1" customWidth="1"/>
    <col min="7" max="8" width="7.5" bestFit="1" customWidth="1"/>
    <col min="9" max="9" width="6.1640625" bestFit="1" customWidth="1"/>
    <col min="10" max="11" width="5.5" style="2" bestFit="1" customWidth="1"/>
    <col min="12" max="13" width="4.83203125" style="2" bestFit="1" customWidth="1"/>
    <col min="14" max="14" width="6.6640625" style="2" bestFit="1" customWidth="1"/>
    <col min="15" max="16" width="4.83203125" style="2" bestFit="1" customWidth="1"/>
  </cols>
  <sheetData>
    <row r="1" spans="1:16" ht="34" x14ac:dyDescent="0.2">
      <c r="A1" s="1" t="s">
        <v>0</v>
      </c>
      <c r="B1" s="1" t="s">
        <v>11</v>
      </c>
      <c r="C1" s="1" t="s">
        <v>12</v>
      </c>
      <c r="D1" s="1" t="s">
        <v>15</v>
      </c>
      <c r="E1" s="1" t="s">
        <v>9</v>
      </c>
      <c r="F1" s="1" t="s">
        <v>10</v>
      </c>
      <c r="G1" s="6" t="s">
        <v>14</v>
      </c>
      <c r="H1" s="6" t="s">
        <v>13</v>
      </c>
      <c r="I1" s="1" t="s">
        <v>1</v>
      </c>
      <c r="J1" s="3" t="s">
        <v>2</v>
      </c>
      <c r="K1" s="3" t="s">
        <v>3</v>
      </c>
      <c r="L1" s="4" t="s">
        <v>4</v>
      </c>
      <c r="M1" s="4" t="s">
        <v>5</v>
      </c>
      <c r="N1" s="4" t="s">
        <v>6</v>
      </c>
      <c r="O1" s="4" t="s">
        <v>7</v>
      </c>
      <c r="P1" s="4" t="s">
        <v>8</v>
      </c>
    </row>
    <row r="2" spans="1:16" x14ac:dyDescent="0.2">
      <c r="A2" s="1">
        <v>12</v>
      </c>
      <c r="B2" s="1">
        <v>7.05</v>
      </c>
      <c r="C2" s="1">
        <v>7.3</v>
      </c>
      <c r="D2" s="1">
        <v>20</v>
      </c>
      <c r="E2" s="1">
        <v>15.1274789418803</v>
      </c>
      <c r="F2" s="1">
        <v>-101.318861071453</v>
      </c>
      <c r="G2" s="1">
        <v>5</v>
      </c>
      <c r="H2" s="1">
        <v>12</v>
      </c>
      <c r="I2" s="1">
        <v>7.01</v>
      </c>
      <c r="J2" s="3">
        <f>(G2-$F2)/$E2</f>
        <v>7.0281942866970457</v>
      </c>
      <c r="K2" s="3">
        <f>(H2-$F2)/$E2</f>
        <v>7.4909283633329462</v>
      </c>
      <c r="L2" s="4">
        <f>K2-J2</f>
        <v>0.46273407663590049</v>
      </c>
      <c r="M2" s="4">
        <f>J2-I2</f>
        <v>1.8194286697045925E-2</v>
      </c>
      <c r="N2" s="5">
        <f>1.2*(L2/M2)</f>
        <v>30.51951973765685</v>
      </c>
      <c r="O2" s="5">
        <f>2*M2</f>
        <v>3.638857339409185E-2</v>
      </c>
      <c r="P2" s="5">
        <f>0.5*M2</f>
        <v>9.0971433485229625E-3</v>
      </c>
    </row>
    <row r="3" spans="1:16" x14ac:dyDescent="0.2">
      <c r="A3" s="1">
        <v>13</v>
      </c>
      <c r="B3" s="1">
        <v>5.14</v>
      </c>
      <c r="C3" s="1">
        <v>5.43</v>
      </c>
      <c r="D3" s="1">
        <v>20</v>
      </c>
      <c r="E3" s="1">
        <v>17.041143195773</v>
      </c>
      <c r="F3" s="1">
        <v>-76.092294774660402</v>
      </c>
      <c r="G3" s="1">
        <v>12</v>
      </c>
      <c r="H3" s="1">
        <v>20</v>
      </c>
      <c r="I3" s="1">
        <v>5.08</v>
      </c>
      <c r="J3" s="3">
        <f>(G3-$F3)/$E3</f>
        <v>5.1693887999551231</v>
      </c>
      <c r="K3" s="3">
        <f>(H3-$F3)/$E3</f>
        <v>5.6388408729817954</v>
      </c>
      <c r="L3" s="4">
        <f>K3-J3</f>
        <v>0.46945207302667225</v>
      </c>
      <c r="M3" s="4">
        <f>J3-I3</f>
        <v>8.9388799955123055E-2</v>
      </c>
      <c r="N3" s="5">
        <f>1.2*(L3/M3)</f>
        <v>6.302159643208415</v>
      </c>
      <c r="O3" s="5">
        <f>2*M3</f>
        <v>0.17877759991024611</v>
      </c>
      <c r="P3" s="5">
        <f>0.5*M3</f>
        <v>4.4694399977561527E-2</v>
      </c>
    </row>
    <row r="4" spans="1:16" x14ac:dyDescent="0.2">
      <c r="A4" s="1">
        <v>14</v>
      </c>
      <c r="B4" s="1">
        <v>4.32</v>
      </c>
      <c r="C4" s="1">
        <v>4.5</v>
      </c>
      <c r="D4" s="1">
        <v>20</v>
      </c>
      <c r="E4" s="1">
        <v>6.0569524649123103</v>
      </c>
      <c r="F4" s="1">
        <v>-5.9097113623685402</v>
      </c>
      <c r="G4" s="1">
        <v>20</v>
      </c>
      <c r="H4" s="1">
        <v>25</v>
      </c>
      <c r="I4" s="1">
        <v>4.16</v>
      </c>
      <c r="J4" s="3">
        <f>(G4-$F4)/$E4</f>
        <v>4.2776811461642614</v>
      </c>
      <c r="K4" s="3">
        <f>(H4-$F4)/$E4</f>
        <v>5.1031787918804534</v>
      </c>
      <c r="L4" s="4">
        <f>K4-J4</f>
        <v>0.825497645716192</v>
      </c>
      <c r="M4" s="4">
        <f>J4-I4</f>
        <v>0.11768114616426129</v>
      </c>
      <c r="N4" s="5">
        <f>1.2*(L4/M4)</f>
        <v>8.4176370399786773</v>
      </c>
      <c r="O4" s="5">
        <f>2*M4</f>
        <v>0.23536229232852257</v>
      </c>
      <c r="P4" s="5">
        <f>0.5*M4</f>
        <v>5.8840573082130643E-2</v>
      </c>
    </row>
    <row r="5" spans="1:16" x14ac:dyDescent="0.2">
      <c r="A5">
        <v>15</v>
      </c>
      <c r="B5" s="1">
        <v>7.29</v>
      </c>
      <c r="C5" s="1">
        <v>7.46</v>
      </c>
      <c r="D5" s="1">
        <v>20</v>
      </c>
      <c r="E5">
        <v>8.3395241331269805</v>
      </c>
      <c r="F5">
        <v>-42.409339201255897</v>
      </c>
      <c r="G5">
        <v>18</v>
      </c>
      <c r="H5">
        <v>23</v>
      </c>
      <c r="I5">
        <v>7.16</v>
      </c>
      <c r="J5" s="3">
        <f t="shared" ref="J5:K5" si="0">(G5-$F5)/$E5</f>
        <v>7.2437393593349872</v>
      </c>
      <c r="K5" s="3">
        <f t="shared" si="0"/>
        <v>7.8432939526406855</v>
      </c>
      <c r="L5" s="4">
        <f>K5-J5</f>
        <v>0.59955459330569827</v>
      </c>
      <c r="M5" s="4">
        <f>J5-I5</f>
        <v>8.3739359334987107E-2</v>
      </c>
      <c r="N5" s="5">
        <f>1.2*(L5/M5)</f>
        <v>8.5917245806565212</v>
      </c>
      <c r="O5" s="5">
        <f>2*M5</f>
        <v>0.16747871866997421</v>
      </c>
      <c r="P5" s="5">
        <f>0.5*M5</f>
        <v>4.1869679667493553E-2</v>
      </c>
    </row>
    <row r="6" spans="1:16" x14ac:dyDescent="0.2">
      <c r="A6" s="1">
        <v>16</v>
      </c>
      <c r="B6" s="1">
        <v>7.17</v>
      </c>
      <c r="C6" s="1">
        <v>7.4</v>
      </c>
      <c r="D6" s="1">
        <v>20</v>
      </c>
      <c r="E6">
        <v>13.281464095652201</v>
      </c>
      <c r="F6">
        <v>-80.054691999326593</v>
      </c>
      <c r="G6" s="1">
        <v>15</v>
      </c>
      <c r="H6" s="1">
        <v>23</v>
      </c>
      <c r="I6" s="1">
        <v>7.13</v>
      </c>
      <c r="J6" s="3">
        <f t="shared" ref="J6" si="1">(G6-$F6)/$E6</f>
        <v>7.156943791343271</v>
      </c>
      <c r="K6" s="3">
        <f t="shared" ref="K6" si="2">(H6-$F6)/$E6</f>
        <v>7.7592870226605832</v>
      </c>
      <c r="L6" s="4">
        <f>K6-J6</f>
        <v>0.60234323131731227</v>
      </c>
      <c r="M6" s="4">
        <f>J6-I6</f>
        <v>2.6943791343271073E-2</v>
      </c>
      <c r="N6" s="5">
        <f>1.2*(L6/M6)</f>
        <v>26.826658073912427</v>
      </c>
      <c r="O6" s="5">
        <f>2*M6</f>
        <v>5.3887582686542146E-2</v>
      </c>
      <c r="P6" s="5">
        <f>0.5*M6</f>
        <v>1.3471895671635536E-2</v>
      </c>
    </row>
    <row r="7" spans="1:16" x14ac:dyDescent="0.2">
      <c r="A7" s="1">
        <v>17</v>
      </c>
      <c r="B7" s="1">
        <v>8.83</v>
      </c>
      <c r="C7" s="1">
        <v>9.26</v>
      </c>
      <c r="D7" s="1">
        <v>20</v>
      </c>
      <c r="E7">
        <v>5.7021336088794898</v>
      </c>
      <c r="F7">
        <v>-35.2551262241332</v>
      </c>
      <c r="G7" s="1">
        <v>15</v>
      </c>
      <c r="H7" s="1">
        <v>20</v>
      </c>
      <c r="I7" s="1">
        <v>8.76</v>
      </c>
      <c r="J7" s="3">
        <f t="shared" ref="J7" si="3">(G7-$F7)/$E7</f>
        <v>8.8133898065585132</v>
      </c>
      <c r="K7" s="3">
        <f t="shared" ref="K7" si="4">(H7-$F7)/$E7</f>
        <v>9.6902545633249773</v>
      </c>
      <c r="L7" s="4">
        <f>K7-J7</f>
        <v>0.87686475676646403</v>
      </c>
      <c r="M7" s="4">
        <f>J7-I7</f>
        <v>5.3389806558513442E-2</v>
      </c>
      <c r="N7" s="5">
        <f>1.2*(L7/M7)</f>
        <v>19.708588135949501</v>
      </c>
      <c r="O7" s="5">
        <f>2*M7</f>
        <v>0.10677961311702688</v>
      </c>
      <c r="P7" s="5">
        <f>0.5*M7</f>
        <v>2.6694903279256721E-2</v>
      </c>
    </row>
    <row r="8" spans="1:16" x14ac:dyDescent="0.2">
      <c r="A8" s="1">
        <v>18</v>
      </c>
      <c r="B8" s="1">
        <v>15.91</v>
      </c>
      <c r="C8" s="1">
        <v>16.14</v>
      </c>
      <c r="D8" s="1">
        <v>20</v>
      </c>
      <c r="E8">
        <v>15.183893839131001</v>
      </c>
      <c r="F8">
        <v>-236.30583353457499</v>
      </c>
      <c r="G8" s="1">
        <v>5</v>
      </c>
      <c r="H8" s="1">
        <v>10</v>
      </c>
      <c r="I8" s="1">
        <v>15.88</v>
      </c>
      <c r="J8" s="3">
        <f t="shared" ref="J8" si="5">(G8-$F8)/$E8</f>
        <v>15.892223436961629</v>
      </c>
      <c r="K8" s="3">
        <f t="shared" ref="K8" si="6">(H8-$F8)/$E8</f>
        <v>16.22151973295616</v>
      </c>
      <c r="L8" s="4">
        <f>K8-J8</f>
        <v>0.32929629599453136</v>
      </c>
      <c r="M8" s="4">
        <f>J8-I8</f>
        <v>1.2223436961628309E-2</v>
      </c>
      <c r="N8" s="5">
        <f>1.2*(L8/M8)</f>
        <v>32.327696083671555</v>
      </c>
      <c r="O8" s="5">
        <f>2*M8</f>
        <v>2.4446873923256618E-2</v>
      </c>
      <c r="P8" s="5">
        <f>0.5*M8</f>
        <v>6.1117184808141545E-3</v>
      </c>
    </row>
    <row r="9" spans="1:16" x14ac:dyDescent="0.2">
      <c r="A9" s="1">
        <v>19</v>
      </c>
      <c r="B9" s="1">
        <v>3.45</v>
      </c>
      <c r="C9" s="1">
        <v>3.75</v>
      </c>
      <c r="D9" s="1">
        <v>20</v>
      </c>
      <c r="E9">
        <v>12.6134432701612</v>
      </c>
      <c r="F9">
        <v>-34.309692538709498</v>
      </c>
      <c r="G9" s="1">
        <v>10</v>
      </c>
      <c r="H9" s="1">
        <v>15</v>
      </c>
      <c r="I9" s="1">
        <v>3.41</v>
      </c>
      <c r="J9" s="3">
        <f t="shared" ref="J9" si="7">(G9-$F9)/$E9</f>
        <v>3.5128942660351949</v>
      </c>
      <c r="K9" s="3">
        <f t="shared" ref="K9" si="8">(H9-$F9)/$E9</f>
        <v>3.9092967306840172</v>
      </c>
      <c r="L9" s="4">
        <f>K9-J9</f>
        <v>0.39640246464882223</v>
      </c>
      <c r="M9" s="4">
        <f>J9-I9</f>
        <v>0.1028942660351948</v>
      </c>
      <c r="N9" s="5">
        <f>1.2*(L9/M9)</f>
        <v>4.6230268790282265</v>
      </c>
      <c r="O9" s="5">
        <f>2*M9</f>
        <v>0.20578853207038961</v>
      </c>
      <c r="P9" s="5">
        <f>0.5*M9</f>
        <v>5.1447133017597402E-2</v>
      </c>
    </row>
    <row r="10" spans="1:16" x14ac:dyDescent="0.2">
      <c r="A10" s="1">
        <v>20</v>
      </c>
      <c r="B10" s="1">
        <v>7.44</v>
      </c>
      <c r="C10" s="1">
        <v>7.7</v>
      </c>
      <c r="D10" s="1">
        <v>20</v>
      </c>
      <c r="E10">
        <v>14.151288156288</v>
      </c>
      <c r="F10">
        <v>-97.172564281989196</v>
      </c>
      <c r="G10" s="1">
        <v>8</v>
      </c>
      <c r="H10" s="1">
        <v>15</v>
      </c>
      <c r="I10" s="1">
        <v>7.39</v>
      </c>
      <c r="J10" s="3">
        <f t="shared" ref="J10" si="9">(G10-$F10)/$E10</f>
        <v>7.4320134761199599</v>
      </c>
      <c r="K10" s="3">
        <f t="shared" ref="K10" si="10">(H10-$F10)/$E10</f>
        <v>7.9266680914942933</v>
      </c>
      <c r="L10" s="4">
        <f>K10-J10</f>
        <v>0.49465461537433342</v>
      </c>
      <c r="M10" s="4">
        <f>J10-I10</f>
        <v>4.2013476119960202E-2</v>
      </c>
      <c r="N10" s="5">
        <f>1.2*(L10/M10)</f>
        <v>14.128455754395272</v>
      </c>
      <c r="O10" s="5">
        <f>2*M10</f>
        <v>8.4026952239920405E-2</v>
      </c>
      <c r="P10" s="5">
        <f>0.5*M10</f>
        <v>2.1006738059980101E-2</v>
      </c>
    </row>
    <row r="12" spans="1:16" x14ac:dyDescent="0.2">
      <c r="L12" s="7"/>
      <c r="M12" s="7"/>
      <c r="N12" s="7"/>
      <c r="O12" s="7"/>
      <c r="P12" s="7"/>
    </row>
    <row r="13" spans="1:16" x14ac:dyDescent="0.2">
      <c r="L13" s="7"/>
      <c r="M13" s="7"/>
      <c r="N13" s="7"/>
      <c r="O13" s="7"/>
      <c r="P13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(s) Alston  Cheung</dc:creator>
  <cp:lastModifiedBy>(s) Alston  Cheung</cp:lastModifiedBy>
  <dcterms:created xsi:type="dcterms:W3CDTF">2019-03-08T00:03:29Z</dcterms:created>
  <dcterms:modified xsi:type="dcterms:W3CDTF">2019-03-08T23:22:22Z</dcterms:modified>
</cp:coreProperties>
</file>