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3 семинар\"/>
    </mc:Choice>
  </mc:AlternateContent>
  <bookViews>
    <workbookView xWindow="0" yWindow="0" windowWidth="23040" windowHeight="907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71" i="1" l="1"/>
  <c r="B70" i="1"/>
  <c r="F55" i="1"/>
  <c r="F56" i="1"/>
  <c r="F57" i="1"/>
  <c r="E55" i="1"/>
  <c r="E56" i="1"/>
  <c r="D55" i="1"/>
  <c r="D54" i="1"/>
  <c r="E54" i="1"/>
  <c r="F54" i="1"/>
  <c r="C54" i="1"/>
  <c r="C53" i="1"/>
  <c r="D53" i="1"/>
  <c r="E53" i="1"/>
  <c r="F53" i="1"/>
  <c r="B53" i="1"/>
  <c r="F41" i="1"/>
  <c r="F40" i="1"/>
  <c r="E40" i="1"/>
  <c r="F39" i="1"/>
  <c r="E39" i="1"/>
  <c r="D39" i="1"/>
  <c r="F38" i="1"/>
  <c r="E38" i="1"/>
  <c r="D38" i="1"/>
  <c r="C38" i="1"/>
  <c r="F37" i="1"/>
  <c r="E37" i="1"/>
  <c r="D37" i="1"/>
  <c r="B37" i="1"/>
  <c r="C37" i="1"/>
  <c r="F30" i="1"/>
  <c r="F31" i="1"/>
  <c r="F32" i="1"/>
  <c r="F33" i="1"/>
  <c r="E30" i="1"/>
  <c r="E31" i="1"/>
  <c r="E32" i="1"/>
  <c r="D30" i="1"/>
  <c r="D31" i="1"/>
  <c r="C30" i="1"/>
  <c r="F29" i="1"/>
  <c r="E29" i="1"/>
  <c r="D29" i="1"/>
  <c r="C29" i="1"/>
  <c r="F64" i="1" l="1"/>
  <c r="F79" i="1" s="1"/>
  <c r="E63" i="1"/>
  <c r="E78" i="1" s="1"/>
  <c r="F61" i="1"/>
  <c r="F76" i="1" s="1"/>
  <c r="B61" i="1"/>
  <c r="B76" i="1" s="1"/>
  <c r="B29" i="1"/>
  <c r="B73" i="1"/>
  <c r="B72" i="1"/>
  <c r="B69" i="1"/>
  <c r="F65" i="1"/>
  <c r="F80" i="1" s="1"/>
  <c r="F88" i="1" s="1"/>
  <c r="E64" i="1"/>
  <c r="E79" i="1" s="1"/>
  <c r="E87" i="1" s="1"/>
  <c r="F63" i="1"/>
  <c r="F78" i="1" s="1"/>
  <c r="D63" i="1"/>
  <c r="D78" i="1" s="1"/>
  <c r="D86" i="1" s="1"/>
  <c r="F62" i="1"/>
  <c r="F77" i="1" s="1"/>
  <c r="E62" i="1"/>
  <c r="E77" i="1" s="1"/>
  <c r="D62" i="1"/>
  <c r="D77" i="1" s="1"/>
  <c r="C62" i="1"/>
  <c r="C77" i="1" s="1"/>
  <c r="C85" i="1" s="1"/>
  <c r="E61" i="1"/>
  <c r="E76" i="1" s="1"/>
  <c r="D61" i="1"/>
  <c r="D76" i="1" s="1"/>
  <c r="C61" i="1"/>
  <c r="C76" i="1" s="1"/>
  <c r="F25" i="1"/>
  <c r="E25" i="1"/>
  <c r="D25" i="1"/>
  <c r="C25" i="1"/>
  <c r="B25" i="1"/>
  <c r="G24" i="1"/>
  <c r="G23" i="1"/>
  <c r="G22" i="1"/>
  <c r="G21" i="1"/>
  <c r="G20" i="1"/>
  <c r="F16" i="1"/>
  <c r="E16" i="1"/>
  <c r="D16" i="1"/>
  <c r="C16" i="1"/>
  <c r="B16" i="1"/>
  <c r="G15" i="1"/>
  <c r="G14" i="1"/>
  <c r="G13" i="1"/>
  <c r="G12" i="1"/>
  <c r="G11" i="1"/>
  <c r="F7" i="1"/>
  <c r="E7" i="1"/>
  <c r="D7" i="1"/>
  <c r="C7" i="1"/>
  <c r="B7" i="1"/>
  <c r="G6" i="1"/>
  <c r="G5" i="1"/>
  <c r="G4" i="1"/>
  <c r="G3" i="1"/>
  <c r="G2" i="1"/>
  <c r="F85" i="1" l="1"/>
  <c r="E86" i="1"/>
  <c r="D85" i="1"/>
  <c r="D81" i="1"/>
  <c r="D84" i="1"/>
  <c r="F84" i="1"/>
  <c r="F81" i="1"/>
  <c r="F86" i="1"/>
  <c r="B81" i="1"/>
  <c r="B84" i="1"/>
  <c r="B89" i="1" s="1"/>
  <c r="C81" i="1"/>
  <c r="C84" i="1"/>
  <c r="C89" i="1" s="1"/>
  <c r="F87" i="1"/>
  <c r="E84" i="1"/>
  <c r="E81" i="1"/>
  <c r="E85" i="1"/>
  <c r="F89" i="1" l="1"/>
  <c r="E89" i="1"/>
  <c r="D89" i="1"/>
</calcChain>
</file>

<file path=xl/sharedStrings.xml><?xml version="1.0" encoding="utf-8"?>
<sst xmlns="http://schemas.openxmlformats.org/spreadsheetml/2006/main" count="125" uniqueCount="26">
  <si>
    <t>Посетители (UA)</t>
  </si>
  <si>
    <t>январь</t>
  </si>
  <si>
    <t>февраль</t>
  </si>
  <si>
    <t>март</t>
  </si>
  <si>
    <t>апрель</t>
  </si>
  <si>
    <t>май</t>
  </si>
  <si>
    <t>Итого UA в когорте</t>
  </si>
  <si>
    <t>когорта января</t>
  </si>
  <si>
    <t>когорта февраль</t>
  </si>
  <si>
    <t>когорта март</t>
  </si>
  <si>
    <t>когорта апрель</t>
  </si>
  <si>
    <t>когорта май</t>
  </si>
  <si>
    <t>Итого посещяемость за месяц</t>
  </si>
  <si>
    <t>Покупатели (Buyers)</t>
  </si>
  <si>
    <t xml:space="preserve">Покупки </t>
  </si>
  <si>
    <t xml:space="preserve"> Среднее число покупок (APC)</t>
  </si>
  <si>
    <t>Конверсия в первую покупку (С1)</t>
  </si>
  <si>
    <t>Средний чек</t>
  </si>
  <si>
    <t>ARPPU - Средняя выручка на платящего пользователя</t>
  </si>
  <si>
    <t>Маркетинговый бюджет в месяц</t>
  </si>
  <si>
    <t>Стоимость привлечнеия (CPA)</t>
  </si>
  <si>
    <t>Gross Profit (Накопительным итогом)</t>
  </si>
  <si>
    <t>Итого Gross Profit</t>
  </si>
  <si>
    <t>Gross Profit ("Чистый" в месяц)</t>
  </si>
  <si>
    <t>Итого Gross Profit в месяц</t>
  </si>
  <si>
    <t>ARPU - средняя выручка на потенциального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</si>
</sst>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.00"/>
    <numFmt numFmtId="165" formatCode="[$р.-419]#,##0"/>
  </numFmts>
  <fonts count="6">
    <font>
      <sz val="10"/>
      <color rgb="FF000000"/>
      <name val="Arial"/>
      <scheme val="minor"/>
    </font>
    <font>
      <b/>
      <sz val="12"/>
      <color theme="1"/>
      <name val="IBM Plex Sans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3" fontId="3" fillId="0" borderId="1" xfId="0" applyNumberFormat="1" applyFont="1" applyBorder="1" applyAlignment="1"/>
    <xf numFmtId="3" fontId="2" fillId="0" borderId="1" xfId="0" applyNumberFormat="1" applyFont="1" applyBorder="1" applyAlignment="1"/>
    <xf numFmtId="3" fontId="2" fillId="0" borderId="1" xfId="0" applyNumberFormat="1" applyFont="1" applyBorder="1"/>
    <xf numFmtId="4" fontId="2" fillId="0" borderId="1" xfId="0" applyNumberFormat="1" applyFont="1" applyBorder="1" applyAlignment="1"/>
    <xf numFmtId="4" fontId="2" fillId="0" borderId="1" xfId="0" applyNumberFormat="1" applyFont="1" applyBorder="1"/>
    <xf numFmtId="0" fontId="3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1" xfId="0" applyNumberFormat="1" applyFont="1" applyBorder="1" applyAlignment="1"/>
    <xf numFmtId="165" fontId="2" fillId="0" borderId="1" xfId="0" applyNumberFormat="1" applyFont="1" applyBorder="1"/>
    <xf numFmtId="165" fontId="3" fillId="0" borderId="1" xfId="0" applyNumberFormat="1" applyFont="1" applyBorder="1"/>
    <xf numFmtId="0" fontId="5" fillId="0" borderId="1" xfId="0" applyFont="1" applyBorder="1" applyAlignment="1"/>
    <xf numFmtId="0" fontId="1" fillId="2" borderId="1" xfId="0" applyFont="1" applyFill="1" applyBorder="1" applyAlignment="1"/>
    <xf numFmtId="10" fontId="2" fillId="0" borderId="1" xfId="1" applyNumberFormat="1" applyFont="1" applyBorder="1" applyAlignment="1"/>
    <xf numFmtId="10" fontId="2" fillId="0" borderId="1" xfId="1" applyNumberFormat="1" applyFont="1" applyBorder="1"/>
    <xf numFmtId="0" fontId="5" fillId="0" borderId="1" xfId="0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9"/>
  <sheetViews>
    <sheetView tabSelected="1" topLeftCell="A54" workbookViewId="0">
      <selection activeCell="G88" sqref="G88"/>
    </sheetView>
  </sheetViews>
  <sheetFormatPr defaultColWidth="12.7109375" defaultRowHeight="15.75" customHeight="1"/>
  <cols>
    <col min="1" max="1" width="37.7109375" customWidth="1"/>
    <col min="7" max="7" width="23.7109375" customWidth="1"/>
  </cols>
  <sheetData>
    <row r="1" spans="1: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>
      <c r="A2" s="2" t="s">
        <v>7</v>
      </c>
      <c r="B2" s="3">
        <v>18849</v>
      </c>
      <c r="C2" s="4">
        <v>929</v>
      </c>
      <c r="D2" s="4">
        <v>426</v>
      </c>
      <c r="E2" s="4">
        <v>254</v>
      </c>
      <c r="F2" s="4">
        <v>199</v>
      </c>
      <c r="G2" s="5">
        <f>B2</f>
        <v>18849</v>
      </c>
    </row>
    <row r="3" spans="1:7" ht="12.75">
      <c r="A3" s="2" t="s">
        <v>8</v>
      </c>
      <c r="B3" s="5"/>
      <c r="C3" s="3">
        <v>21059</v>
      </c>
      <c r="D3" s="4">
        <v>851</v>
      </c>
      <c r="E3" s="4">
        <v>288</v>
      </c>
      <c r="F3" s="4">
        <v>237</v>
      </c>
      <c r="G3" s="5">
        <f>C3</f>
        <v>21059</v>
      </c>
    </row>
    <row r="4" spans="1:7" ht="12.75">
      <c r="A4" s="2" t="s">
        <v>9</v>
      </c>
      <c r="B4" s="5"/>
      <c r="C4" s="5"/>
      <c r="D4" s="3">
        <v>22160</v>
      </c>
      <c r="E4" s="4">
        <v>1124</v>
      </c>
      <c r="F4" s="4">
        <v>452</v>
      </c>
      <c r="G4" s="5">
        <f>D4</f>
        <v>22160</v>
      </c>
    </row>
    <row r="5" spans="1:7" ht="12.75">
      <c r="A5" s="2" t="s">
        <v>10</v>
      </c>
      <c r="B5" s="5"/>
      <c r="C5" s="5"/>
      <c r="D5" s="5"/>
      <c r="E5" s="3">
        <v>20094</v>
      </c>
      <c r="F5" s="4">
        <v>1287</v>
      </c>
      <c r="G5" s="5">
        <f>E5</f>
        <v>20094</v>
      </c>
    </row>
    <row r="6" spans="1:7" ht="12.75">
      <c r="A6" s="2" t="s">
        <v>11</v>
      </c>
      <c r="B6" s="5"/>
      <c r="C6" s="5"/>
      <c r="D6" s="5"/>
      <c r="E6" s="5"/>
      <c r="F6" s="3">
        <v>22684</v>
      </c>
      <c r="G6" s="5">
        <f>F6</f>
        <v>22684</v>
      </c>
    </row>
    <row r="7" spans="1:7" ht="12.75">
      <c r="A7" s="2" t="s">
        <v>12</v>
      </c>
      <c r="B7" s="5">
        <f t="shared" ref="B7:F7" si="0">SUM(B2:B6)</f>
        <v>18849</v>
      </c>
      <c r="C7" s="5">
        <f t="shared" si="0"/>
        <v>21988</v>
      </c>
      <c r="D7" s="5">
        <f t="shared" si="0"/>
        <v>23437</v>
      </c>
      <c r="E7" s="5">
        <f t="shared" si="0"/>
        <v>21760</v>
      </c>
      <c r="F7" s="5">
        <f t="shared" si="0"/>
        <v>24859</v>
      </c>
      <c r="G7" s="5"/>
    </row>
    <row r="10" spans="1:7" ht="15.75" customHeight="1">
      <c r="A10" s="1" t="s">
        <v>13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</row>
    <row r="11" spans="1:7" ht="12.75">
      <c r="A11" s="2" t="s">
        <v>7</v>
      </c>
      <c r="B11" s="3">
        <v>139</v>
      </c>
      <c r="C11" s="4">
        <v>15</v>
      </c>
      <c r="D11" s="4">
        <v>10</v>
      </c>
      <c r="E11" s="4">
        <v>11</v>
      </c>
      <c r="F11" s="4">
        <v>6</v>
      </c>
      <c r="G11" s="5">
        <f>B11</f>
        <v>139</v>
      </c>
    </row>
    <row r="12" spans="1:7" ht="12.75">
      <c r="A12" s="2" t="s">
        <v>8</v>
      </c>
      <c r="B12" s="5"/>
      <c r="C12" s="3">
        <v>111</v>
      </c>
      <c r="D12" s="4">
        <v>31</v>
      </c>
      <c r="E12" s="4">
        <v>29</v>
      </c>
      <c r="F12" s="4">
        <v>20</v>
      </c>
      <c r="G12" s="5">
        <f>C12</f>
        <v>111</v>
      </c>
    </row>
    <row r="13" spans="1:7" ht="12.75">
      <c r="A13" s="2" t="s">
        <v>9</v>
      </c>
      <c r="B13" s="5"/>
      <c r="C13" s="5"/>
      <c r="D13" s="3">
        <v>134</v>
      </c>
      <c r="E13" s="4">
        <v>26</v>
      </c>
      <c r="F13" s="4">
        <v>25</v>
      </c>
      <c r="G13" s="5">
        <f>D13</f>
        <v>134</v>
      </c>
    </row>
    <row r="14" spans="1:7" ht="12.75">
      <c r="A14" s="2" t="s">
        <v>10</v>
      </c>
      <c r="B14" s="5"/>
      <c r="C14" s="5"/>
      <c r="D14" s="5"/>
      <c r="E14" s="3">
        <v>218</v>
      </c>
      <c r="F14" s="4">
        <v>89</v>
      </c>
      <c r="G14" s="5">
        <f>E14</f>
        <v>218</v>
      </c>
    </row>
    <row r="15" spans="1:7" ht="12.75">
      <c r="A15" s="2" t="s">
        <v>11</v>
      </c>
      <c r="B15" s="5"/>
      <c r="C15" s="5"/>
      <c r="D15" s="5"/>
      <c r="E15" s="5"/>
      <c r="F15" s="3">
        <v>378</v>
      </c>
      <c r="G15" s="5">
        <f>F15</f>
        <v>378</v>
      </c>
    </row>
    <row r="16" spans="1:7" ht="12.75">
      <c r="A16" s="2" t="s">
        <v>12</v>
      </c>
      <c r="B16" s="5">
        <f t="shared" ref="B16:F16" si="1">SUM(B11:B15)</f>
        <v>139</v>
      </c>
      <c r="C16" s="5">
        <f t="shared" si="1"/>
        <v>126</v>
      </c>
      <c r="D16" s="5">
        <f t="shared" si="1"/>
        <v>175</v>
      </c>
      <c r="E16" s="5">
        <f t="shared" si="1"/>
        <v>284</v>
      </c>
      <c r="F16" s="5">
        <f t="shared" si="1"/>
        <v>518</v>
      </c>
      <c r="G16" s="5"/>
    </row>
    <row r="19" spans="1:7" ht="15.75" customHeight="1">
      <c r="A19" s="1" t="s">
        <v>14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</row>
    <row r="20" spans="1:7" ht="12.75">
      <c r="A20" s="2" t="s">
        <v>7</v>
      </c>
      <c r="B20" s="3">
        <v>139</v>
      </c>
      <c r="C20" s="4">
        <v>85</v>
      </c>
      <c r="D20" s="4">
        <v>73</v>
      </c>
      <c r="E20" s="4">
        <v>66</v>
      </c>
      <c r="F20" s="4">
        <v>56</v>
      </c>
      <c r="G20" s="5">
        <f t="shared" ref="G20:G24" si="2">SUM(B20:F20)</f>
        <v>419</v>
      </c>
    </row>
    <row r="21" spans="1:7" ht="12.75">
      <c r="A21" s="2" t="s">
        <v>8</v>
      </c>
      <c r="B21" s="5"/>
      <c r="C21" s="3">
        <v>111</v>
      </c>
      <c r="D21" s="4">
        <v>87</v>
      </c>
      <c r="E21" s="4">
        <v>94</v>
      </c>
      <c r="F21" s="4">
        <v>90</v>
      </c>
      <c r="G21" s="5">
        <f t="shared" si="2"/>
        <v>382</v>
      </c>
    </row>
    <row r="22" spans="1:7" ht="12.75">
      <c r="A22" s="2" t="s">
        <v>9</v>
      </c>
      <c r="B22" s="5"/>
      <c r="C22" s="5"/>
      <c r="D22" s="3">
        <v>134</v>
      </c>
      <c r="E22" s="4">
        <v>93</v>
      </c>
      <c r="F22" s="4">
        <v>95</v>
      </c>
      <c r="G22" s="5">
        <f t="shared" si="2"/>
        <v>322</v>
      </c>
    </row>
    <row r="23" spans="1:7" ht="12.75">
      <c r="A23" s="2" t="s">
        <v>10</v>
      </c>
      <c r="B23" s="5"/>
      <c r="C23" s="5"/>
      <c r="D23" s="5"/>
      <c r="E23" s="3">
        <v>218</v>
      </c>
      <c r="F23" s="4">
        <v>198</v>
      </c>
      <c r="G23" s="5">
        <f t="shared" si="2"/>
        <v>416</v>
      </c>
    </row>
    <row r="24" spans="1:7" ht="12.75">
      <c r="A24" s="2" t="s">
        <v>11</v>
      </c>
      <c r="B24" s="5"/>
      <c r="C24" s="5"/>
      <c r="D24" s="5"/>
      <c r="E24" s="5"/>
      <c r="F24" s="3">
        <v>378</v>
      </c>
      <c r="G24" s="5">
        <f t="shared" si="2"/>
        <v>378</v>
      </c>
    </row>
    <row r="25" spans="1:7" ht="12.75">
      <c r="A25" s="2" t="s">
        <v>12</v>
      </c>
      <c r="B25" s="5">
        <f t="shared" ref="B25:F25" si="3">SUM(B20:B24)</f>
        <v>139</v>
      </c>
      <c r="C25" s="5">
        <f t="shared" si="3"/>
        <v>196</v>
      </c>
      <c r="D25" s="5">
        <f t="shared" si="3"/>
        <v>294</v>
      </c>
      <c r="E25" s="5">
        <f t="shared" si="3"/>
        <v>471</v>
      </c>
      <c r="F25" s="5">
        <f t="shared" si="3"/>
        <v>817</v>
      </c>
      <c r="G25" s="5"/>
    </row>
    <row r="28" spans="1:7" ht="15.75" customHeight="1">
      <c r="A28" s="17" t="s">
        <v>15</v>
      </c>
      <c r="B28" s="16" t="s">
        <v>1</v>
      </c>
      <c r="C28" s="16" t="s">
        <v>2</v>
      </c>
      <c r="D28" s="16" t="s">
        <v>3</v>
      </c>
      <c r="E28" s="16" t="s">
        <v>4</v>
      </c>
      <c r="F28" s="16" t="s">
        <v>5</v>
      </c>
    </row>
    <row r="29" spans="1:7" ht="12.75">
      <c r="A29" s="2" t="s">
        <v>7</v>
      </c>
      <c r="B29" s="6">
        <f>B20/B11</f>
        <v>1</v>
      </c>
      <c r="C29" s="6">
        <f>(B20+C20)/(B11+C11)</f>
        <v>1.4545454545454546</v>
      </c>
      <c r="D29" s="6">
        <f>(B20+C20+D20)/(B11+C11+D11)</f>
        <v>1.8109756097560976</v>
      </c>
      <c r="E29" s="6">
        <f>(B20+C20+D20+E20)/(B11+C11+D11+E11)</f>
        <v>2.0742857142857143</v>
      </c>
      <c r="F29" s="6">
        <f>(B20+C20+D20+E20+F20)/(B11+C11+D11+E11+F11)</f>
        <v>2.3149171270718232</v>
      </c>
    </row>
    <row r="30" spans="1:7" ht="12.75">
      <c r="A30" s="2" t="s">
        <v>8</v>
      </c>
      <c r="B30" s="7"/>
      <c r="C30" s="6">
        <f>(B21+C21)/(B12+C12)</f>
        <v>1</v>
      </c>
      <c r="D30" s="6">
        <f t="shared" ref="D30:D31" si="4">(B21+C21+D21)/(B12+C12+D12)</f>
        <v>1.3943661971830985</v>
      </c>
      <c r="E30" s="6">
        <f t="shared" ref="E30:E32" si="5">(B21+C21+D21+E21)/(B12+C12+D12+E12)</f>
        <v>1.7076023391812865</v>
      </c>
      <c r="F30" s="6">
        <f t="shared" ref="F30:F33" si="6">(B21+C21+D21+E21+F21)/(B12+C12+D12+E12+F12)</f>
        <v>2</v>
      </c>
    </row>
    <row r="31" spans="1:7" ht="12.75">
      <c r="A31" s="2" t="s">
        <v>9</v>
      </c>
      <c r="B31" s="7"/>
      <c r="C31" s="7"/>
      <c r="D31" s="6">
        <f t="shared" si="4"/>
        <v>1</v>
      </c>
      <c r="E31" s="6">
        <f t="shared" si="5"/>
        <v>1.41875</v>
      </c>
      <c r="F31" s="6">
        <f t="shared" si="6"/>
        <v>1.7405405405405405</v>
      </c>
    </row>
    <row r="32" spans="1:7" ht="12.75">
      <c r="A32" s="2" t="s">
        <v>10</v>
      </c>
      <c r="B32" s="7"/>
      <c r="C32" s="7"/>
      <c r="D32" s="7"/>
      <c r="E32" s="6">
        <f t="shared" si="5"/>
        <v>1</v>
      </c>
      <c r="F32" s="6">
        <f t="shared" si="6"/>
        <v>1.3550488599348534</v>
      </c>
    </row>
    <row r="33" spans="1:6" ht="12.75">
      <c r="A33" s="2" t="s">
        <v>11</v>
      </c>
      <c r="B33" s="7"/>
      <c r="C33" s="7"/>
      <c r="D33" s="7"/>
      <c r="E33" s="7"/>
      <c r="F33" s="6">
        <f t="shared" si="6"/>
        <v>1</v>
      </c>
    </row>
    <row r="36" spans="1:6">
      <c r="A36" s="17" t="s">
        <v>16</v>
      </c>
      <c r="B36" s="16" t="s">
        <v>1</v>
      </c>
      <c r="C36" s="16" t="s">
        <v>2</v>
      </c>
      <c r="D36" s="16" t="s">
        <v>3</v>
      </c>
      <c r="E36" s="16" t="s">
        <v>4</v>
      </c>
      <c r="F36" s="16" t="s">
        <v>5</v>
      </c>
    </row>
    <row r="37" spans="1:6" ht="12.75">
      <c r="A37" s="2" t="s">
        <v>7</v>
      </c>
      <c r="B37" s="18">
        <f>B11/B2</f>
        <v>7.3743965197092688E-3</v>
      </c>
      <c r="C37" s="18">
        <f>(B11+C11)/B2</f>
        <v>8.1701947052894054E-3</v>
      </c>
      <c r="D37" s="18">
        <f>(B11+C11+D11)/$B2</f>
        <v>8.7007268290094971E-3</v>
      </c>
      <c r="E37" s="18">
        <f>(B11+C11+D11+E11)/$B2</f>
        <v>9.2843121651015968E-3</v>
      </c>
      <c r="F37" s="18">
        <f>(B11+C11+D11+E11+F11)/$B2</f>
        <v>9.6026314393336514E-3</v>
      </c>
    </row>
    <row r="38" spans="1:6" ht="12.75">
      <c r="A38" s="2" t="s">
        <v>8</v>
      </c>
      <c r="B38" s="19"/>
      <c r="C38" s="18">
        <f>C12/C3</f>
        <v>5.2709055510708012E-3</v>
      </c>
      <c r="D38" s="18">
        <f>(C12+D12)/$C3</f>
        <v>6.7429602545230069E-3</v>
      </c>
      <c r="E38" s="18">
        <f>(C12+D12+E12)/$C3</f>
        <v>8.1200436867847475E-3</v>
      </c>
      <c r="F38" s="18">
        <f>(C12+D12+E12+F12)/$C3</f>
        <v>9.0697563986893957E-3</v>
      </c>
    </row>
    <row r="39" spans="1:6" ht="12.75">
      <c r="A39" s="2" t="s">
        <v>9</v>
      </c>
      <c r="B39" s="19"/>
      <c r="C39" s="19"/>
      <c r="D39" s="18">
        <f>D13/D4</f>
        <v>6.0469314079422383E-3</v>
      </c>
      <c r="E39" s="18">
        <f>(D13+E13)/$D4</f>
        <v>7.2202166064981952E-3</v>
      </c>
      <c r="F39" s="18">
        <f>(D13+E13+F13)/$D4</f>
        <v>8.3483754512635386E-3</v>
      </c>
    </row>
    <row r="40" spans="1:6" ht="12.75">
      <c r="A40" s="2" t="s">
        <v>10</v>
      </c>
      <c r="B40" s="19"/>
      <c r="C40" s="19"/>
      <c r="D40" s="19"/>
      <c r="E40" s="18">
        <f>E14/E5</f>
        <v>1.084900965462327E-2</v>
      </c>
      <c r="F40" s="18">
        <f>(E14+F14)/E5</f>
        <v>1.527819249527222E-2</v>
      </c>
    </row>
    <row r="41" spans="1:6" ht="12.75">
      <c r="A41" s="2" t="s">
        <v>11</v>
      </c>
      <c r="B41" s="19"/>
      <c r="C41" s="19"/>
      <c r="D41" s="19"/>
      <c r="E41" s="19"/>
      <c r="F41" s="18">
        <f>F15/F6</f>
        <v>1.6663727737612415E-2</v>
      </c>
    </row>
    <row r="44" spans="1:6">
      <c r="A44" s="1" t="s">
        <v>17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</row>
    <row r="45" spans="1:6" ht="12.75">
      <c r="A45" s="2" t="s">
        <v>7</v>
      </c>
      <c r="B45" s="9">
        <v>3500</v>
      </c>
      <c r="C45" s="9">
        <v>3500</v>
      </c>
      <c r="D45" s="9">
        <v>3500</v>
      </c>
      <c r="E45" s="9">
        <v>3500</v>
      </c>
      <c r="F45" s="9">
        <v>3500</v>
      </c>
    </row>
    <row r="46" spans="1:6" ht="12.75">
      <c r="A46" s="2" t="s">
        <v>8</v>
      </c>
      <c r="B46" s="10"/>
      <c r="C46" s="9">
        <v>3500</v>
      </c>
      <c r="D46" s="9">
        <v>3500</v>
      </c>
      <c r="E46" s="9">
        <v>3500</v>
      </c>
      <c r="F46" s="9">
        <v>3500</v>
      </c>
    </row>
    <row r="47" spans="1:6" ht="12.75">
      <c r="A47" s="2" t="s">
        <v>9</v>
      </c>
      <c r="B47" s="10"/>
      <c r="C47" s="10"/>
      <c r="D47" s="9">
        <v>3500</v>
      </c>
      <c r="E47" s="9">
        <v>3500</v>
      </c>
      <c r="F47" s="9">
        <v>3500</v>
      </c>
    </row>
    <row r="48" spans="1:6" ht="12.75">
      <c r="A48" s="2" t="s">
        <v>10</v>
      </c>
      <c r="B48" s="10"/>
      <c r="C48" s="10"/>
      <c r="D48" s="10"/>
      <c r="E48" s="9">
        <v>3500</v>
      </c>
      <c r="F48" s="9">
        <v>3500</v>
      </c>
    </row>
    <row r="49" spans="1:6" ht="12.75">
      <c r="A49" s="2" t="s">
        <v>11</v>
      </c>
      <c r="B49" s="10"/>
      <c r="C49" s="10"/>
      <c r="D49" s="10"/>
      <c r="E49" s="10"/>
      <c r="F49" s="9">
        <v>3500</v>
      </c>
    </row>
    <row r="52" spans="1:6">
      <c r="A52" s="17" t="s">
        <v>18</v>
      </c>
      <c r="B52" s="16" t="s">
        <v>1</v>
      </c>
      <c r="C52" s="16" t="s">
        <v>2</v>
      </c>
      <c r="D52" s="16" t="s">
        <v>3</v>
      </c>
      <c r="E52" s="16" t="s">
        <v>4</v>
      </c>
      <c r="F52" s="16" t="s">
        <v>5</v>
      </c>
    </row>
    <row r="53" spans="1:6" ht="12.75">
      <c r="A53" s="2" t="s">
        <v>7</v>
      </c>
      <c r="B53" s="9">
        <f>B45*B29</f>
        <v>3500</v>
      </c>
      <c r="C53" s="9">
        <f t="shared" ref="C53:F55" si="7">C45*C29</f>
        <v>5090.909090909091</v>
      </c>
      <c r="D53" s="9">
        <f t="shared" si="7"/>
        <v>6338.414634146342</v>
      </c>
      <c r="E53" s="9">
        <f t="shared" si="7"/>
        <v>7260</v>
      </c>
      <c r="F53" s="9">
        <f t="shared" si="7"/>
        <v>8102.209944751381</v>
      </c>
    </row>
    <row r="54" spans="1:6" ht="12.75">
      <c r="A54" s="2" t="s">
        <v>8</v>
      </c>
      <c r="B54" s="10"/>
      <c r="C54" s="9">
        <f t="shared" si="7"/>
        <v>3500</v>
      </c>
      <c r="D54" s="9">
        <f t="shared" si="7"/>
        <v>4880.2816901408451</v>
      </c>
      <c r="E54" s="9">
        <f t="shared" si="7"/>
        <v>5976.6081871345023</v>
      </c>
      <c r="F54" s="9">
        <f t="shared" si="7"/>
        <v>7000</v>
      </c>
    </row>
    <row r="55" spans="1:6" ht="12.75">
      <c r="A55" s="2" t="s">
        <v>9</v>
      </c>
      <c r="B55" s="10"/>
      <c r="C55" s="10"/>
      <c r="D55" s="9">
        <f t="shared" si="7"/>
        <v>3500</v>
      </c>
      <c r="E55" s="9">
        <f t="shared" ref="E55:F55" si="8">E47*E31</f>
        <v>4965.625</v>
      </c>
      <c r="F55" s="9">
        <f t="shared" si="8"/>
        <v>6091.8918918918916</v>
      </c>
    </row>
    <row r="56" spans="1:6" ht="12.75">
      <c r="A56" s="2" t="s">
        <v>10</v>
      </c>
      <c r="B56" s="10"/>
      <c r="C56" s="10"/>
      <c r="D56" s="10"/>
      <c r="E56" s="9">
        <f t="shared" ref="E56:F56" si="9">E48*E32</f>
        <v>3500</v>
      </c>
      <c r="F56" s="9">
        <f t="shared" si="9"/>
        <v>4742.671009771987</v>
      </c>
    </row>
    <row r="57" spans="1:6" ht="12.75">
      <c r="A57" s="2" t="s">
        <v>11</v>
      </c>
      <c r="B57" s="10"/>
      <c r="C57" s="10"/>
      <c r="D57" s="10"/>
      <c r="E57" s="10"/>
      <c r="F57" s="9">
        <f t="shared" ref="F57" si="10">F49*F33</f>
        <v>3500</v>
      </c>
    </row>
    <row r="60" spans="1:6">
      <c r="A60" s="17" t="s">
        <v>25</v>
      </c>
      <c r="B60" s="16" t="s">
        <v>1</v>
      </c>
      <c r="C60" s="16" t="s">
        <v>2</v>
      </c>
      <c r="D60" s="16" t="s">
        <v>3</v>
      </c>
      <c r="E60" s="16" t="s">
        <v>4</v>
      </c>
      <c r="F60" s="16" t="s">
        <v>5</v>
      </c>
    </row>
    <row r="61" spans="1:6" ht="12.75">
      <c r="A61" s="2" t="s">
        <v>7</v>
      </c>
      <c r="B61" s="9">
        <f t="shared" ref="B61:F61" si="11">B53*B37</f>
        <v>25.810387818982441</v>
      </c>
      <c r="C61" s="9">
        <f t="shared" si="11"/>
        <v>41.593718499655154</v>
      </c>
      <c r="D61" s="9">
        <f t="shared" si="11"/>
        <v>55.148814260703496</v>
      </c>
      <c r="E61" s="9">
        <f t="shared" si="11"/>
        <v>67.404106318637588</v>
      </c>
      <c r="F61" s="9">
        <f t="shared" si="11"/>
        <v>77.802535943551376</v>
      </c>
    </row>
    <row r="62" spans="1:6" ht="12.75">
      <c r="A62" s="2" t="s">
        <v>8</v>
      </c>
      <c r="B62" s="10"/>
      <c r="C62" s="9">
        <f t="shared" ref="C62:F62" si="12">C54*C38</f>
        <v>18.448169428747804</v>
      </c>
      <c r="D62" s="9">
        <f t="shared" si="12"/>
        <v>32.907545467496085</v>
      </c>
      <c r="E62" s="9">
        <f t="shared" si="12"/>
        <v>48.53031957832755</v>
      </c>
      <c r="F62" s="9">
        <f t="shared" si="12"/>
        <v>63.488294790825769</v>
      </c>
    </row>
    <row r="63" spans="1:6" ht="12.75">
      <c r="A63" s="2" t="s">
        <v>9</v>
      </c>
      <c r="B63" s="10"/>
      <c r="C63" s="10"/>
      <c r="D63" s="9">
        <f t="shared" ref="D63:F63" si="13">D55*D39</f>
        <v>21.164259927797833</v>
      </c>
      <c r="E63" s="9">
        <f t="shared" si="13"/>
        <v>35.852888086642601</v>
      </c>
      <c r="F63" s="9">
        <f t="shared" si="13"/>
        <v>50.857400722021666</v>
      </c>
    </row>
    <row r="64" spans="1:6" ht="12.75">
      <c r="A64" s="2" t="s">
        <v>10</v>
      </c>
      <c r="B64" s="10"/>
      <c r="C64" s="10"/>
      <c r="D64" s="10"/>
      <c r="E64" s="9">
        <f t="shared" ref="E64:F64" si="14">E56*E40</f>
        <v>37.971533791181443</v>
      </c>
      <c r="F64" s="9">
        <f t="shared" si="14"/>
        <v>72.459440629043499</v>
      </c>
    </row>
    <row r="65" spans="1:6" ht="12.75">
      <c r="A65" s="2" t="s">
        <v>11</v>
      </c>
      <c r="B65" s="10"/>
      <c r="C65" s="10"/>
      <c r="D65" s="10"/>
      <c r="E65" s="10"/>
      <c r="F65" s="9">
        <f>F57*F41</f>
        <v>58.323047081643452</v>
      </c>
    </row>
    <row r="67" spans="1:6" ht="12.75">
      <c r="A67" s="11" t="s">
        <v>19</v>
      </c>
      <c r="B67" s="12">
        <v>400000</v>
      </c>
    </row>
    <row r="68" spans="1:6">
      <c r="A68" s="17" t="s">
        <v>20</v>
      </c>
      <c r="B68" s="2"/>
    </row>
    <row r="69" spans="1:6" ht="12.75">
      <c r="A69" s="2" t="s">
        <v>7</v>
      </c>
      <c r="B69" s="9">
        <f>B67/B2</f>
        <v>21.22128494880365</v>
      </c>
    </row>
    <row r="70" spans="1:6" ht="12.75">
      <c r="A70" s="2" t="s">
        <v>8</v>
      </c>
      <c r="B70" s="10">
        <f>B67/C3</f>
        <v>18.994254238092978</v>
      </c>
    </row>
    <row r="71" spans="1:6" ht="12.75">
      <c r="A71" s="2" t="s">
        <v>9</v>
      </c>
      <c r="B71" s="10">
        <f>B67/D4</f>
        <v>18.050541516245488</v>
      </c>
    </row>
    <row r="72" spans="1:6" ht="12.75">
      <c r="A72" s="2" t="s">
        <v>10</v>
      </c>
      <c r="B72" s="10">
        <f>B67/E5</f>
        <v>19.906439733253709</v>
      </c>
    </row>
    <row r="73" spans="1:6" ht="12.75">
      <c r="A73" s="2" t="s">
        <v>11</v>
      </c>
      <c r="B73" s="10">
        <f>B67/F6</f>
        <v>17.633574325515781</v>
      </c>
    </row>
    <row r="75" spans="1:6">
      <c r="A75" s="17" t="s">
        <v>21</v>
      </c>
      <c r="B75" s="20" t="s">
        <v>1</v>
      </c>
      <c r="C75" s="20" t="s">
        <v>2</v>
      </c>
      <c r="D75" s="20" t="s">
        <v>3</v>
      </c>
      <c r="E75" s="20" t="s">
        <v>4</v>
      </c>
      <c r="F75" s="20" t="s">
        <v>5</v>
      </c>
    </row>
    <row r="76" spans="1:6" ht="12.75">
      <c r="A76" s="2" t="s">
        <v>7</v>
      </c>
      <c r="B76" s="13">
        <f>(B61-B69)*B2</f>
        <v>86500.000000000044</v>
      </c>
      <c r="C76" s="13">
        <f>(C61-B69)*B2</f>
        <v>384000</v>
      </c>
      <c r="D76" s="13">
        <f>(D61-B69)*B2</f>
        <v>639500.00000000023</v>
      </c>
      <c r="E76" s="13">
        <f>(E61-B69)*B2</f>
        <v>870499.99999999988</v>
      </c>
      <c r="F76" s="13">
        <f>(F61-B69)*B2</f>
        <v>1066500</v>
      </c>
    </row>
    <row r="77" spans="1:6" ht="12.75">
      <c r="A77" s="2" t="s">
        <v>8</v>
      </c>
      <c r="B77" s="14"/>
      <c r="C77" s="13">
        <f>(C62-B70)*C3</f>
        <v>-11500.000000000029</v>
      </c>
      <c r="D77" s="13">
        <f>(D62-B70)*C3</f>
        <v>293000.00000000006</v>
      </c>
      <c r="E77" s="13">
        <f>(E62-B70)*C3</f>
        <v>621999.99999999988</v>
      </c>
      <c r="F77" s="13">
        <f>(F62-B70)*C3</f>
        <v>936999.99999999988</v>
      </c>
    </row>
    <row r="78" spans="1:6" ht="12.75">
      <c r="A78" s="2" t="s">
        <v>9</v>
      </c>
      <c r="B78" s="14"/>
      <c r="C78" s="14"/>
      <c r="D78" s="13">
        <f>(D63-B71)*D4</f>
        <v>68999.999999999956</v>
      </c>
      <c r="E78" s="13">
        <f>(E63-B71)*D4</f>
        <v>394500</v>
      </c>
      <c r="F78" s="13">
        <f>(F63-B71)*D4</f>
        <v>727000.00000000012</v>
      </c>
    </row>
    <row r="79" spans="1:6" ht="12.75">
      <c r="A79" s="2" t="s">
        <v>10</v>
      </c>
      <c r="B79" s="14"/>
      <c r="C79" s="14"/>
      <c r="D79" s="14"/>
      <c r="E79" s="13">
        <f>(E64-B72)*E5</f>
        <v>362999.99999999988</v>
      </c>
      <c r="F79" s="13">
        <f>(F64-B72)*E5</f>
        <v>1056000</v>
      </c>
    </row>
    <row r="80" spans="1:6" ht="12.75">
      <c r="A80" s="2" t="s">
        <v>11</v>
      </c>
      <c r="B80" s="14"/>
      <c r="C80" s="14"/>
      <c r="D80" s="14"/>
      <c r="E80" s="14"/>
      <c r="F80" s="13">
        <f>(F65-B73)*F6</f>
        <v>923000.00000000012</v>
      </c>
    </row>
    <row r="81" spans="1:6" ht="12.75">
      <c r="A81" s="2" t="s">
        <v>22</v>
      </c>
      <c r="B81" s="14">
        <f t="shared" ref="B81:F81" si="15">SUM(B76:B80)</f>
        <v>86500.000000000044</v>
      </c>
      <c r="C81" s="14">
        <f t="shared" si="15"/>
        <v>372500</v>
      </c>
      <c r="D81" s="14">
        <f t="shared" si="15"/>
        <v>1001500.0000000002</v>
      </c>
      <c r="E81" s="14">
        <f t="shared" si="15"/>
        <v>2249999.9999999995</v>
      </c>
      <c r="F81" s="14">
        <f t="shared" si="15"/>
        <v>4709500</v>
      </c>
    </row>
    <row r="83" spans="1:6">
      <c r="A83" s="17" t="s">
        <v>23</v>
      </c>
      <c r="B83" s="16" t="s">
        <v>1</v>
      </c>
      <c r="C83" s="16" t="s">
        <v>2</v>
      </c>
      <c r="D83" s="16" t="s">
        <v>3</v>
      </c>
      <c r="E83" s="16" t="s">
        <v>4</v>
      </c>
      <c r="F83" s="16" t="s">
        <v>5</v>
      </c>
    </row>
    <row r="84" spans="1:6" ht="12.75">
      <c r="A84" s="2" t="s">
        <v>7</v>
      </c>
      <c r="B84" s="13">
        <f>B76</f>
        <v>86500.000000000044</v>
      </c>
      <c r="C84" s="13">
        <f t="shared" ref="C84:F84" si="16">C76-B76</f>
        <v>297499.99999999994</v>
      </c>
      <c r="D84" s="13">
        <f t="shared" si="16"/>
        <v>255500.00000000023</v>
      </c>
      <c r="E84" s="13">
        <f t="shared" si="16"/>
        <v>230999.99999999965</v>
      </c>
      <c r="F84" s="13">
        <f t="shared" si="16"/>
        <v>196000.00000000012</v>
      </c>
    </row>
    <row r="85" spans="1:6" ht="12.75">
      <c r="A85" s="2" t="s">
        <v>8</v>
      </c>
      <c r="B85" s="14"/>
      <c r="C85" s="13">
        <f>C77</f>
        <v>-11500.000000000029</v>
      </c>
      <c r="D85" s="13">
        <f t="shared" ref="D85:F85" si="17">D77-C77</f>
        <v>304500.00000000012</v>
      </c>
      <c r="E85" s="13">
        <f t="shared" si="17"/>
        <v>328999.99999999983</v>
      </c>
      <c r="F85" s="13">
        <f t="shared" si="17"/>
        <v>315000</v>
      </c>
    </row>
    <row r="86" spans="1:6" ht="12.75">
      <c r="A86" s="2" t="s">
        <v>9</v>
      </c>
      <c r="B86" s="14"/>
      <c r="C86" s="14"/>
      <c r="D86" s="13">
        <f>D78</f>
        <v>68999.999999999956</v>
      </c>
      <c r="E86" s="13">
        <f t="shared" ref="E86:F86" si="18">E78-D78</f>
        <v>325500.00000000006</v>
      </c>
      <c r="F86" s="13">
        <f t="shared" si="18"/>
        <v>332500.00000000012</v>
      </c>
    </row>
    <row r="87" spans="1:6" ht="12.75">
      <c r="A87" s="2" t="s">
        <v>10</v>
      </c>
      <c r="B87" s="14"/>
      <c r="C87" s="14"/>
      <c r="D87" s="14"/>
      <c r="E87" s="13">
        <f>E79</f>
        <v>362999.99999999988</v>
      </c>
      <c r="F87" s="13">
        <f>F79-E79</f>
        <v>693000.00000000012</v>
      </c>
    </row>
    <row r="88" spans="1:6" ht="12.75">
      <c r="A88" s="2" t="s">
        <v>11</v>
      </c>
      <c r="B88" s="14"/>
      <c r="C88" s="14"/>
      <c r="D88" s="14"/>
      <c r="E88" s="14"/>
      <c r="F88" s="13">
        <f>F80</f>
        <v>923000.00000000012</v>
      </c>
    </row>
    <row r="89" spans="1:6" ht="12.75">
      <c r="A89" s="8" t="s">
        <v>24</v>
      </c>
      <c r="B89" s="15">
        <f t="shared" ref="B89:F89" si="19">SUM(B84:B88)</f>
        <v>86500.000000000044</v>
      </c>
      <c r="C89" s="15">
        <f t="shared" si="19"/>
        <v>285999.99999999988</v>
      </c>
      <c r="D89" s="15">
        <f t="shared" si="19"/>
        <v>629000.00000000035</v>
      </c>
      <c r="E89" s="15">
        <f t="shared" si="19"/>
        <v>1248499.9999999995</v>
      </c>
      <c r="F89" s="15">
        <f t="shared" si="19"/>
        <v>2459500.0000000005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Сукнева Александра Андреевна</cp:lastModifiedBy>
  <dcterms:modified xsi:type="dcterms:W3CDTF">2023-07-24T06:23:44Z</dcterms:modified>
</cp:coreProperties>
</file>