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икмахерская" sheetId="1" r:id="rId4"/>
  </sheets>
  <definedNames/>
  <calcPr/>
</workbook>
</file>

<file path=xl/sharedStrings.xml><?xml version="1.0" encoding="utf-8"?>
<sst xmlns="http://schemas.openxmlformats.org/spreadsheetml/2006/main" count="220" uniqueCount="63">
  <si>
    <t>В месяц приходит 400 новых клиентов, при этом в среднем клиент живет с нами 9 месяцев, при этом возвращается не более 80% клиентов из прошлого месяца. Также мы знаем, что один парикмахер может сделать 150 стрижек за месяц и ему для работы требуется 6 квадратных метров площади, каждый из которых обходится нам в 1000₽ в месяц. Наши парикмахеры работают без заработной платы, при этом забирают 50% от проведенной стрижки. На каждую стрижку мы тратим 40₽, в которые входят расходы на покупку инвентаря и расходных материалов, электричества и тп, для администрирования работы парикмахерской у нас будет работать менеджер с заработной платой 40 000₽ в месяц. Ну и для простоты рассмотрим ситуацию с упрощенной системой налогообложения в 6% годовых с оборота.</t>
  </si>
  <si>
    <t>Маркетинговый бюджет</t>
  </si>
  <si>
    <t>Число клиентов</t>
  </si>
  <si>
    <t>LT клиента (мес.)</t>
  </si>
  <si>
    <t>Возврат в мес.</t>
  </si>
  <si>
    <t>Стрижек на парикмахера</t>
  </si>
  <si>
    <t>Площадь на парикмахера кв. м.</t>
  </si>
  <si>
    <t>Цена кв. м.</t>
  </si>
  <si>
    <t>Цена стрижки</t>
  </si>
  <si>
    <t>COGS</t>
  </si>
  <si>
    <t>COGS, fix.</t>
  </si>
  <si>
    <t>Менеджер</t>
  </si>
  <si>
    <t>Налог</t>
  </si>
  <si>
    <t>1 месяц</t>
  </si>
  <si>
    <t>Инвестиции</t>
  </si>
  <si>
    <t>Стрижки</t>
  </si>
  <si>
    <t>Месяц 1</t>
  </si>
  <si>
    <t>Месяц 2</t>
  </si>
  <si>
    <t>Месяц 3</t>
  </si>
  <si>
    <t>Месяц 4</t>
  </si>
  <si>
    <t>Месяц 5</t>
  </si>
  <si>
    <t>Месяц 6</t>
  </si>
  <si>
    <t>Месяц 7</t>
  </si>
  <si>
    <t>Месяц 8</t>
  </si>
  <si>
    <t>Месяц 9</t>
  </si>
  <si>
    <t>Месяц 10</t>
  </si>
  <si>
    <t>Месяц 11</t>
  </si>
  <si>
    <t>Месяц 12</t>
  </si>
  <si>
    <t>когорта 1</t>
  </si>
  <si>
    <t>когорта 2</t>
  </si>
  <si>
    <t>когорта 3</t>
  </si>
  <si>
    <t>когорта 4</t>
  </si>
  <si>
    <t>когорта 5</t>
  </si>
  <si>
    <t>когорта 6</t>
  </si>
  <si>
    <t>когорта 7</t>
  </si>
  <si>
    <t>когорта 8</t>
  </si>
  <si>
    <t>когорта 9</t>
  </si>
  <si>
    <t>когорта 10</t>
  </si>
  <si>
    <t>когорта 11</t>
  </si>
  <si>
    <t>когорта 12</t>
  </si>
  <si>
    <t>Всего стрижек</t>
  </si>
  <si>
    <t>Парикмахеры</t>
  </si>
  <si>
    <t>Площадь парикмахерской</t>
  </si>
  <si>
    <t>##</t>
  </si>
  <si>
    <t>Выручка</t>
  </si>
  <si>
    <t>Аренда + менеджер</t>
  </si>
  <si>
    <t>Материалы</t>
  </si>
  <si>
    <t>Маркетинг</t>
  </si>
  <si>
    <t>EBITDA</t>
  </si>
  <si>
    <t>Налоги</t>
  </si>
  <si>
    <t>Прибыль</t>
  </si>
  <si>
    <t>Реальная аренда</t>
  </si>
  <si>
    <t>Скорр. прибыль</t>
  </si>
  <si>
    <t>Инестиции</t>
  </si>
  <si>
    <t xml:space="preserve"> UA</t>
  </si>
  <si>
    <t>C1</t>
  </si>
  <si>
    <t>Покупатели</t>
  </si>
  <si>
    <t>AVP</t>
  </si>
  <si>
    <t>APC</t>
  </si>
  <si>
    <t>ARPC</t>
  </si>
  <si>
    <t>ARPU</t>
  </si>
  <si>
    <t>CPA</t>
  </si>
  <si>
    <t>Contribution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</si>
</sst>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3" xfId="0" applyAlignment="1" applyBorder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9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9" xfId="0" applyAlignment="1" applyBorder="1" applyFont="1" applyNumberFormat="1">
      <alignment readingOrder="0" shrinkToFit="0" wrapText="1"/>
    </xf>
    <xf borderId="1" fillId="0" fontId="1" numFmtId="164" xfId="0" applyAlignment="1" applyBorder="1" applyFont="1" applyNumberFormat="1">
      <alignment shrinkToFit="0" wrapText="1"/>
    </xf>
    <xf borderId="1" fillId="0" fontId="1" numFmtId="9" xfId="0" applyAlignment="1" applyBorder="1" applyFont="1" applyNumberFormat="1">
      <alignment shrinkToFit="0" wrapText="1"/>
    </xf>
    <xf borderId="1" fillId="0" fontId="1" numFmtId="2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3" width="14.38"/>
  </cols>
  <sheetData>
    <row r="1" ht="75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13</v>
      </c>
      <c r="B3" s="3">
        <v>60000.0</v>
      </c>
      <c r="C3" s="1">
        <v>400.0</v>
      </c>
      <c r="D3" s="1">
        <v>9.0</v>
      </c>
      <c r="E3" s="4">
        <v>0.8</v>
      </c>
      <c r="F3" s="1">
        <v>150.0</v>
      </c>
      <c r="G3" s="1">
        <v>6.0</v>
      </c>
      <c r="H3" s="3">
        <v>1000.0</v>
      </c>
      <c r="I3" s="3">
        <v>400.0</v>
      </c>
      <c r="J3" s="4">
        <v>0.5</v>
      </c>
      <c r="K3" s="3">
        <v>40.0</v>
      </c>
      <c r="L3" s="3">
        <v>40000.0</v>
      </c>
      <c r="M3" s="4">
        <v>0.06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14</v>
      </c>
      <c r="B5" s="3">
        <v>150000.0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28</v>
      </c>
      <c r="B9" s="6">
        <f>C3</f>
        <v>400</v>
      </c>
      <c r="C9" s="7">
        <f>B9*E3</f>
        <v>320</v>
      </c>
      <c r="D9" s="7">
        <f>C9*E3</f>
        <v>256</v>
      </c>
      <c r="E9" s="7">
        <f>D9*E3</f>
        <v>204.8</v>
      </c>
      <c r="F9" s="7">
        <f>E9*E3</f>
        <v>163.84</v>
      </c>
      <c r="G9" s="7">
        <f>F9*E3</f>
        <v>131.072</v>
      </c>
      <c r="H9" s="7">
        <f>G9*E3</f>
        <v>104.8576</v>
      </c>
      <c r="I9" s="7">
        <f>H9*E3</f>
        <v>83.88608</v>
      </c>
      <c r="J9" s="7">
        <f>I9*E3</f>
        <v>67.108864</v>
      </c>
      <c r="K9" s="6">
        <v>0.0</v>
      </c>
      <c r="L9" s="6">
        <v>0.0</v>
      </c>
      <c r="M9" s="6">
        <v>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29</v>
      </c>
      <c r="B10" s="7"/>
      <c r="C10" s="7">
        <f>C3</f>
        <v>400</v>
      </c>
      <c r="D10" s="7">
        <f>C10*E3</f>
        <v>320</v>
      </c>
      <c r="E10" s="7">
        <f>D10*E3</f>
        <v>256</v>
      </c>
      <c r="F10" s="7">
        <f>E10*E3</f>
        <v>204.8</v>
      </c>
      <c r="G10" s="7">
        <f>F10*E3</f>
        <v>163.84</v>
      </c>
      <c r="H10" s="7">
        <f>G10*E3</f>
        <v>131.072</v>
      </c>
      <c r="I10" s="7">
        <f>H10*E3</f>
        <v>104.8576</v>
      </c>
      <c r="J10" s="7">
        <f>I10*E3</f>
        <v>83.88608</v>
      </c>
      <c r="K10" s="7">
        <f>J10*E3</f>
        <v>67.108864</v>
      </c>
      <c r="L10" s="6">
        <v>0.0</v>
      </c>
      <c r="M10" s="6">
        <v>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30</v>
      </c>
      <c r="B11" s="7"/>
      <c r="C11" s="7"/>
      <c r="D11" s="7">
        <f>C3</f>
        <v>400</v>
      </c>
      <c r="E11" s="7">
        <f>D11*E3</f>
        <v>320</v>
      </c>
      <c r="F11" s="7">
        <f>E11*E3</f>
        <v>256</v>
      </c>
      <c r="G11" s="7">
        <f>F11*E3</f>
        <v>204.8</v>
      </c>
      <c r="H11" s="7">
        <f>G11*E3</f>
        <v>163.84</v>
      </c>
      <c r="I11" s="7">
        <f>H11*E3</f>
        <v>131.072</v>
      </c>
      <c r="J11" s="7">
        <f>I11*E3</f>
        <v>104.8576</v>
      </c>
      <c r="K11" s="7">
        <f>J11*E3</f>
        <v>83.88608</v>
      </c>
      <c r="L11" s="7">
        <f>K11*E3</f>
        <v>67.108864</v>
      </c>
      <c r="M11" s="6">
        <v>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31</v>
      </c>
      <c r="B12" s="7"/>
      <c r="C12" s="7"/>
      <c r="D12" s="7"/>
      <c r="E12" s="7">
        <f>C3</f>
        <v>400</v>
      </c>
      <c r="F12" s="7">
        <f>E12*E3</f>
        <v>320</v>
      </c>
      <c r="G12" s="7">
        <f>F12*E3</f>
        <v>256</v>
      </c>
      <c r="H12" s="7">
        <f>G12*E3</f>
        <v>204.8</v>
      </c>
      <c r="I12" s="7">
        <f>H12*E3</f>
        <v>163.84</v>
      </c>
      <c r="J12" s="7">
        <f>I12*E3</f>
        <v>131.072</v>
      </c>
      <c r="K12" s="7">
        <f>J12*E3</f>
        <v>104.8576</v>
      </c>
      <c r="L12" s="7">
        <f>K12*E3</f>
        <v>83.88608</v>
      </c>
      <c r="M12" s="7">
        <f>L12*E3</f>
        <v>67.108864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32</v>
      </c>
      <c r="B13" s="7"/>
      <c r="C13" s="7"/>
      <c r="D13" s="7"/>
      <c r="E13" s="7"/>
      <c r="F13" s="7">
        <f>C3</f>
        <v>400</v>
      </c>
      <c r="G13" s="7">
        <f>F13*E3</f>
        <v>320</v>
      </c>
      <c r="H13" s="7">
        <f>G13*E3</f>
        <v>256</v>
      </c>
      <c r="I13" s="7">
        <f>H13*E3</f>
        <v>204.8</v>
      </c>
      <c r="J13" s="7">
        <f>I13*E3</f>
        <v>163.84</v>
      </c>
      <c r="K13" s="7">
        <f>J13*E3</f>
        <v>131.072</v>
      </c>
      <c r="L13" s="7">
        <f>K13*E3</f>
        <v>104.8576</v>
      </c>
      <c r="M13" s="7">
        <f>L13*E3</f>
        <v>83.88608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33</v>
      </c>
      <c r="B14" s="7"/>
      <c r="C14" s="7"/>
      <c r="D14" s="7"/>
      <c r="E14" s="7"/>
      <c r="F14" s="7"/>
      <c r="G14" s="7">
        <f>C3</f>
        <v>400</v>
      </c>
      <c r="H14" s="7">
        <f>G14*E3</f>
        <v>320</v>
      </c>
      <c r="I14" s="7">
        <f>H14*E3</f>
        <v>256</v>
      </c>
      <c r="J14" s="7">
        <f>I14*E3</f>
        <v>204.8</v>
      </c>
      <c r="K14" s="7">
        <f>J14*E3</f>
        <v>163.84</v>
      </c>
      <c r="L14" s="7">
        <f>K14*E3</f>
        <v>131.072</v>
      </c>
      <c r="M14" s="7">
        <f>L14*E3</f>
        <v>104.8576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34</v>
      </c>
      <c r="B15" s="7"/>
      <c r="C15" s="7"/>
      <c r="D15" s="7"/>
      <c r="E15" s="7"/>
      <c r="F15" s="7"/>
      <c r="G15" s="7"/>
      <c r="H15" s="7">
        <f>C3</f>
        <v>400</v>
      </c>
      <c r="I15" s="7">
        <f>H15*E3</f>
        <v>320</v>
      </c>
      <c r="J15" s="7">
        <f>I15*E3</f>
        <v>256</v>
      </c>
      <c r="K15" s="7">
        <f>J15*E3</f>
        <v>204.8</v>
      </c>
      <c r="L15" s="7">
        <f>K15*E3</f>
        <v>163.84</v>
      </c>
      <c r="M15" s="7">
        <f>L15*E3</f>
        <v>131.072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35</v>
      </c>
      <c r="B16" s="7"/>
      <c r="C16" s="7"/>
      <c r="D16" s="7"/>
      <c r="E16" s="7"/>
      <c r="F16" s="7"/>
      <c r="G16" s="7"/>
      <c r="H16" s="7"/>
      <c r="I16" s="7">
        <f>C3</f>
        <v>400</v>
      </c>
      <c r="J16" s="7">
        <f>I16*E3</f>
        <v>320</v>
      </c>
      <c r="K16" s="7">
        <f>J16*E3</f>
        <v>256</v>
      </c>
      <c r="L16" s="7">
        <f>K16*E3</f>
        <v>204.8</v>
      </c>
      <c r="M16" s="7">
        <f>L16*E3</f>
        <v>163.84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36</v>
      </c>
      <c r="B17" s="7"/>
      <c r="C17" s="7"/>
      <c r="D17" s="7"/>
      <c r="E17" s="7"/>
      <c r="F17" s="7"/>
      <c r="G17" s="7"/>
      <c r="H17" s="7"/>
      <c r="I17" s="7"/>
      <c r="J17" s="7">
        <f>C3</f>
        <v>400</v>
      </c>
      <c r="K17" s="7">
        <f>J17*E3</f>
        <v>320</v>
      </c>
      <c r="L17" s="7">
        <f>K17*E3</f>
        <v>256</v>
      </c>
      <c r="M17" s="7">
        <f>L17*E3</f>
        <v>204.8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37</v>
      </c>
      <c r="B18" s="7"/>
      <c r="C18" s="7"/>
      <c r="D18" s="7"/>
      <c r="E18" s="7"/>
      <c r="F18" s="7"/>
      <c r="G18" s="7"/>
      <c r="H18" s="7"/>
      <c r="I18" s="7"/>
      <c r="J18" s="7"/>
      <c r="K18" s="7">
        <f>C3</f>
        <v>400</v>
      </c>
      <c r="L18" s="7">
        <f>K18*E3</f>
        <v>320</v>
      </c>
      <c r="M18" s="7">
        <f>L18*E3</f>
        <v>256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38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>
        <f>C3</f>
        <v>400</v>
      </c>
      <c r="M19" s="7">
        <f>L19*E3</f>
        <v>320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 t="s">
        <v>39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f>C3</f>
        <v>400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40</v>
      </c>
      <c r="B21" s="7">
        <f>sum(B9:B20)</f>
        <v>400</v>
      </c>
      <c r="C21" s="7">
        <f t="shared" ref="C21:M21" si="1">SUM(C9:C20)</f>
        <v>720</v>
      </c>
      <c r="D21" s="7">
        <f t="shared" si="1"/>
        <v>976</v>
      </c>
      <c r="E21" s="7">
        <f t="shared" si="1"/>
        <v>1180.8</v>
      </c>
      <c r="F21" s="7">
        <f t="shared" si="1"/>
        <v>1344.64</v>
      </c>
      <c r="G21" s="7">
        <f t="shared" si="1"/>
        <v>1475.712</v>
      </c>
      <c r="H21" s="7">
        <f t="shared" si="1"/>
        <v>1580.5696</v>
      </c>
      <c r="I21" s="7">
        <f t="shared" si="1"/>
        <v>1664.45568</v>
      </c>
      <c r="J21" s="7">
        <f t="shared" si="1"/>
        <v>1731.564544</v>
      </c>
      <c r="K21" s="7">
        <f t="shared" si="1"/>
        <v>1731.564544</v>
      </c>
      <c r="L21" s="7">
        <f t="shared" si="1"/>
        <v>1731.564544</v>
      </c>
      <c r="M21" s="7">
        <f t="shared" si="1"/>
        <v>1731.564544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41</v>
      </c>
      <c r="B22" s="7">
        <f>B21/F3</f>
        <v>2.666666667</v>
      </c>
      <c r="C22" s="7">
        <f>C21/F3</f>
        <v>4.8</v>
      </c>
      <c r="D22" s="7">
        <f>D21/F3</f>
        <v>6.506666667</v>
      </c>
      <c r="E22" s="7">
        <f>E21/F3</f>
        <v>7.872</v>
      </c>
      <c r="F22" s="7">
        <f>F21/F3</f>
        <v>8.964266667</v>
      </c>
      <c r="G22" s="7">
        <f>G21/F3</f>
        <v>9.83808</v>
      </c>
      <c r="H22" s="7">
        <f>H21/F3</f>
        <v>10.53713067</v>
      </c>
      <c r="I22" s="7">
        <f>I21/F3</f>
        <v>11.0963712</v>
      </c>
      <c r="J22" s="7">
        <f>J21/F3</f>
        <v>11.54376363</v>
      </c>
      <c r="K22" s="7">
        <f>K21/F3</f>
        <v>11.54376363</v>
      </c>
      <c r="L22" s="7">
        <f>L21/F3</f>
        <v>11.54376363</v>
      </c>
      <c r="M22" s="7">
        <f>M21/F3</f>
        <v>11.54376363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42</v>
      </c>
      <c r="B23" s="6" t="s">
        <v>43</v>
      </c>
      <c r="C23" s="6" t="s">
        <v>43</v>
      </c>
      <c r="D23" s="6" t="s">
        <v>43</v>
      </c>
      <c r="E23" s="6" t="s">
        <v>43</v>
      </c>
      <c r="F23" s="6" t="s">
        <v>43</v>
      </c>
      <c r="G23" s="6" t="s">
        <v>43</v>
      </c>
      <c r="H23" s="6" t="s">
        <v>43</v>
      </c>
      <c r="I23" s="6" t="s">
        <v>43</v>
      </c>
      <c r="J23" s="6" t="s">
        <v>43</v>
      </c>
      <c r="K23" s="6" t="s">
        <v>43</v>
      </c>
      <c r="L23" s="6" t="s">
        <v>43</v>
      </c>
      <c r="M23" s="6" t="s">
        <v>43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44</v>
      </c>
      <c r="B24" s="6" t="s">
        <v>43</v>
      </c>
      <c r="C24" s="6" t="s">
        <v>43</v>
      </c>
      <c r="D24" s="6" t="s">
        <v>43</v>
      </c>
      <c r="E24" s="6" t="s">
        <v>43</v>
      </c>
      <c r="F24" s="6" t="s">
        <v>43</v>
      </c>
      <c r="G24" s="6" t="s">
        <v>43</v>
      </c>
      <c r="H24" s="6" t="s">
        <v>43</v>
      </c>
      <c r="I24" s="6" t="s">
        <v>43</v>
      </c>
      <c r="J24" s="6" t="s">
        <v>43</v>
      </c>
      <c r="K24" s="6" t="s">
        <v>43</v>
      </c>
      <c r="L24" s="6" t="s">
        <v>43</v>
      </c>
      <c r="M24" s="6" t="s">
        <v>43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9</v>
      </c>
      <c r="B25" s="6" t="s">
        <v>43</v>
      </c>
      <c r="C25" s="6" t="s">
        <v>43</v>
      </c>
      <c r="D25" s="6" t="s">
        <v>43</v>
      </c>
      <c r="E25" s="6" t="s">
        <v>43</v>
      </c>
      <c r="F25" s="6" t="s">
        <v>43</v>
      </c>
      <c r="G25" s="6" t="s">
        <v>43</v>
      </c>
      <c r="H25" s="6" t="s">
        <v>43</v>
      </c>
      <c r="I25" s="6" t="s">
        <v>43</v>
      </c>
      <c r="J25" s="6" t="s">
        <v>43</v>
      </c>
      <c r="K25" s="6" t="s">
        <v>43</v>
      </c>
      <c r="L25" s="6" t="s">
        <v>43</v>
      </c>
      <c r="M25" s="6" t="s">
        <v>43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45</v>
      </c>
      <c r="B26" s="6" t="s">
        <v>43</v>
      </c>
      <c r="C26" s="6" t="s">
        <v>43</v>
      </c>
      <c r="D26" s="6" t="s">
        <v>43</v>
      </c>
      <c r="E26" s="6" t="s">
        <v>43</v>
      </c>
      <c r="F26" s="6" t="s">
        <v>43</v>
      </c>
      <c r="G26" s="6" t="s">
        <v>43</v>
      </c>
      <c r="H26" s="6" t="s">
        <v>43</v>
      </c>
      <c r="I26" s="6" t="s">
        <v>43</v>
      </c>
      <c r="J26" s="6" t="s">
        <v>43</v>
      </c>
      <c r="K26" s="6" t="s">
        <v>43</v>
      </c>
      <c r="L26" s="6" t="s">
        <v>43</v>
      </c>
      <c r="M26" s="6" t="s">
        <v>43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46</v>
      </c>
      <c r="B27" s="6" t="s">
        <v>43</v>
      </c>
      <c r="C27" s="6" t="s">
        <v>43</v>
      </c>
      <c r="D27" s="6" t="s">
        <v>43</v>
      </c>
      <c r="E27" s="6" t="s">
        <v>43</v>
      </c>
      <c r="F27" s="6" t="s">
        <v>43</v>
      </c>
      <c r="G27" s="6" t="s">
        <v>43</v>
      </c>
      <c r="H27" s="6" t="s">
        <v>43</v>
      </c>
      <c r="I27" s="6" t="s">
        <v>43</v>
      </c>
      <c r="J27" s="6" t="s">
        <v>43</v>
      </c>
      <c r="K27" s="6" t="s">
        <v>43</v>
      </c>
      <c r="L27" s="6" t="s">
        <v>43</v>
      </c>
      <c r="M27" s="6" t="s">
        <v>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47</v>
      </c>
      <c r="B28" s="6" t="s">
        <v>43</v>
      </c>
      <c r="C28" s="6" t="s">
        <v>43</v>
      </c>
      <c r="D28" s="6" t="s">
        <v>43</v>
      </c>
      <c r="E28" s="6" t="s">
        <v>43</v>
      </c>
      <c r="F28" s="6" t="s">
        <v>43</v>
      </c>
      <c r="G28" s="6" t="s">
        <v>43</v>
      </c>
      <c r="H28" s="6" t="s">
        <v>43</v>
      </c>
      <c r="I28" s="6" t="s">
        <v>43</v>
      </c>
      <c r="J28" s="6" t="s">
        <v>43</v>
      </c>
      <c r="K28" s="6" t="s">
        <v>43</v>
      </c>
      <c r="L28" s="6" t="s">
        <v>43</v>
      </c>
      <c r="M28" s="6" t="s">
        <v>43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48</v>
      </c>
      <c r="B29" s="6" t="s">
        <v>43</v>
      </c>
      <c r="C29" s="6" t="s">
        <v>43</v>
      </c>
      <c r="D29" s="6" t="s">
        <v>43</v>
      </c>
      <c r="E29" s="6" t="s">
        <v>43</v>
      </c>
      <c r="F29" s="6" t="s">
        <v>43</v>
      </c>
      <c r="G29" s="6" t="s">
        <v>43</v>
      </c>
      <c r="H29" s="6" t="s">
        <v>43</v>
      </c>
      <c r="I29" s="6" t="s">
        <v>43</v>
      </c>
      <c r="J29" s="6" t="s">
        <v>43</v>
      </c>
      <c r="K29" s="6" t="s">
        <v>43</v>
      </c>
      <c r="L29" s="6" t="s">
        <v>43</v>
      </c>
      <c r="M29" s="6" t="s">
        <v>43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49</v>
      </c>
      <c r="B30" s="6" t="s">
        <v>43</v>
      </c>
      <c r="C30" s="6" t="s">
        <v>43</v>
      </c>
      <c r="D30" s="6" t="s">
        <v>43</v>
      </c>
      <c r="E30" s="6" t="s">
        <v>43</v>
      </c>
      <c r="F30" s="6" t="s">
        <v>43</v>
      </c>
      <c r="G30" s="6" t="s">
        <v>43</v>
      </c>
      <c r="H30" s="6" t="s">
        <v>43</v>
      </c>
      <c r="I30" s="6" t="s">
        <v>43</v>
      </c>
      <c r="J30" s="6" t="s">
        <v>43</v>
      </c>
      <c r="K30" s="6" t="s">
        <v>43</v>
      </c>
      <c r="L30" s="6" t="s">
        <v>43</v>
      </c>
      <c r="M30" s="6" t="s">
        <v>43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 t="s">
        <v>50</v>
      </c>
      <c r="B31" s="6" t="s">
        <v>43</v>
      </c>
      <c r="C31" s="6" t="s">
        <v>43</v>
      </c>
      <c r="D31" s="6" t="s">
        <v>43</v>
      </c>
      <c r="E31" s="6" t="s">
        <v>43</v>
      </c>
      <c r="F31" s="6" t="s">
        <v>43</v>
      </c>
      <c r="G31" s="6" t="s">
        <v>43</v>
      </c>
      <c r="H31" s="6" t="s">
        <v>43</v>
      </c>
      <c r="I31" s="6" t="s">
        <v>43</v>
      </c>
      <c r="J31" s="6" t="s">
        <v>43</v>
      </c>
      <c r="K31" s="6" t="s">
        <v>43</v>
      </c>
      <c r="L31" s="6" t="s">
        <v>43</v>
      </c>
      <c r="M31" s="6" t="s">
        <v>43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51</v>
      </c>
      <c r="B32" s="6" t="s">
        <v>43</v>
      </c>
      <c r="C32" s="6" t="s">
        <v>43</v>
      </c>
      <c r="D32" s="6" t="s">
        <v>43</v>
      </c>
      <c r="E32" s="6" t="s">
        <v>43</v>
      </c>
      <c r="F32" s="6" t="s">
        <v>43</v>
      </c>
      <c r="G32" s="6" t="s">
        <v>43</v>
      </c>
      <c r="H32" s="6" t="s">
        <v>43</v>
      </c>
      <c r="I32" s="6" t="s">
        <v>43</v>
      </c>
      <c r="J32" s="6" t="s">
        <v>43</v>
      </c>
      <c r="K32" s="6" t="s">
        <v>43</v>
      </c>
      <c r="L32" s="6" t="s">
        <v>43</v>
      </c>
      <c r="M32" s="6" t="s">
        <v>43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5" t="s">
        <v>52</v>
      </c>
      <c r="B33" s="6" t="s">
        <v>43</v>
      </c>
      <c r="C33" s="6" t="s">
        <v>43</v>
      </c>
      <c r="D33" s="6" t="s">
        <v>43</v>
      </c>
      <c r="E33" s="6" t="s">
        <v>43</v>
      </c>
      <c r="F33" s="6" t="s">
        <v>43</v>
      </c>
      <c r="G33" s="6" t="s">
        <v>43</v>
      </c>
      <c r="H33" s="6" t="s">
        <v>43</v>
      </c>
      <c r="I33" s="6" t="s">
        <v>43</v>
      </c>
      <c r="J33" s="6" t="s">
        <v>43</v>
      </c>
      <c r="K33" s="6" t="s">
        <v>43</v>
      </c>
      <c r="L33" s="6" t="s">
        <v>43</v>
      </c>
      <c r="M33" s="6" t="s">
        <v>43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53</v>
      </c>
      <c r="B34" s="6" t="s">
        <v>43</v>
      </c>
      <c r="C34" s="6" t="s">
        <v>43</v>
      </c>
      <c r="D34" s="6" t="s">
        <v>43</v>
      </c>
      <c r="E34" s="6" t="s">
        <v>43</v>
      </c>
      <c r="F34" s="6" t="s">
        <v>43</v>
      </c>
      <c r="G34" s="6" t="s">
        <v>43</v>
      </c>
      <c r="H34" s="6" t="s">
        <v>43</v>
      </c>
      <c r="I34" s="6" t="s">
        <v>43</v>
      </c>
      <c r="J34" s="6" t="s">
        <v>43</v>
      </c>
      <c r="K34" s="6" t="s">
        <v>43</v>
      </c>
      <c r="L34" s="6" t="s">
        <v>43</v>
      </c>
      <c r="M34" s="6" t="s">
        <v>43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5" t="s">
        <v>54</v>
      </c>
      <c r="C37" s="5" t="s">
        <v>55</v>
      </c>
      <c r="D37" s="5" t="s">
        <v>56</v>
      </c>
      <c r="E37" s="5" t="s">
        <v>57</v>
      </c>
      <c r="F37" s="5" t="s">
        <v>9</v>
      </c>
      <c r="G37" s="5" t="s">
        <v>58</v>
      </c>
      <c r="H37" s="5" t="s">
        <v>59</v>
      </c>
      <c r="I37" s="5" t="s">
        <v>60</v>
      </c>
      <c r="J37" s="5" t="s">
        <v>61</v>
      </c>
      <c r="K37" s="5" t="s">
        <v>62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28</v>
      </c>
      <c r="B38" s="2">
        <f>C3</f>
        <v>400</v>
      </c>
      <c r="C38" s="4">
        <v>1.0</v>
      </c>
      <c r="D38" s="2">
        <f t="shared" ref="D38:D49" si="3">B38*C38</f>
        <v>400</v>
      </c>
      <c r="E38" s="10">
        <f t="shared" ref="E38:F38" si="2">I3</f>
        <v>400</v>
      </c>
      <c r="F38" s="11">
        <f t="shared" si="2"/>
        <v>0.5</v>
      </c>
      <c r="G38" s="12">
        <f>sum(B9:M9)/C3</f>
        <v>4.32891136</v>
      </c>
      <c r="H38" s="10">
        <f t="shared" ref="H38:H49" si="5">G38*E38</f>
        <v>1731.564544</v>
      </c>
      <c r="I38" s="10">
        <f t="shared" ref="I38:I49" si="6">G38*B38</f>
        <v>1731.564544</v>
      </c>
      <c r="J38" s="10">
        <f>B3/B38</f>
        <v>150</v>
      </c>
      <c r="K38" s="10">
        <f t="shared" ref="K38:K49" si="7">(I38-J38)*B38</f>
        <v>632625.8176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29</v>
      </c>
      <c r="B39" s="2">
        <f>C3</f>
        <v>400</v>
      </c>
      <c r="C39" s="4">
        <v>1.0</v>
      </c>
      <c r="D39" s="2">
        <f t="shared" si="3"/>
        <v>400</v>
      </c>
      <c r="E39" s="10">
        <f t="shared" ref="E39:F39" si="4">I3</f>
        <v>400</v>
      </c>
      <c r="F39" s="11">
        <f t="shared" si="4"/>
        <v>0.5</v>
      </c>
      <c r="G39" s="12">
        <f>sum(B10:M10)/C3</f>
        <v>4.32891136</v>
      </c>
      <c r="H39" s="10">
        <f t="shared" si="5"/>
        <v>1731.564544</v>
      </c>
      <c r="I39" s="10">
        <f t="shared" si="6"/>
        <v>1731.564544</v>
      </c>
      <c r="J39" s="10">
        <f>B3/B39</f>
        <v>150</v>
      </c>
      <c r="K39" s="10">
        <f t="shared" si="7"/>
        <v>632625.8176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30</v>
      </c>
      <c r="B40" s="2">
        <f>C3</f>
        <v>400</v>
      </c>
      <c r="C40" s="4">
        <v>1.0</v>
      </c>
      <c r="D40" s="2">
        <f t="shared" si="3"/>
        <v>400</v>
      </c>
      <c r="E40" s="10">
        <f t="shared" ref="E40:F40" si="8">I3</f>
        <v>400</v>
      </c>
      <c r="F40" s="11">
        <f t="shared" si="8"/>
        <v>0.5</v>
      </c>
      <c r="G40" s="12">
        <f>sum(B11:M11)/C3</f>
        <v>4.32891136</v>
      </c>
      <c r="H40" s="10">
        <f t="shared" si="5"/>
        <v>1731.564544</v>
      </c>
      <c r="I40" s="10">
        <f t="shared" si="6"/>
        <v>1731.564544</v>
      </c>
      <c r="J40" s="10">
        <f>B3/B40</f>
        <v>150</v>
      </c>
      <c r="K40" s="10">
        <f t="shared" si="7"/>
        <v>632625.8176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31</v>
      </c>
      <c r="B41" s="2">
        <f>C3</f>
        <v>400</v>
      </c>
      <c r="C41" s="4">
        <v>1.0</v>
      </c>
      <c r="D41" s="2">
        <f t="shared" si="3"/>
        <v>400</v>
      </c>
      <c r="E41" s="10">
        <f t="shared" ref="E41:F41" si="9">I3</f>
        <v>400</v>
      </c>
      <c r="F41" s="11">
        <f t="shared" si="9"/>
        <v>0.5</v>
      </c>
      <c r="G41" s="12">
        <f>sum(B12:M12)/C3</f>
        <v>4.32891136</v>
      </c>
      <c r="H41" s="10">
        <f t="shared" si="5"/>
        <v>1731.564544</v>
      </c>
      <c r="I41" s="10">
        <f t="shared" si="6"/>
        <v>1731.564544</v>
      </c>
      <c r="J41" s="10">
        <f>B3/B41</f>
        <v>150</v>
      </c>
      <c r="K41" s="10">
        <f t="shared" si="7"/>
        <v>632625.8176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32</v>
      </c>
      <c r="B42" s="2">
        <f>C3</f>
        <v>400</v>
      </c>
      <c r="C42" s="4">
        <v>1.0</v>
      </c>
      <c r="D42" s="2">
        <f t="shared" si="3"/>
        <v>400</v>
      </c>
      <c r="E42" s="10">
        <f t="shared" ref="E42:F42" si="10">I3</f>
        <v>400</v>
      </c>
      <c r="F42" s="11">
        <f t="shared" si="10"/>
        <v>0.5</v>
      </c>
      <c r="G42" s="12">
        <f>sum(B13:M13)/C3</f>
        <v>4.1611392</v>
      </c>
      <c r="H42" s="10">
        <f t="shared" si="5"/>
        <v>1664.45568</v>
      </c>
      <c r="I42" s="10">
        <f t="shared" si="6"/>
        <v>1664.45568</v>
      </c>
      <c r="J42" s="10">
        <f>B3/B42</f>
        <v>150</v>
      </c>
      <c r="K42" s="10">
        <f t="shared" si="7"/>
        <v>605782.272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33</v>
      </c>
      <c r="B43" s="2">
        <f>C3</f>
        <v>400</v>
      </c>
      <c r="C43" s="4">
        <v>1.0</v>
      </c>
      <c r="D43" s="2">
        <f t="shared" si="3"/>
        <v>400</v>
      </c>
      <c r="E43" s="10">
        <f t="shared" ref="E43:F43" si="11">I3</f>
        <v>400</v>
      </c>
      <c r="F43" s="11">
        <f t="shared" si="11"/>
        <v>0.5</v>
      </c>
      <c r="G43" s="12">
        <f>sum(B14:M14)/C3</f>
        <v>3.951424</v>
      </c>
      <c r="H43" s="10">
        <f t="shared" si="5"/>
        <v>1580.5696</v>
      </c>
      <c r="I43" s="10">
        <f t="shared" si="6"/>
        <v>1580.5696</v>
      </c>
      <c r="J43" s="10">
        <f>B3/B43</f>
        <v>150</v>
      </c>
      <c r="K43" s="10">
        <f t="shared" si="7"/>
        <v>572227.84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34</v>
      </c>
      <c r="B44" s="2">
        <f>C3</f>
        <v>400</v>
      </c>
      <c r="C44" s="4">
        <v>1.0</v>
      </c>
      <c r="D44" s="2">
        <f t="shared" si="3"/>
        <v>400</v>
      </c>
      <c r="E44" s="10">
        <f t="shared" ref="E44:F44" si="12">I3</f>
        <v>400</v>
      </c>
      <c r="F44" s="11">
        <f t="shared" si="12"/>
        <v>0.5</v>
      </c>
      <c r="G44" s="12">
        <f>sum(B15:M15)/C3</f>
        <v>3.68928</v>
      </c>
      <c r="H44" s="10">
        <f t="shared" si="5"/>
        <v>1475.712</v>
      </c>
      <c r="I44" s="10">
        <f t="shared" si="6"/>
        <v>1475.712</v>
      </c>
      <c r="J44" s="10">
        <f>B3/B44</f>
        <v>150</v>
      </c>
      <c r="K44" s="10">
        <f t="shared" si="7"/>
        <v>530284.8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35</v>
      </c>
      <c r="B45" s="2">
        <f>C3</f>
        <v>400</v>
      </c>
      <c r="C45" s="4">
        <v>1.0</v>
      </c>
      <c r="D45" s="2">
        <f t="shared" si="3"/>
        <v>400</v>
      </c>
      <c r="E45" s="10">
        <f t="shared" ref="E45:F45" si="13">I3</f>
        <v>400</v>
      </c>
      <c r="F45" s="11">
        <f t="shared" si="13"/>
        <v>0.5</v>
      </c>
      <c r="G45" s="12">
        <f>sum(B16:M16)/C3</f>
        <v>3.3616</v>
      </c>
      <c r="H45" s="10">
        <f t="shared" si="5"/>
        <v>1344.64</v>
      </c>
      <c r="I45" s="10">
        <f t="shared" si="6"/>
        <v>1344.64</v>
      </c>
      <c r="J45" s="10">
        <f>B3/B45</f>
        <v>150</v>
      </c>
      <c r="K45" s="10">
        <f t="shared" si="7"/>
        <v>477856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36</v>
      </c>
      <c r="B46" s="2">
        <f>C3</f>
        <v>400</v>
      </c>
      <c r="C46" s="4">
        <v>1.0</v>
      </c>
      <c r="D46" s="2">
        <f t="shared" si="3"/>
        <v>400</v>
      </c>
      <c r="E46" s="10">
        <f t="shared" ref="E46:F46" si="14">I3</f>
        <v>400</v>
      </c>
      <c r="F46" s="11">
        <f t="shared" si="14"/>
        <v>0.5</v>
      </c>
      <c r="G46" s="12">
        <f>sum(B17:M17)/C3</f>
        <v>2.952</v>
      </c>
      <c r="H46" s="10">
        <f t="shared" si="5"/>
        <v>1180.8</v>
      </c>
      <c r="I46" s="10">
        <f t="shared" si="6"/>
        <v>1180.8</v>
      </c>
      <c r="J46" s="10">
        <f>B3/B46</f>
        <v>150</v>
      </c>
      <c r="K46" s="10">
        <f t="shared" si="7"/>
        <v>412320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37</v>
      </c>
      <c r="B47" s="2">
        <f>C3</f>
        <v>400</v>
      </c>
      <c r="C47" s="4">
        <v>1.0</v>
      </c>
      <c r="D47" s="2">
        <f t="shared" si="3"/>
        <v>400</v>
      </c>
      <c r="E47" s="10">
        <f t="shared" ref="E47:F47" si="15">I3</f>
        <v>400</v>
      </c>
      <c r="F47" s="11">
        <f t="shared" si="15"/>
        <v>0.5</v>
      </c>
      <c r="G47" s="12">
        <f>sum(B18:M18)/C3</f>
        <v>2.44</v>
      </c>
      <c r="H47" s="10">
        <f t="shared" si="5"/>
        <v>976</v>
      </c>
      <c r="I47" s="10">
        <f t="shared" si="6"/>
        <v>976</v>
      </c>
      <c r="J47" s="10">
        <f>B3/B47</f>
        <v>150</v>
      </c>
      <c r="K47" s="10">
        <f t="shared" si="7"/>
        <v>330400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38</v>
      </c>
      <c r="B48" s="2">
        <f>C3</f>
        <v>400</v>
      </c>
      <c r="C48" s="4">
        <v>1.0</v>
      </c>
      <c r="D48" s="2">
        <f t="shared" si="3"/>
        <v>400</v>
      </c>
      <c r="E48" s="10">
        <f t="shared" ref="E48:F48" si="16">I3</f>
        <v>400</v>
      </c>
      <c r="F48" s="11">
        <f t="shared" si="16"/>
        <v>0.5</v>
      </c>
      <c r="G48" s="12">
        <f>sum(B19:M19)/C3</f>
        <v>1.8</v>
      </c>
      <c r="H48" s="10">
        <f t="shared" si="5"/>
        <v>720</v>
      </c>
      <c r="I48" s="10">
        <f t="shared" si="6"/>
        <v>720</v>
      </c>
      <c r="J48" s="10">
        <f>B3/B48</f>
        <v>150</v>
      </c>
      <c r="K48" s="10">
        <f t="shared" si="7"/>
        <v>228000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 t="s">
        <v>39</v>
      </c>
      <c r="B49" s="13">
        <f>C3</f>
        <v>400</v>
      </c>
      <c r="C49" s="14">
        <v>1.0</v>
      </c>
      <c r="D49" s="13">
        <f t="shared" si="3"/>
        <v>400</v>
      </c>
      <c r="E49" s="15">
        <f t="shared" ref="E49:F49" si="17">I3</f>
        <v>400</v>
      </c>
      <c r="F49" s="16">
        <f t="shared" si="17"/>
        <v>0.5</v>
      </c>
      <c r="G49" s="17">
        <f>sum(B20:M20)/C3</f>
        <v>1</v>
      </c>
      <c r="H49" s="15">
        <f t="shared" si="5"/>
        <v>400</v>
      </c>
      <c r="I49" s="15">
        <f t="shared" si="6"/>
        <v>400</v>
      </c>
      <c r="J49" s="15">
        <f>B3/B49</f>
        <v>150</v>
      </c>
      <c r="K49" s="15">
        <f t="shared" si="7"/>
        <v>100000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:M1"/>
  </mergeCells>
  <drawing r:id="rId1"/>
</worksheet>
</file>