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Вне четверти\GB4623_A_Unit_Economics\2 семинар\"/>
    </mc:Choice>
  </mc:AlternateContent>
  <bookViews>
    <workbookView xWindow="0" yWindow="0" windowWidth="23040" windowHeight="907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L17" i="1" l="1"/>
  <c r="H17" i="1"/>
  <c r="N16" i="1"/>
  <c r="L15" i="1"/>
  <c r="M12" i="1"/>
  <c r="L11" i="1"/>
  <c r="H11" i="1"/>
  <c r="L10" i="1"/>
  <c r="J10" i="1"/>
  <c r="H10" i="1"/>
  <c r="L9" i="1"/>
  <c r="H9" i="1"/>
  <c r="L8" i="1"/>
  <c r="G4" i="1"/>
  <c r="U4" i="1" s="1"/>
  <c r="V4" i="1" s="1"/>
  <c r="T4" i="1"/>
  <c r="S4" i="1"/>
  <c r="R4" i="1"/>
  <c r="M4" i="1"/>
  <c r="I4" i="1"/>
  <c r="F4" i="1"/>
  <c r="D4" i="1"/>
  <c r="R1015" i="1"/>
  <c r="S1015" i="1" s="1"/>
  <c r="D1015" i="1"/>
  <c r="F1015" i="1" s="1"/>
  <c r="G1015" i="1" l="1"/>
  <c r="I1015" i="1"/>
  <c r="M1015" i="1" s="1"/>
  <c r="U1015" i="1"/>
  <c r="V1015" i="1" s="1"/>
  <c r="T1015" i="1"/>
</calcChain>
</file>

<file path=xl/sharedStrings.xml><?xml version="1.0" encoding="utf-8"?>
<sst xmlns="http://schemas.openxmlformats.org/spreadsheetml/2006/main" count="149" uniqueCount="63">
  <si>
    <t>Eng notation -&gt;</t>
  </si>
  <si>
    <t>Marketing budget</t>
  </si>
  <si>
    <t>CPA</t>
  </si>
  <si>
    <t>Leads</t>
  </si>
  <si>
    <t>C1</t>
  </si>
  <si>
    <t>Buyers</t>
  </si>
  <si>
    <t>CAC</t>
  </si>
  <si>
    <t>LT</t>
  </si>
  <si>
    <t># cohort orders</t>
  </si>
  <si>
    <t>reactivation cost</t>
  </si>
  <si>
    <t>AOV</t>
  </si>
  <si>
    <t>Delivery fee</t>
  </si>
  <si>
    <t>Cohort revenue</t>
  </si>
  <si>
    <t>COGS</t>
  </si>
  <si>
    <t>CPO</t>
  </si>
  <si>
    <t>Acquiring</t>
  </si>
  <si>
    <t>Overheads</t>
  </si>
  <si>
    <t>Ops costs</t>
  </si>
  <si>
    <t>Contribution margin before marketing per client</t>
  </si>
  <si>
    <t>Contribution margin before marketing per cohort</t>
  </si>
  <si>
    <t>Contribution margin after marketing per client</t>
  </si>
  <si>
    <t>Contribution margin after marketing per cohort</t>
  </si>
  <si>
    <t>Метрики маркетинга</t>
  </si>
  <si>
    <t>Метрики оборота</t>
  </si>
  <si>
    <t>Операционные издержки</t>
  </si>
  <si>
    <t>Прибыль до маркетинга</t>
  </si>
  <si>
    <t>Прибыль после маркетинга</t>
  </si>
  <si>
    <t>Регион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</si>
  <si>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</si>
  <si>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</si>
  <si>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</si>
  <si>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</si>
  <si>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</si>
  <si>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Среднее количество заказов на клиента</t>
  </si>
  <si>
    <t>Всего заказов на когорту</t>
  </si>
  <si>
    <t>Стоимость реактивации покупателя</t>
  </si>
  <si>
    <t>Средний чек</t>
  </si>
  <si>
    <t>Стоимость доставки для клиента</t>
  </si>
  <si>
    <t>Оборот с когорты</t>
  </si>
  <si>
    <t>Комиссия ресторану</t>
  </si>
  <si>
    <t>Стоимость доставки</t>
  </si>
  <si>
    <t>Акварйинг</t>
  </si>
  <si>
    <t>Упаковка, колцентр, промокоды и пр.</t>
  </si>
  <si>
    <t>Все операционные расходы</t>
  </si>
  <si>
    <t>Валовая прибыль с одного клиента до маркетинга</t>
  </si>
  <si>
    <t>Валовая прибыль с когорты до маркетинга</t>
  </si>
  <si>
    <t>Валовая прибыль с одного клиента после маркетинга</t>
  </si>
  <si>
    <t>Валовая прибыль с когорты после маркетинга</t>
  </si>
  <si>
    <t xml:space="preserve">По нашему запросу коллега из отдела Аналитики собрал и предоставил нам отчет по данным работы нашего продукта в регионе Москва. Из-за длительной прокрастинации и просмотра разборов финального эпизода сериала "очень странные дела" мы не успели подготовить свой отчет по валовой прибыли на совещании для руководства которое будет через час. При этом аналитик уже ушел в отпуск, а мы не можем найти нужный отчет в табличном формате, у нас на руках только пояснительная записка к нему. Вот что она из себя представляет: 
"Всего за прошедший месяц в регионе "Москва" было потрачено 60 млн. рублей бюджета на маркетинг. Средняя стоимость потенциального покупателя составила 60 рублей, с последующей конверсией в покупателей равной 20%. По последним данным нашей аналитической системы, ожидаемое среднее количество заказов у клиентов равно 12 с затратами на реактивацию в 10 рублей на клиента, а средний чек на уровне 750 рублей. При этом стоимость доставки оплачиваемая клиентом составляет 99 рублей на заказ."
Также нам известно, что сервис платит комиссию ресторанам равную 70%, и банку за платежи в размере 1,5%. А позвонив руководству отдела доставки мы узнали, что нам она обходится в 275 рублей и 10 рублей тратятся на упаковку заказа.
Нам необходимо заполнить отчетную таблицу для совещания и предоставить расчетные данные по валовой прибыли по региону Москва после маркетинга за отчетный период. 
</t>
  </si>
  <si>
    <t>Москва</t>
  </si>
  <si>
    <t>на одного клиента</t>
  </si>
  <si>
    <t>=</t>
  </si>
  <si>
    <t>/</t>
  </si>
  <si>
    <t>*</t>
  </si>
  <si>
    <t>(Средний чек</t>
  </si>
  <si>
    <t>+</t>
  </si>
  <si>
    <t>Стоимость доставки для клиента)</t>
  </si>
  <si>
    <t>(p.750+p.99)*2400000</t>
  </si>
  <si>
    <t>-</t>
  </si>
  <si>
    <t>Все операционные расходы)</t>
  </si>
  <si>
    <t>(750+99-823)*12</t>
  </si>
  <si>
    <t>(Среднее количество заказов на клиента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</si>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</sst>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р.-419]#,##0"/>
    <numFmt numFmtId="165" formatCode="_-[$р.-419]* #,##0_-;_-[$р.-419]* \-#,##0_-;_-[$р.-419]* &quot;-&quot;??_-;_-@"/>
  </numFmts>
  <fonts count="8">
    <font>
      <sz val="10"/>
      <color rgb="FF000000"/>
      <name val="Arial"/>
      <scheme val="minor"/>
    </font>
    <font>
      <b/>
      <i/>
      <sz val="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sz val="14"/>
      <color theme="1"/>
      <name val="IBM Plex Sans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3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/>
    <xf numFmtId="49" fontId="3" fillId="12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7" fillId="7" borderId="0" xfId="0" applyFont="1" applyFill="1" applyAlignment="1">
      <alignment horizontal="center" wrapText="1"/>
    </xf>
    <xf numFmtId="49" fontId="7" fillId="12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9" fontId="7" fillId="0" borderId="0" xfId="0" applyNumberFormat="1" applyFont="1" applyAlignment="1">
      <alignment horizontal="center"/>
    </xf>
    <xf numFmtId="3" fontId="7" fillId="12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wrapText="1"/>
    </xf>
    <xf numFmtId="0" fontId="7" fillId="12" borderId="0" xfId="0" applyFont="1" applyFill="1" applyAlignment="1">
      <alignment horizontal="left"/>
    </xf>
    <xf numFmtId="3" fontId="6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6" fillId="9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/>
    <xf numFmtId="0" fontId="3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15"/>
  <sheetViews>
    <sheetView tabSelected="1" workbookViewId="0">
      <selection activeCell="V4" sqref="V4"/>
    </sheetView>
  </sheetViews>
  <sheetFormatPr defaultColWidth="12.7109375" defaultRowHeight="15.75" customHeight="1"/>
  <cols>
    <col min="2" max="2" width="15.140625" customWidth="1"/>
    <col min="12" max="12" width="15" customWidth="1"/>
    <col min="13" max="13" width="14.28515625" bestFit="1" customWidth="1"/>
    <col min="19" max="19" width="14.85546875" customWidth="1"/>
    <col min="20" max="20" width="13.85546875" customWidth="1"/>
    <col min="21" max="21" width="15.140625" customWidth="1"/>
    <col min="22" max="22" width="15.28515625" customWidth="1"/>
  </cols>
  <sheetData>
    <row r="1" spans="1:32" ht="48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>
      <c r="A2" s="3"/>
      <c r="B2" s="48" t="s">
        <v>22</v>
      </c>
      <c r="C2" s="47"/>
      <c r="D2" s="47"/>
      <c r="E2" s="47"/>
      <c r="F2" s="47"/>
      <c r="G2" s="47"/>
      <c r="H2" s="47"/>
      <c r="I2" s="47"/>
      <c r="J2" s="47"/>
      <c r="K2" s="49" t="s">
        <v>23</v>
      </c>
      <c r="L2" s="47"/>
      <c r="M2" s="47"/>
      <c r="N2" s="50" t="s">
        <v>24</v>
      </c>
      <c r="O2" s="47"/>
      <c r="P2" s="47"/>
      <c r="Q2" s="47"/>
      <c r="R2" s="47"/>
      <c r="S2" s="51" t="s">
        <v>25</v>
      </c>
      <c r="T2" s="47"/>
      <c r="U2" s="52" t="s">
        <v>26</v>
      </c>
      <c r="V2" s="47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76.5">
      <c r="A3" s="4" t="s">
        <v>27</v>
      </c>
      <c r="B3" s="5" t="s">
        <v>28</v>
      </c>
      <c r="C3" s="5" t="s">
        <v>29</v>
      </c>
      <c r="D3" s="27" t="s">
        <v>30</v>
      </c>
      <c r="E3" s="5" t="s">
        <v>31</v>
      </c>
      <c r="F3" s="27" t="s">
        <v>32</v>
      </c>
      <c r="G3" s="27" t="s">
        <v>6</v>
      </c>
      <c r="H3" s="6" t="s">
        <v>33</v>
      </c>
      <c r="I3" s="27" t="s">
        <v>34</v>
      </c>
      <c r="J3" s="5" t="s">
        <v>35</v>
      </c>
      <c r="K3" s="7" t="s">
        <v>36</v>
      </c>
      <c r="L3" s="7" t="s">
        <v>37</v>
      </c>
      <c r="M3" s="38" t="s">
        <v>38</v>
      </c>
      <c r="N3" s="9" t="s">
        <v>39</v>
      </c>
      <c r="O3" s="9" t="s">
        <v>40</v>
      </c>
      <c r="P3" s="9" t="s">
        <v>41</v>
      </c>
      <c r="Q3" s="10" t="s">
        <v>42</v>
      </c>
      <c r="R3" s="39" t="s">
        <v>43</v>
      </c>
      <c r="S3" s="40" t="s">
        <v>44</v>
      </c>
      <c r="T3" s="40" t="s">
        <v>45</v>
      </c>
      <c r="U3" s="41" t="s">
        <v>46</v>
      </c>
      <c r="V3" s="41" t="s">
        <v>47</v>
      </c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2.75">
      <c r="A4" s="11"/>
      <c r="B4" s="12">
        <v>60000000</v>
      </c>
      <c r="C4" s="13">
        <v>60</v>
      </c>
      <c r="D4" s="14">
        <f>B4/C4</f>
        <v>1000000</v>
      </c>
      <c r="E4" s="15">
        <v>0.2</v>
      </c>
      <c r="F4" s="14">
        <f>D4*E4</f>
        <v>200000</v>
      </c>
      <c r="G4" s="23">
        <f>B4/F4</f>
        <v>300</v>
      </c>
      <c r="H4" s="16">
        <v>12</v>
      </c>
      <c r="I4" s="14">
        <f>F4*H4</f>
        <v>2400000</v>
      </c>
      <c r="J4" s="17">
        <v>10</v>
      </c>
      <c r="K4" s="18">
        <v>750</v>
      </c>
      <c r="L4" s="18">
        <v>99</v>
      </c>
      <c r="M4" s="19">
        <f>(K4+L4)*I4</f>
        <v>2037600000</v>
      </c>
      <c r="N4" s="15">
        <v>0.7</v>
      </c>
      <c r="O4" s="16">
        <v>275</v>
      </c>
      <c r="P4" s="20">
        <v>1.4999999999999999E-2</v>
      </c>
      <c r="Q4" s="18">
        <v>10</v>
      </c>
      <c r="R4" s="19">
        <f>K4*N4+O4+(K4+L4)*P4+Q4</f>
        <v>822.73500000000001</v>
      </c>
      <c r="S4" s="21">
        <f>(K4+L4-R4)*H4</f>
        <v>315.17999999999984</v>
      </c>
      <c r="T4" s="21">
        <f>S4*F4</f>
        <v>63035999.99999997</v>
      </c>
      <c r="U4" s="21">
        <f>S4-G4-(H4-1)*J4</f>
        <v>-94.820000000000164</v>
      </c>
      <c r="V4" s="21">
        <f>U4*F4</f>
        <v>-18964000.000000034</v>
      </c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2.75">
      <c r="A5" s="11"/>
      <c r="B5" s="12"/>
      <c r="C5" s="13"/>
      <c r="D5" s="14"/>
      <c r="E5" s="15"/>
      <c r="F5" s="14"/>
      <c r="G5" s="23"/>
      <c r="H5" s="16"/>
      <c r="I5" s="14"/>
      <c r="J5" s="17"/>
      <c r="K5" s="18"/>
      <c r="L5" s="18"/>
      <c r="M5" s="19"/>
      <c r="N5" s="15"/>
      <c r="O5" s="16"/>
      <c r="P5" s="20"/>
      <c r="Q5" s="18"/>
      <c r="R5" s="19"/>
      <c r="S5" s="21"/>
      <c r="T5" s="21"/>
      <c r="U5" s="21"/>
      <c r="V5" s="21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2.75">
      <c r="A6" s="11"/>
      <c r="B6" s="12"/>
      <c r="C6" s="13"/>
      <c r="D6" s="14"/>
      <c r="E6" s="15"/>
      <c r="F6" s="14"/>
      <c r="G6" s="23"/>
      <c r="H6" s="16"/>
      <c r="I6" s="14"/>
      <c r="J6" s="17"/>
      <c r="K6" s="18"/>
      <c r="L6" s="18"/>
      <c r="M6" s="19"/>
      <c r="N6" s="15"/>
      <c r="O6" s="16"/>
      <c r="P6" s="20"/>
      <c r="Q6" s="18"/>
      <c r="R6" s="19"/>
      <c r="S6" s="21"/>
      <c r="T6" s="21"/>
      <c r="U6" s="21"/>
      <c r="V6" s="21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2.75">
      <c r="A7" s="11"/>
      <c r="B7" s="12"/>
      <c r="C7" s="13"/>
      <c r="D7" s="14"/>
      <c r="E7" s="15"/>
      <c r="F7" s="14"/>
      <c r="G7" s="3"/>
      <c r="H7" s="16"/>
      <c r="I7" s="14"/>
      <c r="J7" s="17"/>
      <c r="K7" s="18"/>
      <c r="L7" s="18"/>
      <c r="M7" s="19"/>
      <c r="N7" s="15"/>
      <c r="O7" s="16"/>
      <c r="P7" s="20"/>
      <c r="Q7" s="16"/>
      <c r="R7" s="19" t="s">
        <v>50</v>
      </c>
      <c r="S7" s="21"/>
      <c r="T7" s="21"/>
      <c r="U7" s="21"/>
      <c r="V7" s="21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38.25">
      <c r="A8" s="11"/>
      <c r="B8" s="27" t="s">
        <v>30</v>
      </c>
      <c r="C8" s="24" t="s">
        <v>51</v>
      </c>
      <c r="D8" s="6" t="s">
        <v>28</v>
      </c>
      <c r="E8" s="25" t="s">
        <v>52</v>
      </c>
      <c r="F8" s="6" t="s">
        <v>29</v>
      </c>
      <c r="G8" s="31" t="s">
        <v>51</v>
      </c>
      <c r="H8" s="12">
        <v>60000000</v>
      </c>
      <c r="I8" s="29" t="s">
        <v>52</v>
      </c>
      <c r="J8" s="32">
        <v>60</v>
      </c>
      <c r="K8" s="30" t="s">
        <v>51</v>
      </c>
      <c r="L8" s="12">
        <f>D4</f>
        <v>1000000</v>
      </c>
      <c r="M8" s="19"/>
      <c r="N8" s="15"/>
      <c r="O8" s="16"/>
      <c r="P8" s="20"/>
      <c r="Q8" s="16"/>
      <c r="R8" s="19"/>
      <c r="S8" s="21"/>
      <c r="T8" s="21"/>
      <c r="U8" s="21"/>
      <c r="V8" s="21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25.5">
      <c r="A9" s="11"/>
      <c r="B9" s="27" t="s">
        <v>32</v>
      </c>
      <c r="C9" s="28" t="s">
        <v>51</v>
      </c>
      <c r="D9" s="27" t="s">
        <v>30</v>
      </c>
      <c r="E9" s="29" t="s">
        <v>53</v>
      </c>
      <c r="F9" s="6" t="s">
        <v>31</v>
      </c>
      <c r="G9" s="31" t="s">
        <v>51</v>
      </c>
      <c r="H9" s="12">
        <f>D4</f>
        <v>1000000</v>
      </c>
      <c r="I9" s="29" t="s">
        <v>53</v>
      </c>
      <c r="J9" s="33">
        <v>0.2</v>
      </c>
      <c r="K9" s="30" t="s">
        <v>51</v>
      </c>
      <c r="L9" s="12">
        <f>F4</f>
        <v>200000</v>
      </c>
      <c r="M9" s="19"/>
      <c r="N9" s="15"/>
      <c r="O9" s="16"/>
      <c r="P9" s="20"/>
      <c r="Q9" s="16"/>
      <c r="R9" s="19"/>
      <c r="S9" s="21"/>
      <c r="T9" s="21"/>
      <c r="U9" s="21"/>
      <c r="V9" s="21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38.25">
      <c r="A10" s="11"/>
      <c r="B10" s="27" t="s">
        <v>6</v>
      </c>
      <c r="C10" s="28" t="s">
        <v>51</v>
      </c>
      <c r="D10" s="6" t="s">
        <v>28</v>
      </c>
      <c r="E10" s="25" t="s">
        <v>52</v>
      </c>
      <c r="F10" s="27" t="s">
        <v>32</v>
      </c>
      <c r="G10" s="31" t="s">
        <v>51</v>
      </c>
      <c r="H10" s="12">
        <f>B4</f>
        <v>60000000</v>
      </c>
      <c r="I10" s="29" t="s">
        <v>52</v>
      </c>
      <c r="J10" s="34">
        <f>F4</f>
        <v>200000</v>
      </c>
      <c r="K10" s="30" t="s">
        <v>51</v>
      </c>
      <c r="L10" s="12">
        <f>G4</f>
        <v>300</v>
      </c>
      <c r="M10" s="19"/>
      <c r="N10" s="15"/>
      <c r="O10" s="16"/>
      <c r="P10" s="20"/>
      <c r="Q10" s="16"/>
      <c r="R10" s="19"/>
      <c r="S10" s="21"/>
      <c r="T10" s="21"/>
      <c r="U10" s="21"/>
      <c r="V10" s="21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51">
      <c r="A11" s="11"/>
      <c r="B11" s="27" t="s">
        <v>34</v>
      </c>
      <c r="C11" s="28" t="s">
        <v>51</v>
      </c>
      <c r="D11" s="27" t="s">
        <v>32</v>
      </c>
      <c r="E11" s="29" t="s">
        <v>53</v>
      </c>
      <c r="F11" s="6" t="s">
        <v>33</v>
      </c>
      <c r="G11" s="31" t="s">
        <v>51</v>
      </c>
      <c r="H11" s="12">
        <f>F4</f>
        <v>200000</v>
      </c>
      <c r="I11" s="29" t="s">
        <v>53</v>
      </c>
      <c r="J11" s="32">
        <v>12</v>
      </c>
      <c r="K11" s="30" t="s">
        <v>51</v>
      </c>
      <c r="L11" s="12">
        <f>I4</f>
        <v>2400000</v>
      </c>
      <c r="M11" s="19"/>
      <c r="N11" s="15"/>
      <c r="O11" s="16"/>
      <c r="P11" s="20"/>
      <c r="Q11" s="16"/>
      <c r="R11" s="19"/>
      <c r="S11" s="21"/>
      <c r="T11" s="21"/>
      <c r="U11" s="21"/>
      <c r="V11" s="21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38.25">
      <c r="A12" s="11"/>
      <c r="B12" s="38" t="s">
        <v>38</v>
      </c>
      <c r="C12" s="28" t="s">
        <v>51</v>
      </c>
      <c r="D12" s="35" t="s">
        <v>54</v>
      </c>
      <c r="E12" s="29" t="s">
        <v>55</v>
      </c>
      <c r="F12" s="35" t="s">
        <v>56</v>
      </c>
      <c r="G12" s="31" t="s">
        <v>53</v>
      </c>
      <c r="H12" s="27" t="s">
        <v>34</v>
      </c>
      <c r="I12" s="29" t="s">
        <v>51</v>
      </c>
      <c r="J12" s="36" t="s">
        <v>57</v>
      </c>
      <c r="K12" s="30"/>
      <c r="L12" s="37" t="s">
        <v>51</v>
      </c>
      <c r="M12" s="19">
        <f>M4</f>
        <v>2037600000</v>
      </c>
      <c r="N12" s="15"/>
      <c r="O12" s="16"/>
      <c r="P12" s="20"/>
      <c r="Q12" s="16"/>
      <c r="R12" s="19"/>
      <c r="S12" s="21"/>
      <c r="T12" s="21"/>
      <c r="U12" s="21"/>
      <c r="V12" s="21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51">
      <c r="A13" s="11"/>
      <c r="B13" s="39" t="s">
        <v>43</v>
      </c>
      <c r="C13" s="28" t="s">
        <v>51</v>
      </c>
      <c r="D13" s="8" t="s">
        <v>36</v>
      </c>
      <c r="E13" s="29" t="s">
        <v>53</v>
      </c>
      <c r="F13" s="10" t="s">
        <v>39</v>
      </c>
      <c r="G13" s="31" t="s">
        <v>55</v>
      </c>
      <c r="H13" s="10" t="s">
        <v>40</v>
      </c>
      <c r="I13" s="29" t="s">
        <v>55</v>
      </c>
      <c r="J13" s="35" t="s">
        <v>54</v>
      </c>
      <c r="K13" s="30" t="s">
        <v>55</v>
      </c>
      <c r="L13" s="35" t="s">
        <v>56</v>
      </c>
      <c r="M13" s="30" t="s">
        <v>53</v>
      </c>
      <c r="N13" s="10" t="s">
        <v>41</v>
      </c>
      <c r="O13" s="31" t="s">
        <v>55</v>
      </c>
      <c r="P13" s="10" t="s">
        <v>42</v>
      </c>
      <c r="Q13" s="16"/>
      <c r="R13" s="19"/>
      <c r="S13" s="21"/>
      <c r="T13" s="21"/>
      <c r="U13" s="21"/>
      <c r="V13" s="21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63.75">
      <c r="A14" s="11"/>
      <c r="B14" s="40" t="s">
        <v>44</v>
      </c>
      <c r="C14" s="28" t="s">
        <v>51</v>
      </c>
      <c r="D14" s="35" t="s">
        <v>54</v>
      </c>
      <c r="E14" s="29" t="s">
        <v>55</v>
      </c>
      <c r="F14" s="35" t="s">
        <v>37</v>
      </c>
      <c r="G14" s="31" t="s">
        <v>58</v>
      </c>
      <c r="H14" s="42" t="s">
        <v>59</v>
      </c>
      <c r="I14" s="29" t="s">
        <v>53</v>
      </c>
      <c r="J14" s="6" t="s">
        <v>33</v>
      </c>
      <c r="K14" s="30" t="s">
        <v>51</v>
      </c>
      <c r="L14" s="37" t="s">
        <v>60</v>
      </c>
      <c r="M14" s="30" t="s">
        <v>51</v>
      </c>
      <c r="N14" s="43">
        <v>315</v>
      </c>
      <c r="O14" s="16"/>
      <c r="P14" s="20"/>
      <c r="Q14" s="16"/>
      <c r="R14" s="19"/>
      <c r="S14" s="21"/>
      <c r="T14" s="21"/>
      <c r="U14" s="21"/>
      <c r="V14" s="21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63.75">
      <c r="A15" s="11"/>
      <c r="B15" s="40" t="s">
        <v>45</v>
      </c>
      <c r="C15" s="28" t="s">
        <v>51</v>
      </c>
      <c r="D15" s="40" t="s">
        <v>44</v>
      </c>
      <c r="E15" s="29" t="s">
        <v>53</v>
      </c>
      <c r="F15" s="27" t="s">
        <v>32</v>
      </c>
      <c r="G15" s="31" t="s">
        <v>51</v>
      </c>
      <c r="H15" s="12">
        <v>315</v>
      </c>
      <c r="I15" s="29" t="s">
        <v>53</v>
      </c>
      <c r="J15" s="13">
        <v>200000</v>
      </c>
      <c r="K15" s="30" t="s">
        <v>51</v>
      </c>
      <c r="L15" s="14">
        <f>T4</f>
        <v>63035999.99999997</v>
      </c>
      <c r="M15" s="30"/>
      <c r="N15" s="15"/>
      <c r="O15" s="16"/>
      <c r="P15" s="20"/>
      <c r="Q15" s="16"/>
      <c r="R15" s="19"/>
      <c r="S15" s="21"/>
      <c r="T15" s="21"/>
      <c r="U15" s="21"/>
      <c r="V15" s="21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76.5">
      <c r="A16" s="11"/>
      <c r="B16" s="41" t="s">
        <v>46</v>
      </c>
      <c r="C16" s="28" t="s">
        <v>51</v>
      </c>
      <c r="D16" s="40" t="s">
        <v>44</v>
      </c>
      <c r="E16" s="29" t="s">
        <v>58</v>
      </c>
      <c r="F16" s="27" t="s">
        <v>6</v>
      </c>
      <c r="G16" s="31" t="s">
        <v>58</v>
      </c>
      <c r="H16" s="44" t="s">
        <v>61</v>
      </c>
      <c r="I16" s="29" t="s">
        <v>58</v>
      </c>
      <c r="J16" s="32" t="s">
        <v>62</v>
      </c>
      <c r="K16" s="30" t="s">
        <v>53</v>
      </c>
      <c r="L16" s="6" t="s">
        <v>35</v>
      </c>
      <c r="M16" s="30" t="s">
        <v>51</v>
      </c>
      <c r="N16" s="45">
        <f>U4</f>
        <v>-94.820000000000164</v>
      </c>
      <c r="O16" s="16"/>
      <c r="P16" s="20"/>
      <c r="Q16" s="16"/>
      <c r="R16" s="19"/>
      <c r="S16" s="21"/>
      <c r="T16" s="21"/>
      <c r="U16" s="21"/>
      <c r="V16" s="21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76.5">
      <c r="A17" s="11"/>
      <c r="B17" s="41" t="s">
        <v>47</v>
      </c>
      <c r="C17" s="28" t="s">
        <v>51</v>
      </c>
      <c r="D17" s="41" t="s">
        <v>46</v>
      </c>
      <c r="E17" s="29" t="s">
        <v>53</v>
      </c>
      <c r="F17" s="27" t="s">
        <v>32</v>
      </c>
      <c r="G17" s="31" t="s">
        <v>51</v>
      </c>
      <c r="H17" s="12">
        <f>N16</f>
        <v>-94.820000000000164</v>
      </c>
      <c r="I17" s="29" t="s">
        <v>53</v>
      </c>
      <c r="J17" s="13">
        <v>200000</v>
      </c>
      <c r="K17" s="30" t="s">
        <v>51</v>
      </c>
      <c r="L17" s="14">
        <f>V4</f>
        <v>-18964000.000000034</v>
      </c>
      <c r="M17" s="19"/>
      <c r="N17" s="15"/>
      <c r="O17" s="16"/>
      <c r="P17" s="20"/>
      <c r="Q17" s="16"/>
      <c r="R17" s="19"/>
      <c r="S17" s="21"/>
      <c r="T17" s="21"/>
      <c r="U17" s="21"/>
      <c r="V17" s="21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2.75">
      <c r="A18" s="11"/>
      <c r="B18" s="6"/>
      <c r="C18" s="24"/>
      <c r="D18" s="6"/>
      <c r="E18" s="25"/>
      <c r="F18" s="6"/>
      <c r="G18" s="31"/>
      <c r="H18" s="12"/>
      <c r="I18" s="29"/>
      <c r="J18" s="13"/>
      <c r="K18" s="18"/>
      <c r="L18" s="14"/>
      <c r="M18" s="19"/>
      <c r="N18" s="15"/>
      <c r="O18" s="16"/>
      <c r="P18" s="20"/>
      <c r="Q18" s="16"/>
      <c r="R18" s="19"/>
      <c r="S18" s="21"/>
      <c r="T18" s="21"/>
      <c r="U18" s="21"/>
      <c r="V18" s="21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2.75">
      <c r="A19" s="11"/>
      <c r="B19" s="6"/>
      <c r="C19" s="24"/>
      <c r="D19" s="6"/>
      <c r="E19" s="25"/>
      <c r="F19" s="6"/>
      <c r="G19" s="31"/>
      <c r="H19" s="12"/>
      <c r="I19" s="26"/>
      <c r="J19" s="13"/>
      <c r="K19" s="18"/>
      <c r="L19" s="14"/>
      <c r="M19" s="19"/>
      <c r="N19" s="15"/>
      <c r="O19" s="16"/>
      <c r="P19" s="20"/>
      <c r="Q19" s="16"/>
      <c r="R19" s="19"/>
      <c r="S19" s="21"/>
      <c r="T19" s="21"/>
      <c r="U19" s="21"/>
      <c r="V19" s="21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2.75">
      <c r="A20" s="11"/>
      <c r="B20" s="6"/>
      <c r="C20" s="24"/>
      <c r="D20" s="6"/>
      <c r="E20" s="25"/>
      <c r="F20" s="6"/>
      <c r="G20" s="31"/>
      <c r="H20" s="12"/>
      <c r="I20" s="26"/>
      <c r="J20" s="13"/>
      <c r="K20" s="18"/>
      <c r="L20" s="14"/>
      <c r="M20" s="19"/>
      <c r="N20" s="15"/>
      <c r="O20" s="16"/>
      <c r="P20" s="20"/>
      <c r="Q20" s="16"/>
      <c r="R20" s="19"/>
      <c r="S20" s="21"/>
      <c r="T20" s="21"/>
      <c r="U20" s="21"/>
      <c r="V20" s="21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2.75">
      <c r="A21" s="11"/>
      <c r="B21" s="6"/>
      <c r="C21" s="24"/>
      <c r="D21" s="6"/>
      <c r="E21" s="25"/>
      <c r="F21" s="6"/>
      <c r="G21" s="31"/>
      <c r="H21" s="12"/>
      <c r="I21" s="26"/>
      <c r="J21" s="13"/>
      <c r="K21" s="18"/>
      <c r="L21" s="14"/>
      <c r="M21" s="19"/>
      <c r="N21" s="15"/>
      <c r="O21" s="16"/>
      <c r="P21" s="20"/>
      <c r="Q21" s="16"/>
      <c r="R21" s="19"/>
      <c r="S21" s="21"/>
      <c r="T21" s="21"/>
      <c r="U21" s="21"/>
      <c r="V21" s="21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2.75">
      <c r="A22" s="11"/>
      <c r="B22" s="6"/>
      <c r="C22" s="24"/>
      <c r="D22" s="6"/>
      <c r="E22" s="25"/>
      <c r="F22" s="6"/>
      <c r="G22" s="31"/>
      <c r="H22" s="12"/>
      <c r="I22" s="26"/>
      <c r="J22" s="13"/>
      <c r="K22" s="18"/>
      <c r="L22" s="14"/>
      <c r="M22" s="19"/>
      <c r="N22" s="15"/>
      <c r="O22" s="16"/>
      <c r="P22" s="20"/>
      <c r="Q22" s="16"/>
      <c r="R22" s="19"/>
      <c r="S22" s="21"/>
      <c r="T22" s="21"/>
      <c r="U22" s="21"/>
      <c r="V22" s="21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2.75">
      <c r="A23" s="11"/>
      <c r="B23" s="6"/>
      <c r="C23" s="24"/>
      <c r="D23" s="6"/>
      <c r="E23" s="25"/>
      <c r="F23" s="6"/>
      <c r="G23" s="3"/>
      <c r="H23" s="12"/>
      <c r="I23" s="26"/>
      <c r="J23" s="13"/>
      <c r="K23" s="18"/>
      <c r="L23" s="14"/>
      <c r="M23" s="19"/>
      <c r="N23" s="15"/>
      <c r="O23" s="16"/>
      <c r="P23" s="20"/>
      <c r="Q23" s="16"/>
      <c r="R23" s="19"/>
      <c r="S23" s="21"/>
      <c r="T23" s="21"/>
      <c r="U23" s="21"/>
      <c r="V23" s="21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2.75">
      <c r="A24" s="11"/>
      <c r="B24" s="6"/>
      <c r="C24" s="24"/>
      <c r="D24" s="6"/>
      <c r="E24" s="25"/>
      <c r="F24" s="6"/>
      <c r="G24" s="3"/>
      <c r="H24" s="12"/>
      <c r="I24" s="26"/>
      <c r="J24" s="13"/>
      <c r="K24" s="18"/>
      <c r="L24" s="14"/>
      <c r="M24" s="19"/>
      <c r="N24" s="15"/>
      <c r="O24" s="16"/>
      <c r="P24" s="20"/>
      <c r="Q24" s="16"/>
      <c r="R24" s="19"/>
      <c r="S24" s="21"/>
      <c r="T24" s="21"/>
      <c r="U24" s="21"/>
      <c r="V24" s="21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2.75">
      <c r="A25" s="46" t="s">
        <v>48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ht="12.7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ht="12.7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ht="12.7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ht="12.7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ht="12.7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ht="12.7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ht="12.7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spans="1:32" ht="12.7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 ht="12.7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 ht="12.7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 spans="1:32" ht="12.7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 spans="1:32" ht="12.7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12.7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 ht="12.7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ht="12.7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ht="12.7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ht="12.7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ht="12.7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 ht="12.7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ht="12.7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 spans="1:32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spans="1:32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2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2" ht="12.7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2" ht="12.7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2" ht="12.7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2" ht="12.7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 spans="1:32" ht="12.7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2" ht="12.7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2" ht="12.7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2" ht="12.7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4" spans="1:32" ht="12.7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spans="1:32" ht="12.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 spans="1:32" ht="12.7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</row>
    <row r="77" spans="1:32" ht="12.7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</row>
    <row r="78" spans="1:32" ht="12.7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 spans="1:32" ht="12.7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spans="1:32" ht="12.7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spans="1:32" ht="12.7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spans="1:32" ht="12.7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 spans="1:32" ht="12.7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</row>
    <row r="84" spans="1:32" ht="12.7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</row>
    <row r="85" spans="1:32" ht="12.7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spans="1:32" ht="12.7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spans="1:32" ht="12.7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spans="1:32" ht="12.7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 spans="1:32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 spans="1:32" ht="12.7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 spans="1:32" ht="12.7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 spans="1:32" ht="12.7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</row>
    <row r="93" spans="1:32" ht="12.7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</row>
    <row r="94" spans="1:32" ht="12.7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spans="1:32" ht="12.7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 spans="1:32" ht="12.7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</row>
    <row r="97" spans="1:32" ht="12.7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</row>
    <row r="98" spans="1:32" ht="12.7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 spans="1:32" ht="12.7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 spans="1:32" ht="12.7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 spans="1:32" ht="12.7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</row>
    <row r="102" spans="1:32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</row>
    <row r="103" spans="1:32" ht="12.7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</row>
    <row r="104" spans="1:32" ht="12.7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</row>
    <row r="105" spans="1:32" ht="12.7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</row>
    <row r="106" spans="1:32" ht="12.7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 spans="1:32" ht="12.7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 spans="1:32" ht="12.7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 spans="1:32" ht="12.7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 spans="1:32" ht="12.7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 spans="1:32" ht="12.7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</row>
    <row r="112" spans="1:32" ht="12.7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</row>
    <row r="113" spans="1:32" ht="12.7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</row>
    <row r="114" spans="1:32" ht="12.7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</row>
    <row r="115" spans="1:32" ht="12.7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 spans="1:32" ht="12.7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 spans="1:32" ht="12.7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 spans="1:32" ht="12.7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spans="1:32" ht="12.7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 spans="1:32" ht="12.7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spans="1:32" ht="12.7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 spans="1:32" ht="12.7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 spans="1:32" ht="12.7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 spans="1:32" ht="12.7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 spans="1:32" ht="12.7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 spans="1:32" ht="12.7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 spans="1:32" ht="12.7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</row>
    <row r="128" spans="1:32" ht="12.7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 spans="1:32" ht="12.7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 spans="1:32" ht="12.7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 spans="1:32" ht="12.7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 spans="1:32" ht="12.7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 spans="1:32" ht="12.7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 spans="1:32" ht="12.7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  <row r="135" spans="1:32" ht="12.7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</row>
    <row r="136" spans="1:32" ht="12.7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</row>
    <row r="137" spans="1:32" ht="12.7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</row>
    <row r="138" spans="1:32" ht="12.7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</row>
    <row r="139" spans="1:32" ht="12.7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</row>
    <row r="140" spans="1:32" ht="12.7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</row>
    <row r="141" spans="1:32" ht="12.7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</row>
    <row r="142" spans="1:32" ht="12.7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</row>
    <row r="143" spans="1:32" ht="12.7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</row>
    <row r="144" spans="1:32" ht="12.7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</row>
    <row r="145" spans="1:32" ht="12.7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 spans="1:32" ht="12.7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</row>
    <row r="147" spans="1:32" ht="12.7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</row>
    <row r="148" spans="1:32" ht="12.7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 spans="1:32" ht="12.7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 spans="1:32" ht="12.7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 spans="1:32" ht="12.7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</row>
    <row r="152" spans="1:32" ht="12.7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</row>
    <row r="153" spans="1:32" ht="12.7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 spans="1:32" ht="12.7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 spans="1:32" ht="12.7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</row>
    <row r="156" spans="1:32" ht="12.7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</row>
    <row r="157" spans="1:32" ht="12.7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</row>
    <row r="158" spans="1:32" ht="12.7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</row>
    <row r="159" spans="1:32" ht="12.7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</row>
    <row r="160" spans="1:32" ht="12.7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</row>
    <row r="161" spans="1:32" ht="12.7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</row>
    <row r="162" spans="1:32" ht="12.7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</row>
    <row r="163" spans="1:32" ht="12.7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</row>
    <row r="164" spans="1:32" ht="12.7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</row>
    <row r="165" spans="1:32" ht="12.7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</row>
    <row r="166" spans="1:32" ht="12.7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</row>
    <row r="167" spans="1:32" ht="12.7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</row>
    <row r="168" spans="1:32" ht="12.7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</row>
    <row r="169" spans="1:32" ht="12.7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</row>
    <row r="170" spans="1:32" ht="12.7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</row>
    <row r="171" spans="1:32" ht="12.7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</row>
    <row r="172" spans="1:32" ht="12.7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</row>
    <row r="173" spans="1:32" ht="12.7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</row>
    <row r="174" spans="1:32" ht="12.7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</row>
    <row r="175" spans="1:32" ht="12.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 spans="1:32" ht="12.7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</row>
    <row r="177" spans="1:32" ht="12.7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</row>
    <row r="178" spans="1:32" ht="12.7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 spans="1:32" ht="12.7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 spans="1:32" ht="12.7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</row>
    <row r="181" spans="1:32" ht="12.7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</row>
    <row r="182" spans="1:32" ht="12.7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</row>
    <row r="183" spans="1:32" ht="12.7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</row>
    <row r="184" spans="1:32" ht="12.7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</row>
    <row r="185" spans="1:32" ht="12.7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</row>
    <row r="186" spans="1:32" ht="12.7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</row>
    <row r="187" spans="1:32" ht="12.7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</row>
    <row r="188" spans="1:32" ht="12.7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</row>
    <row r="189" spans="1:32" ht="12.7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</row>
    <row r="190" spans="1:32" ht="12.7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</row>
    <row r="191" spans="1:32" ht="12.7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</row>
    <row r="192" spans="1:32" ht="12.7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</row>
    <row r="193" spans="1:32" ht="12.7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</row>
    <row r="194" spans="1:32" ht="12.7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</row>
    <row r="195" spans="1:32" ht="12.7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</row>
    <row r="196" spans="1:32" ht="12.7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</row>
    <row r="197" spans="1:32" ht="12.7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</row>
    <row r="198" spans="1:32" ht="12.7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</row>
    <row r="199" spans="1:32" ht="12.7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</row>
    <row r="200" spans="1:32" ht="12.7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</row>
    <row r="201" spans="1:32" ht="12.7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</row>
    <row r="202" spans="1:32" ht="12.7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</row>
    <row r="203" spans="1:32" ht="12.7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</row>
    <row r="204" spans="1:32" ht="12.7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</row>
    <row r="205" spans="1:32" ht="12.7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</row>
    <row r="206" spans="1:32" ht="12.7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</row>
    <row r="207" spans="1:32" ht="12.7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</row>
    <row r="208" spans="1:32" ht="12.7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</row>
    <row r="209" spans="1:32" ht="12.7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</row>
    <row r="210" spans="1:32" ht="12.7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</row>
    <row r="211" spans="1:32" ht="12.7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</row>
    <row r="212" spans="1:32" ht="12.7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</row>
    <row r="213" spans="1:32" ht="12.7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</row>
    <row r="214" spans="1:32" ht="12.7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</row>
    <row r="215" spans="1:32" ht="12.7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</row>
    <row r="216" spans="1:32" ht="12.7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</row>
    <row r="217" spans="1:32" ht="12.7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</row>
    <row r="218" spans="1:32" ht="12.7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</row>
    <row r="219" spans="1:32" ht="12.7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</row>
    <row r="220" spans="1:32" ht="12.7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</row>
    <row r="221" spans="1:32" ht="12.7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</row>
    <row r="222" spans="1:32" ht="12.7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</row>
    <row r="223" spans="1:32" ht="12.7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</row>
    <row r="224" spans="1:32" ht="12.7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</row>
    <row r="225" spans="1:32" ht="12.7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</row>
    <row r="226" spans="1:32" ht="12.7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</row>
    <row r="227" spans="1:32" ht="12.7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</row>
    <row r="228" spans="1:32" ht="12.7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</row>
    <row r="229" spans="1:32" ht="12.7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</row>
    <row r="230" spans="1:32" ht="12.7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</row>
    <row r="231" spans="1:32" ht="12.7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</row>
    <row r="232" spans="1:32" ht="12.7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</row>
    <row r="233" spans="1:32" ht="12.7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</row>
    <row r="234" spans="1:32" ht="12.7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</row>
    <row r="235" spans="1:32" ht="12.7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</row>
    <row r="236" spans="1:32" ht="12.7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</row>
    <row r="237" spans="1:32" ht="12.7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</row>
    <row r="238" spans="1:32" ht="12.7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</row>
    <row r="239" spans="1:32" ht="12.7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</row>
    <row r="240" spans="1:32" ht="12.7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</row>
    <row r="241" spans="1:32" ht="12.7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</row>
    <row r="242" spans="1:32" ht="12.7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</row>
    <row r="243" spans="1:32" ht="12.7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</row>
    <row r="244" spans="1:32" ht="12.7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</row>
    <row r="245" spans="1:32" ht="12.7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</row>
    <row r="246" spans="1:32" ht="12.7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</row>
    <row r="247" spans="1:32" ht="12.7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</row>
    <row r="248" spans="1:32" ht="12.7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</row>
    <row r="249" spans="1:32" ht="12.7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</row>
    <row r="250" spans="1:32" ht="12.7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</row>
    <row r="251" spans="1:32" ht="12.7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</row>
    <row r="252" spans="1:32" ht="12.7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</row>
    <row r="253" spans="1:32" ht="12.7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</row>
    <row r="254" spans="1:32" ht="12.7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</row>
    <row r="255" spans="1:32" ht="12.7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</row>
    <row r="256" spans="1:32" ht="12.7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</row>
    <row r="257" spans="1:32" ht="12.7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</row>
    <row r="258" spans="1:32" ht="12.7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</row>
    <row r="259" spans="1:32" ht="12.7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</row>
    <row r="260" spans="1:32" ht="12.7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</row>
    <row r="261" spans="1:32" ht="12.7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</row>
    <row r="262" spans="1:32" ht="12.7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</row>
    <row r="263" spans="1:32" ht="12.7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</row>
    <row r="264" spans="1:32" ht="12.7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</row>
    <row r="265" spans="1:32" ht="12.7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</row>
    <row r="266" spans="1:32" ht="12.7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</row>
    <row r="267" spans="1:32" ht="12.7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</row>
    <row r="268" spans="1:32" ht="12.7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</row>
    <row r="269" spans="1:32" ht="12.7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</row>
    <row r="270" spans="1:32" ht="12.7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</row>
    <row r="271" spans="1:32" ht="12.7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</row>
    <row r="272" spans="1:32" ht="12.7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</row>
    <row r="273" spans="1:32" ht="12.7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</row>
    <row r="274" spans="1:32" ht="12.7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</row>
    <row r="275" spans="1:32" ht="12.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</row>
    <row r="276" spans="1:32" ht="12.7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</row>
    <row r="277" spans="1:32" ht="12.7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</row>
    <row r="278" spans="1:32" ht="12.7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</row>
    <row r="279" spans="1:32" ht="12.7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</row>
    <row r="280" spans="1:32" ht="12.7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</row>
    <row r="281" spans="1:32" ht="12.7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</row>
    <row r="282" spans="1:32" ht="12.7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</row>
    <row r="283" spans="1:32" ht="12.7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</row>
    <row r="284" spans="1:32" ht="12.7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</row>
    <row r="285" spans="1:32" ht="12.7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</row>
    <row r="286" spans="1:32" ht="12.7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</row>
    <row r="287" spans="1:32" ht="12.7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</row>
    <row r="288" spans="1:32" ht="12.7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</row>
    <row r="289" spans="1:32" ht="12.7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</row>
    <row r="290" spans="1:32" ht="12.7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</row>
    <row r="291" spans="1:32" ht="12.7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</row>
    <row r="292" spans="1:32" ht="12.7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</row>
    <row r="293" spans="1:32" ht="12.7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</row>
    <row r="294" spans="1:32" ht="12.7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</row>
    <row r="295" spans="1:32" ht="12.7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</row>
    <row r="296" spans="1:32" ht="12.7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</row>
    <row r="297" spans="1:32" ht="12.7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</row>
    <row r="298" spans="1:32" ht="12.7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</row>
    <row r="299" spans="1:32" ht="12.7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</row>
    <row r="300" spans="1:32" ht="12.7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</row>
    <row r="301" spans="1:32" ht="12.7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</row>
    <row r="302" spans="1:32" ht="12.7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</row>
    <row r="303" spans="1:32" ht="12.7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</row>
    <row r="304" spans="1:32" ht="12.7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</row>
    <row r="305" spans="1:32" ht="12.7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</row>
    <row r="306" spans="1:32" ht="12.7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</row>
    <row r="307" spans="1:32" ht="12.7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</row>
    <row r="308" spans="1:32" ht="12.7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</row>
    <row r="309" spans="1:32" ht="12.7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</row>
    <row r="310" spans="1:32" ht="12.7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 spans="1:32" ht="12.7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</row>
    <row r="312" spans="1:32" ht="12.7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</row>
    <row r="313" spans="1:32" ht="12.7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</row>
    <row r="314" spans="1:32" ht="12.7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</row>
    <row r="315" spans="1:32" ht="12.7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</row>
    <row r="316" spans="1:32" ht="12.7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</row>
    <row r="317" spans="1:32" ht="12.7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</row>
    <row r="318" spans="1:32" ht="12.7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</row>
    <row r="319" spans="1:32" ht="12.7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</row>
    <row r="320" spans="1:32" ht="12.7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</row>
    <row r="321" spans="1:32" ht="12.7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</row>
    <row r="322" spans="1:32" ht="12.7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</row>
    <row r="323" spans="1:32" ht="12.7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</row>
    <row r="324" spans="1:32" ht="12.7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</row>
    <row r="325" spans="1:32" ht="12.7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</row>
    <row r="326" spans="1:32" ht="12.7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</row>
    <row r="327" spans="1:32" ht="12.7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</row>
    <row r="328" spans="1:32" ht="12.7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</row>
    <row r="329" spans="1:32" ht="12.7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</row>
    <row r="330" spans="1:32" ht="12.7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</row>
    <row r="331" spans="1:32" ht="12.7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</row>
    <row r="332" spans="1:32" ht="12.7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</row>
    <row r="333" spans="1:32" ht="12.7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</row>
    <row r="334" spans="1:32" ht="12.7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</row>
    <row r="335" spans="1:32" ht="12.7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</row>
    <row r="336" spans="1:32" ht="12.7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</row>
    <row r="337" spans="1:32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</row>
    <row r="338" spans="1:32" ht="12.7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</row>
    <row r="339" spans="1:32" ht="12.7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</row>
    <row r="340" spans="1:32" ht="12.7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</row>
    <row r="341" spans="1:32" ht="12.7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</row>
    <row r="342" spans="1:32" ht="12.7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</row>
    <row r="343" spans="1:32" ht="12.7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</row>
    <row r="344" spans="1:32" ht="12.7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</row>
    <row r="345" spans="1:32" ht="12.7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</row>
    <row r="346" spans="1:32" ht="12.7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</row>
    <row r="347" spans="1:32" ht="12.7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</row>
    <row r="348" spans="1:32" ht="12.7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</row>
    <row r="349" spans="1:32" ht="12.7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</row>
    <row r="350" spans="1:32" ht="12.7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</row>
    <row r="351" spans="1:32" ht="12.7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</row>
    <row r="352" spans="1:32" ht="12.7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</row>
    <row r="353" spans="1:32" ht="12.7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</row>
    <row r="354" spans="1:32" ht="12.7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</row>
    <row r="355" spans="1:32" ht="12.7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</row>
    <row r="356" spans="1:32" ht="12.7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</row>
    <row r="357" spans="1:32" ht="12.7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</row>
    <row r="358" spans="1:32" ht="12.7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</row>
    <row r="359" spans="1:32" ht="12.7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</row>
    <row r="360" spans="1:32" ht="12.7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</row>
    <row r="361" spans="1:32" ht="12.7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</row>
    <row r="362" spans="1:32" ht="12.7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</row>
    <row r="363" spans="1:32" ht="12.7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</row>
    <row r="364" spans="1:32" ht="12.7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</row>
    <row r="365" spans="1:32" ht="12.7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</row>
    <row r="366" spans="1:32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</row>
    <row r="367" spans="1:32" ht="12.7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</row>
    <row r="368" spans="1:32" ht="12.7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</row>
    <row r="369" spans="1:32" ht="12.7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</row>
    <row r="370" spans="1:32" ht="12.7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 spans="1:32" ht="12.7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</row>
    <row r="372" spans="1:32" ht="12.7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 spans="1:32" ht="12.7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</row>
    <row r="374" spans="1:32" ht="12.7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 spans="1:32" ht="12.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</row>
    <row r="376" spans="1:32" ht="12.7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</row>
    <row r="377" spans="1:32" ht="12.7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</row>
    <row r="378" spans="1:32" ht="12.7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</row>
    <row r="379" spans="1:32" ht="12.7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</row>
    <row r="380" spans="1:32" ht="12.7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</row>
    <row r="381" spans="1:32" ht="12.7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</row>
    <row r="382" spans="1:32" ht="12.7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</row>
    <row r="383" spans="1:32" ht="12.7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</row>
    <row r="384" spans="1:32" ht="12.7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</row>
    <row r="385" spans="1:32" ht="12.7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 spans="1:32" ht="12.7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</row>
    <row r="387" spans="1:32" ht="12.7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</row>
    <row r="388" spans="1:32" ht="12.7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</row>
    <row r="389" spans="1:32" ht="12.7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</row>
    <row r="390" spans="1:32" ht="12.7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</row>
    <row r="391" spans="1:32" ht="12.7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</row>
    <row r="392" spans="1:32" ht="12.7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</row>
    <row r="393" spans="1:32" ht="12.7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</row>
    <row r="394" spans="1:32" ht="12.7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 spans="1:32" ht="12.7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 spans="1:32" ht="12.7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 spans="1:32" ht="12.7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</row>
    <row r="398" spans="1:32" ht="12.7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</row>
    <row r="399" spans="1:32" ht="12.7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</row>
    <row r="400" spans="1:32" ht="12.7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</row>
    <row r="401" spans="1:32" ht="12.7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</row>
    <row r="402" spans="1:32" ht="12.7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</row>
    <row r="403" spans="1:32" ht="12.7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</row>
    <row r="404" spans="1:32" ht="12.7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</row>
    <row r="405" spans="1:32" ht="12.7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</row>
    <row r="406" spans="1:32" ht="12.7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</row>
    <row r="407" spans="1:32" ht="12.7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</row>
    <row r="408" spans="1:32" ht="12.7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</row>
    <row r="409" spans="1:32" ht="12.7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</row>
    <row r="410" spans="1:32" ht="12.7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</row>
    <row r="411" spans="1:32" ht="12.7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</row>
    <row r="412" spans="1:32" ht="12.7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</row>
    <row r="413" spans="1:32" ht="12.7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</row>
    <row r="414" spans="1:32" ht="12.7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</row>
    <row r="415" spans="1:32" ht="12.7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 spans="1:32" ht="12.7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</row>
    <row r="417" spans="1:32" ht="12.7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</row>
    <row r="418" spans="1:32" ht="12.7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</row>
    <row r="419" spans="1:32" ht="12.7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</row>
    <row r="420" spans="1:32" ht="12.7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</row>
    <row r="421" spans="1:32" ht="12.7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</row>
    <row r="422" spans="1:32" ht="12.7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</row>
    <row r="423" spans="1:32" ht="12.7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</row>
    <row r="424" spans="1:32" ht="12.7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 spans="1:32" ht="12.7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 spans="1:32" ht="12.7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 spans="1:32" ht="12.7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</row>
    <row r="428" spans="1:32" ht="12.7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</row>
    <row r="429" spans="1:32" ht="12.7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</row>
    <row r="430" spans="1:32" ht="12.7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</row>
    <row r="431" spans="1:32" ht="12.7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</row>
    <row r="432" spans="1:32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</row>
    <row r="433" spans="1:32" ht="12.7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</row>
    <row r="434" spans="1:32" ht="12.7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</row>
    <row r="435" spans="1:32" ht="12.7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</row>
    <row r="436" spans="1:32" ht="12.7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</row>
    <row r="437" spans="1:32" ht="12.7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</row>
    <row r="438" spans="1:32" ht="12.7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 spans="1:32" ht="12.7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</row>
    <row r="440" spans="1:32" ht="12.7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</row>
    <row r="441" spans="1:32" ht="12.7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</row>
    <row r="442" spans="1:32" ht="12.7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</row>
    <row r="443" spans="1:32" ht="12.7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</row>
    <row r="444" spans="1:32" ht="12.7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 spans="1:32" ht="12.7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 spans="1:32" ht="12.7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</row>
    <row r="447" spans="1:32" ht="12.7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</row>
    <row r="448" spans="1:32" ht="12.7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 spans="1:32" ht="12.7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</row>
    <row r="450" spans="1:32" ht="12.7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 spans="1:32" ht="12.7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</row>
    <row r="452" spans="1:32" ht="12.7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</row>
    <row r="453" spans="1:32" ht="12.7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</row>
    <row r="454" spans="1:32" ht="12.7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 spans="1:32" ht="12.7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 spans="1:32" ht="12.7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 spans="1:32" ht="12.7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</row>
    <row r="458" spans="1:32" ht="12.7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 spans="1:32" ht="12.7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</row>
    <row r="460" spans="1:32" ht="12.7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 spans="1:32" ht="12.7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</row>
    <row r="462" spans="1:32" ht="12.7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 spans="1:32" ht="12.7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</row>
    <row r="464" spans="1:32" ht="12.7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</row>
    <row r="465" spans="1:32" ht="12.7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</row>
    <row r="466" spans="1:32" ht="12.7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</row>
    <row r="467" spans="1:32" ht="12.7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</row>
    <row r="468" spans="1:32" ht="12.7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</row>
    <row r="469" spans="1:32" ht="12.7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</row>
    <row r="470" spans="1:32" ht="12.7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</row>
    <row r="471" spans="1:32" ht="12.7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</row>
    <row r="472" spans="1:32" ht="12.7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</row>
    <row r="473" spans="1:32" ht="12.7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</row>
    <row r="474" spans="1:32" ht="12.7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</row>
    <row r="475" spans="1:32" ht="12.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 spans="1:32" ht="12.7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</row>
    <row r="477" spans="1:32" ht="12.7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</row>
    <row r="478" spans="1:32" ht="12.7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</row>
    <row r="479" spans="1:32" ht="12.7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</row>
    <row r="480" spans="1:32" ht="12.7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</row>
    <row r="481" spans="1:32" ht="12.7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</row>
    <row r="482" spans="1:32" ht="12.7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</row>
    <row r="483" spans="1:32" ht="12.7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</row>
    <row r="484" spans="1:32" ht="12.7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 spans="1:32" ht="12.7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 spans="1:32" ht="12.7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 spans="1:32" ht="12.7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</row>
    <row r="488" spans="1:32" ht="12.7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</row>
    <row r="489" spans="1:32" ht="12.7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</row>
    <row r="490" spans="1:32" ht="12.7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</row>
    <row r="491" spans="1:32" ht="12.7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</row>
    <row r="492" spans="1:32" ht="12.7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</row>
    <row r="493" spans="1:32" ht="12.7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</row>
    <row r="494" spans="1:32" ht="12.7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</row>
    <row r="495" spans="1:32" ht="12.7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</row>
    <row r="496" spans="1:32" ht="12.7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</row>
    <row r="497" spans="1:32" ht="12.7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</row>
    <row r="498" spans="1:32" ht="12.7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</row>
    <row r="499" spans="1:32" ht="12.7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</row>
    <row r="500" spans="1:32" ht="12.7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</row>
    <row r="501" spans="1:32" ht="12.7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</row>
    <row r="502" spans="1:32" ht="12.7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</row>
    <row r="503" spans="1:32" ht="12.7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</row>
    <row r="504" spans="1:32" ht="12.7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</row>
    <row r="505" spans="1:32" ht="12.7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 spans="1:32" ht="12.7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</row>
    <row r="507" spans="1:32" ht="12.7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</row>
    <row r="508" spans="1:32" ht="12.7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</row>
    <row r="509" spans="1:32" ht="12.7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</row>
    <row r="510" spans="1:32" ht="12.7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</row>
    <row r="511" spans="1:32" ht="12.7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</row>
    <row r="512" spans="1:32" ht="12.7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</row>
    <row r="513" spans="1:32" ht="12.7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</row>
    <row r="514" spans="1:32" ht="12.7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 spans="1:32" ht="12.7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 spans="1:32" ht="12.7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 spans="1:32" ht="12.7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</row>
    <row r="518" spans="1:32" ht="12.7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</row>
    <row r="519" spans="1:32" ht="12.7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</row>
    <row r="520" spans="1:32" ht="12.7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</row>
    <row r="521" spans="1:32" ht="12.7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</row>
    <row r="522" spans="1:32" ht="12.7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</row>
    <row r="523" spans="1:32" ht="12.7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</row>
    <row r="524" spans="1:32" ht="12.7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 spans="1:32" ht="12.7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</row>
    <row r="526" spans="1:32" ht="12.7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 spans="1:32" ht="12.7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</row>
    <row r="528" spans="1:32" ht="12.7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 spans="1:32" ht="12.7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</row>
    <row r="530" spans="1:32" ht="12.7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 spans="1:32" ht="12.7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</row>
    <row r="532" spans="1:32" ht="12.7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 spans="1:32" ht="12.7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</row>
    <row r="534" spans="1:32" ht="12.7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 spans="1:32" ht="12.7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 spans="1:32" ht="12.7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 spans="1:32" ht="12.7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</row>
    <row r="538" spans="1:32" ht="12.7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 spans="1:32" ht="12.7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</row>
    <row r="540" spans="1:32" ht="12.7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 spans="1:32" ht="12.7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</row>
    <row r="542" spans="1:32" ht="12.7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 spans="1:32" ht="12.7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</row>
    <row r="544" spans="1:32" ht="12.7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 spans="1:32" ht="12.7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 spans="1:32" ht="12.7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 spans="1:32" ht="12.7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</row>
    <row r="548" spans="1:32" ht="12.7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 spans="1:32" ht="12.7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</row>
    <row r="550" spans="1:32" ht="12.7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 spans="1:32" ht="12.7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</row>
    <row r="552" spans="1:32" ht="12.7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</row>
    <row r="553" spans="1:32" ht="12.7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</row>
    <row r="554" spans="1:32" ht="12.7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</row>
    <row r="555" spans="1:32" ht="12.7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</row>
    <row r="556" spans="1:32" ht="12.7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</row>
    <row r="557" spans="1:32" ht="12.7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</row>
    <row r="558" spans="1:32" ht="12.7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</row>
    <row r="559" spans="1:32" ht="12.7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</row>
    <row r="560" spans="1:32" ht="12.7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</row>
    <row r="561" spans="1:32" ht="12.7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</row>
    <row r="562" spans="1:32" ht="12.7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</row>
    <row r="563" spans="1:32" ht="12.7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</row>
    <row r="564" spans="1:32" ht="12.7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</row>
    <row r="565" spans="1:32" ht="12.7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 spans="1:32" ht="12.7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</row>
    <row r="567" spans="1:32" ht="12.7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</row>
    <row r="568" spans="1:32" ht="12.7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</row>
    <row r="569" spans="1:32" ht="12.7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</row>
    <row r="570" spans="1:32" ht="12.7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</row>
    <row r="571" spans="1:32" ht="12.7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</row>
    <row r="572" spans="1:32" ht="12.7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</row>
    <row r="573" spans="1:32" ht="12.7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</row>
    <row r="574" spans="1:32" ht="12.7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 spans="1:32" ht="12.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</row>
    <row r="576" spans="1:32" ht="12.7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</row>
    <row r="577" spans="1:32" ht="12.7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</row>
    <row r="578" spans="1:32" ht="12.7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</row>
    <row r="579" spans="1:32" ht="12.7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</row>
    <row r="580" spans="1:32" ht="12.7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</row>
    <row r="581" spans="1:32" ht="12.7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</row>
    <row r="582" spans="1:32" ht="12.7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</row>
    <row r="583" spans="1:32" ht="12.7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</row>
    <row r="584" spans="1:32" ht="12.7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</row>
    <row r="585" spans="1:32" ht="12.7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</row>
    <row r="586" spans="1:32" ht="12.7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</row>
    <row r="587" spans="1:32" ht="12.7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</row>
    <row r="588" spans="1:32" ht="12.7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1:32" ht="12.7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1:32" ht="12.7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</row>
    <row r="591" spans="1:32" ht="12.7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</row>
    <row r="592" spans="1:32" ht="12.7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</row>
    <row r="593" spans="1:32" ht="12.7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</row>
    <row r="594" spans="1:32" ht="12.7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</row>
    <row r="595" spans="1:32" ht="12.7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 spans="1:32" ht="12.7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</row>
    <row r="597" spans="1:32" ht="12.7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</row>
    <row r="598" spans="1:32" ht="12.7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 spans="1:32" ht="12.7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 spans="1:32" ht="12.7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 spans="1:32" ht="12.7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 spans="1:32" ht="12.7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 spans="1:32" ht="12.7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 spans="1:32" ht="12.7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 spans="1:32" ht="12.7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</row>
    <row r="606" spans="1:32" ht="12.7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</row>
    <row r="607" spans="1:32" ht="12.7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</row>
    <row r="608" spans="1:32" ht="12.7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 spans="1:32" ht="12.7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</row>
    <row r="610" spans="1:32" ht="12.7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</row>
    <row r="611" spans="1:32" ht="12.7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</row>
    <row r="612" spans="1:32" ht="12.7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</row>
    <row r="613" spans="1:32" ht="12.7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</row>
    <row r="614" spans="1:32" ht="12.7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</row>
    <row r="615" spans="1:32" ht="12.7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</row>
    <row r="616" spans="1:32" ht="12.7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 spans="1:32" ht="12.7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</row>
    <row r="618" spans="1:32" ht="12.7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</row>
    <row r="619" spans="1:32" ht="12.7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</row>
    <row r="620" spans="1:32" ht="12.7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</row>
    <row r="621" spans="1:32" ht="12.7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</row>
    <row r="622" spans="1:32" ht="12.7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</row>
    <row r="623" spans="1:32" ht="12.7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</row>
    <row r="624" spans="1:32" ht="12.7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</row>
    <row r="625" spans="1:32" ht="12.7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 spans="1:32" ht="12.7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 spans="1:32" ht="12.7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</row>
    <row r="628" spans="1:32" ht="12.7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 spans="1:32" ht="12.7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 spans="1:32" ht="12.7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 spans="1:32" ht="12.7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 spans="1:32" ht="12.7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 spans="1:32" ht="12.7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 spans="1:32" ht="12.7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 spans="1:32" ht="12.7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</row>
    <row r="636" spans="1:32" ht="12.7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 spans="1:32" ht="12.7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</row>
    <row r="638" spans="1:32" ht="12.7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</row>
    <row r="639" spans="1:32" ht="12.7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</row>
    <row r="640" spans="1:32" ht="12.7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</row>
    <row r="641" spans="1:32" ht="12.7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</row>
    <row r="642" spans="1:32" ht="12.7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</row>
    <row r="643" spans="1:32" ht="12.7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</row>
    <row r="644" spans="1:32" ht="12.7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</row>
    <row r="645" spans="1:32" ht="12.7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</row>
    <row r="646" spans="1:32" ht="12.7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</row>
    <row r="647" spans="1:32" ht="12.7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</row>
    <row r="648" spans="1:32" ht="12.7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</row>
    <row r="649" spans="1:32" ht="12.7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</row>
    <row r="650" spans="1:32" ht="12.7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</row>
    <row r="651" spans="1:32" ht="12.7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</row>
    <row r="652" spans="1:32" ht="12.7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</row>
    <row r="653" spans="1:32" ht="12.7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</row>
    <row r="654" spans="1:32" ht="12.7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</row>
    <row r="655" spans="1:32" ht="12.7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 spans="1:32" ht="12.7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</row>
    <row r="657" spans="1:32" ht="12.7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</row>
    <row r="658" spans="1:32" ht="12.7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 spans="1:32" ht="12.7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 spans="1:32" ht="12.7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 spans="1:32" ht="12.7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 spans="1:32" ht="12.7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 spans="1:32" ht="12.7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 spans="1:32" ht="12.7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 spans="1:32" ht="12.7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</row>
    <row r="666" spans="1:32" ht="12.7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</row>
    <row r="667" spans="1:32" ht="12.7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</row>
    <row r="668" spans="1:32" ht="12.7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</row>
    <row r="669" spans="1:32" ht="12.7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</row>
    <row r="670" spans="1:32" ht="12.7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</row>
    <row r="671" spans="1:32" ht="12.7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</row>
    <row r="672" spans="1:32" ht="12.7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</row>
    <row r="673" spans="1:32" ht="12.7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</row>
    <row r="674" spans="1:32" ht="12.7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</row>
    <row r="675" spans="1:32" ht="12.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</row>
    <row r="676" spans="1:32" ht="12.7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</row>
    <row r="677" spans="1:32" ht="12.7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</row>
    <row r="678" spans="1:32" ht="12.7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</row>
    <row r="679" spans="1:32" ht="12.7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</row>
    <row r="680" spans="1:32" ht="12.7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</row>
    <row r="681" spans="1:32" ht="12.7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</row>
    <row r="682" spans="1:32" ht="12.7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</row>
    <row r="683" spans="1:32" ht="12.7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</row>
    <row r="684" spans="1:32" ht="12.7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</row>
    <row r="685" spans="1:32" ht="12.7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 spans="1:32" ht="12.7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</row>
    <row r="687" spans="1:32" ht="12.7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</row>
    <row r="688" spans="1:32" ht="12.7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 spans="1:32" ht="12.7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 spans="1:32" ht="12.7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 spans="1:32" ht="12.7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 spans="1:32" ht="12.7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 spans="1:32" ht="12.7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 spans="1:32" ht="12.7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 spans="1:32" ht="12.7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</row>
    <row r="696" spans="1:32" ht="12.7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</row>
    <row r="697" spans="1:32" ht="12.7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</row>
    <row r="698" spans="1:32" ht="12.7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</row>
    <row r="699" spans="1:32" ht="12.7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</row>
    <row r="700" spans="1:32" ht="12.7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</row>
    <row r="701" spans="1:32" ht="12.7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</row>
    <row r="702" spans="1:32" ht="12.7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</row>
    <row r="703" spans="1:32" ht="12.7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</row>
    <row r="704" spans="1:32" ht="12.7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</row>
    <row r="705" spans="1:32" ht="12.7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</row>
    <row r="706" spans="1:32" ht="12.7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 spans="1:32" ht="12.7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</row>
    <row r="708" spans="1:32" ht="12.7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</row>
    <row r="709" spans="1:32" ht="12.7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</row>
    <row r="710" spans="1:32" ht="12.7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 spans="1:32" ht="12.7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</row>
    <row r="712" spans="1:32" ht="12.7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</row>
    <row r="713" spans="1:32" ht="12.7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</row>
    <row r="714" spans="1:32" ht="12.7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</row>
    <row r="715" spans="1:32" ht="12.7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 spans="1:32" ht="12.7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</row>
    <row r="717" spans="1:32" ht="12.7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</row>
    <row r="718" spans="1:32" ht="12.7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 spans="1:32" ht="12.7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 spans="1:32" ht="12.7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 spans="1:32" ht="12.7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 spans="1:32" ht="12.7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 spans="1:32" ht="12.7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 spans="1:32" ht="12.7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 spans="1:32" ht="12.7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</row>
    <row r="726" spans="1:32" ht="12.7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 spans="1:32" ht="12.7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</row>
    <row r="728" spans="1:32" ht="12.7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 spans="1:32" ht="12.7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</row>
    <row r="730" spans="1:32" ht="12.7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</row>
    <row r="731" spans="1:32" ht="12.7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</row>
    <row r="732" spans="1:32" ht="12.7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</row>
    <row r="733" spans="1:32" ht="12.7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</row>
    <row r="734" spans="1:32" ht="12.7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</row>
    <row r="735" spans="1:32" ht="12.7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</row>
    <row r="736" spans="1:32" ht="12.7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</row>
    <row r="737" spans="1:32" ht="12.7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</row>
    <row r="738" spans="1:32" ht="12.7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</row>
    <row r="739" spans="1:32" ht="12.7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</row>
    <row r="740" spans="1:32" ht="12.7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</row>
    <row r="741" spans="1:32" ht="12.7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</row>
    <row r="742" spans="1:32" ht="12.7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</row>
    <row r="743" spans="1:32" ht="12.7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</row>
    <row r="744" spans="1:32" ht="12.7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</row>
    <row r="745" spans="1:32" ht="12.7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</row>
    <row r="746" spans="1:32" ht="12.7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</row>
    <row r="747" spans="1:32" ht="12.7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</row>
    <row r="748" spans="1:32" ht="12.7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</row>
    <row r="749" spans="1:32" ht="12.7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</row>
    <row r="750" spans="1:32" ht="12.7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</row>
    <row r="751" spans="1:32" ht="12.7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</row>
    <row r="752" spans="1:32" ht="12.7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</row>
    <row r="753" spans="1:32" ht="12.7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</row>
    <row r="754" spans="1:32" ht="12.7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</row>
    <row r="755" spans="1:32" ht="12.7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</row>
    <row r="756" spans="1:32" ht="12.7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</row>
    <row r="757" spans="1:32" ht="12.7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</row>
    <row r="758" spans="1:32" ht="12.7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</row>
    <row r="759" spans="1:32" ht="12.7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</row>
    <row r="760" spans="1:32" ht="12.7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</row>
    <row r="761" spans="1:32" ht="12.7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</row>
    <row r="762" spans="1:32" ht="12.7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</row>
    <row r="763" spans="1:32" ht="12.7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</row>
    <row r="764" spans="1:32" ht="12.7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</row>
    <row r="765" spans="1:32" ht="12.7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</row>
    <row r="766" spans="1:32" ht="12.7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</row>
    <row r="767" spans="1:32" ht="12.7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</row>
    <row r="768" spans="1:32" ht="12.7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</row>
    <row r="769" spans="1:32" ht="12.7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</row>
    <row r="770" spans="1:32" ht="12.7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</row>
    <row r="771" spans="1:32" ht="12.7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</row>
    <row r="772" spans="1:32" ht="12.7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</row>
    <row r="773" spans="1:32" ht="12.7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</row>
    <row r="774" spans="1:32" ht="12.7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</row>
    <row r="775" spans="1:32" ht="12.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</row>
    <row r="776" spans="1:32" ht="12.7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</row>
    <row r="777" spans="1:32" ht="12.7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</row>
    <row r="778" spans="1:32" ht="12.7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</row>
    <row r="779" spans="1:32" ht="12.7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</row>
    <row r="780" spans="1:32" ht="12.7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</row>
    <row r="781" spans="1:32" ht="12.7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</row>
    <row r="782" spans="1:32" ht="12.7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</row>
    <row r="783" spans="1:32" ht="12.7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</row>
    <row r="784" spans="1:32" ht="12.7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</row>
    <row r="785" spans="1:32" ht="12.7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</row>
    <row r="786" spans="1:32" ht="12.7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</row>
    <row r="787" spans="1:32" ht="12.7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</row>
    <row r="788" spans="1:32" ht="12.7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</row>
    <row r="789" spans="1:32" ht="12.7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</row>
    <row r="790" spans="1:32" ht="12.7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</row>
    <row r="791" spans="1:32" ht="12.7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</row>
    <row r="792" spans="1:32" ht="12.7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</row>
    <row r="793" spans="1:32" ht="12.7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</row>
    <row r="794" spans="1:32" ht="12.7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</row>
    <row r="795" spans="1:32" ht="12.7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</row>
    <row r="796" spans="1:32" ht="12.7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</row>
    <row r="797" spans="1:32" ht="12.7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</row>
    <row r="798" spans="1:32" ht="12.7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</row>
    <row r="799" spans="1:32" ht="12.7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</row>
    <row r="800" spans="1:32" ht="12.7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</row>
    <row r="801" spans="1:32" ht="12.7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</row>
    <row r="802" spans="1:32" ht="12.7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</row>
    <row r="803" spans="1:32" ht="12.7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</row>
    <row r="804" spans="1:32" ht="12.7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</row>
    <row r="805" spans="1:32" ht="12.7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</row>
    <row r="806" spans="1:32" ht="12.7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</row>
    <row r="807" spans="1:32" ht="12.7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</row>
    <row r="808" spans="1:32" ht="12.7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</row>
    <row r="809" spans="1:32" ht="12.7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</row>
    <row r="810" spans="1:32" ht="12.7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</row>
    <row r="811" spans="1:32" ht="12.7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</row>
    <row r="812" spans="1:32" ht="12.7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</row>
    <row r="813" spans="1:32" ht="12.7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</row>
    <row r="814" spans="1:32" ht="12.7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</row>
    <row r="815" spans="1:32" ht="12.7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</row>
    <row r="816" spans="1:32" ht="12.7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</row>
    <row r="817" spans="1:32" ht="12.7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</row>
    <row r="818" spans="1:32" ht="12.7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</row>
    <row r="819" spans="1:32" ht="12.7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</row>
    <row r="820" spans="1:32" ht="12.7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</row>
    <row r="821" spans="1:32" ht="12.7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</row>
    <row r="822" spans="1:32" ht="12.7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</row>
    <row r="823" spans="1:32" ht="12.7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</row>
    <row r="824" spans="1:32" ht="12.7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</row>
    <row r="825" spans="1:32" ht="12.7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</row>
    <row r="826" spans="1:32" ht="12.7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</row>
    <row r="827" spans="1:32" ht="12.7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</row>
    <row r="828" spans="1:32" ht="12.7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</row>
    <row r="829" spans="1:32" ht="12.7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</row>
    <row r="830" spans="1:32" ht="12.7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</row>
    <row r="831" spans="1:32" ht="12.7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</row>
    <row r="832" spans="1:32" ht="12.7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</row>
    <row r="833" spans="1:32" ht="12.7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</row>
    <row r="834" spans="1:32" ht="12.7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</row>
    <row r="835" spans="1:32" ht="12.7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</row>
    <row r="836" spans="1:32" ht="12.7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</row>
    <row r="837" spans="1:32" ht="12.7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</row>
    <row r="838" spans="1:32" ht="12.7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</row>
    <row r="839" spans="1:32" ht="12.7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</row>
    <row r="840" spans="1:32" ht="12.7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</row>
    <row r="841" spans="1:32" ht="12.7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</row>
    <row r="842" spans="1:32" ht="12.7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</row>
    <row r="843" spans="1:32" ht="12.7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</row>
    <row r="844" spans="1:32" ht="12.7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</row>
    <row r="845" spans="1:32" ht="12.7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</row>
    <row r="846" spans="1:32" ht="12.7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</row>
    <row r="847" spans="1:32" ht="12.7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</row>
    <row r="848" spans="1:32" ht="12.7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</row>
    <row r="849" spans="1:32" ht="12.7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</row>
    <row r="850" spans="1:32" ht="12.7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</row>
    <row r="851" spans="1:32" ht="12.7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</row>
    <row r="852" spans="1:32" ht="12.7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</row>
    <row r="853" spans="1:32" ht="12.7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</row>
    <row r="854" spans="1:32" ht="12.7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</row>
    <row r="855" spans="1:32" ht="12.7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</row>
    <row r="856" spans="1:32" ht="12.7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</row>
    <row r="857" spans="1:32" ht="12.7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</row>
    <row r="858" spans="1:32" ht="12.7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</row>
    <row r="859" spans="1:32" ht="12.7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</row>
    <row r="860" spans="1:32" ht="12.7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</row>
    <row r="861" spans="1:32" ht="12.7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</row>
    <row r="862" spans="1:32" ht="12.7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</row>
    <row r="863" spans="1:32" ht="12.7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</row>
    <row r="864" spans="1:32" ht="12.7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</row>
    <row r="865" spans="1:32" ht="12.7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</row>
    <row r="866" spans="1:32" ht="12.7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</row>
    <row r="867" spans="1:32" ht="12.7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</row>
    <row r="868" spans="1:32" ht="12.7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</row>
    <row r="869" spans="1:32" ht="12.7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</row>
    <row r="870" spans="1:32" ht="12.7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</row>
    <row r="871" spans="1:32" ht="12.7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</row>
    <row r="872" spans="1:32" ht="12.7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</row>
    <row r="873" spans="1:32" ht="12.7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</row>
    <row r="874" spans="1:32" ht="12.7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</row>
    <row r="875" spans="1:32" ht="12.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</row>
    <row r="876" spans="1:32" ht="12.7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</row>
    <row r="877" spans="1:32" ht="12.7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</row>
    <row r="878" spans="1:32" ht="12.7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</row>
    <row r="879" spans="1:32" ht="12.7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</row>
    <row r="880" spans="1:32" ht="12.7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</row>
    <row r="881" spans="1:32" ht="12.7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</row>
    <row r="882" spans="1:32" ht="12.7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</row>
    <row r="883" spans="1:32" ht="12.7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</row>
    <row r="884" spans="1:32" ht="12.7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</row>
    <row r="885" spans="1:32" ht="12.7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</row>
    <row r="886" spans="1:32" ht="12.7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</row>
    <row r="887" spans="1:32" ht="12.7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</row>
    <row r="888" spans="1:32" ht="12.7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</row>
    <row r="889" spans="1:32" ht="12.7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</row>
    <row r="890" spans="1:32" ht="12.7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</row>
    <row r="891" spans="1:32" ht="12.7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</row>
    <row r="892" spans="1:32" ht="12.7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</row>
    <row r="893" spans="1:32" ht="12.7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</row>
    <row r="894" spans="1:32" ht="12.7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</row>
    <row r="895" spans="1:32" ht="12.7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</row>
    <row r="896" spans="1:32" ht="12.7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</row>
    <row r="897" spans="1:32" ht="12.7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</row>
    <row r="898" spans="1:32" ht="12.7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</row>
    <row r="899" spans="1:32" ht="12.7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</row>
    <row r="900" spans="1:32" ht="12.7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</row>
    <row r="901" spans="1:32" ht="12.7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</row>
    <row r="902" spans="1:32" ht="12.7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</row>
    <row r="903" spans="1:32" ht="12.7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</row>
    <row r="904" spans="1:32" ht="12.7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</row>
    <row r="905" spans="1:32" ht="12.7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</row>
    <row r="906" spans="1:32" ht="12.7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</row>
    <row r="907" spans="1:32" ht="12.7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</row>
    <row r="908" spans="1:32" ht="12.7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</row>
    <row r="909" spans="1:32" ht="12.7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</row>
    <row r="910" spans="1:32" ht="12.7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</row>
    <row r="911" spans="1:32" ht="12.7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</row>
    <row r="912" spans="1:32" ht="12.7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</row>
    <row r="913" spans="1:32" ht="12.7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</row>
    <row r="914" spans="1:32" ht="12.7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</row>
    <row r="915" spans="1:32" ht="12.7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</row>
    <row r="916" spans="1:32" ht="12.7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</row>
    <row r="917" spans="1:32" ht="12.7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</row>
    <row r="918" spans="1:32" ht="12.7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</row>
    <row r="919" spans="1:32" ht="12.7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</row>
    <row r="920" spans="1:32" ht="12.7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</row>
    <row r="921" spans="1:32" ht="12.7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</row>
    <row r="922" spans="1:32" ht="12.7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</row>
    <row r="923" spans="1:32" ht="12.7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</row>
    <row r="924" spans="1:32" ht="12.7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</row>
    <row r="925" spans="1:32" ht="12.7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</row>
    <row r="926" spans="1:32" ht="12.7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</row>
    <row r="927" spans="1:32" ht="12.7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</row>
    <row r="928" spans="1:32" ht="12.7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</row>
    <row r="929" spans="1:32" ht="12.7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</row>
    <row r="930" spans="1:32" ht="12.7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</row>
    <row r="931" spans="1:32" ht="12.7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</row>
    <row r="932" spans="1:32" ht="12.7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</row>
    <row r="933" spans="1:32" ht="12.7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</row>
    <row r="934" spans="1:32" ht="12.7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</row>
    <row r="935" spans="1:32" ht="12.7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</row>
    <row r="936" spans="1:32" ht="12.7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</row>
    <row r="937" spans="1:32" ht="12.7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</row>
    <row r="938" spans="1:32" ht="12.7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</row>
    <row r="939" spans="1:32" ht="12.7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</row>
    <row r="940" spans="1:32" ht="12.7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</row>
    <row r="941" spans="1:32" ht="12.7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</row>
    <row r="942" spans="1:32" ht="12.7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</row>
    <row r="943" spans="1:32" ht="12.7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</row>
    <row r="944" spans="1:32" ht="12.7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</row>
    <row r="945" spans="1:32" ht="12.7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</row>
    <row r="946" spans="1:32" ht="12.7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</row>
    <row r="947" spans="1:32" ht="12.7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</row>
    <row r="948" spans="1:32" ht="12.7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</row>
    <row r="949" spans="1:32" ht="12.7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</row>
    <row r="950" spans="1:32" ht="12.7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</row>
    <row r="951" spans="1:32" ht="12.7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</row>
    <row r="952" spans="1:32" ht="12.7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</row>
    <row r="953" spans="1:32" ht="12.7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</row>
    <row r="954" spans="1:32" ht="12.7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</row>
    <row r="955" spans="1:32" ht="12.7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</row>
    <row r="956" spans="1:32" ht="12.7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</row>
    <row r="957" spans="1:32" ht="12.7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</row>
    <row r="958" spans="1:32" ht="12.7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</row>
    <row r="959" spans="1:32" ht="12.7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</row>
    <row r="960" spans="1:32" ht="12.7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</row>
    <row r="961" spans="1:32" ht="12.7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</row>
    <row r="962" spans="1:32" ht="12.7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</row>
    <row r="963" spans="1:32" ht="12.7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</row>
    <row r="964" spans="1:32" ht="12.7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</row>
    <row r="965" spans="1:32" ht="12.7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</row>
    <row r="966" spans="1:32" ht="12.7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</row>
    <row r="967" spans="1:32" ht="12.7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</row>
    <row r="968" spans="1:32" ht="12.7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</row>
    <row r="969" spans="1:32" ht="12.7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</row>
    <row r="970" spans="1:32" ht="12.7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</row>
    <row r="971" spans="1:32" ht="12.7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</row>
    <row r="972" spans="1:32" ht="12.7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</row>
    <row r="973" spans="1:32" ht="12.7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</row>
    <row r="974" spans="1:32" ht="12.7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</row>
    <row r="975" spans="1:32" ht="12.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</row>
    <row r="976" spans="1:32" ht="12.7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</row>
    <row r="977" spans="1:32" ht="12.7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</row>
    <row r="978" spans="1:32" ht="12.7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</row>
    <row r="979" spans="1:32" ht="12.7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</row>
    <row r="980" spans="1:32" ht="12.7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</row>
    <row r="981" spans="1:32" ht="12.7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</row>
    <row r="982" spans="1:32" ht="12.7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</row>
    <row r="983" spans="1:32" ht="12.7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</row>
    <row r="984" spans="1:32" ht="12.7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</row>
    <row r="985" spans="1:32" ht="12.7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</row>
    <row r="986" spans="1:32" ht="12.7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</row>
    <row r="987" spans="1:32" ht="12.7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</row>
    <row r="988" spans="1:32" ht="12.7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</row>
    <row r="989" spans="1:32" ht="12.7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</row>
    <row r="990" spans="1:32" ht="12.7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</row>
    <row r="991" spans="1:32" ht="12.7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</row>
    <row r="992" spans="1:32" ht="12.7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</row>
    <row r="993" spans="1:32" ht="12.7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</row>
    <row r="994" spans="1:32" ht="12.7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</row>
    <row r="995" spans="1:32" ht="12.7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</row>
    <row r="996" spans="1:32" ht="12.7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</row>
    <row r="997" spans="1:32" ht="12.7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</row>
    <row r="998" spans="1:32" ht="12.7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</row>
    <row r="999" spans="1:32" ht="12.7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</row>
    <row r="1000" spans="1:32" ht="12.7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</row>
    <row r="1001" spans="1:32" ht="12.7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</row>
    <row r="1002" spans="1:32" ht="12.7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</row>
    <row r="1003" spans="1:32" ht="12.7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</row>
    <row r="1004" spans="1:32" ht="12.7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</row>
    <row r="1005" spans="1:32" ht="12.7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</row>
    <row r="1006" spans="1:32" ht="12.7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</row>
    <row r="1007" spans="1:32" ht="12.7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</row>
    <row r="1008" spans="1:32" ht="12.7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</row>
    <row r="1009" spans="1:32" ht="12.7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</row>
    <row r="1010" spans="1:32" ht="12.7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</row>
    <row r="1011" spans="1:32" ht="12.7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</row>
    <row r="1012" spans="1:32" ht="12.7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</row>
    <row r="1013" spans="1:32" ht="12.7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</row>
    <row r="1014" spans="1:32" ht="12.7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</row>
    <row r="1015" spans="1:32" ht="12.75">
      <c r="A1015" s="11" t="s">
        <v>49</v>
      </c>
      <c r="B1015" s="12">
        <v>50000000</v>
      </c>
      <c r="C1015" s="13">
        <v>60</v>
      </c>
      <c r="D1015" s="14">
        <f>IFERROR(B1015/C1015,"")</f>
        <v>833333.33333333337</v>
      </c>
      <c r="E1015" s="15">
        <v>0.2</v>
      </c>
      <c r="F1015" s="14">
        <f>IFERROR(E1015*D1015,"")</f>
        <v>166666.66666666669</v>
      </c>
      <c r="G1015" s="3">
        <f>IFERROR(B1015/F1015,"")</f>
        <v>299.99999999999994</v>
      </c>
      <c r="H1015" s="16">
        <v>6</v>
      </c>
      <c r="I1015" s="14">
        <f>IFERROR(H1015*F1015,"")</f>
        <v>1000000.0000000001</v>
      </c>
      <c r="J1015" s="17">
        <v>10</v>
      </c>
      <c r="K1015" s="18">
        <v>750</v>
      </c>
      <c r="L1015" s="18">
        <v>99</v>
      </c>
      <c r="M1015" s="19">
        <f>IFERROR((K1015+L1015)*I1015,"")</f>
        <v>849000000.00000012</v>
      </c>
      <c r="N1015" s="15">
        <v>0.7</v>
      </c>
      <c r="O1015" s="16">
        <v>275</v>
      </c>
      <c r="P1015" s="20">
        <v>1.4999999999999999E-2</v>
      </c>
      <c r="Q1015" s="16">
        <v>10</v>
      </c>
      <c r="R1015" s="3">
        <f>IFERROR(N1015*K1015+O1015+(K1015+L1015)*P1015+Q1015,"")</f>
        <v>822.73500000000001</v>
      </c>
      <c r="S1015" s="21">
        <f>IFERROR((K1015+L1015-R1015)*H1015,"")</f>
        <v>157.58999999999992</v>
      </c>
      <c r="T1015" s="21">
        <f>S1015*F1015</f>
        <v>26264999.999999989</v>
      </c>
      <c r="U1015" s="21">
        <f>IFERROR(S1015-G1015-J1015*(H1015-1),"")</f>
        <v>-192.41000000000003</v>
      </c>
      <c r="V1015" s="21">
        <f>U1015*F1015</f>
        <v>-32068333.33333334</v>
      </c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</row>
  </sheetData>
  <mergeCells count="6">
    <mergeCell ref="U2:V2"/>
    <mergeCell ref="A25:L45"/>
    <mergeCell ref="B2:J2"/>
    <mergeCell ref="K2:M2"/>
    <mergeCell ref="N2:R2"/>
    <mergeCell ref="S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Сукнева Александра Андреевна</cp:lastModifiedBy>
  <dcterms:modified xsi:type="dcterms:W3CDTF">2023-07-25T13:34:01Z</dcterms:modified>
</cp:coreProperties>
</file>