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defaultThemeVersion="124226"/>
  <bookViews>
    <workbookView xWindow="240" yWindow="135" windowWidth="5715" windowHeight="2145" activeTab="2"/>
  </bookViews>
  <sheets>
    <sheet name="DEPOSITO" sheetId="1" r:id="rId1"/>
    <sheet name="KREDIT FLAT" sheetId="3" r:id="rId2"/>
    <sheet name="KREDIT ANUITAS" sheetId="8" r:id="rId3"/>
    <sheet name="GAJI + UMUR" sheetId="6" r:id="rId4"/>
    <sheet name="SUKU BUNGA (2)" sheetId="7" r:id="rId5"/>
    <sheet name="Sheet5" sheetId="5" r:id="rId6"/>
    <sheet name="SUKU BUNGA" sheetId="4" r:id="rId7"/>
    <sheet name="1" sheetId="2" r:id="rId8"/>
  </sheets>
  <definedNames>
    <definedName name="_xlnm.Print_Area" localSheetId="2">'KREDIT ANUITAS'!$A$1:$G$39</definedName>
  </definedNames>
  <calcPr calcId="144525"/>
</workbook>
</file>

<file path=xl/calcChain.xml><?xml version="1.0" encoding="utf-8"?>
<calcChain xmlns="http://schemas.openxmlformats.org/spreadsheetml/2006/main">
  <c r="C7" i="3" l="1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B36" i="3"/>
  <c r="C36" i="3"/>
  <c r="B37" i="3"/>
  <c r="C37" i="3"/>
  <c r="B38" i="3"/>
  <c r="C38" i="3"/>
  <c r="B39" i="3"/>
  <c r="C39" i="3"/>
  <c r="B40" i="3"/>
  <c r="C40" i="3"/>
  <c r="B41" i="3"/>
  <c r="C41" i="3"/>
  <c r="B42" i="3"/>
  <c r="C42" i="3"/>
  <c r="B43" i="3"/>
  <c r="C43" i="3"/>
  <c r="B44" i="3"/>
  <c r="C44" i="3"/>
  <c r="B45" i="3"/>
  <c r="C45" i="3"/>
  <c r="B46" i="3"/>
  <c r="C46" i="3"/>
  <c r="B47" i="3"/>
  <c r="C47" i="3"/>
  <c r="B48" i="3"/>
  <c r="C48" i="3"/>
  <c r="B49" i="3"/>
  <c r="C49" i="3"/>
  <c r="B50" i="3"/>
  <c r="C50" i="3"/>
  <c r="B51" i="3"/>
  <c r="C51" i="3"/>
  <c r="B52" i="3"/>
  <c r="C52" i="3"/>
  <c r="B53" i="3"/>
  <c r="C53" i="3"/>
  <c r="B54" i="3"/>
  <c r="C54" i="3"/>
  <c r="B55" i="3"/>
  <c r="C55" i="3"/>
  <c r="B56" i="3"/>
  <c r="C56" i="3"/>
  <c r="B57" i="3"/>
  <c r="C57" i="3"/>
  <c r="B58" i="3"/>
  <c r="C58" i="3"/>
  <c r="B59" i="3"/>
  <c r="C59" i="3"/>
  <c r="B60" i="3"/>
  <c r="C60" i="3"/>
  <c r="B61" i="3"/>
  <c r="C61" i="3"/>
  <c r="B62" i="3"/>
  <c r="C62" i="3"/>
  <c r="B63" i="3"/>
  <c r="C63" i="3"/>
  <c r="B64" i="3"/>
  <c r="C64" i="3"/>
  <c r="B65" i="3"/>
  <c r="C65" i="3"/>
  <c r="B66" i="3"/>
  <c r="C66" i="3"/>
  <c r="B67" i="3"/>
  <c r="C67" i="3"/>
  <c r="B68" i="3"/>
  <c r="C68" i="3"/>
  <c r="B69" i="3"/>
  <c r="C69" i="3"/>
  <c r="B70" i="3"/>
  <c r="C70" i="3"/>
  <c r="B71" i="3"/>
  <c r="C71" i="3"/>
  <c r="B72" i="3"/>
  <c r="C72" i="3"/>
  <c r="B73" i="3"/>
  <c r="C73" i="3"/>
  <c r="B74" i="3"/>
  <c r="C74" i="3"/>
  <c r="B75" i="3"/>
  <c r="C75" i="3"/>
  <c r="B76" i="3"/>
  <c r="C76" i="3"/>
  <c r="B77" i="3"/>
  <c r="C77" i="3"/>
  <c r="B78" i="3"/>
  <c r="C78" i="3"/>
  <c r="B79" i="3"/>
  <c r="C79" i="3"/>
  <c r="B80" i="3"/>
  <c r="C80" i="3"/>
  <c r="B81" i="3"/>
  <c r="C81" i="3"/>
  <c r="B82" i="3"/>
  <c r="C82" i="3"/>
  <c r="B83" i="3"/>
  <c r="C83" i="3"/>
  <c r="B84" i="3"/>
  <c r="C84" i="3"/>
  <c r="B85" i="3"/>
  <c r="C85" i="3"/>
  <c r="B86" i="3"/>
  <c r="C86" i="3"/>
  <c r="B87" i="3"/>
  <c r="C87" i="3"/>
  <c r="B88" i="3"/>
  <c r="C88" i="3"/>
  <c r="B89" i="3"/>
  <c r="C89" i="3"/>
  <c r="B90" i="3"/>
  <c r="C90" i="3"/>
  <c r="B91" i="3"/>
  <c r="C91" i="3"/>
  <c r="B92" i="3"/>
  <c r="C92" i="3"/>
  <c r="B93" i="3"/>
  <c r="C93" i="3"/>
  <c r="B94" i="3"/>
  <c r="C94" i="3"/>
  <c r="B95" i="3"/>
  <c r="C95" i="3"/>
  <c r="B96" i="3"/>
  <c r="C96" i="3"/>
  <c r="B97" i="3"/>
  <c r="C97" i="3"/>
  <c r="B98" i="3"/>
  <c r="C98" i="3"/>
  <c r="B99" i="3"/>
  <c r="C99" i="3"/>
  <c r="B100" i="3"/>
  <c r="C100" i="3"/>
  <c r="B101" i="3"/>
  <c r="C101" i="3"/>
  <c r="B102" i="3"/>
  <c r="C102" i="3"/>
  <c r="B103" i="3"/>
  <c r="C103" i="3"/>
  <c r="B104" i="3"/>
  <c r="C104" i="3"/>
  <c r="B105" i="3"/>
  <c r="C105" i="3"/>
  <c r="B106" i="3"/>
  <c r="C106" i="3"/>
  <c r="B107" i="3"/>
  <c r="C107" i="3"/>
  <c r="B108" i="3"/>
  <c r="C108" i="3"/>
  <c r="B109" i="3"/>
  <c r="C109" i="3"/>
  <c r="B110" i="3"/>
  <c r="C110" i="3"/>
  <c r="B111" i="3"/>
  <c r="C111" i="3"/>
  <c r="B112" i="3"/>
  <c r="C112" i="3"/>
  <c r="B113" i="3"/>
  <c r="C113" i="3"/>
  <c r="B114" i="3"/>
  <c r="C114" i="3"/>
  <c r="B115" i="3"/>
  <c r="C115" i="3"/>
  <c r="B116" i="3"/>
  <c r="C116" i="3"/>
  <c r="B117" i="3"/>
  <c r="C117" i="3"/>
  <c r="B118" i="3"/>
  <c r="C118" i="3"/>
  <c r="B119" i="3"/>
  <c r="C119" i="3"/>
  <c r="B120" i="3"/>
  <c r="C120" i="3"/>
  <c r="B121" i="3"/>
  <c r="C121" i="3"/>
  <c r="B122" i="3"/>
  <c r="C122" i="3"/>
  <c r="B123" i="3"/>
  <c r="C123" i="3"/>
  <c r="B124" i="3"/>
  <c r="C124" i="3"/>
  <c r="B125" i="3"/>
  <c r="C125" i="3"/>
  <c r="B126" i="3"/>
  <c r="C126" i="3"/>
  <c r="B127" i="3"/>
  <c r="C127" i="3"/>
  <c r="B128" i="3"/>
  <c r="C128" i="3"/>
  <c r="B129" i="3"/>
  <c r="C129" i="3"/>
  <c r="B130" i="3"/>
  <c r="C130" i="3"/>
  <c r="B131" i="3"/>
  <c r="C131" i="3"/>
  <c r="B132" i="3"/>
  <c r="C132" i="3"/>
  <c r="B133" i="3"/>
  <c r="C133" i="3"/>
  <c r="B134" i="3"/>
  <c r="C134" i="3"/>
  <c r="B135" i="3"/>
  <c r="C135" i="3"/>
  <c r="B136" i="3"/>
  <c r="C136" i="3"/>
  <c r="B137" i="3"/>
  <c r="C137" i="3"/>
  <c r="B138" i="3"/>
  <c r="C138" i="3"/>
  <c r="B139" i="3"/>
  <c r="C139" i="3"/>
  <c r="B140" i="3"/>
  <c r="C140" i="3"/>
  <c r="B141" i="3"/>
  <c r="C141" i="3"/>
  <c r="B142" i="3"/>
  <c r="C142" i="3"/>
  <c r="B143" i="3"/>
  <c r="C143" i="3"/>
  <c r="B144" i="3"/>
  <c r="C144" i="3"/>
  <c r="B145" i="3"/>
  <c r="C145" i="3"/>
  <c r="B146" i="3"/>
  <c r="C146" i="3"/>
  <c r="B147" i="3"/>
  <c r="C147" i="3"/>
  <c r="B148" i="3"/>
  <c r="C148" i="3"/>
  <c r="B149" i="3"/>
  <c r="C149" i="3"/>
  <c r="B150" i="3"/>
  <c r="C150" i="3"/>
  <c r="B151" i="3"/>
  <c r="C151" i="3"/>
  <c r="B152" i="3"/>
  <c r="C152" i="3"/>
  <c r="B153" i="3"/>
  <c r="C153" i="3"/>
  <c r="B154" i="3"/>
  <c r="C154" i="3"/>
  <c r="B155" i="3"/>
  <c r="C155" i="3"/>
  <c r="B156" i="3"/>
  <c r="C156" i="3"/>
  <c r="B157" i="3"/>
  <c r="C157" i="3"/>
  <c r="B158" i="3"/>
  <c r="C158" i="3"/>
  <c r="B159" i="3"/>
  <c r="C159" i="3"/>
  <c r="B160" i="3"/>
  <c r="C160" i="3"/>
  <c r="B161" i="3"/>
  <c r="C161" i="3"/>
  <c r="B162" i="3"/>
  <c r="C162" i="3"/>
  <c r="B163" i="3"/>
  <c r="C163" i="3"/>
  <c r="B164" i="3"/>
  <c r="C164" i="3"/>
  <c r="B165" i="3"/>
  <c r="C165" i="3"/>
  <c r="B166" i="3"/>
  <c r="C166" i="3"/>
  <c r="B167" i="3"/>
  <c r="C167" i="3"/>
  <c r="B168" i="3"/>
  <c r="C168" i="3"/>
  <c r="B169" i="3"/>
  <c r="C169" i="3"/>
  <c r="B170" i="3"/>
  <c r="C170" i="3"/>
  <c r="B171" i="3"/>
  <c r="C171" i="3"/>
  <c r="B172" i="3"/>
  <c r="C172" i="3"/>
  <c r="B173" i="3"/>
  <c r="C173" i="3"/>
  <c r="B174" i="3"/>
  <c r="C174" i="3"/>
  <c r="B175" i="3"/>
  <c r="C175" i="3"/>
  <c r="B176" i="3"/>
  <c r="C176" i="3"/>
  <c r="B177" i="3"/>
  <c r="C177" i="3"/>
  <c r="B178" i="3"/>
  <c r="C178" i="3"/>
  <c r="B179" i="3"/>
  <c r="C179" i="3"/>
  <c r="B180" i="3"/>
  <c r="C180" i="3"/>
  <c r="B181" i="3"/>
  <c r="C181" i="3"/>
  <c r="B182" i="3"/>
  <c r="C182" i="3"/>
  <c r="B183" i="3"/>
  <c r="C183" i="3"/>
  <c r="B184" i="3"/>
  <c r="C184" i="3"/>
  <c r="B185" i="3"/>
  <c r="C185" i="3"/>
  <c r="B186" i="3"/>
  <c r="C186" i="3"/>
  <c r="B187" i="3"/>
  <c r="C187" i="3"/>
  <c r="B188" i="3"/>
  <c r="C188" i="3"/>
  <c r="B189" i="3"/>
  <c r="C189" i="3"/>
  <c r="B190" i="3"/>
  <c r="C190" i="3"/>
  <c r="B191" i="3"/>
  <c r="C191" i="3"/>
  <c r="B16" i="8"/>
  <c r="K12" i="3" l="1"/>
  <c r="B4" i="6"/>
  <c r="B6" i="6" s="1"/>
  <c r="E10" i="3"/>
  <c r="D18" i="2"/>
  <c r="I4" i="8"/>
  <c r="I6" i="8" s="1"/>
  <c r="B16" i="3" l="1"/>
  <c r="B22" i="3"/>
  <c r="B28" i="3"/>
  <c r="B34" i="3"/>
  <c r="B14" i="3"/>
  <c r="B17" i="3"/>
  <c r="B20" i="3"/>
  <c r="B23" i="3"/>
  <c r="B26" i="3"/>
  <c r="B29" i="3"/>
  <c r="B32" i="3"/>
  <c r="B35" i="3"/>
  <c r="B15" i="3"/>
  <c r="B18" i="3"/>
  <c r="B21" i="3"/>
  <c r="B24" i="3"/>
  <c r="B27" i="3"/>
  <c r="B30" i="3"/>
  <c r="B33" i="3"/>
  <c r="B13" i="3"/>
  <c r="B19" i="3"/>
  <c r="B25" i="3"/>
  <c r="B31" i="3"/>
  <c r="B12" i="3"/>
  <c r="D12" i="3" l="1"/>
  <c r="J12" i="3"/>
  <c r="K13" i="3" s="1"/>
  <c r="E14" i="8" l="1"/>
  <c r="I7" i="8" l="1"/>
  <c r="I5" i="8"/>
  <c r="I13" i="8" s="1"/>
  <c r="B9" i="2" a="1"/>
  <c r="B9" i="2" s="1"/>
  <c r="B10" i="2" s="1"/>
  <c r="B11" i="2" a="1"/>
  <c r="B11" i="2" s="1"/>
  <c r="E16" i="2"/>
  <c r="B7" i="2"/>
  <c r="T48" i="5"/>
  <c r="T47" i="5"/>
  <c r="T46" i="5"/>
  <c r="T45" i="5"/>
  <c r="T44" i="5"/>
  <c r="T43" i="5"/>
  <c r="T42" i="5"/>
  <c r="T41" i="5"/>
  <c r="T40" i="5"/>
  <c r="T39" i="5"/>
  <c r="T38" i="5"/>
  <c r="T37" i="5"/>
  <c r="T36" i="5"/>
  <c r="T35" i="5"/>
  <c r="T34" i="5"/>
  <c r="T33" i="5"/>
  <c r="T32" i="5"/>
  <c r="T31" i="5"/>
  <c r="T30" i="5"/>
  <c r="T29" i="5"/>
  <c r="T28" i="5"/>
  <c r="T27" i="5"/>
  <c r="T26" i="5"/>
  <c r="T25" i="5"/>
  <c r="T24" i="5"/>
  <c r="T23" i="5"/>
  <c r="T22" i="5"/>
  <c r="T21" i="5"/>
  <c r="T20" i="5"/>
  <c r="T19" i="5"/>
  <c r="T18" i="5"/>
  <c r="T17" i="5"/>
  <c r="T16" i="5"/>
  <c r="T15" i="5"/>
  <c r="T14" i="5"/>
  <c r="T13" i="5"/>
  <c r="T12" i="5"/>
  <c r="T11" i="5"/>
  <c r="T10" i="5"/>
  <c r="T9" i="5"/>
  <c r="T8" i="5"/>
  <c r="T7" i="5"/>
  <c r="T6" i="5"/>
  <c r="T5" i="5"/>
  <c r="T4" i="5"/>
  <c r="S5" i="5"/>
  <c r="S6" i="5"/>
  <c r="S7" i="5"/>
  <c r="S8" i="5"/>
  <c r="S9" i="5"/>
  <c r="S10" i="5"/>
  <c r="S11" i="5"/>
  <c r="S12" i="5"/>
  <c r="S13" i="5"/>
  <c r="S14" i="5"/>
  <c r="S15" i="5"/>
  <c r="S16" i="5"/>
  <c r="S17" i="5"/>
  <c r="S18" i="5"/>
  <c r="S19" i="5"/>
  <c r="S20" i="5"/>
  <c r="S21" i="5"/>
  <c r="S22" i="5"/>
  <c r="S23" i="5"/>
  <c r="S24" i="5"/>
  <c r="S25" i="5"/>
  <c r="S26" i="5"/>
  <c r="S27" i="5"/>
  <c r="S28" i="5"/>
  <c r="S29" i="5"/>
  <c r="S30" i="5"/>
  <c r="S31" i="5"/>
  <c r="S32" i="5"/>
  <c r="S33" i="5"/>
  <c r="S34" i="5"/>
  <c r="S35" i="5"/>
  <c r="S36" i="5"/>
  <c r="S37" i="5"/>
  <c r="S38" i="5"/>
  <c r="S39" i="5"/>
  <c r="S40" i="5"/>
  <c r="S41" i="5"/>
  <c r="S42" i="5"/>
  <c r="S43" i="5"/>
  <c r="S44" i="5"/>
  <c r="S45" i="5"/>
  <c r="S46" i="5"/>
  <c r="S47" i="5"/>
  <c r="S48" i="5"/>
  <c r="S4" i="5"/>
  <c r="B8" i="6"/>
  <c r="AF32" i="5" s="1"/>
  <c r="Q16" i="5"/>
  <c r="Q17" i="5"/>
  <c r="Q18" i="5"/>
  <c r="Q19" i="5"/>
  <c r="Q20" i="5"/>
  <c r="Q21" i="5"/>
  <c r="Q22" i="5"/>
  <c r="Q23" i="5"/>
  <c r="Q24" i="5"/>
  <c r="Q25" i="5"/>
  <c r="Q26" i="5"/>
  <c r="Q27" i="5"/>
  <c r="Q28" i="5"/>
  <c r="Q29" i="5"/>
  <c r="Q30" i="5"/>
  <c r="Q31" i="5"/>
  <c r="Q32" i="5"/>
  <c r="Q33" i="5"/>
  <c r="Q34" i="5"/>
  <c r="Q35" i="5"/>
  <c r="Q36" i="5"/>
  <c r="Q37" i="5"/>
  <c r="Q38" i="5"/>
  <c r="Q39" i="5"/>
  <c r="Q40" i="5"/>
  <c r="Q41" i="5"/>
  <c r="Q42" i="5"/>
  <c r="Q43" i="5"/>
  <c r="Q44" i="5"/>
  <c r="Q45" i="5"/>
  <c r="Q46" i="5"/>
  <c r="Q47" i="5"/>
  <c r="Q48" i="5"/>
  <c r="P15" i="5"/>
  <c r="P16" i="5"/>
  <c r="P17" i="5"/>
  <c r="P18" i="5"/>
  <c r="P19" i="5"/>
  <c r="P20" i="5"/>
  <c r="P21" i="5"/>
  <c r="P22" i="5"/>
  <c r="P23" i="5"/>
  <c r="P24" i="5"/>
  <c r="P25" i="5"/>
  <c r="P26" i="5"/>
  <c r="P27" i="5"/>
  <c r="P28" i="5"/>
  <c r="P29" i="5"/>
  <c r="P30" i="5"/>
  <c r="P31" i="5"/>
  <c r="P32" i="5"/>
  <c r="P33" i="5"/>
  <c r="P34" i="5"/>
  <c r="P35" i="5"/>
  <c r="P36" i="5"/>
  <c r="P37" i="5"/>
  <c r="P38" i="5"/>
  <c r="P39" i="5"/>
  <c r="P40" i="5"/>
  <c r="P41" i="5"/>
  <c r="P42" i="5"/>
  <c r="P43" i="5"/>
  <c r="P44" i="5"/>
  <c r="P45" i="5"/>
  <c r="P46" i="5"/>
  <c r="P47" i="5"/>
  <c r="P48" i="5"/>
  <c r="O14" i="5"/>
  <c r="O15" i="5"/>
  <c r="O16" i="5"/>
  <c r="O17" i="5"/>
  <c r="O18" i="5"/>
  <c r="O19" i="5"/>
  <c r="O20" i="5"/>
  <c r="O21" i="5"/>
  <c r="O22" i="5"/>
  <c r="O23" i="5"/>
  <c r="O24" i="5"/>
  <c r="O25" i="5"/>
  <c r="O26" i="5"/>
  <c r="O27" i="5"/>
  <c r="O28" i="5"/>
  <c r="O29" i="5"/>
  <c r="O30" i="5"/>
  <c r="O31" i="5"/>
  <c r="O32" i="5"/>
  <c r="O33" i="5"/>
  <c r="O34" i="5"/>
  <c r="O35" i="5"/>
  <c r="O36" i="5"/>
  <c r="O37" i="5"/>
  <c r="O38" i="5"/>
  <c r="O39" i="5"/>
  <c r="O40" i="5"/>
  <c r="O41" i="5"/>
  <c r="O42" i="5"/>
  <c r="O43" i="5"/>
  <c r="O44" i="5"/>
  <c r="O45" i="5"/>
  <c r="O46" i="5"/>
  <c r="O47" i="5"/>
  <c r="O48" i="5"/>
  <c r="Q15" i="5"/>
  <c r="P14" i="5"/>
  <c r="O13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28" i="5"/>
  <c r="N29" i="5"/>
  <c r="N30" i="5"/>
  <c r="N31" i="5"/>
  <c r="N32" i="5"/>
  <c r="N33" i="5"/>
  <c r="N34" i="5"/>
  <c r="N35" i="5"/>
  <c r="N36" i="5"/>
  <c r="N37" i="5"/>
  <c r="N38" i="5"/>
  <c r="N39" i="5"/>
  <c r="N40" i="5"/>
  <c r="N41" i="5"/>
  <c r="N42" i="5"/>
  <c r="N43" i="5"/>
  <c r="N44" i="5"/>
  <c r="N45" i="5"/>
  <c r="N46" i="5"/>
  <c r="N47" i="5"/>
  <c r="N48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48" i="5"/>
  <c r="M11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10" i="5"/>
  <c r="K10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11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10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9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8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7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6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5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" i="5"/>
  <c r="B5" i="6"/>
  <c r="E4" i="1"/>
  <c r="E5" i="1"/>
  <c r="E6" i="1"/>
  <c r="E3" i="1"/>
  <c r="D4" i="1"/>
  <c r="D5" i="1"/>
  <c r="D6" i="1"/>
  <c r="D3" i="1"/>
  <c r="D16" i="8" l="1"/>
  <c r="C16" i="8" s="1"/>
  <c r="D54" i="3"/>
  <c r="D79" i="3"/>
  <c r="D67" i="3"/>
  <c r="E12" i="3"/>
  <c r="B8" i="2"/>
  <c r="B18" i="2"/>
  <c r="W48" i="5"/>
  <c r="AF45" i="5"/>
  <c r="Z43" i="5"/>
  <c r="AA33" i="5"/>
  <c r="U4" i="5"/>
  <c r="AD48" i="5"/>
  <c r="AG46" i="5"/>
  <c r="AD45" i="5"/>
  <c r="AG43" i="5"/>
  <c r="AG31" i="5"/>
  <c r="V4" i="5"/>
  <c r="AD4" i="5"/>
  <c r="AC48" i="5"/>
  <c r="Z47" i="5"/>
  <c r="AE46" i="5"/>
  <c r="W46" i="5"/>
  <c r="AB45" i="5"/>
  <c r="Y44" i="5"/>
  <c r="AF43" i="5"/>
  <c r="V43" i="5"/>
  <c r="AC42" i="5"/>
  <c r="Z41" i="5"/>
  <c r="AE40" i="5"/>
  <c r="W40" i="5"/>
  <c r="AB39" i="5"/>
  <c r="X38" i="5"/>
  <c r="AC37" i="5"/>
  <c r="AF36" i="5"/>
  <c r="V36" i="5"/>
  <c r="Y35" i="5"/>
  <c r="AE34" i="5"/>
  <c r="X33" i="5"/>
  <c r="AA32" i="5"/>
  <c r="AE31" i="5"/>
  <c r="AE30" i="5"/>
  <c r="V28" i="5"/>
  <c r="V27" i="5"/>
  <c r="Y26" i="5"/>
  <c r="Y25" i="5"/>
  <c r="AB24" i="5"/>
  <c r="AB23" i="5"/>
  <c r="AE22" i="5"/>
  <c r="AE21" i="5"/>
  <c r="V19" i="5"/>
  <c r="V18" i="5"/>
  <c r="Y17" i="5"/>
  <c r="Y16" i="5"/>
  <c r="AB15" i="5"/>
  <c r="AB14" i="5"/>
  <c r="AE13" i="5"/>
  <c r="AE12" i="5"/>
  <c r="V10" i="5"/>
  <c r="V9" i="5"/>
  <c r="Y8" i="5"/>
  <c r="Y7" i="5"/>
  <c r="AB6" i="5"/>
  <c r="AB5" i="5"/>
  <c r="X4" i="5"/>
  <c r="AE4" i="5"/>
  <c r="AA48" i="5"/>
  <c r="AG47" i="5"/>
  <c r="X47" i="5"/>
  <c r="AD46" i="5"/>
  <c r="U46" i="5"/>
  <c r="AA45" i="5"/>
  <c r="AG44" i="5"/>
  <c r="X44" i="5"/>
  <c r="AD43" i="5"/>
  <c r="U43" i="5"/>
  <c r="AA42" i="5"/>
  <c r="AG41" i="5"/>
  <c r="X41" i="5"/>
  <c r="AD40" i="5"/>
  <c r="U40" i="5"/>
  <c r="AA39" i="5"/>
  <c r="AG38" i="5"/>
  <c r="V38" i="5"/>
  <c r="AA37" i="5"/>
  <c r="AE36" i="5"/>
  <c r="X35" i="5"/>
  <c r="AB34" i="5"/>
  <c r="AG33" i="5"/>
  <c r="V33" i="5"/>
  <c r="Z32" i="5"/>
  <c r="AB31" i="5"/>
  <c r="AD30" i="5"/>
  <c r="AE29" i="5"/>
  <c r="AG28" i="5"/>
  <c r="U27" i="5"/>
  <c r="V26" i="5"/>
  <c r="X25" i="5"/>
  <c r="Y24" i="5"/>
  <c r="AA23" i="5"/>
  <c r="AB22" i="5"/>
  <c r="AD21" i="5"/>
  <c r="AE20" i="5"/>
  <c r="AG19" i="5"/>
  <c r="U18" i="5"/>
  <c r="V17" i="5"/>
  <c r="X16" i="5"/>
  <c r="Y15" i="5"/>
  <c r="AA14" i="5"/>
  <c r="AB13" i="5"/>
  <c r="AD12" i="5"/>
  <c r="AE11" i="5"/>
  <c r="AG10" i="5"/>
  <c r="U9" i="5"/>
  <c r="V8" i="5"/>
  <c r="X7" i="5"/>
  <c r="Y6" i="5"/>
  <c r="AA5" i="5"/>
  <c r="Z5" i="5"/>
  <c r="AF5" i="5"/>
  <c r="W6" i="5"/>
  <c r="AC6" i="5"/>
  <c r="Z7" i="5"/>
  <c r="AF7" i="5"/>
  <c r="W8" i="5"/>
  <c r="AC8" i="5"/>
  <c r="Z9" i="5"/>
  <c r="AF9" i="5"/>
  <c r="W10" i="5"/>
  <c r="AC10" i="5"/>
  <c r="Z11" i="5"/>
  <c r="AF11" i="5"/>
  <c r="W12" i="5"/>
  <c r="AC12" i="5"/>
  <c r="Z13" i="5"/>
  <c r="AF13" i="5"/>
  <c r="W14" i="5"/>
  <c r="AC14" i="5"/>
  <c r="Z15" i="5"/>
  <c r="AF15" i="5"/>
  <c r="W16" i="5"/>
  <c r="AC16" i="5"/>
  <c r="Z17" i="5"/>
  <c r="AF17" i="5"/>
  <c r="W18" i="5"/>
  <c r="AC18" i="5"/>
  <c r="Z19" i="5"/>
  <c r="AF19" i="5"/>
  <c r="W20" i="5"/>
  <c r="AC20" i="5"/>
  <c r="Z21" i="5"/>
  <c r="AF21" i="5"/>
  <c r="W22" i="5"/>
  <c r="AC22" i="5"/>
  <c r="Z23" i="5"/>
  <c r="AF23" i="5"/>
  <c r="W24" i="5"/>
  <c r="AC24" i="5"/>
  <c r="Z25" i="5"/>
  <c r="AF25" i="5"/>
  <c r="W26" i="5"/>
  <c r="AC26" i="5"/>
  <c r="Z27" i="5"/>
  <c r="AF27" i="5"/>
  <c r="W28" i="5"/>
  <c r="AC28" i="5"/>
  <c r="Z29" i="5"/>
  <c r="AF29" i="5"/>
  <c r="W30" i="5"/>
  <c r="AC30" i="5"/>
  <c r="Z31" i="5"/>
  <c r="AF31" i="5"/>
  <c r="W32" i="5"/>
  <c r="AC32" i="5"/>
  <c r="Z33" i="5"/>
  <c r="AF33" i="5"/>
  <c r="W34" i="5"/>
  <c r="AC34" i="5"/>
  <c r="Z35" i="5"/>
  <c r="AF35" i="5"/>
  <c r="W36" i="5"/>
  <c r="AC36" i="5"/>
  <c r="Z37" i="5"/>
  <c r="AF37" i="5"/>
  <c r="W38" i="5"/>
  <c r="AC38" i="5"/>
  <c r="W5" i="5"/>
  <c r="AC5" i="5"/>
  <c r="Z6" i="5"/>
  <c r="AF6" i="5"/>
  <c r="W7" i="5"/>
  <c r="AC7" i="5"/>
  <c r="Z8" i="5"/>
  <c r="AF8" i="5"/>
  <c r="W9" i="5"/>
  <c r="AC9" i="5"/>
  <c r="Z10" i="5"/>
  <c r="AF10" i="5"/>
  <c r="W11" i="5"/>
  <c r="AC11" i="5"/>
  <c r="Z12" i="5"/>
  <c r="AF12" i="5"/>
  <c r="W13" i="5"/>
  <c r="AC13" i="5"/>
  <c r="Z14" i="5"/>
  <c r="AF14" i="5"/>
  <c r="W15" i="5"/>
  <c r="AC15" i="5"/>
  <c r="Z16" i="5"/>
  <c r="AF16" i="5"/>
  <c r="W17" i="5"/>
  <c r="AC17" i="5"/>
  <c r="Z18" i="5"/>
  <c r="AF18" i="5"/>
  <c r="W19" i="5"/>
  <c r="AC19" i="5"/>
  <c r="Z20" i="5"/>
  <c r="AF20" i="5"/>
  <c r="W21" i="5"/>
  <c r="AC21" i="5"/>
  <c r="Z22" i="5"/>
  <c r="AF22" i="5"/>
  <c r="W23" i="5"/>
  <c r="AC23" i="5"/>
  <c r="Z24" i="5"/>
  <c r="AF24" i="5"/>
  <c r="W25" i="5"/>
  <c r="AC25" i="5"/>
  <c r="Z26" i="5"/>
  <c r="AF26" i="5"/>
  <c r="W27" i="5"/>
  <c r="AC27" i="5"/>
  <c r="Z28" i="5"/>
  <c r="AF28" i="5"/>
  <c r="W29" i="5"/>
  <c r="AC29" i="5"/>
  <c r="Z30" i="5"/>
  <c r="AF30" i="5"/>
  <c r="W31" i="5"/>
  <c r="AC31" i="5"/>
  <c r="U5" i="5"/>
  <c r="AD5" i="5"/>
  <c r="X6" i="5"/>
  <c r="AG6" i="5"/>
  <c r="AA7" i="5"/>
  <c r="U8" i="5"/>
  <c r="AD8" i="5"/>
  <c r="X9" i="5"/>
  <c r="AG9" i="5"/>
  <c r="AA10" i="5"/>
  <c r="U11" i="5"/>
  <c r="AD11" i="5"/>
  <c r="X12" i="5"/>
  <c r="AG12" i="5"/>
  <c r="AA13" i="5"/>
  <c r="U14" i="5"/>
  <c r="AD14" i="5"/>
  <c r="X15" i="5"/>
  <c r="AG15" i="5"/>
  <c r="AA16" i="5"/>
  <c r="U17" i="5"/>
  <c r="AD17" i="5"/>
  <c r="X18" i="5"/>
  <c r="AG18" i="5"/>
  <c r="AA19" i="5"/>
  <c r="U20" i="5"/>
  <c r="AD20" i="5"/>
  <c r="X21" i="5"/>
  <c r="AG21" i="5"/>
  <c r="AA22" i="5"/>
  <c r="U23" i="5"/>
  <c r="AD23" i="5"/>
  <c r="X24" i="5"/>
  <c r="AG24" i="5"/>
  <c r="AA25" i="5"/>
  <c r="U26" i="5"/>
  <c r="AD26" i="5"/>
  <c r="X27" i="5"/>
  <c r="AG27" i="5"/>
  <c r="AA28" i="5"/>
  <c r="U29" i="5"/>
  <c r="AD29" i="5"/>
  <c r="X30" i="5"/>
  <c r="AG30" i="5"/>
  <c r="AA31" i="5"/>
  <c r="U32" i="5"/>
  <c r="AB32" i="5"/>
  <c r="U33" i="5"/>
  <c r="AB33" i="5"/>
  <c r="AA34" i="5"/>
  <c r="AA35" i="5"/>
  <c r="Z36" i="5"/>
  <c r="AG36" i="5"/>
  <c r="Y37" i="5"/>
  <c r="AG37" i="5"/>
  <c r="Y38" i="5"/>
  <c r="AF38" i="5"/>
  <c r="W39" i="5"/>
  <c r="AC39" i="5"/>
  <c r="Z40" i="5"/>
  <c r="AF40" i="5"/>
  <c r="W41" i="5"/>
  <c r="AC41" i="5"/>
  <c r="Z42" i="5"/>
  <c r="AF42" i="5"/>
  <c r="W43" i="5"/>
  <c r="AC43" i="5"/>
  <c r="Z44" i="5"/>
  <c r="AF44" i="5"/>
  <c r="W45" i="5"/>
  <c r="AC45" i="5"/>
  <c r="Z46" i="5"/>
  <c r="AF46" i="5"/>
  <c r="W47" i="5"/>
  <c r="AC47" i="5"/>
  <c r="Z48" i="5"/>
  <c r="AF48" i="5"/>
  <c r="AC4" i="5"/>
  <c r="W4" i="5"/>
  <c r="X5" i="5"/>
  <c r="AG5" i="5"/>
  <c r="AA6" i="5"/>
  <c r="U7" i="5"/>
  <c r="AD7" i="5"/>
  <c r="X8" i="5"/>
  <c r="AG8" i="5"/>
  <c r="AA9" i="5"/>
  <c r="U10" i="5"/>
  <c r="AD10" i="5"/>
  <c r="X11" i="5"/>
  <c r="AG11" i="5"/>
  <c r="AA12" i="5"/>
  <c r="U13" i="5"/>
  <c r="AD13" i="5"/>
  <c r="X14" i="5"/>
  <c r="AG14" i="5"/>
  <c r="AA15" i="5"/>
  <c r="U16" i="5"/>
  <c r="AD16" i="5"/>
  <c r="X17" i="5"/>
  <c r="AG17" i="5"/>
  <c r="AA18" i="5"/>
  <c r="U19" i="5"/>
  <c r="AD19" i="5"/>
  <c r="X20" i="5"/>
  <c r="AG20" i="5"/>
  <c r="AA21" i="5"/>
  <c r="U22" i="5"/>
  <c r="AD22" i="5"/>
  <c r="X23" i="5"/>
  <c r="AG23" i="5"/>
  <c r="AA24" i="5"/>
  <c r="U25" i="5"/>
  <c r="AD25" i="5"/>
  <c r="X26" i="5"/>
  <c r="AG26" i="5"/>
  <c r="AA27" i="5"/>
  <c r="U28" i="5"/>
  <c r="AD28" i="5"/>
  <c r="X29" i="5"/>
  <c r="AG29" i="5"/>
  <c r="AA30" i="5"/>
  <c r="U31" i="5"/>
  <c r="AD31" i="5"/>
  <c r="X32" i="5"/>
  <c r="AE32" i="5"/>
  <c r="W33" i="5"/>
  <c r="AD33" i="5"/>
  <c r="V34" i="5"/>
  <c r="AD34" i="5"/>
  <c r="V35" i="5"/>
  <c r="AC35" i="5"/>
  <c r="U36" i="5"/>
  <c r="AB36" i="5"/>
  <c r="U37" i="5"/>
  <c r="AB37" i="5"/>
  <c r="AA38" i="5"/>
  <c r="Y39" i="5"/>
  <c r="AE39" i="5"/>
  <c r="V40" i="5"/>
  <c r="AB40" i="5"/>
  <c r="Y41" i="5"/>
  <c r="AE41" i="5"/>
  <c r="V42" i="5"/>
  <c r="AB42" i="5"/>
  <c r="Y43" i="5"/>
  <c r="AE43" i="5"/>
  <c r="V44" i="5"/>
  <c r="AB44" i="5"/>
  <c r="Y45" i="5"/>
  <c r="AE45" i="5"/>
  <c r="V46" i="5"/>
  <c r="AB46" i="5"/>
  <c r="Y47" i="5"/>
  <c r="AE47" i="5"/>
  <c r="V48" i="5"/>
  <c r="AB48" i="5"/>
  <c r="AG4" i="5"/>
  <c r="AE48" i="5"/>
  <c r="Y46" i="5"/>
  <c r="AB4" i="5"/>
  <c r="U48" i="5"/>
  <c r="X46" i="5"/>
  <c r="U45" i="5"/>
  <c r="X43" i="5"/>
  <c r="Y4" i="5"/>
  <c r="AF4" i="5"/>
  <c r="Y48" i="5"/>
  <c r="AF47" i="5"/>
  <c r="V47" i="5"/>
  <c r="AC46" i="5"/>
  <c r="Z45" i="5"/>
  <c r="AE44" i="5"/>
  <c r="W44" i="5"/>
  <c r="AB43" i="5"/>
  <c r="Y42" i="5"/>
  <c r="AF41" i="5"/>
  <c r="V41" i="5"/>
  <c r="AC40" i="5"/>
  <c r="Z39" i="5"/>
  <c r="AE38" i="5"/>
  <c r="U38" i="5"/>
  <c r="X37" i="5"/>
  <c r="AD36" i="5"/>
  <c r="AG35" i="5"/>
  <c r="W35" i="5"/>
  <c r="Z34" i="5"/>
  <c r="AE33" i="5"/>
  <c r="Y32" i="5"/>
  <c r="Y31" i="5"/>
  <c r="AB30" i="5"/>
  <c r="AB29" i="5"/>
  <c r="AE28" i="5"/>
  <c r="AE27" i="5"/>
  <c r="V25" i="5"/>
  <c r="V24" i="5"/>
  <c r="Y23" i="5"/>
  <c r="Y22" i="5"/>
  <c r="AB21" i="5"/>
  <c r="AB20" i="5"/>
  <c r="AE19" i="5"/>
  <c r="AE18" i="5"/>
  <c r="V16" i="5"/>
  <c r="V15" i="5"/>
  <c r="Y14" i="5"/>
  <c r="Y13" i="5"/>
  <c r="AB12" i="5"/>
  <c r="AB11" i="5"/>
  <c r="AE10" i="5"/>
  <c r="AE9" i="5"/>
  <c r="V7" i="5"/>
  <c r="V6" i="5"/>
  <c r="Y5" i="5"/>
  <c r="AH4" i="5"/>
  <c r="Z4" i="5"/>
  <c r="AG48" i="5"/>
  <c r="X48" i="5"/>
  <c r="AD47" i="5"/>
  <c r="U47" i="5"/>
  <c r="AA46" i="5"/>
  <c r="AG45" i="5"/>
  <c r="X45" i="5"/>
  <c r="AD44" i="5"/>
  <c r="U44" i="5"/>
  <c r="AA43" i="5"/>
  <c r="AG42" i="5"/>
  <c r="X42" i="5"/>
  <c r="AD41" i="5"/>
  <c r="U41" i="5"/>
  <c r="AA40" i="5"/>
  <c r="AG39" i="5"/>
  <c r="X39" i="5"/>
  <c r="AD38" i="5"/>
  <c r="W37" i="5"/>
  <c r="AA36" i="5"/>
  <c r="AE35" i="5"/>
  <c r="U35" i="5"/>
  <c r="Y34" i="5"/>
  <c r="AC33" i="5"/>
  <c r="AG32" i="5"/>
  <c r="V32" i="5"/>
  <c r="X31" i="5"/>
  <c r="Y30" i="5"/>
  <c r="AA29" i="5"/>
  <c r="AB28" i="5"/>
  <c r="AD27" i="5"/>
  <c r="AE26" i="5"/>
  <c r="AG25" i="5"/>
  <c r="U24" i="5"/>
  <c r="V23" i="5"/>
  <c r="X22" i="5"/>
  <c r="Y21" i="5"/>
  <c r="AA20" i="5"/>
  <c r="AB19" i="5"/>
  <c r="AD18" i="5"/>
  <c r="AE17" i="5"/>
  <c r="AG16" i="5"/>
  <c r="U15" i="5"/>
  <c r="V14" i="5"/>
  <c r="X13" i="5"/>
  <c r="Y12" i="5"/>
  <c r="AA11" i="5"/>
  <c r="AB10" i="5"/>
  <c r="AD9" i="5"/>
  <c r="AE8" i="5"/>
  <c r="AG7" i="5"/>
  <c r="U6" i="5"/>
  <c r="V5" i="5"/>
  <c r="AC44" i="5"/>
  <c r="AE42" i="5"/>
  <c r="W42" i="5"/>
  <c r="AB41" i="5"/>
  <c r="Y40" i="5"/>
  <c r="AF39" i="5"/>
  <c r="V39" i="5"/>
  <c r="AB38" i="5"/>
  <c r="AE37" i="5"/>
  <c r="V37" i="5"/>
  <c r="Y36" i="5"/>
  <c r="AD35" i="5"/>
  <c r="X34" i="5"/>
  <c r="V31" i="5"/>
  <c r="V30" i="5"/>
  <c r="Y29" i="5"/>
  <c r="Y28" i="5"/>
  <c r="AB27" i="5"/>
  <c r="AB26" i="5"/>
  <c r="AE25" i="5"/>
  <c r="AE24" i="5"/>
  <c r="V22" i="5"/>
  <c r="V21" i="5"/>
  <c r="Y20" i="5"/>
  <c r="Y19" i="5"/>
  <c r="AB18" i="5"/>
  <c r="AB17" i="5"/>
  <c r="AE16" i="5"/>
  <c r="AE15" i="5"/>
  <c r="V13" i="5"/>
  <c r="V12" i="5"/>
  <c r="Y11" i="5"/>
  <c r="Y10" i="5"/>
  <c r="AB9" i="5"/>
  <c r="AB8" i="5"/>
  <c r="AE7" i="5"/>
  <c r="AE6" i="5"/>
  <c r="AA4" i="5"/>
  <c r="AB47" i="5"/>
  <c r="V45" i="5"/>
  <c r="AG34" i="5"/>
  <c r="AA47" i="5"/>
  <c r="AA44" i="5"/>
  <c r="AD42" i="5"/>
  <c r="U42" i="5"/>
  <c r="AA41" i="5"/>
  <c r="AG40" i="5"/>
  <c r="X40" i="5"/>
  <c r="AD39" i="5"/>
  <c r="U39" i="5"/>
  <c r="Z38" i="5"/>
  <c r="AD37" i="5"/>
  <c r="X36" i="5"/>
  <c r="AB35" i="5"/>
  <c r="AF34" i="5"/>
  <c r="U34" i="5"/>
  <c r="Y33" i="5"/>
  <c r="AD32" i="5"/>
  <c r="U30" i="5"/>
  <c r="V29" i="5"/>
  <c r="X28" i="5"/>
  <c r="Y27" i="5"/>
  <c r="AA26" i="5"/>
  <c r="AB25" i="5"/>
  <c r="AD24" i="5"/>
  <c r="AE23" i="5"/>
  <c r="AG22" i="5"/>
  <c r="U21" i="5"/>
  <c r="V20" i="5"/>
  <c r="X19" i="5"/>
  <c r="Y18" i="5"/>
  <c r="AA17" i="5"/>
  <c r="AB16" i="5"/>
  <c r="AD15" i="5"/>
  <c r="AE14" i="5"/>
  <c r="AG13" i="5"/>
  <c r="U12" i="5"/>
  <c r="V11" i="5"/>
  <c r="X10" i="5"/>
  <c r="Y9" i="5"/>
  <c r="AA8" i="5"/>
  <c r="AB7" i="5"/>
  <c r="AD6" i="5"/>
  <c r="AE5" i="5"/>
  <c r="B16" i="6"/>
  <c r="E16" i="8" l="1"/>
  <c r="D23" i="3"/>
  <c r="D13" i="3"/>
  <c r="D34" i="3"/>
  <c r="D123" i="3"/>
  <c r="D150" i="3"/>
  <c r="D60" i="3"/>
  <c r="D24" i="3"/>
  <c r="D16" i="3"/>
  <c r="D43" i="3"/>
  <c r="D62" i="3"/>
  <c r="D50" i="3"/>
  <c r="D81" i="3"/>
  <c r="D27" i="3"/>
  <c r="D116" i="3"/>
  <c r="D63" i="3"/>
  <c r="D188" i="3"/>
  <c r="D152" i="3"/>
  <c r="D98" i="3"/>
  <c r="D59" i="3"/>
  <c r="D41" i="3"/>
  <c r="D45" i="3"/>
  <c r="D170" i="3"/>
  <c r="D134" i="3"/>
  <c r="D77" i="3"/>
  <c r="D144" i="3"/>
  <c r="D53" i="3"/>
  <c r="D25" i="3"/>
  <c r="D49" i="3"/>
  <c r="D80" i="3"/>
  <c r="D29" i="3"/>
  <c r="D19" i="3"/>
  <c r="D64" i="3"/>
  <c r="D28" i="3"/>
  <c r="D66" i="3"/>
  <c r="D68" i="3"/>
  <c r="D32" i="3"/>
  <c r="D14" i="3"/>
  <c r="D82" i="3"/>
  <c r="D129" i="3"/>
  <c r="D75" i="3"/>
  <c r="D57" i="3"/>
  <c r="D39" i="3"/>
  <c r="D21" i="3"/>
  <c r="D44" i="3"/>
  <c r="D26" i="3"/>
  <c r="D90" i="3"/>
  <c r="D58" i="3"/>
  <c r="D165" i="3"/>
  <c r="D93" i="3"/>
  <c r="D48" i="3"/>
  <c r="D30" i="3"/>
  <c r="D40" i="3"/>
  <c r="D69" i="3"/>
  <c r="D51" i="3"/>
  <c r="D174" i="3"/>
  <c r="D102" i="3"/>
  <c r="D71" i="3"/>
  <c r="D55" i="3"/>
  <c r="D61" i="3"/>
  <c r="D141" i="3"/>
  <c r="D46" i="3"/>
  <c r="D22" i="3"/>
  <c r="D177" i="3"/>
  <c r="D105" i="3"/>
  <c r="C192" i="3"/>
  <c r="D35" i="3"/>
  <c r="D17" i="3"/>
  <c r="B192" i="3"/>
  <c r="D76" i="3"/>
  <c r="D183" i="3"/>
  <c r="D111" i="3"/>
  <c r="D171" i="3"/>
  <c r="D99" i="3"/>
  <c r="D126" i="3"/>
  <c r="D33" i="3"/>
  <c r="D15" i="3"/>
  <c r="D52" i="3"/>
  <c r="D72" i="3"/>
  <c r="D36" i="3"/>
  <c r="D18" i="3"/>
  <c r="D179" i="3"/>
  <c r="D161" i="3"/>
  <c r="D143" i="3"/>
  <c r="D125" i="3"/>
  <c r="D107" i="3"/>
  <c r="D89" i="3"/>
  <c r="D73" i="3"/>
  <c r="D180" i="3"/>
  <c r="D108" i="3"/>
  <c r="D74" i="3"/>
  <c r="D56" i="3"/>
  <c r="D38" i="3"/>
  <c r="D20" i="3"/>
  <c r="D70" i="3"/>
  <c r="D78" i="3"/>
  <c r="D42" i="3"/>
  <c r="D185" i="3"/>
  <c r="D167" i="3"/>
  <c r="D149" i="3"/>
  <c r="D131" i="3"/>
  <c r="D113" i="3"/>
  <c r="D95" i="3"/>
  <c r="D31" i="3"/>
  <c r="D138" i="3"/>
  <c r="D132" i="3"/>
  <c r="D187" i="3"/>
  <c r="D169" i="3"/>
  <c r="D151" i="3"/>
  <c r="D133" i="3"/>
  <c r="D115" i="3"/>
  <c r="D97" i="3"/>
  <c r="D37" i="3"/>
  <c r="D83" i="3"/>
  <c r="D65" i="3"/>
  <c r="D47" i="3"/>
  <c r="D190" i="3"/>
  <c r="D172" i="3"/>
  <c r="D154" i="3"/>
  <c r="D136" i="3"/>
  <c r="D118" i="3"/>
  <c r="D100" i="3"/>
  <c r="D189" i="3"/>
  <c r="D117" i="3"/>
  <c r="D182" i="3"/>
  <c r="D164" i="3"/>
  <c r="D146" i="3"/>
  <c r="D128" i="3"/>
  <c r="D110" i="3"/>
  <c r="D92" i="3"/>
  <c r="D120" i="3"/>
  <c r="D184" i="3"/>
  <c r="D166" i="3"/>
  <c r="D148" i="3"/>
  <c r="D130" i="3"/>
  <c r="D112" i="3"/>
  <c r="D94" i="3"/>
  <c r="D114" i="3"/>
  <c r="D163" i="3"/>
  <c r="D127" i="3"/>
  <c r="D91" i="3"/>
  <c r="D147" i="3"/>
  <c r="D176" i="3"/>
  <c r="D158" i="3"/>
  <c r="D140" i="3"/>
  <c r="D122" i="3"/>
  <c r="D104" i="3"/>
  <c r="D86" i="3"/>
  <c r="D168" i="3"/>
  <c r="D96" i="3"/>
  <c r="D178" i="3"/>
  <c r="D160" i="3"/>
  <c r="D142" i="3"/>
  <c r="D124" i="3"/>
  <c r="D106" i="3"/>
  <c r="D88" i="3"/>
  <c r="D159" i="3"/>
  <c r="D186" i="3"/>
  <c r="D181" i="3"/>
  <c r="D145" i="3"/>
  <c r="D109" i="3"/>
  <c r="D153" i="3"/>
  <c r="D135" i="3"/>
  <c r="D191" i="3"/>
  <c r="D173" i="3"/>
  <c r="D155" i="3"/>
  <c r="D137" i="3"/>
  <c r="D119" i="3"/>
  <c r="D101" i="3"/>
  <c r="D162" i="3"/>
  <c r="D87" i="3"/>
  <c r="D156" i="3"/>
  <c r="D84" i="3"/>
  <c r="D175" i="3"/>
  <c r="D157" i="3"/>
  <c r="D139" i="3"/>
  <c r="D121" i="3"/>
  <c r="D103" i="3"/>
  <c r="D85" i="3"/>
  <c r="C18" i="2"/>
  <c r="B7" i="6"/>
  <c r="E13" i="3"/>
  <c r="E14" i="3" s="1"/>
  <c r="E15" i="3" s="1"/>
  <c r="E16" i="3" s="1"/>
  <c r="E17" i="3" s="1"/>
  <c r="E18" i="3" s="1"/>
  <c r="E19" i="3" s="1"/>
  <c r="E20" i="3" s="1"/>
  <c r="E21" i="3" s="1"/>
  <c r="E22" i="3" s="1"/>
  <c r="E23" i="3" s="1"/>
  <c r="E24" i="3" s="1"/>
  <c r="E25" i="3" s="1"/>
  <c r="E26" i="3" s="1"/>
  <c r="E27" i="3" s="1"/>
  <c r="E28" i="3" s="1"/>
  <c r="E29" i="3" s="1"/>
  <c r="E30" i="3" s="1"/>
  <c r="E31" i="3" s="1"/>
  <c r="E32" i="3" s="1"/>
  <c r="E33" i="3" s="1"/>
  <c r="E34" i="3" s="1"/>
  <c r="E35" i="3" s="1"/>
  <c r="E36" i="3" s="1"/>
  <c r="E37" i="3" s="1"/>
  <c r="E38" i="3" s="1"/>
  <c r="E39" i="3" s="1"/>
  <c r="E40" i="3" s="1"/>
  <c r="E41" i="3" s="1"/>
  <c r="E42" i="3" s="1"/>
  <c r="E43" i="3" s="1"/>
  <c r="E44" i="3" s="1"/>
  <c r="E45" i="3" s="1"/>
  <c r="E46" i="3" s="1"/>
  <c r="E47" i="3" s="1"/>
  <c r="E48" i="3" s="1"/>
  <c r="E49" i="3" s="1"/>
  <c r="E50" i="3" s="1"/>
  <c r="E51" i="3" s="1"/>
  <c r="E52" i="3" s="1"/>
  <c r="E53" i="3" s="1"/>
  <c r="E54" i="3" s="1"/>
  <c r="E55" i="3" s="1"/>
  <c r="E56" i="3" s="1"/>
  <c r="E57" i="3" s="1"/>
  <c r="E58" i="3" s="1"/>
  <c r="E59" i="3" s="1"/>
  <c r="E60" i="3" s="1"/>
  <c r="E61" i="3" s="1"/>
  <c r="E62" i="3" s="1"/>
  <c r="E63" i="3" s="1"/>
  <c r="E64" i="3" s="1"/>
  <c r="E65" i="3" s="1"/>
  <c r="E66" i="3" s="1"/>
  <c r="E67" i="3" s="1"/>
  <c r="E68" i="3" s="1"/>
  <c r="E69" i="3" s="1"/>
  <c r="E70" i="3" s="1"/>
  <c r="E71" i="3" s="1"/>
  <c r="E72" i="3" s="1"/>
  <c r="E73" i="3" s="1"/>
  <c r="E74" i="3" s="1"/>
  <c r="E75" i="3" s="1"/>
  <c r="E76" i="3" s="1"/>
  <c r="E77" i="3" s="1"/>
  <c r="E78" i="3" s="1"/>
  <c r="E79" i="3" s="1"/>
  <c r="E80" i="3" s="1"/>
  <c r="E81" i="3" s="1"/>
  <c r="E82" i="3" s="1"/>
  <c r="E83" i="3" s="1"/>
  <c r="E84" i="3" s="1"/>
  <c r="E85" i="3" s="1"/>
  <c r="E86" i="3" s="1"/>
  <c r="E87" i="3" s="1"/>
  <c r="E88" i="3" s="1"/>
  <c r="E89" i="3" s="1"/>
  <c r="E90" i="3" s="1"/>
  <c r="E91" i="3" s="1"/>
  <c r="E92" i="3" s="1"/>
  <c r="E93" i="3" s="1"/>
  <c r="E94" i="3" s="1"/>
  <c r="E95" i="3" s="1"/>
  <c r="E96" i="3" s="1"/>
  <c r="E97" i="3" s="1"/>
  <c r="E98" i="3" s="1"/>
  <c r="E99" i="3" s="1"/>
  <c r="E100" i="3" s="1"/>
  <c r="E101" i="3" s="1"/>
  <c r="E102" i="3" s="1"/>
  <c r="E103" i="3" s="1"/>
  <c r="E104" i="3" s="1"/>
  <c r="E105" i="3" s="1"/>
  <c r="E106" i="3" s="1"/>
  <c r="E107" i="3" s="1"/>
  <c r="E108" i="3" s="1"/>
  <c r="E109" i="3" s="1"/>
  <c r="E110" i="3" s="1"/>
  <c r="E111" i="3" s="1"/>
  <c r="E112" i="3" s="1"/>
  <c r="E113" i="3" s="1"/>
  <c r="E114" i="3" s="1"/>
  <c r="E115" i="3" s="1"/>
  <c r="E116" i="3" s="1"/>
  <c r="E117" i="3" s="1"/>
  <c r="E118" i="3" s="1"/>
  <c r="E119" i="3" s="1"/>
  <c r="E120" i="3" s="1"/>
  <c r="E121" i="3" s="1"/>
  <c r="E122" i="3" s="1"/>
  <c r="E123" i="3" s="1"/>
  <c r="E124" i="3" s="1"/>
  <c r="E125" i="3" s="1"/>
  <c r="E126" i="3" s="1"/>
  <c r="E127" i="3" s="1"/>
  <c r="E128" i="3" s="1"/>
  <c r="E129" i="3" s="1"/>
  <c r="E130" i="3" s="1"/>
  <c r="E131" i="3" s="1"/>
  <c r="E132" i="3" s="1"/>
  <c r="E133" i="3" s="1"/>
  <c r="E134" i="3" s="1"/>
  <c r="E135" i="3" s="1"/>
  <c r="E136" i="3" s="1"/>
  <c r="E137" i="3" s="1"/>
  <c r="E138" i="3" s="1"/>
  <c r="E139" i="3" s="1"/>
  <c r="E140" i="3" s="1"/>
  <c r="E141" i="3" s="1"/>
  <c r="E142" i="3" s="1"/>
  <c r="E143" i="3" s="1"/>
  <c r="E144" i="3" s="1"/>
  <c r="E145" i="3" s="1"/>
  <c r="E146" i="3" s="1"/>
  <c r="E147" i="3" s="1"/>
  <c r="E148" i="3" s="1"/>
  <c r="E149" i="3" s="1"/>
  <c r="E150" i="3" s="1"/>
  <c r="E151" i="3" s="1"/>
  <c r="E152" i="3" s="1"/>
  <c r="E153" i="3" s="1"/>
  <c r="E154" i="3" s="1"/>
  <c r="E155" i="3" s="1"/>
  <c r="E156" i="3" s="1"/>
  <c r="E157" i="3" s="1"/>
  <c r="E158" i="3" s="1"/>
  <c r="E159" i="3" s="1"/>
  <c r="E160" i="3" s="1"/>
  <c r="E161" i="3" s="1"/>
  <c r="E162" i="3" s="1"/>
  <c r="E163" i="3" s="1"/>
  <c r="E164" i="3" s="1"/>
  <c r="E165" i="3" s="1"/>
  <c r="E166" i="3" s="1"/>
  <c r="E167" i="3" s="1"/>
  <c r="E168" i="3" s="1"/>
  <c r="E169" i="3" s="1"/>
  <c r="E170" i="3" s="1"/>
  <c r="E171" i="3" s="1"/>
  <c r="E172" i="3" s="1"/>
  <c r="E173" i="3" s="1"/>
  <c r="E174" i="3" s="1"/>
  <c r="E175" i="3" s="1"/>
  <c r="E176" i="3" s="1"/>
  <c r="E177" i="3" s="1"/>
  <c r="E178" i="3" s="1"/>
  <c r="E179" i="3" s="1"/>
  <c r="E180" i="3" s="1"/>
  <c r="E181" i="3" s="1"/>
  <c r="E182" i="3" s="1"/>
  <c r="E183" i="3" s="1"/>
  <c r="E184" i="3" s="1"/>
  <c r="E185" i="3" s="1"/>
  <c r="E186" i="3" s="1"/>
  <c r="E187" i="3" s="1"/>
  <c r="E188" i="3" s="1"/>
  <c r="E189" i="3" s="1"/>
  <c r="E190" i="3" s="1"/>
  <c r="E191" i="3" s="1"/>
  <c r="L12" i="3" l="1"/>
  <c r="D192" i="3"/>
  <c r="E18" i="2"/>
  <c r="B19" i="2" s="1"/>
  <c r="B17" i="8" l="1"/>
  <c r="D19" i="2"/>
  <c r="C19" i="2" s="1"/>
  <c r="D17" i="8" l="1"/>
  <c r="E19" i="2"/>
  <c r="B20" i="2" s="1"/>
  <c r="C17" i="8" l="1"/>
  <c r="D20" i="2"/>
  <c r="C20" i="2" s="1"/>
  <c r="E20" i="2" l="1"/>
  <c r="B21" i="2" s="1"/>
  <c r="D21" i="2" l="1"/>
  <c r="C21" i="2" s="1"/>
  <c r="E21" i="2" s="1"/>
  <c r="B22" i="2" s="1"/>
  <c r="D22" i="2" l="1"/>
  <c r="C22" i="2" s="1"/>
  <c r="E22" i="2" s="1"/>
  <c r="B23" i="2" s="1"/>
  <c r="D23" i="2" l="1"/>
  <c r="C23" i="2" s="1"/>
  <c r="E23" i="2" l="1"/>
  <c r="B24" i="2" s="1"/>
  <c r="D24" i="2" l="1"/>
  <c r="C24" i="2" l="1"/>
  <c r="E24" i="2" s="1"/>
  <c r="B25" i="2" s="1"/>
  <c r="D25" i="2" l="1"/>
  <c r="C25" i="2" l="1"/>
  <c r="E25" i="2" s="1"/>
  <c r="B26" i="2" s="1"/>
  <c r="D26" i="2" l="1"/>
  <c r="C26" i="2" l="1"/>
  <c r="E26" i="2" s="1"/>
  <c r="B27" i="2" s="1"/>
  <c r="D27" i="2" l="1"/>
  <c r="C27" i="2" s="1"/>
  <c r="E27" i="2" s="1"/>
  <c r="B28" i="2" s="1"/>
  <c r="D28" i="2" l="1"/>
  <c r="C28" i="2" s="1"/>
  <c r="E28" i="2" s="1"/>
  <c r="B29" i="2" s="1"/>
  <c r="D29" i="2" l="1"/>
  <c r="C29" i="2" l="1"/>
  <c r="E29" i="2" s="1"/>
  <c r="B30" i="2" s="1"/>
  <c r="D30" i="2" l="1"/>
  <c r="C30" i="2" s="1"/>
  <c r="E30" i="2" s="1"/>
  <c r="B31" i="2" s="1"/>
  <c r="D31" i="2" l="1"/>
  <c r="C31" i="2" l="1"/>
  <c r="E31" i="2" s="1"/>
  <c r="B32" i="2" s="1"/>
  <c r="D32" i="2" l="1"/>
  <c r="C32" i="2" l="1"/>
  <c r="E32" i="2" s="1"/>
  <c r="B33" i="2" s="1"/>
  <c r="D33" i="2" l="1"/>
  <c r="C33" i="2" l="1"/>
  <c r="E33" i="2" s="1"/>
  <c r="B34" i="2" s="1"/>
  <c r="D34" i="2" l="1"/>
  <c r="C34" i="2" s="1"/>
  <c r="E34" i="2" s="1"/>
  <c r="B35" i="2" s="1"/>
  <c r="D35" i="2" l="1"/>
  <c r="C35" i="2" s="1"/>
  <c r="E35" i="2" s="1"/>
  <c r="B36" i="2" s="1"/>
  <c r="D36" i="2" l="1"/>
  <c r="C36" i="2" l="1"/>
  <c r="E36" i="2" s="1"/>
  <c r="B37" i="2" s="1"/>
  <c r="D37" i="2" l="1"/>
  <c r="C37" i="2" s="1"/>
  <c r="E37" i="2" s="1"/>
  <c r="B38" i="2" s="1"/>
  <c r="D38" i="2" l="1"/>
  <c r="C38" i="2" l="1"/>
  <c r="E38" i="2" s="1"/>
  <c r="B39" i="2" s="1"/>
  <c r="D39" i="2" l="1"/>
  <c r="C39" i="2" l="1"/>
  <c r="E39" i="2" s="1"/>
  <c r="B40" i="2" s="1"/>
  <c r="D40" i="2" l="1"/>
  <c r="C40" i="2" l="1"/>
  <c r="E40" i="2" s="1"/>
  <c r="B41" i="2" s="1"/>
  <c r="D41" i="2" l="1"/>
  <c r="C41" i="2" l="1"/>
  <c r="E41" i="2" s="1"/>
  <c r="B42" i="2" s="1"/>
  <c r="D42" i="2" l="1"/>
  <c r="C42" i="2" l="1"/>
  <c r="E42" i="2" s="1"/>
  <c r="B43" i="2" s="1"/>
  <c r="D43" i="2" l="1"/>
  <c r="C43" i="2" l="1"/>
  <c r="E43" i="2" s="1"/>
  <c r="B44" i="2" s="1"/>
  <c r="D44" i="2" l="1"/>
  <c r="C44" i="2" l="1"/>
  <c r="E44" i="2" s="1"/>
  <c r="B45" i="2" s="1"/>
  <c r="D45" i="2" l="1"/>
  <c r="C45" i="2" s="1"/>
  <c r="E45" i="2" s="1"/>
  <c r="B46" i="2" s="1"/>
  <c r="D46" i="2" l="1"/>
  <c r="C46" i="2" l="1"/>
  <c r="E46" i="2" s="1"/>
  <c r="B47" i="2" s="1"/>
  <c r="D47" i="2" l="1"/>
  <c r="C47" i="2" s="1"/>
  <c r="E47" i="2" s="1"/>
  <c r="B48" i="2" s="1"/>
  <c r="D48" i="2" l="1"/>
  <c r="C48" i="2" s="1"/>
  <c r="E48" i="2" s="1"/>
  <c r="B49" i="2" s="1"/>
  <c r="D49" i="2" l="1"/>
  <c r="C49" i="2" l="1"/>
  <c r="E49" i="2" s="1"/>
  <c r="B50" i="2" s="1"/>
  <c r="D50" i="2" l="1"/>
  <c r="C50" i="2" l="1"/>
  <c r="E50" i="2" s="1"/>
  <c r="B51" i="2" s="1"/>
  <c r="D51" i="2" l="1"/>
  <c r="C51" i="2" l="1"/>
  <c r="E51" i="2" s="1"/>
  <c r="B52" i="2" s="1"/>
  <c r="D52" i="2" l="1"/>
  <c r="C52" i="2" s="1"/>
  <c r="E52" i="2" s="1"/>
  <c r="B53" i="2" s="1"/>
  <c r="D53" i="2" l="1"/>
  <c r="C53" i="2" l="1"/>
  <c r="E53" i="2" s="1"/>
  <c r="B54" i="2" s="1"/>
  <c r="D54" i="2" l="1"/>
  <c r="C54" i="2" l="1"/>
  <c r="E54" i="2" s="1"/>
  <c r="B55" i="2" s="1"/>
  <c r="D55" i="2" l="1"/>
  <c r="C55" i="2" s="1"/>
  <c r="E55" i="2" s="1"/>
  <c r="B56" i="2" s="1"/>
  <c r="D56" i="2" l="1"/>
  <c r="C56" i="2" l="1"/>
  <c r="E56" i="2" s="1"/>
  <c r="B57" i="2" s="1"/>
  <c r="D57" i="2" l="1"/>
  <c r="C57" i="2" s="1"/>
  <c r="E57" i="2" s="1"/>
  <c r="B58" i="2" s="1"/>
  <c r="D58" i="2" l="1"/>
  <c r="C58" i="2" l="1"/>
  <c r="E58" i="2" s="1"/>
  <c r="B59" i="2" s="1"/>
  <c r="D59" i="2" l="1"/>
  <c r="C59" i="2" s="1"/>
  <c r="E59" i="2" s="1"/>
  <c r="B60" i="2" s="1"/>
  <c r="D60" i="2" l="1"/>
  <c r="C60" i="2" s="1"/>
  <c r="E60" i="2" s="1"/>
  <c r="B61" i="2" s="1"/>
  <c r="D61" i="2" l="1"/>
  <c r="C61" i="2" l="1"/>
  <c r="E61" i="2" s="1"/>
  <c r="B62" i="2" s="1"/>
  <c r="D62" i="2" l="1"/>
  <c r="C62" i="2" l="1"/>
  <c r="E62" i="2" s="1"/>
  <c r="B63" i="2" s="1"/>
  <c r="D63" i="2" l="1"/>
  <c r="C63" i="2" s="1"/>
  <c r="E63" i="2" s="1"/>
  <c r="B64" i="2" s="1"/>
  <c r="D64" i="2" l="1"/>
  <c r="C64" i="2" s="1"/>
  <c r="E64" i="2" s="1"/>
  <c r="B65" i="2" s="1"/>
  <c r="D65" i="2" l="1"/>
  <c r="C65" i="2" l="1"/>
  <c r="E65" i="2" s="1"/>
  <c r="B66" i="2" s="1"/>
  <c r="D66" i="2" l="1"/>
  <c r="C66" i="2"/>
  <c r="E66" i="2" s="1"/>
  <c r="B67" i="2" s="1"/>
  <c r="D67" i="2" l="1"/>
  <c r="C67" i="2" l="1"/>
  <c r="E67" i="2" s="1"/>
  <c r="B68" i="2" s="1"/>
  <c r="D68" i="2" l="1"/>
  <c r="C68" i="2" l="1"/>
  <c r="E68" i="2" s="1"/>
  <c r="B69" i="2" s="1"/>
  <c r="D69" i="2" l="1"/>
  <c r="C69" i="2" l="1"/>
  <c r="E69" i="2" s="1"/>
  <c r="B70" i="2" s="1"/>
  <c r="D70" i="2" l="1"/>
  <c r="C70" i="2" s="1"/>
  <c r="E70" i="2" s="1"/>
  <c r="B71" i="2" s="1"/>
  <c r="D71" i="2" l="1"/>
  <c r="C71" i="2"/>
  <c r="E71" i="2" s="1"/>
  <c r="B72" i="2" s="1"/>
  <c r="D72" i="2" l="1"/>
  <c r="C72" i="2" l="1"/>
  <c r="E72" i="2" s="1"/>
  <c r="B73" i="2" s="1"/>
  <c r="D73" i="2" l="1"/>
  <c r="C73" i="2" l="1"/>
  <c r="E73" i="2" s="1"/>
  <c r="B74" i="2" s="1"/>
  <c r="D74" i="2" l="1"/>
  <c r="C74" i="2"/>
  <c r="E74" i="2" s="1"/>
  <c r="B75" i="2" s="1"/>
  <c r="D75" i="2" l="1"/>
  <c r="C75" i="2"/>
  <c r="E75" i="2" s="1"/>
  <c r="B76" i="2" s="1"/>
  <c r="D76" i="2" l="1"/>
  <c r="C76" i="2" s="1"/>
  <c r="E76" i="2" s="1"/>
  <c r="B77" i="2" s="1"/>
  <c r="D77" i="2" l="1"/>
  <c r="C77" i="2" l="1"/>
  <c r="E77" i="2" s="1"/>
  <c r="B78" i="2" s="1"/>
  <c r="D78" i="2" l="1"/>
  <c r="C78" i="2" s="1"/>
  <c r="E78" i="2" s="1"/>
  <c r="B79" i="2" s="1"/>
  <c r="D79" i="2" l="1"/>
  <c r="C79" i="2" l="1"/>
  <c r="E79" i="2" s="1"/>
  <c r="B80" i="2" s="1"/>
  <c r="D80" i="2" l="1"/>
  <c r="C80" i="2" l="1"/>
  <c r="E80" i="2" s="1"/>
  <c r="B81" i="2" s="1"/>
  <c r="D81" i="2" l="1"/>
  <c r="C81" i="2"/>
  <c r="E81" i="2" s="1"/>
  <c r="B82" i="2" s="1"/>
  <c r="D82" i="2" l="1"/>
  <c r="C82" i="2"/>
  <c r="E82" i="2" s="1"/>
  <c r="B83" i="2" s="1"/>
  <c r="D83" i="2" l="1"/>
  <c r="C83" i="2"/>
  <c r="E83" i="2" s="1"/>
  <c r="B84" i="2" s="1"/>
  <c r="D84" i="2" l="1"/>
  <c r="C84" i="2" l="1"/>
  <c r="E84" i="2" s="1"/>
  <c r="B85" i="2" s="1"/>
  <c r="D85" i="2" l="1"/>
  <c r="C85" i="2" l="1"/>
  <c r="E85" i="2" s="1"/>
  <c r="B86" i="2" s="1"/>
  <c r="D86" i="2" l="1"/>
  <c r="C86" i="2" l="1"/>
  <c r="E86" i="2" s="1"/>
  <c r="B87" i="2" s="1"/>
  <c r="D87" i="2" l="1"/>
  <c r="C87" i="2"/>
  <c r="E87" i="2" s="1"/>
  <c r="B88" i="2" s="1"/>
  <c r="D88" i="2" l="1"/>
  <c r="C88" i="2" l="1"/>
  <c r="E88" i="2" s="1"/>
  <c r="B89" i="2" s="1"/>
  <c r="D89" i="2" l="1"/>
  <c r="C89" i="2" l="1"/>
  <c r="E89" i="2" s="1"/>
  <c r="B90" i="2" s="1"/>
  <c r="D90" i="2" l="1"/>
  <c r="C90" i="2"/>
  <c r="E90" i="2" s="1"/>
  <c r="B91" i="2" s="1"/>
  <c r="D91" i="2" l="1"/>
  <c r="C91" i="2" l="1"/>
  <c r="E91" i="2" s="1"/>
  <c r="B92" i="2" s="1"/>
  <c r="D92" i="2" l="1"/>
  <c r="C92" i="2" l="1"/>
  <c r="E92" i="2" s="1"/>
  <c r="B93" i="2" s="1"/>
  <c r="D93" i="2" l="1"/>
  <c r="C93" i="2" l="1"/>
  <c r="E93" i="2" s="1"/>
  <c r="B94" i="2" s="1"/>
  <c r="D94" i="2" l="1"/>
  <c r="C94" i="2" l="1"/>
  <c r="E94" i="2" s="1"/>
  <c r="B95" i="2" s="1"/>
  <c r="D95" i="2" l="1"/>
  <c r="C95" i="2"/>
  <c r="E95" i="2" s="1"/>
  <c r="B96" i="2" s="1"/>
  <c r="D96" i="2" l="1"/>
  <c r="C96" i="2" l="1"/>
  <c r="E96" i="2" s="1"/>
  <c r="B97" i="2" s="1"/>
  <c r="D97" i="2" l="1"/>
  <c r="C97" i="2" l="1"/>
  <c r="E97" i="2" s="1"/>
  <c r="B98" i="2" s="1"/>
  <c r="D98" i="2" l="1"/>
  <c r="C98" i="2" l="1"/>
  <c r="E98" i="2" s="1"/>
  <c r="B99" i="2" s="1"/>
  <c r="D99" i="2" l="1"/>
  <c r="C99" i="2" l="1"/>
  <c r="E99" i="2" s="1"/>
  <c r="B100" i="2" s="1"/>
  <c r="D100" i="2" l="1"/>
  <c r="C100" i="2" l="1"/>
  <c r="E100" i="2" s="1"/>
  <c r="B101" i="2" s="1"/>
  <c r="D101" i="2" l="1"/>
  <c r="C101" i="2" l="1"/>
  <c r="E101" i="2" s="1"/>
  <c r="B102" i="2" s="1"/>
  <c r="D102" i="2" l="1"/>
  <c r="C102" i="2" s="1"/>
  <c r="E102" i="2" s="1"/>
  <c r="B103" i="2" s="1"/>
  <c r="D103" i="2" l="1"/>
  <c r="C103" i="2" l="1"/>
  <c r="E103" i="2" s="1"/>
  <c r="B104" i="2" s="1"/>
  <c r="D104" i="2" l="1"/>
  <c r="C104" i="2"/>
  <c r="E104" i="2" l="1"/>
  <c r="B105" i="2" s="1"/>
  <c r="D105" i="2" l="1"/>
  <c r="C105" i="2"/>
  <c r="E105" i="2" s="1"/>
  <c r="B106" i="2" s="1"/>
  <c r="D106" i="2" l="1"/>
  <c r="C106" i="2"/>
  <c r="E106" i="2" s="1"/>
  <c r="B107" i="2" s="1"/>
  <c r="D107" i="2" l="1"/>
  <c r="C107" i="2"/>
  <c r="E107" i="2" s="1"/>
  <c r="B108" i="2" s="1"/>
  <c r="D108" i="2" l="1"/>
  <c r="C108" i="2" l="1"/>
  <c r="E108" i="2" s="1"/>
  <c r="B109" i="2" s="1"/>
  <c r="D109" i="2" l="1"/>
  <c r="C109" i="2" l="1"/>
  <c r="E109" i="2" s="1"/>
  <c r="B110" i="2" s="1"/>
  <c r="D110" i="2" l="1"/>
  <c r="C110" i="2" l="1"/>
  <c r="E110" i="2" s="1"/>
  <c r="B111" i="2" s="1"/>
  <c r="D111" i="2" l="1"/>
  <c r="C111" i="2" l="1"/>
  <c r="E111" i="2" s="1"/>
  <c r="B112" i="2" s="1"/>
  <c r="D112" i="2" l="1"/>
  <c r="C112" i="2" l="1"/>
  <c r="E112" i="2" s="1"/>
  <c r="B113" i="2" s="1"/>
  <c r="D113" i="2" l="1"/>
  <c r="C113" i="2" l="1"/>
  <c r="E113" i="2" s="1"/>
  <c r="B114" i="2" s="1"/>
  <c r="D114" i="2" l="1"/>
  <c r="C114" i="2" l="1"/>
  <c r="E114" i="2" s="1"/>
  <c r="B115" i="2" s="1"/>
  <c r="D115" i="2" l="1"/>
  <c r="C115" i="2" l="1"/>
  <c r="E115" i="2" s="1"/>
  <c r="B116" i="2" s="1"/>
  <c r="D116" i="2" l="1"/>
  <c r="C116" i="2" l="1"/>
  <c r="E116" i="2" s="1"/>
  <c r="B117" i="2" s="1"/>
  <c r="D117" i="2" l="1"/>
  <c r="C117" i="2" s="1"/>
  <c r="E117" i="2" s="1"/>
  <c r="B118" i="2" s="1"/>
  <c r="D118" i="2" l="1"/>
  <c r="C118" i="2"/>
  <c r="E118" i="2" s="1"/>
  <c r="B119" i="2" s="1"/>
  <c r="D119" i="2" l="1"/>
  <c r="C119" i="2"/>
  <c r="E119" i="2" s="1"/>
  <c r="B120" i="2" s="1"/>
  <c r="D120" i="2" l="1"/>
  <c r="C120" i="2" s="1"/>
  <c r="E120" i="2" s="1"/>
  <c r="B121" i="2" s="1"/>
  <c r="D121" i="2" l="1"/>
  <c r="C121" i="2" s="1"/>
  <c r="E121" i="2" s="1"/>
  <c r="B122" i="2" s="1"/>
  <c r="D122" i="2" l="1"/>
  <c r="C122" i="2" l="1"/>
  <c r="E122" i="2" s="1"/>
  <c r="B123" i="2" s="1"/>
  <c r="D123" i="2" l="1"/>
  <c r="C123" i="2"/>
  <c r="E123" i="2" s="1"/>
  <c r="B124" i="2" s="1"/>
  <c r="D124" i="2" l="1"/>
  <c r="C124" i="2"/>
  <c r="E124" i="2" s="1"/>
  <c r="B125" i="2" s="1"/>
  <c r="D125" i="2" l="1"/>
  <c r="C125" i="2" l="1"/>
  <c r="E125" i="2" s="1"/>
  <c r="B126" i="2" s="1"/>
  <c r="D126" i="2" l="1"/>
  <c r="C126" i="2"/>
  <c r="E126" i="2" s="1"/>
  <c r="B127" i="2" s="1"/>
  <c r="D127" i="2" l="1"/>
  <c r="C127" i="2"/>
  <c r="E127" i="2" s="1"/>
  <c r="B128" i="2" s="1"/>
  <c r="D128" i="2" l="1"/>
  <c r="C128" i="2"/>
  <c r="E128" i="2" s="1"/>
  <c r="B129" i="2" s="1"/>
  <c r="D129" i="2" l="1"/>
  <c r="C129" i="2"/>
  <c r="E129" i="2" s="1"/>
  <c r="B130" i="2" s="1"/>
  <c r="D130" i="2" l="1"/>
  <c r="C130" i="2"/>
  <c r="E130" i="2" s="1"/>
  <c r="B131" i="2" s="1"/>
  <c r="D131" i="2" l="1"/>
  <c r="C131" i="2"/>
  <c r="E131" i="2" s="1"/>
  <c r="B132" i="2" s="1"/>
  <c r="D132" i="2" l="1"/>
  <c r="C132" i="2"/>
  <c r="E132" i="2" s="1"/>
  <c r="B133" i="2" s="1"/>
  <c r="D133" i="2" l="1"/>
  <c r="C133" i="2"/>
  <c r="E133" i="2" s="1"/>
  <c r="B134" i="2" s="1"/>
  <c r="D134" i="2" l="1"/>
  <c r="C134" i="2"/>
  <c r="E134" i="2" s="1"/>
  <c r="B135" i="2" s="1"/>
  <c r="D135" i="2" l="1"/>
  <c r="C135" i="2"/>
  <c r="E135" i="2" s="1"/>
  <c r="B136" i="2" s="1"/>
  <c r="D136" i="2" l="1"/>
  <c r="C136" i="2"/>
  <c r="E136" i="2" s="1"/>
  <c r="B137" i="2" s="1"/>
  <c r="D137" i="2" l="1"/>
  <c r="C137" i="2"/>
  <c r="E137" i="2" s="1"/>
  <c r="B138" i="2" s="1"/>
  <c r="D138" i="2" l="1"/>
  <c r="C138" i="2"/>
  <c r="E138" i="2" s="1"/>
  <c r="B139" i="2" s="1"/>
  <c r="D139" i="2" l="1"/>
  <c r="C139" i="2"/>
  <c r="E139" i="2" s="1"/>
  <c r="B140" i="2" s="1"/>
  <c r="D140" i="2" l="1"/>
  <c r="C140" i="2"/>
  <c r="E140" i="2" s="1"/>
  <c r="B141" i="2" s="1"/>
  <c r="D141" i="2" l="1"/>
  <c r="C141" i="2"/>
  <c r="E141" i="2" s="1"/>
  <c r="B142" i="2" s="1"/>
  <c r="D142" i="2" l="1"/>
  <c r="C142" i="2"/>
  <c r="E142" i="2" s="1"/>
  <c r="B143" i="2" s="1"/>
  <c r="D143" i="2" l="1"/>
  <c r="C143" i="2"/>
  <c r="E143" i="2" s="1"/>
  <c r="B144" i="2" s="1"/>
  <c r="D144" i="2" l="1"/>
  <c r="C144" i="2"/>
  <c r="E144" i="2" s="1"/>
  <c r="B145" i="2" s="1"/>
  <c r="D145" i="2" l="1"/>
  <c r="C145" i="2"/>
  <c r="E145" i="2" s="1"/>
  <c r="B146" i="2" s="1"/>
  <c r="D146" i="2" l="1"/>
  <c r="C146" i="2"/>
  <c r="E146" i="2" s="1"/>
  <c r="B147" i="2" s="1"/>
  <c r="D147" i="2" l="1"/>
  <c r="C147" i="2"/>
  <c r="E147" i="2" s="1"/>
  <c r="B148" i="2" s="1"/>
  <c r="D148" i="2" l="1"/>
  <c r="C148" i="2"/>
  <c r="E148" i="2" s="1"/>
  <c r="B149" i="2" s="1"/>
  <c r="D149" i="2" l="1"/>
  <c r="C149" i="2"/>
  <c r="E149" i="2" s="1"/>
  <c r="B150" i="2" s="1"/>
  <c r="D150" i="2" l="1"/>
  <c r="C150" i="2"/>
  <c r="E150" i="2" s="1"/>
  <c r="B151" i="2" s="1"/>
  <c r="D151" i="2" l="1"/>
  <c r="C151" i="2"/>
  <c r="E151" i="2" s="1"/>
  <c r="B152" i="2" s="1"/>
  <c r="D152" i="2" l="1"/>
  <c r="C152" i="2"/>
  <c r="E152" i="2" s="1"/>
  <c r="B153" i="2" s="1"/>
  <c r="D153" i="2" l="1"/>
  <c r="C153" i="2"/>
  <c r="E153" i="2" s="1"/>
  <c r="B154" i="2" s="1"/>
  <c r="D154" i="2" l="1"/>
  <c r="C154" i="2"/>
  <c r="E154" i="2" s="1"/>
  <c r="B155" i="2" s="1"/>
  <c r="D155" i="2" l="1"/>
  <c r="C155" i="2"/>
  <c r="E155" i="2" s="1"/>
  <c r="B156" i="2" s="1"/>
  <c r="D156" i="2" l="1"/>
  <c r="C156" i="2"/>
  <c r="E156" i="2" s="1"/>
  <c r="B157" i="2" s="1"/>
  <c r="D157" i="2" l="1"/>
  <c r="C157" i="2"/>
  <c r="E157" i="2" s="1"/>
  <c r="B158" i="2" s="1"/>
  <c r="D158" i="2" l="1"/>
  <c r="C158" i="2"/>
  <c r="E158" i="2" s="1"/>
  <c r="B159" i="2" s="1"/>
  <c r="D159" i="2" l="1"/>
  <c r="C159" i="2"/>
  <c r="E159" i="2" s="1"/>
  <c r="B160" i="2" s="1"/>
  <c r="D160" i="2" l="1"/>
  <c r="C160" i="2"/>
  <c r="E160" i="2" s="1"/>
  <c r="B161" i="2" s="1"/>
  <c r="D161" i="2" l="1"/>
  <c r="C161" i="2"/>
  <c r="E161" i="2" s="1"/>
  <c r="B162" i="2" s="1"/>
  <c r="D162" i="2" l="1"/>
  <c r="C162" i="2"/>
  <c r="E162" i="2" s="1"/>
  <c r="B163" i="2" s="1"/>
  <c r="D163" i="2" l="1"/>
  <c r="C163" i="2"/>
  <c r="E163" i="2" s="1"/>
  <c r="B164" i="2" s="1"/>
  <c r="D164" i="2" l="1"/>
  <c r="C164" i="2"/>
  <c r="E164" i="2" s="1"/>
  <c r="B165" i="2" s="1"/>
  <c r="D165" i="2" l="1"/>
  <c r="C165" i="2"/>
  <c r="E165" i="2" s="1"/>
  <c r="B166" i="2" s="1"/>
  <c r="D166" i="2" l="1"/>
  <c r="C166" i="2"/>
  <c r="E166" i="2" s="1"/>
  <c r="B167" i="2" s="1"/>
  <c r="D167" i="2" l="1"/>
  <c r="C167" i="2"/>
  <c r="E167" i="2" s="1"/>
  <c r="B168" i="2" s="1"/>
  <c r="D168" i="2" l="1"/>
  <c r="C168" i="2"/>
  <c r="E168" i="2" s="1"/>
  <c r="B169" i="2" s="1"/>
  <c r="D169" i="2" l="1"/>
  <c r="C169" i="2"/>
  <c r="E169" i="2" s="1"/>
  <c r="B170" i="2" s="1"/>
  <c r="D170" i="2" l="1"/>
  <c r="C170" i="2"/>
  <c r="E170" i="2" s="1"/>
  <c r="B171" i="2" s="1"/>
  <c r="D171" i="2" l="1"/>
  <c r="C171" i="2"/>
  <c r="E171" i="2" s="1"/>
  <c r="B172" i="2" s="1"/>
  <c r="D172" i="2" l="1"/>
  <c r="C172" i="2"/>
  <c r="E172" i="2" s="1"/>
  <c r="B173" i="2" s="1"/>
  <c r="D173" i="2" l="1"/>
  <c r="C173" i="2"/>
  <c r="E173" i="2" s="1"/>
  <c r="B174" i="2" s="1"/>
  <c r="D174" i="2" l="1"/>
  <c r="C174" i="2"/>
  <c r="E174" i="2" s="1"/>
  <c r="B175" i="2" s="1"/>
  <c r="D175" i="2" l="1"/>
  <c r="C175" i="2"/>
  <c r="E175" i="2" s="1"/>
  <c r="B176" i="2" s="1"/>
  <c r="D176" i="2" l="1"/>
  <c r="C176" i="2"/>
  <c r="E176" i="2" s="1"/>
  <c r="B177" i="2" s="1"/>
  <c r="D177" i="2" l="1"/>
  <c r="C177" i="2"/>
  <c r="E177" i="2" s="1"/>
  <c r="B178" i="2" s="1"/>
  <c r="D178" i="2" l="1"/>
  <c r="C178" i="2"/>
  <c r="E178" i="2" s="1"/>
  <c r="B179" i="2" s="1"/>
  <c r="D179" i="2" l="1"/>
  <c r="C179" i="2"/>
  <c r="E179" i="2" s="1"/>
  <c r="B180" i="2" s="1"/>
  <c r="D180" i="2" l="1"/>
  <c r="C180" i="2"/>
  <c r="E180" i="2" s="1"/>
  <c r="B181" i="2" s="1"/>
  <c r="D181" i="2" l="1"/>
  <c r="C181" i="2"/>
  <c r="E181" i="2" s="1"/>
  <c r="B182" i="2" s="1"/>
  <c r="D182" i="2" l="1"/>
  <c r="C182" i="2"/>
  <c r="E182" i="2" s="1"/>
  <c r="B183" i="2" s="1"/>
  <c r="D183" i="2" l="1"/>
  <c r="C183" i="2"/>
  <c r="E183" i="2" s="1"/>
  <c r="B184" i="2" s="1"/>
  <c r="D184" i="2" l="1"/>
  <c r="C184" i="2"/>
  <c r="E184" i="2" s="1"/>
  <c r="B185" i="2" s="1"/>
  <c r="D185" i="2" l="1"/>
  <c r="C185" i="2"/>
  <c r="E185" i="2" s="1"/>
  <c r="B186" i="2" s="1"/>
  <c r="D186" i="2" l="1"/>
  <c r="C186" i="2"/>
  <c r="E186" i="2" l="1"/>
  <c r="B187" i="2" s="1"/>
  <c r="D187" i="2" l="1"/>
  <c r="C187" i="2" l="1"/>
  <c r="E187" i="2" s="1"/>
  <c r="B188" i="2" s="1"/>
  <c r="D188" i="2" l="1"/>
  <c r="C188" i="2" l="1"/>
  <c r="E188" i="2" s="1"/>
  <c r="B189" i="2" s="1"/>
  <c r="D189" i="2" l="1"/>
  <c r="C189" i="2"/>
  <c r="E189" i="2" l="1"/>
  <c r="B190" i="2" s="1"/>
  <c r="D190" i="2" l="1"/>
  <c r="C190" i="2"/>
  <c r="E190" i="2" l="1"/>
  <c r="B191" i="2" s="1"/>
  <c r="D191" i="2" l="1"/>
  <c r="C191" i="2"/>
  <c r="E191" i="2" l="1"/>
  <c r="B192" i="2" s="1"/>
  <c r="D192" i="2" l="1"/>
  <c r="C192" i="2"/>
  <c r="E192" i="2" l="1"/>
  <c r="B193" i="2" s="1"/>
  <c r="D193" i="2" l="1"/>
  <c r="C193" i="2" l="1"/>
  <c r="E193" i="2" s="1"/>
  <c r="B194" i="2" s="1"/>
  <c r="D194" i="2" l="1"/>
  <c r="C194" i="2"/>
  <c r="E194" i="2" l="1"/>
  <c r="B195" i="2" s="1"/>
  <c r="D195" i="2" l="1"/>
  <c r="C195" i="2"/>
  <c r="E195" i="2" s="1"/>
  <c r="B196" i="2" s="1"/>
  <c r="D196" i="2" l="1"/>
  <c r="C196" i="2" l="1"/>
  <c r="E196" i="2" s="1"/>
  <c r="B197" i="2" s="1"/>
  <c r="D197" i="2" l="1"/>
  <c r="C197" i="2"/>
  <c r="E197" i="2" l="1"/>
  <c r="E17" i="8"/>
  <c r="B18" i="8" l="1"/>
  <c r="D18" i="8" l="1"/>
  <c r="C18" i="8" l="1"/>
  <c r="E18" i="8"/>
  <c r="B19" i="8" l="1"/>
  <c r="D19" i="8" l="1"/>
  <c r="C19" i="8" l="1"/>
  <c r="E19" i="8"/>
  <c r="B20" i="8" l="1"/>
  <c r="D20" i="8" l="1"/>
  <c r="C20" i="8" l="1"/>
  <c r="E20" i="8"/>
  <c r="B21" i="8" l="1"/>
  <c r="D21" i="8" l="1"/>
  <c r="C21" i="8" l="1"/>
  <c r="E21" i="8"/>
  <c r="B22" i="8" l="1"/>
  <c r="D22" i="8" l="1"/>
  <c r="C22" i="8" s="1"/>
  <c r="E22" i="8" l="1"/>
  <c r="B23" i="8" l="1"/>
  <c r="D23" i="8" s="1"/>
  <c r="C23" i="8" l="1"/>
  <c r="E23" i="8" s="1"/>
  <c r="B24" i="8" l="1"/>
  <c r="D24" i="8" s="1"/>
  <c r="C24" i="8" l="1"/>
  <c r="E24" i="8" s="1"/>
  <c r="B25" i="8" l="1"/>
  <c r="D25" i="8" s="1"/>
  <c r="C25" i="8" l="1"/>
  <c r="E25" i="8" s="1"/>
  <c r="B26" i="8" l="1"/>
  <c r="D26" i="8" s="1"/>
  <c r="C26" i="8" l="1"/>
  <c r="E26" i="8" s="1"/>
  <c r="B27" i="8" l="1"/>
  <c r="D27" i="8" s="1"/>
  <c r="C27" i="8" l="1"/>
  <c r="E27" i="8" s="1"/>
  <c r="B28" i="8" l="1"/>
  <c r="D28" i="8" s="1"/>
  <c r="C28" i="8" l="1"/>
  <c r="E28" i="8" s="1"/>
  <c r="B29" i="8" l="1"/>
  <c r="D29" i="8" s="1"/>
  <c r="C29" i="8" s="1"/>
  <c r="E29" i="8" s="1"/>
  <c r="B30" i="8" l="1"/>
  <c r="D30" i="8" s="1"/>
  <c r="C30" i="8" s="1"/>
  <c r="E30" i="8" s="1"/>
  <c r="B31" i="8" l="1"/>
  <c r="D31" i="8" s="1"/>
  <c r="C31" i="8" s="1"/>
  <c r="E31" i="8" s="1"/>
  <c r="B32" i="8" l="1"/>
  <c r="D32" i="8" s="1"/>
  <c r="C32" i="8" s="1"/>
  <c r="E32" i="8" s="1"/>
  <c r="B33" i="8" l="1"/>
  <c r="D33" i="8" s="1"/>
  <c r="C33" i="8" s="1"/>
  <c r="E33" i="8" s="1"/>
  <c r="B34" i="8" l="1"/>
  <c r="D34" i="8" s="1"/>
  <c r="C34" i="8" l="1"/>
  <c r="E34" i="8" s="1"/>
  <c r="B35" i="8" l="1"/>
  <c r="D35" i="8" s="1"/>
  <c r="C35" i="8" l="1"/>
  <c r="E35" i="8" s="1"/>
  <c r="B36" i="8" l="1"/>
  <c r="D36" i="8" s="1"/>
  <c r="C36" i="8" l="1"/>
  <c r="E36" i="8" s="1"/>
  <c r="B37" i="8" l="1"/>
  <c r="D37" i="8" s="1"/>
  <c r="C37" i="8" l="1"/>
  <c r="E37" i="8" s="1"/>
  <c r="B38" i="8" l="1"/>
  <c r="D38" i="8" s="1"/>
  <c r="C38" i="8" l="1"/>
  <c r="E38" i="8" s="1"/>
  <c r="B39" i="8" l="1"/>
  <c r="D39" i="8" l="1"/>
  <c r="L14" i="3" s="1"/>
  <c r="K14" i="3"/>
  <c r="C39" i="8"/>
  <c r="E39" i="8" l="1"/>
  <c r="J14" i="3"/>
  <c r="K15" i="3" s="1"/>
  <c r="B40" i="8"/>
  <c r="D40" i="8" s="1"/>
  <c r="C40" i="8" l="1"/>
  <c r="E40" i="8" s="1"/>
  <c r="B41" i="8" l="1"/>
  <c r="D41" i="8" s="1"/>
  <c r="C41" i="8" l="1"/>
  <c r="E41" i="8" s="1"/>
  <c r="B42" i="8" l="1"/>
  <c r="D42" i="8" s="1"/>
  <c r="C42" i="8" s="1"/>
  <c r="E42" i="8" s="1"/>
  <c r="B43" i="8" l="1"/>
  <c r="D43" i="8" s="1"/>
  <c r="C43" i="8" s="1"/>
  <c r="E43" i="8" s="1"/>
  <c r="B44" i="8" l="1"/>
  <c r="D44" i="8" s="1"/>
  <c r="C44" i="8" l="1"/>
  <c r="E44" i="8" s="1"/>
  <c r="B45" i="8" l="1"/>
  <c r="D45" i="8" s="1"/>
  <c r="C45" i="8" l="1"/>
  <c r="E45" i="8" s="1"/>
  <c r="B46" i="8" l="1"/>
  <c r="D46" i="8" s="1"/>
  <c r="C46" i="8" l="1"/>
  <c r="E46" i="8" s="1"/>
  <c r="B47" i="8" l="1"/>
  <c r="D47" i="8" s="1"/>
  <c r="C47" i="8" s="1"/>
  <c r="E47" i="8" s="1"/>
  <c r="B48" i="8" l="1"/>
  <c r="D48" i="8" s="1"/>
  <c r="C48" i="8" s="1"/>
  <c r="E48" i="8" s="1"/>
  <c r="B49" i="8" l="1"/>
  <c r="D49" i="8" s="1"/>
  <c r="C49" i="8" l="1"/>
  <c r="E49" i="8" s="1"/>
  <c r="B50" i="8" l="1"/>
  <c r="D50" i="8" s="1"/>
  <c r="C50" i="8" s="1"/>
  <c r="E50" i="8" s="1"/>
  <c r="B51" i="8" l="1"/>
  <c r="D51" i="8" s="1"/>
  <c r="C51" i="8" l="1"/>
  <c r="E51" i="8" s="1"/>
  <c r="B52" i="8" l="1"/>
  <c r="D52" i="8" s="1"/>
  <c r="C52" i="8" l="1"/>
  <c r="E52" i="8" s="1"/>
  <c r="B53" i="8" l="1"/>
  <c r="D53" i="8" s="1"/>
  <c r="C53" i="8" l="1"/>
  <c r="E53" i="8" s="1"/>
  <c r="B54" i="8" l="1"/>
  <c r="D54" i="8" s="1"/>
  <c r="C54" i="8" l="1"/>
  <c r="E54" i="8" s="1"/>
  <c r="B55" i="8" l="1"/>
  <c r="D55" i="8" s="1"/>
  <c r="C55" i="8" l="1"/>
  <c r="E55" i="8" s="1"/>
  <c r="B56" i="8" l="1"/>
  <c r="D56" i="8" s="1"/>
  <c r="C56" i="8" s="1"/>
  <c r="E56" i="8" s="1"/>
  <c r="B57" i="8" l="1"/>
  <c r="D57" i="8" s="1"/>
  <c r="C57" i="8" l="1"/>
  <c r="E57" i="8" s="1"/>
  <c r="B58" i="8" l="1"/>
  <c r="D58" i="8" s="1"/>
  <c r="C58" i="8" s="1"/>
  <c r="E58" i="8" s="1"/>
  <c r="B59" i="8" l="1"/>
  <c r="D59" i="8" s="1"/>
  <c r="C59" i="8" l="1"/>
  <c r="E59" i="8" s="1"/>
  <c r="B60" i="8" l="1"/>
  <c r="D60" i="8" s="1"/>
  <c r="C60" i="8" l="1"/>
  <c r="E60" i="8" s="1"/>
  <c r="B61" i="8" l="1"/>
  <c r="D61" i="8" s="1"/>
  <c r="C61" i="8" l="1"/>
  <c r="E61" i="8" s="1"/>
  <c r="B62" i="8" l="1"/>
  <c r="D62" i="8" s="1"/>
  <c r="C62" i="8" l="1"/>
  <c r="E62" i="8" s="1"/>
  <c r="B63" i="8" l="1"/>
  <c r="D63" i="8" s="1"/>
  <c r="C63" i="8" l="1"/>
  <c r="E63" i="8" s="1"/>
  <c r="B64" i="8" l="1"/>
  <c r="D64" i="8" s="1"/>
  <c r="C64" i="8" l="1"/>
  <c r="E64" i="8" s="1"/>
  <c r="B65" i="8" l="1"/>
  <c r="D65" i="8" s="1"/>
  <c r="C65" i="8" l="1"/>
  <c r="E65" i="8" s="1"/>
  <c r="B66" i="8" l="1"/>
  <c r="D66" i="8" s="1"/>
  <c r="C66" i="8" s="1"/>
  <c r="E66" i="8" s="1"/>
  <c r="B67" i="8" l="1"/>
  <c r="D67" i="8" s="1"/>
  <c r="C67" i="8" s="1"/>
  <c r="E67" i="8" s="1"/>
  <c r="B68" i="8" l="1"/>
  <c r="D68" i="8" s="1"/>
  <c r="C68" i="8" s="1"/>
  <c r="E68" i="8" s="1"/>
  <c r="B69" i="8" l="1"/>
  <c r="D69" i="8" s="1"/>
  <c r="C69" i="8" l="1"/>
  <c r="E69" i="8" s="1"/>
  <c r="B70" i="8" l="1"/>
  <c r="D70" i="8" s="1"/>
  <c r="C70" i="8" s="1"/>
  <c r="E70" i="8" s="1"/>
  <c r="B71" i="8" l="1"/>
  <c r="D71" i="8" s="1"/>
  <c r="C71" i="8" l="1"/>
  <c r="E71" i="8" s="1"/>
  <c r="B72" i="8" l="1"/>
  <c r="D72" i="8" s="1"/>
  <c r="C72" i="8" s="1"/>
  <c r="E72" i="8" s="1"/>
  <c r="B73" i="8" l="1"/>
  <c r="D73" i="8" s="1"/>
  <c r="C73" i="8" s="1"/>
  <c r="E73" i="8" l="1"/>
  <c r="B74" i="8" l="1"/>
  <c r="D74" i="8" s="1"/>
  <c r="C74" i="8" l="1"/>
  <c r="E74" i="8" s="1"/>
  <c r="B75" i="8" l="1"/>
  <c r="D75" i="8" s="1"/>
  <c r="C75" i="8" l="1"/>
  <c r="E75" i="8" s="1"/>
  <c r="B76" i="8" l="1"/>
  <c r="D76" i="8" s="1"/>
  <c r="C76" i="8" s="1"/>
  <c r="E76" i="8" s="1"/>
  <c r="B77" i="8" l="1"/>
  <c r="D77" i="8" s="1"/>
  <c r="C77" i="8" s="1"/>
  <c r="E77" i="8" s="1"/>
  <c r="B78" i="8" l="1"/>
  <c r="D78" i="8" s="1"/>
  <c r="C78" i="8" l="1"/>
  <c r="E78" i="8" s="1"/>
  <c r="B79" i="8" l="1"/>
  <c r="D79" i="8" s="1"/>
  <c r="C79" i="8" s="1"/>
  <c r="E79" i="8" s="1"/>
  <c r="B80" i="8" l="1"/>
  <c r="D80" i="8" s="1"/>
  <c r="C80" i="8" s="1"/>
  <c r="E80" i="8" s="1"/>
  <c r="B81" i="8" l="1"/>
  <c r="D81" i="8" s="1"/>
  <c r="C81" i="8" l="1"/>
  <c r="E81" i="8" s="1"/>
  <c r="B82" i="8" l="1"/>
  <c r="D82" i="8" s="1"/>
  <c r="C82" i="8" s="1"/>
  <c r="E82" i="8" s="1"/>
  <c r="B83" i="8" l="1"/>
  <c r="D83" i="8" s="1"/>
  <c r="C83" i="8" l="1"/>
  <c r="E83" i="8" s="1"/>
  <c r="B84" i="8" l="1"/>
  <c r="D84" i="8" s="1"/>
  <c r="C84" i="8" s="1"/>
  <c r="E84" i="8" s="1"/>
  <c r="B85" i="8" l="1"/>
  <c r="D85" i="8" s="1"/>
  <c r="C85" i="8" l="1"/>
  <c r="E85" i="8" s="1"/>
  <c r="B86" i="8" l="1"/>
  <c r="D86" i="8" s="1"/>
  <c r="C86" i="8" s="1"/>
  <c r="E86" i="8" s="1"/>
  <c r="B87" i="8" l="1"/>
  <c r="D87" i="8" s="1"/>
  <c r="C87" i="8" l="1"/>
  <c r="E87" i="8" s="1"/>
  <c r="B88" i="8" l="1"/>
  <c r="D88" i="8" s="1"/>
  <c r="C88" i="8" l="1"/>
  <c r="E88" i="8" s="1"/>
  <c r="B89" i="8" l="1"/>
  <c r="D89" i="8" s="1"/>
  <c r="C89" i="8" s="1"/>
  <c r="E89" i="8" s="1"/>
  <c r="B90" i="8" l="1"/>
  <c r="D90" i="8" s="1"/>
  <c r="C90" i="8" s="1"/>
  <c r="E90" i="8" s="1"/>
  <c r="B91" i="8" l="1"/>
  <c r="D91" i="8" s="1"/>
  <c r="C91" i="8" s="1"/>
  <c r="E91" i="8" s="1"/>
  <c r="B92" i="8" l="1"/>
  <c r="D92" i="8" s="1"/>
  <c r="C92" i="8" s="1"/>
  <c r="E92" i="8" s="1"/>
  <c r="B93" i="8" l="1"/>
  <c r="D93" i="8" s="1"/>
  <c r="C93" i="8" l="1"/>
  <c r="E93" i="8" s="1"/>
  <c r="B94" i="8" l="1"/>
  <c r="D94" i="8" s="1"/>
  <c r="C94" i="8" s="1"/>
  <c r="E94" i="8" s="1"/>
  <c r="B95" i="8" l="1"/>
  <c r="D95" i="8" s="1"/>
  <c r="C95" i="8" s="1"/>
  <c r="E95" i="8" s="1"/>
  <c r="B96" i="8" l="1"/>
  <c r="D96" i="8" s="1"/>
  <c r="C96" i="8" l="1"/>
  <c r="E96" i="8" s="1"/>
  <c r="B97" i="8" l="1"/>
  <c r="D97" i="8" s="1"/>
  <c r="C97" i="8" l="1"/>
  <c r="E97" i="8" s="1"/>
  <c r="B98" i="8" l="1"/>
  <c r="D98" i="8" s="1"/>
  <c r="C98" i="8" s="1"/>
  <c r="E98" i="8" s="1"/>
  <c r="B99" i="8" l="1"/>
  <c r="D99" i="8" s="1"/>
  <c r="C99" i="8" l="1"/>
  <c r="E99" i="8" s="1"/>
  <c r="B100" i="8" l="1"/>
  <c r="D100" i="8" s="1"/>
  <c r="C100" i="8" l="1"/>
  <c r="E100" i="8" s="1"/>
  <c r="B101" i="8" l="1"/>
  <c r="D101" i="8" s="1"/>
  <c r="C101" i="8" s="1"/>
  <c r="E101" i="8" s="1"/>
  <c r="B102" i="8" l="1"/>
  <c r="D102" i="8" s="1"/>
  <c r="C102" i="8" l="1"/>
  <c r="E102" i="8" s="1"/>
  <c r="B103" i="8" l="1"/>
  <c r="D103" i="8" s="1"/>
  <c r="C103" i="8" l="1"/>
  <c r="E103" i="8" s="1"/>
  <c r="B104" i="8" l="1"/>
  <c r="D104" i="8" s="1"/>
  <c r="C104" i="8" s="1"/>
  <c r="E104" i="8" s="1"/>
  <c r="B105" i="8" l="1"/>
  <c r="D105" i="8" s="1"/>
  <c r="C105" i="8" l="1"/>
  <c r="E105" i="8" s="1"/>
  <c r="B106" i="8" l="1"/>
  <c r="D106" i="8" s="1"/>
  <c r="C106" i="8" s="1"/>
  <c r="E106" i="8" s="1"/>
  <c r="B107" i="8" l="1"/>
  <c r="D107" i="8" s="1"/>
  <c r="C107" i="8" l="1"/>
  <c r="E107" i="8" s="1"/>
  <c r="B108" i="8" l="1"/>
  <c r="D108" i="8" s="1"/>
  <c r="C108" i="8" l="1"/>
  <c r="E108" i="8" s="1"/>
  <c r="B109" i="8" l="1"/>
  <c r="D109" i="8" s="1"/>
  <c r="C109" i="8" l="1"/>
  <c r="E109" i="8" l="1"/>
  <c r="B110" i="8" l="1"/>
  <c r="D110" i="8" l="1"/>
  <c r="C110" i="8" s="1"/>
  <c r="E110" i="8" l="1"/>
  <c r="B111" i="8" l="1"/>
  <c r="D111" i="8" l="1"/>
  <c r="C111" i="8" l="1"/>
  <c r="E111" i="8" l="1"/>
  <c r="B112" i="8" l="1"/>
  <c r="D112" i="8" l="1"/>
  <c r="C112" i="8" s="1"/>
  <c r="E112" i="8" s="1"/>
  <c r="B113" i="8" l="1"/>
  <c r="D113" i="8" l="1"/>
  <c r="C113" i="8" s="1"/>
  <c r="E113" i="8" s="1"/>
  <c r="B114" i="8" l="1"/>
  <c r="D114" i="8" l="1"/>
  <c r="C114" i="8" l="1"/>
  <c r="E114" i="8" s="1"/>
  <c r="B115" i="8" l="1"/>
  <c r="D115" i="8" s="1"/>
  <c r="C115" i="8" s="1"/>
  <c r="E115" i="8" s="1"/>
  <c r="B116" i="8" l="1"/>
  <c r="D116" i="8" s="1"/>
  <c r="C116" i="8" s="1"/>
  <c r="E116" i="8" s="1"/>
  <c r="B117" i="8" l="1"/>
  <c r="D117" i="8" s="1"/>
  <c r="C117" i="8" s="1"/>
  <c r="E117" i="8" s="1"/>
  <c r="B118" i="8" l="1"/>
  <c r="D118" i="8" s="1"/>
  <c r="C118" i="8" s="1"/>
  <c r="E118" i="8" s="1"/>
  <c r="B119" i="8" l="1"/>
  <c r="D119" i="8" s="1"/>
  <c r="C119" i="8" s="1"/>
  <c r="E119" i="8" s="1"/>
  <c r="B120" i="8" l="1"/>
  <c r="D120" i="8" s="1"/>
  <c r="C120" i="8" s="1"/>
  <c r="E120" i="8" s="1"/>
  <c r="B121" i="8" l="1"/>
  <c r="D121" i="8" s="1"/>
  <c r="C121" i="8" l="1"/>
  <c r="E121" i="8" s="1"/>
  <c r="B122" i="8" l="1"/>
  <c r="D122" i="8" s="1"/>
  <c r="C122" i="8" s="1"/>
  <c r="E122" i="8" s="1"/>
  <c r="B123" i="8" l="1"/>
  <c r="D123" i="8" s="1"/>
  <c r="C123" i="8" s="1"/>
  <c r="E123" i="8" s="1"/>
  <c r="B124" i="8" l="1"/>
  <c r="D124" i="8" s="1"/>
  <c r="C124" i="8" s="1"/>
  <c r="E124" i="8" l="1"/>
  <c r="B125" i="8" l="1"/>
  <c r="D125" i="8" s="1"/>
  <c r="C125" i="8" s="1"/>
  <c r="E125" i="8" s="1"/>
  <c r="B126" i="8" l="1"/>
  <c r="D126" i="8" s="1"/>
  <c r="C126" i="8" s="1"/>
  <c r="E126" i="8" s="1"/>
  <c r="B127" i="8" l="1"/>
  <c r="D127" i="8" s="1"/>
  <c r="C127" i="8" s="1"/>
  <c r="E127" i="8" s="1"/>
  <c r="B128" i="8" l="1"/>
  <c r="D128" i="8" s="1"/>
  <c r="C128" i="8" s="1"/>
  <c r="E128" i="8" s="1"/>
  <c r="B129" i="8" l="1"/>
  <c r="D129" i="8" s="1"/>
  <c r="C129" i="8" l="1"/>
  <c r="E129" i="8" s="1"/>
  <c r="B130" i="8" l="1"/>
  <c r="D130" i="8" s="1"/>
  <c r="C130" i="8" s="1"/>
  <c r="E130" i="8" s="1"/>
  <c r="B131" i="8" l="1"/>
  <c r="D131" i="8" s="1"/>
  <c r="C131" i="8" s="1"/>
  <c r="E131" i="8" l="1"/>
  <c r="B132" i="8" l="1"/>
  <c r="D132" i="8" l="1"/>
  <c r="C132" i="8" l="1"/>
  <c r="E132" i="8" l="1"/>
  <c r="B133" i="8" l="1"/>
  <c r="D133" i="8" l="1"/>
  <c r="C133" i="8" l="1"/>
  <c r="E133" i="8" s="1"/>
  <c r="B134" i="8" l="1"/>
  <c r="D134" i="8" l="1"/>
  <c r="C134" i="8" s="1"/>
  <c r="E134" i="8" s="1"/>
  <c r="B135" i="8" l="1"/>
  <c r="D135" i="8" l="1"/>
  <c r="C135" i="8" l="1"/>
  <c r="E135" i="8" s="1"/>
  <c r="B136" i="8" l="1"/>
  <c r="D136" i="8" l="1"/>
  <c r="C136" i="8" l="1"/>
  <c r="E136" i="8" s="1"/>
  <c r="B137" i="8" l="1"/>
  <c r="D137" i="8" s="1"/>
  <c r="C137" i="8" s="1"/>
  <c r="E137" i="8" s="1"/>
  <c r="B138" i="8" l="1"/>
  <c r="D138" i="8" s="1"/>
  <c r="C138" i="8" s="1"/>
  <c r="E138" i="8" s="1"/>
  <c r="B139" i="8" l="1"/>
  <c r="D139" i="8" s="1"/>
  <c r="C139" i="8" s="1"/>
  <c r="E139" i="8" s="1"/>
  <c r="B140" i="8" l="1"/>
  <c r="D140" i="8" s="1"/>
  <c r="C140" i="8" s="1"/>
  <c r="E140" i="8" s="1"/>
  <c r="B141" i="8" l="1"/>
  <c r="D141" i="8" s="1"/>
  <c r="C141" i="8" l="1"/>
  <c r="E141" i="8" s="1"/>
  <c r="B142" i="8" l="1"/>
  <c r="D142" i="8" s="1"/>
  <c r="C142" i="8" s="1"/>
  <c r="E142" i="8" s="1"/>
  <c r="B143" i="8" l="1"/>
  <c r="D143" i="8" s="1"/>
  <c r="C143" i="8" s="1"/>
  <c r="E143" i="8" s="1"/>
  <c r="B144" i="8" l="1"/>
  <c r="D144" i="8" s="1"/>
  <c r="C144" i="8" s="1"/>
  <c r="E144" i="8" s="1"/>
  <c r="B145" i="8" l="1"/>
  <c r="D145" i="8" s="1"/>
  <c r="C145" i="8" l="1"/>
  <c r="E145" i="8" s="1"/>
  <c r="B146" i="8" l="1"/>
  <c r="D146" i="8" s="1"/>
  <c r="C146" i="8" s="1"/>
  <c r="E146" i="8" s="1"/>
  <c r="B147" i="8" l="1"/>
  <c r="D147" i="8" s="1"/>
  <c r="C147" i="8" l="1"/>
  <c r="E147" i="8" s="1"/>
  <c r="B148" i="8" l="1"/>
  <c r="D148" i="8" s="1"/>
  <c r="C148" i="8" s="1"/>
  <c r="E148" i="8" s="1"/>
  <c r="B149" i="8" l="1"/>
  <c r="D149" i="8" s="1"/>
  <c r="C149" i="8" s="1"/>
  <c r="E149" i="8" s="1"/>
  <c r="B150" i="8" l="1"/>
  <c r="D150" i="8" s="1"/>
  <c r="C150" i="8" l="1"/>
  <c r="E150" i="8" s="1"/>
  <c r="B151" i="8" l="1"/>
  <c r="D151" i="8" s="1"/>
  <c r="C151" i="8" l="1"/>
  <c r="E151" i="8" s="1"/>
  <c r="B152" i="8" l="1"/>
  <c r="D152" i="8" s="1"/>
  <c r="C152" i="8" s="1"/>
  <c r="E152" i="8" s="1"/>
  <c r="B153" i="8" l="1"/>
  <c r="D153" i="8" s="1"/>
  <c r="C153" i="8" s="1"/>
  <c r="E153" i="8" s="1"/>
  <c r="B154" i="8" l="1"/>
  <c r="D154" i="8" s="1"/>
  <c r="C154" i="8" l="1"/>
  <c r="E154" i="8" s="1"/>
  <c r="B155" i="8" l="1"/>
  <c r="D155" i="8" s="1"/>
  <c r="C155" i="8" s="1"/>
  <c r="E155" i="8" s="1"/>
  <c r="B156" i="8" l="1"/>
  <c r="D156" i="8" s="1"/>
  <c r="C156" i="8" l="1"/>
  <c r="E156" i="8" s="1"/>
  <c r="B157" i="8" l="1"/>
  <c r="D157" i="8" s="1"/>
  <c r="C157" i="8" l="1"/>
  <c r="E157" i="8" s="1"/>
  <c r="B158" i="8" l="1"/>
  <c r="D158" i="8" s="1"/>
  <c r="C158" i="8" s="1"/>
  <c r="E158" i="8" s="1"/>
  <c r="B159" i="8" l="1"/>
  <c r="D159" i="8" s="1"/>
  <c r="I159" i="8" l="1"/>
  <c r="C159" i="8"/>
  <c r="H159" i="8" l="1"/>
  <c r="H160" i="8" s="1"/>
  <c r="E159" i="8"/>
  <c r="B160" i="8" l="1"/>
  <c r="D160" i="8" s="1"/>
  <c r="C160" i="8"/>
  <c r="E160" i="8"/>
  <c r="G159" i="8"/>
  <c r="G160" i="8" s="1"/>
  <c r="B161" i="8" l="1"/>
  <c r="D161" i="8" s="1"/>
  <c r="C161" i="8"/>
  <c r="E161" i="8"/>
  <c r="B162" i="8" l="1"/>
  <c r="D162" i="8" s="1"/>
  <c r="C162" i="8" s="1"/>
  <c r="E162" i="8" s="1"/>
  <c r="B163" i="8" l="1"/>
  <c r="D163" i="8" s="1"/>
  <c r="C163" i="8"/>
  <c r="E163" i="8" s="1"/>
  <c r="B164" i="8" l="1"/>
  <c r="D164" i="8" s="1"/>
  <c r="C164" i="8" s="1"/>
  <c r="E164" i="8" s="1"/>
  <c r="B165" i="8" l="1"/>
  <c r="D165" i="8" s="1"/>
  <c r="C165" i="8"/>
  <c r="E165" i="8"/>
  <c r="B166" i="8" l="1"/>
  <c r="D166" i="8" s="1"/>
  <c r="C166" i="8" s="1"/>
  <c r="E166" i="8" s="1"/>
  <c r="B167" i="8" l="1"/>
  <c r="D167" i="8" s="1"/>
  <c r="C167" i="8"/>
  <c r="E167" i="8"/>
  <c r="B168" i="8" l="1"/>
  <c r="D168" i="8" s="1"/>
  <c r="C168" i="8" s="1"/>
  <c r="E168" i="8" s="1"/>
  <c r="B169" i="8" l="1"/>
  <c r="D169" i="8" s="1"/>
  <c r="C169" i="8"/>
  <c r="E169" i="8"/>
  <c r="B170" i="8" l="1"/>
  <c r="D170" i="8" s="1"/>
  <c r="C170" i="8" s="1"/>
  <c r="E170" i="8" s="1"/>
  <c r="B171" i="8" l="1"/>
  <c r="D171" i="8" s="1"/>
  <c r="C171" i="8" s="1"/>
  <c r="E171" i="8" s="1"/>
  <c r="B172" i="8" l="1"/>
  <c r="D172" i="8" s="1"/>
  <c r="C172" i="8" s="1"/>
  <c r="E172" i="8" s="1"/>
  <c r="B173" i="8" l="1"/>
  <c r="D173" i="8" s="1"/>
  <c r="C173" i="8"/>
  <c r="E173" i="8"/>
  <c r="B174" i="8" l="1"/>
  <c r="D174" i="8" s="1"/>
  <c r="C174" i="8" s="1"/>
  <c r="E174" i="8" s="1"/>
  <c r="B175" i="8" l="1"/>
  <c r="D175" i="8" s="1"/>
  <c r="C175" i="8"/>
  <c r="E175" i="8"/>
  <c r="B176" i="8" l="1"/>
  <c r="D176" i="8" s="1"/>
  <c r="C176" i="8" s="1"/>
  <c r="E176" i="8" s="1"/>
  <c r="B177" i="8" l="1"/>
  <c r="D177" i="8" s="1"/>
  <c r="C177" i="8"/>
  <c r="E177" i="8"/>
  <c r="B178" i="8" l="1"/>
  <c r="D178" i="8" s="1"/>
  <c r="C178" i="8" s="1"/>
  <c r="E178" i="8" s="1"/>
  <c r="B179" i="8" l="1"/>
  <c r="D179" i="8" s="1"/>
  <c r="C179" i="8"/>
  <c r="E179" i="8"/>
  <c r="B180" i="8" l="1"/>
  <c r="D180" i="8" s="1"/>
  <c r="C180" i="8" s="1"/>
  <c r="E180" i="8" s="1"/>
  <c r="B181" i="8" l="1"/>
  <c r="D181" i="8" s="1"/>
  <c r="C181" i="8"/>
  <c r="E181" i="8"/>
  <c r="B182" i="8" l="1"/>
  <c r="D182" i="8" s="1"/>
  <c r="C182" i="8" s="1"/>
  <c r="E182" i="8" s="1"/>
  <c r="B183" i="8" l="1"/>
  <c r="D183" i="8" s="1"/>
  <c r="C183" i="8"/>
  <c r="E183" i="8"/>
  <c r="B184" i="8" l="1"/>
  <c r="D184" i="8" s="1"/>
  <c r="C184" i="8"/>
  <c r="E184" i="8"/>
  <c r="B185" i="8" l="1"/>
  <c r="D185" i="8" s="1"/>
  <c r="C185" i="8"/>
  <c r="E185" i="8"/>
  <c r="C186" i="8" l="1"/>
  <c r="B186" i="8"/>
  <c r="D186" i="8" s="1"/>
  <c r="E186" i="8"/>
  <c r="B187" i="8" l="1"/>
  <c r="D187" i="8" s="1"/>
  <c r="C187" i="8"/>
  <c r="E187" i="8"/>
  <c r="B188" i="8" l="1"/>
  <c r="D188" i="8" s="1"/>
  <c r="C188" i="8"/>
  <c r="E188" i="8"/>
  <c r="B189" i="8" l="1"/>
  <c r="D189" i="8" s="1"/>
  <c r="C189" i="8"/>
  <c r="E189" i="8"/>
  <c r="B190" i="8" l="1"/>
  <c r="D190" i="8" s="1"/>
  <c r="C190" i="8"/>
  <c r="E190" i="8"/>
  <c r="B191" i="8" l="1"/>
  <c r="D191" i="8" s="1"/>
  <c r="C191" i="8"/>
  <c r="E191" i="8"/>
  <c r="B192" i="8" l="1"/>
  <c r="D192" i="8" s="1"/>
  <c r="C192" i="8"/>
  <c r="E192" i="8"/>
  <c r="B193" i="8" l="1"/>
  <c r="D193" i="8" s="1"/>
  <c r="C193" i="8"/>
  <c r="E193" i="8"/>
  <c r="B194" i="8" l="1"/>
  <c r="D194" i="8" s="1"/>
  <c r="C194" i="8"/>
  <c r="E194" i="8"/>
  <c r="B195" i="8" l="1"/>
  <c r="D195" i="8" s="1"/>
  <c r="C195" i="8"/>
  <c r="H17" i="8"/>
  <c r="I17" i="8" l="1"/>
  <c r="J17" i="8" s="1"/>
  <c r="E195" i="8"/>
  <c r="I18" i="8" l="1"/>
  <c r="H18" i="8"/>
</calcChain>
</file>

<file path=xl/comments1.xml><?xml version="1.0" encoding="utf-8"?>
<comments xmlns="http://schemas.openxmlformats.org/spreadsheetml/2006/main">
  <authors>
    <author>ITOPS</author>
  </authors>
  <commentList>
    <comment ref="A3" authorId="0">
      <text>
        <r>
          <rPr>
            <sz val="9"/>
            <color indexed="81"/>
            <rFont val="Tahoma"/>
            <family val="2"/>
          </rPr>
          <t xml:space="preserve">untuk Nominal bisa dirubah sendiri oleh nasabah
</t>
        </r>
      </text>
    </comment>
    <comment ref="B3" authorId="0">
      <text>
        <r>
          <rPr>
            <b/>
            <sz val="9"/>
            <color indexed="81"/>
            <rFont val="Tahoma"/>
            <family val="2"/>
          </rPr>
          <t>Jangka Waktu dibuat Dropdown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3" authorId="0">
      <text>
        <r>
          <rPr>
            <b/>
            <sz val="9"/>
            <color indexed="81"/>
            <rFont val="Tahoma"/>
            <family val="2"/>
          </rPr>
          <t>Untuk Suku bunga dapat diganti oleh admin, dikarenakan bisa terjadi sering adanya perubahan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" authorId="0">
      <text>
        <r>
          <rPr>
            <b/>
            <sz val="9"/>
            <color indexed="81"/>
            <rFont val="Tahoma"/>
            <family val="2"/>
          </rPr>
          <t>Berikut adalah bunga yang diterma per bulan</t>
        </r>
      </text>
    </comment>
    <comment ref="E3" authorId="0">
      <text>
        <r>
          <rPr>
            <b/>
            <sz val="9"/>
            <color indexed="81"/>
            <rFont val="Tahoma"/>
            <family val="2"/>
          </rPr>
          <t>Berikut adalah total bunga diterima selama tenor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ITOPS</author>
  </authors>
  <commentList>
    <comment ref="C4" authorId="0">
      <text>
        <r>
          <rPr>
            <b/>
            <sz val="9"/>
            <color indexed="81"/>
            <rFont val="Tahoma"/>
            <charset val="1"/>
          </rPr>
          <t>*Jumlah pinjaman diisi oleh nasabah</t>
        </r>
      </text>
    </comment>
    <comment ref="C5" authorId="0">
      <text>
        <r>
          <rPr>
            <b/>
            <sz val="9"/>
            <color indexed="81"/>
            <rFont val="Tahoma"/>
            <family val="2"/>
          </rPr>
          <t>Suku Bunga ditampilkan per tahun
Suku bunga perbulan bisa diganti oleh admin setiap waktu</t>
        </r>
      </text>
    </comment>
    <comment ref="C6" authorId="0">
      <text>
        <r>
          <rPr>
            <b/>
            <sz val="9"/>
            <color indexed="81"/>
            <rFont val="Tahoma"/>
            <family val="2"/>
          </rPr>
          <t>*Jangka waktu dalam bulan, diisi oleh nasabah</t>
        </r>
      </text>
    </comment>
    <comment ref="C7" authorId="0">
      <text>
        <r>
          <rPr>
            <b/>
            <sz val="9"/>
            <color indexed="81"/>
            <rFont val="Tahoma"/>
            <charset val="1"/>
          </rPr>
          <t>Suku Bunga bisa diedit oleh admin. Dan setiap produk berbeda bunga ( bisa dilihat dalam tabel Suku Bunga )</t>
        </r>
      </text>
    </comment>
    <comment ref="D12" authorId="0">
      <text>
        <r>
          <rPr>
            <b/>
            <sz val="9"/>
            <color indexed="81"/>
            <rFont val="Tahoma"/>
            <family val="2"/>
          </rPr>
          <t>Angsuran ditampilkan kepada nasabah</t>
        </r>
      </text>
    </comment>
  </commentList>
</comments>
</file>

<file path=xl/comments3.xml><?xml version="1.0" encoding="utf-8"?>
<comments xmlns="http://schemas.openxmlformats.org/spreadsheetml/2006/main">
  <authors>
    <author>ITOPS</author>
  </authors>
  <commentList>
    <comment ref="C5" authorId="0">
      <text>
        <r>
          <rPr>
            <b/>
            <sz val="9"/>
            <color indexed="81"/>
            <rFont val="Tahoma"/>
            <family val="2"/>
          </rPr>
          <t>*Jumlah pinjaman diisi oleh nasabah</t>
        </r>
      </text>
    </comment>
    <comment ref="C6" authorId="0">
      <text>
        <r>
          <rPr>
            <b/>
            <sz val="9"/>
            <color indexed="81"/>
            <rFont val="Tahoma"/>
            <family val="2"/>
          </rPr>
          <t>*Jangka waktu dalam bulan, diisi oleh nasabah</t>
        </r>
      </text>
    </comment>
    <comment ref="C7" authorId="0">
      <text>
        <r>
          <rPr>
            <b/>
            <sz val="9"/>
            <color indexed="81"/>
            <rFont val="Tahoma"/>
            <family val="2"/>
          </rPr>
          <t>Suku Bunga bisa diedit oleh admin. Dan setiap produk berbeda bunga ( bisa dilihat dalam tabel Suku Bunga )</t>
        </r>
      </text>
    </comment>
    <comment ref="D16" authorId="0">
      <text>
        <r>
          <rPr>
            <b/>
            <sz val="9"/>
            <color indexed="81"/>
            <rFont val="Tahoma"/>
            <family val="2"/>
          </rPr>
          <t>Angsuran ditampilkan kepada nasabah</t>
        </r>
      </text>
    </comment>
  </commentList>
</comments>
</file>

<file path=xl/sharedStrings.xml><?xml version="1.0" encoding="utf-8"?>
<sst xmlns="http://schemas.openxmlformats.org/spreadsheetml/2006/main" count="494" uniqueCount="100">
  <si>
    <t>Deposito Berjangka</t>
  </si>
  <si>
    <t>Nominal</t>
  </si>
  <si>
    <t>Jangka Waktu</t>
  </si>
  <si>
    <t>Suku Bunga</t>
  </si>
  <si>
    <t>x</t>
  </si>
  <si>
    <t>12 Bulan</t>
  </si>
  <si>
    <t>-</t>
  </si>
  <si>
    <t>Jangka Waktu (Bulan)</t>
  </si>
  <si>
    <t>Nominal (Rp)</t>
  </si>
  <si>
    <t>Suku Bunga (%)</t>
  </si>
  <si>
    <t>Kredit Anuitas</t>
  </si>
  <si>
    <t>Pinjaman</t>
  </si>
  <si>
    <t>Periode Pinjaman</t>
  </si>
  <si>
    <t>Angsuran ke n</t>
  </si>
  <si>
    <t>Angsuran Bunga</t>
  </si>
  <si>
    <t>Angsuran Pokok</t>
  </si>
  <si>
    <t>Sisa Pinjaman</t>
  </si>
  <si>
    <t>Total</t>
  </si>
  <si>
    <t>Bunga Nett / Bulan</t>
  </si>
  <si>
    <t>Total Bunga Selama Tenor</t>
  </si>
  <si>
    <t>LAMPIRAN SURAT EDARAN DIREKSI</t>
  </si>
  <si>
    <t>Nomor ; SE-13/DIR.BPRTSP/092021</t>
  </si>
  <si>
    <t>No</t>
  </si>
  <si>
    <t>Skim Kredit</t>
  </si>
  <si>
    <t>Provisi &amp; Adm</t>
  </si>
  <si>
    <t>Flat</t>
  </si>
  <si>
    <t>Anuitas</t>
  </si>
  <si>
    <t>Kredit Pegawai Aktif</t>
  </si>
  <si>
    <t>a</t>
  </si>
  <si>
    <t>ASN</t>
  </si>
  <si>
    <t>1 tahun sd 5 tahun</t>
  </si>
  <si>
    <t>b</t>
  </si>
  <si>
    <t>Karyawan PT Taspen (Persero) Grup</t>
  </si>
  <si>
    <t>1 tahun sd 4 tahun</t>
  </si>
  <si>
    <t>c</t>
  </si>
  <si>
    <t>Karyawan BPR DP Taspen</t>
  </si>
  <si>
    <t>1 tahun sd 10 tahun</t>
  </si>
  <si>
    <t>Kredit Diskonto</t>
  </si>
  <si>
    <t>1 tahun sd 2 tahun</t>
  </si>
  <si>
    <t>1 tahun</t>
  </si>
  <si>
    <t>d</t>
  </si>
  <si>
    <t>Wiraswasta</t>
  </si>
  <si>
    <t>Kredit Pensiun Reguler</t>
  </si>
  <si>
    <t>Pensiun Flat</t>
  </si>
  <si>
    <t>6 tahun sd 10 tahun</t>
  </si>
  <si>
    <t>11 tahun sd 15 tahun</t>
  </si>
  <si>
    <t>16 tahun sd 20 tahun</t>
  </si>
  <si>
    <t>Pensiun Anuitas</t>
  </si>
  <si>
    <t>1 tahun sd 3 tahun</t>
  </si>
  <si>
    <t>4 tahun sd 10 tahun</t>
  </si>
  <si>
    <t>11 tahun</t>
  </si>
  <si>
    <t>12 tahun sd 20 tahun</t>
  </si>
  <si>
    <t>Kredit Pensiun Platinum</t>
  </si>
  <si>
    <t>Kredit Pensiun Platinum Plus</t>
  </si>
  <si>
    <t>Kredit Wiraswasta</t>
  </si>
  <si>
    <t>Penyaluran kredit yang menggunakan jasa pihak ketiga dapat dikenakan tambahan Provisi &amp; Adm (Biaya Transaksi) antara 2% sd 4% dan tambahan suku bunga 0,25% sd 1,00%</t>
  </si>
  <si>
    <t>PT BPR DP TASPEN</t>
  </si>
  <si>
    <t>Plt.Direktur Utama,</t>
  </si>
  <si>
    <t>WIHARTO</t>
  </si>
  <si>
    <t>Bulan</t>
  </si>
  <si>
    <t>Jangka Waktu (Tenor)</t>
  </si>
  <si>
    <t>F26*F31*1/(1-(1/((1+F31)^F28)))</t>
  </si>
  <si>
    <t>Plafond</t>
  </si>
  <si>
    <t>1 Tahun</t>
  </si>
  <si>
    <t>2 Tahun</t>
  </si>
  <si>
    <t>3 Tahun</t>
  </si>
  <si>
    <t>4 Tahun</t>
  </si>
  <si>
    <t>5 Tahun</t>
  </si>
  <si>
    <t>6 Tahun</t>
  </si>
  <si>
    <t>7 Tahun</t>
  </si>
  <si>
    <t>8 Tahun</t>
  </si>
  <si>
    <t>9 Tahun</t>
  </si>
  <si>
    <t>10 Tahun</t>
  </si>
  <si>
    <t>11 Tahun</t>
  </si>
  <si>
    <t>12 Tahun</t>
  </si>
  <si>
    <t>13 Tahun</t>
  </si>
  <si>
    <t>14 Tahun</t>
  </si>
  <si>
    <t>15 Tahun</t>
  </si>
  <si>
    <t>Gaji</t>
  </si>
  <si>
    <t>Umur</t>
  </si>
  <si>
    <t>Batas Umur</t>
  </si>
  <si>
    <t>Sisa Umur</t>
  </si>
  <si>
    <t>Max Angsuran</t>
  </si>
  <si>
    <t>Kredit Flat</t>
  </si>
  <si>
    <t>Max Jangka Waktu</t>
  </si>
  <si>
    <t>Kreditur</t>
  </si>
  <si>
    <t>Provisi &amp; Admin</t>
  </si>
  <si>
    <t>Suku Bunga Anuitas</t>
  </si>
  <si>
    <t>Suku Bunga Flat</t>
  </si>
  <si>
    <t>SB</t>
  </si>
  <si>
    <t>FLAT</t>
  </si>
  <si>
    <t>ANUITAS</t>
  </si>
  <si>
    <t>Sisa Umur/JKW</t>
  </si>
  <si>
    <t>ADA TABEL KREDIT SESUAI SKIM</t>
  </si>
  <si>
    <t>"-----------------------------------------------------&gt;"</t>
  </si>
  <si>
    <t xml:space="preserve">Suku Bunga </t>
  </si>
  <si>
    <t>Jumlah Pinjaman</t>
  </si>
  <si>
    <t>POKOK</t>
  </si>
  <si>
    <t>BUNGA</t>
  </si>
  <si>
    <t>Angsuran ke-N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</si>
</sst>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_(&quot;Rp&quot;* #,##0_);_(&quot;Rp&quot;* \(#,##0\);_(&quot;Rp&quot;* &quot;-&quot;??_);_(@_)"/>
    <numFmt numFmtId="166" formatCode="_-* #,##0_-;\-* #,##0_-;_-* &quot;-&quot;_-;_-@_-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indexed="8"/>
      <name val="MS Sans Serif"/>
      <family val="2"/>
    </font>
    <font>
      <b/>
      <sz val="9"/>
      <color indexed="8"/>
      <name val="Arial"/>
      <family val="2"/>
    </font>
    <font>
      <sz val="11"/>
      <color theme="1"/>
      <name val="Calibri"/>
      <family val="2"/>
      <scheme val="minor"/>
    </font>
    <font>
      <b/>
      <sz val="8.9"/>
      <color indexed="8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1"/>
      <color theme="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"/>
      <name val="Times New Roman"/>
      <family val="1"/>
    </font>
    <font>
      <sz val="11"/>
      <color theme="0"/>
      <name val="Calibri"/>
      <family val="2"/>
      <charset val="1"/>
      <scheme val="minor"/>
    </font>
    <font>
      <b/>
      <sz val="9"/>
      <color indexed="81"/>
      <name val="Tahoma"/>
      <charset val="1"/>
    </font>
    <font>
      <b/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8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/>
    <xf numFmtId="41" fontId="5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7" fillId="0" borderId="0" applyFont="0" applyFill="0" applyBorder="0" applyAlignment="0" applyProtection="0"/>
    <xf numFmtId="166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4" fillId="0" borderId="0" applyNumberFormat="0" applyFont="0" applyFill="0" applyBorder="0" applyProtection="0">
      <alignment vertical="center"/>
    </xf>
    <xf numFmtId="0" fontId="6" fillId="0" borderId="0"/>
    <xf numFmtId="0" fontId="6" fillId="0" borderId="0"/>
    <xf numFmtId="0" fontId="1" fillId="0" borderId="0"/>
    <xf numFmtId="0" fontId="4" fillId="0" borderId="0"/>
    <xf numFmtId="0" fontId="8" fillId="0" borderId="0"/>
    <xf numFmtId="9" fontId="9" fillId="0" borderId="0" applyFont="0" applyFill="0" applyBorder="0" applyAlignment="0" applyProtection="0"/>
    <xf numFmtId="9" fontId="5" fillId="0" borderId="0" applyFont="0" applyFill="0" applyBorder="0" applyAlignment="0" applyProtection="0"/>
    <xf numFmtId="43" fontId="9" fillId="0" borderId="0" applyFont="0" applyFill="0" applyBorder="0" applyAlignment="0" applyProtection="0"/>
  </cellStyleXfs>
  <cellXfs count="100">
    <xf numFmtId="0" fontId="0" fillId="0" borderId="0" xfId="0"/>
    <xf numFmtId="43" fontId="0" fillId="0" borderId="0" xfId="1" applyFont="1"/>
    <xf numFmtId="164" fontId="0" fillId="0" borderId="0" xfId="1" applyNumberFormat="1" applyFont="1"/>
    <xf numFmtId="2" fontId="0" fillId="0" borderId="0" xfId="0" applyNumberFormat="1"/>
    <xf numFmtId="43" fontId="0" fillId="0" borderId="0" xfId="0" applyNumberFormat="1"/>
    <xf numFmtId="0" fontId="0" fillId="0" borderId="1" xfId="0" applyBorder="1"/>
    <xf numFmtId="43" fontId="3" fillId="0" borderId="0" xfId="1" applyFont="1"/>
    <xf numFmtId="43" fontId="0" fillId="0" borderId="0" xfId="1" applyFont="1" applyAlignment="1">
      <alignment horizontal="left" wrapText="1"/>
    </xf>
    <xf numFmtId="2" fontId="0" fillId="0" borderId="0" xfId="0" applyNumberFormat="1" applyAlignment="1">
      <alignment wrapText="1"/>
    </xf>
    <xf numFmtId="165" fontId="0" fillId="0" borderId="0" xfId="0" applyNumberFormat="1"/>
    <xf numFmtId="164" fontId="0" fillId="0" borderId="0" xfId="1" applyNumberFormat="1" applyFont="1" applyAlignment="1">
      <alignment wrapText="1"/>
    </xf>
    <xf numFmtId="43" fontId="0" fillId="0" borderId="3" xfId="1" applyFont="1" applyBorder="1"/>
    <xf numFmtId="0" fontId="0" fillId="0" borderId="3" xfId="0" applyBorder="1" applyAlignment="1">
      <alignment wrapText="1"/>
    </xf>
    <xf numFmtId="2" fontId="0" fillId="0" borderId="3" xfId="0" applyNumberFormat="1" applyBorder="1" applyAlignment="1">
      <alignment wrapText="1"/>
    </xf>
    <xf numFmtId="164" fontId="0" fillId="0" borderId="3" xfId="1" applyNumberFormat="1" applyFont="1" applyBorder="1" applyAlignment="1">
      <alignment wrapText="1"/>
    </xf>
    <xf numFmtId="164" fontId="0" fillId="3" borderId="3" xfId="1" applyNumberFormat="1" applyFont="1" applyFill="1" applyBorder="1"/>
    <xf numFmtId="0" fontId="0" fillId="0" borderId="3" xfId="0" applyBorder="1"/>
    <xf numFmtId="10" fontId="0" fillId="2" borderId="3" xfId="0" applyNumberFormat="1" applyFill="1" applyBorder="1"/>
    <xf numFmtId="164" fontId="0" fillId="0" borderId="3" xfId="1" applyNumberFormat="1" applyFont="1" applyBorder="1"/>
    <xf numFmtId="43" fontId="0" fillId="3" borderId="3" xfId="1" applyFont="1" applyFill="1" applyBorder="1"/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1" fontId="0" fillId="0" borderId="0" xfId="0" applyNumberFormat="1"/>
    <xf numFmtId="10" fontId="0" fillId="0" borderId="0" xfId="0" applyNumberFormat="1"/>
    <xf numFmtId="0" fontId="13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2" fillId="4" borderId="3" xfId="0" applyFont="1" applyFill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5" xfId="0" applyBorder="1"/>
    <xf numFmtId="0" fontId="0" fillId="0" borderId="10" xfId="0" applyBorder="1"/>
    <xf numFmtId="10" fontId="0" fillId="0" borderId="14" xfId="0" applyNumberFormat="1" applyBorder="1" applyAlignment="1">
      <alignment horizontal="center"/>
    </xf>
    <xf numFmtId="10" fontId="0" fillId="0" borderId="3" xfId="0" applyNumberFormat="1" applyBorder="1" applyAlignment="1">
      <alignment horizontal="center"/>
    </xf>
    <xf numFmtId="0" fontId="0" fillId="0" borderId="14" xfId="0" applyBorder="1" applyAlignment="1">
      <alignment horizontal="left"/>
    </xf>
    <xf numFmtId="10" fontId="6" fillId="0" borderId="3" xfId="0" applyNumberFormat="1" applyFont="1" applyBorder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4" borderId="9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164" fontId="0" fillId="0" borderId="0" xfId="0" applyNumberFormat="1"/>
    <xf numFmtId="0" fontId="0" fillId="3" borderId="0" xfId="0" applyFill="1"/>
    <xf numFmtId="10" fontId="0" fillId="0" borderId="0" xfId="2" applyNumberFormat="1" applyFont="1" applyFill="1"/>
    <xf numFmtId="10" fontId="0" fillId="2" borderId="0" xfId="2" applyNumberFormat="1" applyFont="1" applyFill="1"/>
    <xf numFmtId="164" fontId="0" fillId="0" borderId="3" xfId="1" applyNumberFormat="1" applyFont="1" applyBorder="1" applyAlignment="1">
      <alignment horizontal="center"/>
    </xf>
    <xf numFmtId="10" fontId="2" fillId="2" borderId="3" xfId="0" applyNumberFormat="1" applyFont="1" applyFill="1" applyBorder="1" applyAlignment="1">
      <alignment horizontal="center"/>
    </xf>
    <xf numFmtId="10" fontId="2" fillId="3" borderId="3" xfId="0" applyNumberFormat="1" applyFont="1" applyFill="1" applyBorder="1" applyAlignment="1">
      <alignment horizontal="center"/>
    </xf>
    <xf numFmtId="10" fontId="2" fillId="5" borderId="3" xfId="0" applyNumberFormat="1" applyFont="1" applyFill="1" applyBorder="1" applyAlignment="1">
      <alignment horizontal="center"/>
    </xf>
    <xf numFmtId="2" fontId="2" fillId="2" borderId="3" xfId="0" applyNumberFormat="1" applyFont="1" applyFill="1" applyBorder="1" applyAlignment="1">
      <alignment horizontal="center"/>
    </xf>
    <xf numFmtId="1" fontId="2" fillId="2" borderId="3" xfId="0" applyNumberFormat="1" applyFont="1" applyFill="1" applyBorder="1" applyAlignment="1">
      <alignment horizontal="center"/>
    </xf>
    <xf numFmtId="1" fontId="2" fillId="3" borderId="3" xfId="0" applyNumberFormat="1" applyFont="1" applyFill="1" applyBorder="1" applyAlignment="1">
      <alignment horizontal="center"/>
    </xf>
    <xf numFmtId="1" fontId="2" fillId="5" borderId="3" xfId="0" applyNumberFormat="1" applyFont="1" applyFill="1" applyBorder="1" applyAlignment="1">
      <alignment horizontal="center"/>
    </xf>
    <xf numFmtId="164" fontId="0" fillId="0" borderId="16" xfId="1" applyNumberFormat="1" applyFont="1" applyBorder="1"/>
    <xf numFmtId="164" fontId="0" fillId="0" borderId="16" xfId="0" applyNumberFormat="1" applyBorder="1"/>
    <xf numFmtId="0" fontId="0" fillId="0" borderId="16" xfId="0" applyBorder="1"/>
    <xf numFmtId="164" fontId="0" fillId="0" borderId="17" xfId="1" applyNumberFormat="1" applyFont="1" applyBorder="1"/>
    <xf numFmtId="164" fontId="0" fillId="0" borderId="17" xfId="0" applyNumberFormat="1" applyBorder="1"/>
    <xf numFmtId="0" fontId="0" fillId="0" borderId="17" xfId="0" applyBorder="1"/>
    <xf numFmtId="164" fontId="0" fillId="0" borderId="18" xfId="1" applyNumberFormat="1" applyFont="1" applyBorder="1"/>
    <xf numFmtId="164" fontId="0" fillId="0" borderId="18" xfId="0" applyNumberFormat="1" applyBorder="1"/>
    <xf numFmtId="0" fontId="0" fillId="0" borderId="14" xfId="0" applyBorder="1"/>
    <xf numFmtId="0" fontId="0" fillId="0" borderId="2" xfId="0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164" fontId="2" fillId="0" borderId="6" xfId="1" applyNumberFormat="1" applyFont="1" applyBorder="1" applyAlignment="1">
      <alignment horizontal="center" vertical="center"/>
    </xf>
    <xf numFmtId="164" fontId="2" fillId="0" borderId="7" xfId="1" applyNumberFormat="1" applyFont="1" applyBorder="1" applyAlignment="1">
      <alignment horizontal="center" vertical="center"/>
    </xf>
    <xf numFmtId="164" fontId="2" fillId="0" borderId="9" xfId="1" applyNumberFormat="1" applyFont="1" applyBorder="1" applyAlignment="1">
      <alignment horizontal="center" vertical="center"/>
    </xf>
    <xf numFmtId="0" fontId="0" fillId="0" borderId="3" xfId="0" applyBorder="1" applyAlignment="1">
      <alignment horizontal="left" vertical="top" wrapText="1"/>
    </xf>
    <xf numFmtId="0" fontId="2" fillId="4" borderId="13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164" fontId="0" fillId="6" borderId="0" xfId="1" applyNumberFormat="1" applyFont="1" applyFill="1"/>
    <xf numFmtId="0" fontId="0" fillId="8" borderId="0" xfId="0" applyFill="1"/>
    <xf numFmtId="165" fontId="0" fillId="9" borderId="0" xfId="0" applyNumberFormat="1" applyFill="1"/>
    <xf numFmtId="165" fontId="0" fillId="7" borderId="0" xfId="0" applyNumberFormat="1" applyFill="1"/>
    <xf numFmtId="164" fontId="0" fillId="10" borderId="3" xfId="1" applyNumberFormat="1" applyFont="1" applyFill="1" applyBorder="1"/>
    <xf numFmtId="0" fontId="14" fillId="0" borderId="0" xfId="0" applyFont="1"/>
    <xf numFmtId="0" fontId="3" fillId="0" borderId="0" xfId="0" applyFont="1"/>
    <xf numFmtId="0" fontId="0" fillId="7" borderId="3" xfId="0" applyFill="1" applyBorder="1"/>
    <xf numFmtId="164" fontId="0" fillId="7" borderId="3" xfId="0" applyNumberFormat="1" applyFill="1" applyBorder="1"/>
    <xf numFmtId="10" fontId="0" fillId="7" borderId="3" xfId="0" applyNumberFormat="1" applyFill="1" applyBorder="1"/>
    <xf numFmtId="0" fontId="0" fillId="10" borderId="3" xfId="0" applyFill="1" applyBorder="1"/>
    <xf numFmtId="164" fontId="0" fillId="10" borderId="3" xfId="0" applyNumberFormat="1" applyFill="1" applyBorder="1"/>
    <xf numFmtId="10" fontId="0" fillId="10" borderId="3" xfId="0" applyNumberFormat="1" applyFill="1" applyBorder="1"/>
    <xf numFmtId="0" fontId="0" fillId="12" borderId="3" xfId="0" applyFill="1" applyBorder="1"/>
    <xf numFmtId="164" fontId="0" fillId="0" borderId="3" xfId="1" applyNumberFormat="1" applyFont="1" applyBorder="1" applyAlignment="1">
      <alignment horizontal="center" vertical="center"/>
    </xf>
    <xf numFmtId="164" fontId="0" fillId="12" borderId="3" xfId="1" applyNumberFormat="1" applyFont="1" applyFill="1" applyBorder="1" applyAlignment="1">
      <alignment horizontal="center" vertical="center" wrapText="1"/>
    </xf>
    <xf numFmtId="0" fontId="0" fillId="12" borderId="3" xfId="0" applyFill="1" applyBorder="1" applyAlignment="1">
      <alignment horizontal="center" vertical="center"/>
    </xf>
    <xf numFmtId="164" fontId="0" fillId="12" borderId="3" xfId="1" applyNumberFormat="1" applyFont="1" applyFill="1" applyBorder="1" applyAlignment="1">
      <alignment horizontal="center" vertical="center"/>
    </xf>
    <xf numFmtId="0" fontId="17" fillId="0" borderId="0" xfId="0" applyFont="1" applyAlignment="1"/>
    <xf numFmtId="0" fontId="16" fillId="11" borderId="0" xfId="0" applyFont="1" applyFill="1" applyAlignment="1"/>
  </cellXfs>
  <cellStyles count="18">
    <cellStyle name="Comma" xfId="1" builtinId="3"/>
    <cellStyle name="Comma [0] 2" xfId="4"/>
    <cellStyle name="Comma [0] 3" xfId="6"/>
    <cellStyle name="Comma [0] 4" xfId="5"/>
    <cellStyle name="Comma [0] 5" xfId="7"/>
    <cellStyle name="Comma 2" xfId="8"/>
    <cellStyle name="Comma 3" xfId="9"/>
    <cellStyle name="Comma 7" xfId="17"/>
    <cellStyle name="Normal" xfId="0" builtinId="0"/>
    <cellStyle name="Normal 10" xfId="10"/>
    <cellStyle name="Normal 2" xfId="3"/>
    <cellStyle name="Normal 3" xfId="11"/>
    <cellStyle name="Normal 4" xfId="12"/>
    <cellStyle name="Normal 5" xfId="13"/>
    <cellStyle name="Normal 6" xfId="14"/>
    <cellStyle name="Percent" xfId="2" builtinId="5"/>
    <cellStyle name="Percent 2" xfId="15"/>
    <cellStyle name="Percent 3" xf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6" tint="-0.249977111117893"/>
  </sheetPr>
  <dimension ref="A1:L8"/>
  <sheetViews>
    <sheetView workbookViewId="0">
      <selection activeCell="M18" sqref="M18"/>
    </sheetView>
  </sheetViews>
  <sheetFormatPr defaultRowHeight="15" x14ac:dyDescent="0.25"/>
  <cols>
    <col min="1" max="1" width="18.42578125" style="1" bestFit="1" customWidth="1"/>
    <col min="2" max="2" width="13.140625" bestFit="1" customWidth="1"/>
    <col min="3" max="3" width="12" style="3" customWidth="1"/>
    <col min="4" max="4" width="13.28515625" style="2" bestFit="1" customWidth="1"/>
    <col min="5" max="6" width="13.140625" style="2" customWidth="1"/>
    <col min="8" max="8" width="2.42578125" customWidth="1"/>
    <col min="9" max="9" width="11.140625" bestFit="1" customWidth="1"/>
    <col min="12" max="12" width="15.28515625" bestFit="1" customWidth="1"/>
  </cols>
  <sheetData>
    <row r="1" spans="1:12" ht="21" x14ac:dyDescent="0.35">
      <c r="A1" s="6" t="s">
        <v>0</v>
      </c>
    </row>
    <row r="2" spans="1:12" ht="30" x14ac:dyDescent="0.25">
      <c r="A2" s="11" t="s">
        <v>8</v>
      </c>
      <c r="B2" s="12" t="s">
        <v>7</v>
      </c>
      <c r="C2" s="13" t="s">
        <v>9</v>
      </c>
      <c r="D2" s="14" t="s">
        <v>18</v>
      </c>
      <c r="E2" s="14" t="s">
        <v>19</v>
      </c>
      <c r="F2" s="10"/>
    </row>
    <row r="3" spans="1:12" ht="15.75" thickBot="1" x14ac:dyDescent="0.3">
      <c r="A3" s="15">
        <v>450000000</v>
      </c>
      <c r="B3" s="16">
        <v>1</v>
      </c>
      <c r="C3" s="17">
        <v>0.03</v>
      </c>
      <c r="D3" s="18">
        <f>($A$3*C3/12)*80%</f>
        <v>900000</v>
      </c>
      <c r="E3" s="18">
        <f>D3*B3</f>
        <v>900000</v>
      </c>
      <c r="G3" s="5" t="s">
        <v>1</v>
      </c>
      <c r="H3" s="5" t="s">
        <v>4</v>
      </c>
      <c r="I3" s="5" t="s">
        <v>3</v>
      </c>
      <c r="J3" s="64" t="s">
        <v>6</v>
      </c>
      <c r="K3" s="65">
        <v>0.2</v>
      </c>
      <c r="L3" s="4"/>
    </row>
    <row r="4" spans="1:12" x14ac:dyDescent="0.25">
      <c r="A4" s="19"/>
      <c r="B4" s="16">
        <v>3</v>
      </c>
      <c r="C4" s="17">
        <v>0.03</v>
      </c>
      <c r="D4" s="18">
        <f t="shared" ref="D4:D6" si="0">($A$3*C4/12)*80%</f>
        <v>900000</v>
      </c>
      <c r="E4" s="18">
        <f t="shared" ref="E4:E6" si="1">D4*B4</f>
        <v>2700000</v>
      </c>
      <c r="G4" s="63" t="s">
        <v>5</v>
      </c>
      <c r="H4" s="63"/>
      <c r="I4" s="63"/>
      <c r="J4" s="64"/>
      <c r="K4" s="65"/>
    </row>
    <row r="5" spans="1:12" x14ac:dyDescent="0.25">
      <c r="A5" s="19"/>
      <c r="B5" s="16">
        <v>6</v>
      </c>
      <c r="C5" s="17">
        <v>3.5000000000000003E-2</v>
      </c>
      <c r="D5" s="18">
        <f t="shared" si="0"/>
        <v>1050000.0000000002</v>
      </c>
      <c r="E5" s="18">
        <f t="shared" si="1"/>
        <v>6300000.0000000019</v>
      </c>
    </row>
    <row r="6" spans="1:12" x14ac:dyDescent="0.25">
      <c r="A6" s="19"/>
      <c r="B6" s="16">
        <v>12</v>
      </c>
      <c r="C6" s="17">
        <v>0.04</v>
      </c>
      <c r="D6" s="18">
        <f t="shared" si="0"/>
        <v>1200000</v>
      </c>
      <c r="E6" s="18">
        <f t="shared" si="1"/>
        <v>14400000</v>
      </c>
    </row>
    <row r="8" spans="1:12" x14ac:dyDescent="0.25">
      <c r="A8" s="7"/>
      <c r="C8" s="8"/>
    </row>
  </sheetData>
  <mergeCells count="3">
    <mergeCell ref="G4:I4"/>
    <mergeCell ref="J3:J4"/>
    <mergeCell ref="K3:K4"/>
  </mergeCells>
  <pageMargins left="0.7" right="0.7" top="0.75" bottom="0.75" header="0.3" footer="0.3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 tint="-0.249977111117893"/>
  </sheetPr>
  <dimension ref="A1:L395"/>
  <sheetViews>
    <sheetView zoomScaleNormal="100" workbookViewId="0">
      <selection activeCell="J21" sqref="J21"/>
    </sheetView>
  </sheetViews>
  <sheetFormatPr defaultRowHeight="15" x14ac:dyDescent="0.25"/>
  <cols>
    <col min="1" max="1" width="12.5703125" customWidth="1"/>
    <col min="2" max="5" width="16.85546875" customWidth="1"/>
    <col min="6" max="6" width="12.5703125" bestFit="1" customWidth="1"/>
    <col min="8" max="8" width="12.5703125" bestFit="1" customWidth="1"/>
    <col min="9" max="9" width="8.85546875" bestFit="1" customWidth="1"/>
    <col min="10" max="10" width="12.5703125" bestFit="1" customWidth="1"/>
    <col min="11" max="11" width="11.5703125" bestFit="1" customWidth="1"/>
    <col min="12" max="12" width="12.5703125" bestFit="1" customWidth="1"/>
    <col min="13" max="13" width="13" bestFit="1" customWidth="1"/>
  </cols>
  <sheetData>
    <row r="1" spans="1:12" ht="26.25" x14ac:dyDescent="0.4">
      <c r="A1" s="98" t="s">
        <v>83</v>
      </c>
      <c r="B1" s="99"/>
    </row>
    <row r="4" spans="1:12" x14ac:dyDescent="0.25">
      <c r="A4" t="s">
        <v>96</v>
      </c>
      <c r="C4" s="82">
        <v>100000000</v>
      </c>
    </row>
    <row r="5" spans="1:12" hidden="1" x14ac:dyDescent="0.25">
      <c r="A5" t="s">
        <v>3</v>
      </c>
      <c r="C5" s="44">
        <v>0.15</v>
      </c>
    </row>
    <row r="6" spans="1:12" x14ac:dyDescent="0.25">
      <c r="A6" t="s">
        <v>60</v>
      </c>
      <c r="C6" s="43">
        <v>24</v>
      </c>
      <c r="E6" s="42"/>
      <c r="F6" s="42"/>
    </row>
    <row r="7" spans="1:12" x14ac:dyDescent="0.25">
      <c r="A7" t="s">
        <v>88</v>
      </c>
      <c r="C7" s="45">
        <f>C5/12</f>
        <v>1.2499999999999999E-2</v>
      </c>
      <c r="D7" t="s">
        <v>59</v>
      </c>
    </row>
    <row r="8" spans="1:12" hidden="1" x14ac:dyDescent="0.25">
      <c r="A8" s="20" t="s">
        <v>60</v>
      </c>
      <c r="B8">
        <v>24</v>
      </c>
      <c r="C8" t="s">
        <v>59</v>
      </c>
    </row>
    <row r="9" spans="1:12" s="20" customFormat="1" x14ac:dyDescent="0.25"/>
    <row r="10" spans="1:12" x14ac:dyDescent="0.25">
      <c r="A10" s="2"/>
      <c r="B10" s="2"/>
      <c r="C10" s="2"/>
      <c r="D10" s="2"/>
      <c r="E10" s="2">
        <f>C4</f>
        <v>100000000</v>
      </c>
    </row>
    <row r="11" spans="1:12" ht="30" x14ac:dyDescent="0.25">
      <c r="A11" s="95" t="s">
        <v>99</v>
      </c>
      <c r="B11" s="96" t="s">
        <v>15</v>
      </c>
      <c r="C11" s="97" t="s">
        <v>14</v>
      </c>
      <c r="D11" s="97" t="s">
        <v>17</v>
      </c>
      <c r="E11" s="97" t="s">
        <v>16</v>
      </c>
      <c r="I11" s="93"/>
      <c r="J11" s="93" t="s">
        <v>97</v>
      </c>
      <c r="K11" s="93" t="s">
        <v>98</v>
      </c>
      <c r="L11" s="93"/>
    </row>
    <row r="12" spans="1:12" x14ac:dyDescent="0.25">
      <c r="A12" s="18">
        <v>1</v>
      </c>
      <c r="B12" s="94">
        <f>IF(A12&lt;=$C$6,$E$10/$C$6,0)</f>
        <v>4166666.6666666665</v>
      </c>
      <c r="C12" s="18">
        <f>IF(A12&lt;=$C$6,(($C$4*$C$5)/12),0)</f>
        <v>1250000</v>
      </c>
      <c r="D12" s="84">
        <f>B12+C12</f>
        <v>5416666.666666666</v>
      </c>
      <c r="E12" s="18">
        <f>$E$10-B12</f>
        <v>95833333.333333328</v>
      </c>
      <c r="I12" s="87" t="s">
        <v>90</v>
      </c>
      <c r="J12" s="88">
        <f>SUM(B12:B35)</f>
        <v>100000000.00000001</v>
      </c>
      <c r="K12" s="88">
        <f>SUM(C12:C35)</f>
        <v>30000000</v>
      </c>
      <c r="L12" s="88">
        <f>SUM(D12:D35)</f>
        <v>130000000.00000003</v>
      </c>
    </row>
    <row r="13" spans="1:12" x14ac:dyDescent="0.25">
      <c r="A13" s="18">
        <v>2</v>
      </c>
      <c r="B13" s="18">
        <f>IF(A13&lt;=$C$6,$E$10/$B$8,0)</f>
        <v>4166666.6666666665</v>
      </c>
      <c r="C13" s="18">
        <f>IF(A13&lt;=$C$6,(($C$4*$C$5)/12),0)</f>
        <v>1250000</v>
      </c>
      <c r="D13" s="18">
        <f>B13+C13</f>
        <v>5416666.666666666</v>
      </c>
      <c r="E13" s="18">
        <f>E12-B13</f>
        <v>91666666.666666657</v>
      </c>
      <c r="I13" s="87"/>
      <c r="J13" s="89"/>
      <c r="K13" s="89">
        <f>K12/J12*100%</f>
        <v>0.29999999999999993</v>
      </c>
      <c r="L13" s="87"/>
    </row>
    <row r="14" spans="1:12" x14ac:dyDescent="0.25">
      <c r="A14" s="18">
        <v>3</v>
      </c>
      <c r="B14" s="18">
        <f>IF(A14&lt;=$C$6,$E$10/$B$8,0)</f>
        <v>4166666.6666666665</v>
      </c>
      <c r="C14" s="18">
        <f>IF(A14&lt;=$C$6,(($C$4*$C$5)/12),0)</f>
        <v>1250000</v>
      </c>
      <c r="D14" s="18">
        <f>B14+C14</f>
        <v>5416666.666666666</v>
      </c>
      <c r="E14" s="18">
        <f>E13-B14</f>
        <v>87499999.999999985</v>
      </c>
      <c r="I14" s="90" t="s">
        <v>91</v>
      </c>
      <c r="J14" s="91">
        <f>SUM('KREDIT ANUITAS'!C16:C39)</f>
        <v>100000000.00000012</v>
      </c>
      <c r="K14" s="91">
        <f>SUM('KREDIT ANUITAS'!B16:B39)</f>
        <v>16367955.31268242</v>
      </c>
      <c r="L14" s="91">
        <f>SUM('KREDIT ANUITAS'!D16:D39)</f>
        <v>116367955.31268248</v>
      </c>
    </row>
    <row r="15" spans="1:12" x14ac:dyDescent="0.25">
      <c r="A15" s="18">
        <v>4</v>
      </c>
      <c r="B15" s="18">
        <f>IF(A15&lt;=$C$6,$E$10/$B$8,0)</f>
        <v>4166666.6666666665</v>
      </c>
      <c r="C15" s="18">
        <f>IF(A15&lt;=$C$6,(($C$4*$C$5)/12),0)</f>
        <v>1250000</v>
      </c>
      <c r="D15" s="18">
        <f>B15+C15</f>
        <v>5416666.666666666</v>
      </c>
      <c r="E15" s="18">
        <f>E14-B15</f>
        <v>83333333.333333313</v>
      </c>
      <c r="I15" s="90"/>
      <c r="J15" s="92"/>
      <c r="K15" s="92">
        <f>K14/J14*100%</f>
        <v>0.163679553126824</v>
      </c>
      <c r="L15" s="90"/>
    </row>
    <row r="16" spans="1:12" x14ac:dyDescent="0.25">
      <c r="A16" s="18">
        <v>5</v>
      </c>
      <c r="B16" s="18">
        <f>IF(A16&lt;=$C$6,$E$10/$B$8,0)</f>
        <v>4166666.6666666665</v>
      </c>
      <c r="C16" s="18">
        <f>IF(A16&lt;=$C$6,(($C$4*$C$5)/12),0)</f>
        <v>1250000</v>
      </c>
      <c r="D16" s="18">
        <f>B16+C16</f>
        <v>5416666.666666666</v>
      </c>
      <c r="E16" s="18">
        <f>IF(E15&gt;0,E15-B16,0)</f>
        <v>79166666.666666642</v>
      </c>
    </row>
    <row r="17" spans="1:5" x14ac:dyDescent="0.25">
      <c r="A17" s="18">
        <v>6</v>
      </c>
      <c r="B17" s="18">
        <f>IF(A17&lt;=$C$6,$E$10/$B$8,0)</f>
        <v>4166666.6666666665</v>
      </c>
      <c r="C17" s="18">
        <f>IF(A17&lt;=$C$6,(($C$4*$C$5)/12),0)</f>
        <v>1250000</v>
      </c>
      <c r="D17" s="18">
        <f>B17+C17</f>
        <v>5416666.666666666</v>
      </c>
      <c r="E17" s="18">
        <f>IF(E16&gt;0,E16-B17,0)</f>
        <v>74999999.99999997</v>
      </c>
    </row>
    <row r="18" spans="1:5" x14ac:dyDescent="0.25">
      <c r="A18" s="18">
        <v>7</v>
      </c>
      <c r="B18" s="18">
        <f>IF(A18&lt;=$C$6,$E$10/$B$8,0)</f>
        <v>4166666.6666666665</v>
      </c>
      <c r="C18" s="18">
        <f>IF(A18&lt;=$C$6,(($C$4*$C$5)/12),0)</f>
        <v>1250000</v>
      </c>
      <c r="D18" s="18">
        <f>B18+C18</f>
        <v>5416666.666666666</v>
      </c>
      <c r="E18" s="18">
        <f>IF(E17&gt;0,E17-B18,0)</f>
        <v>70833333.333333299</v>
      </c>
    </row>
    <row r="19" spans="1:5" x14ac:dyDescent="0.25">
      <c r="A19" s="18">
        <v>8</v>
      </c>
      <c r="B19" s="18">
        <f>IF(A19&lt;=$C$6,$E$10/$B$8,0)</f>
        <v>4166666.6666666665</v>
      </c>
      <c r="C19" s="18">
        <f>IF(A19&lt;=$C$6,(($C$4*$C$5)/12),0)</f>
        <v>1250000</v>
      </c>
      <c r="D19" s="18">
        <f>B19+C19</f>
        <v>5416666.666666666</v>
      </c>
      <c r="E19" s="18">
        <f>IF(E18&gt;0,E18-B19,0)</f>
        <v>66666666.666666634</v>
      </c>
    </row>
    <row r="20" spans="1:5" x14ac:dyDescent="0.25">
      <c r="A20" s="18">
        <v>9</v>
      </c>
      <c r="B20" s="18">
        <f>IF(A20&lt;=$C$6,$E$10/$B$8,0)</f>
        <v>4166666.6666666665</v>
      </c>
      <c r="C20" s="18">
        <f>IF(A20&lt;=$C$6,(($C$4*$C$5)/12),0)</f>
        <v>1250000</v>
      </c>
      <c r="D20" s="18">
        <f>B20+C20</f>
        <v>5416666.666666666</v>
      </c>
      <c r="E20" s="18">
        <f>IF(E19&gt;0,E19-B20,0)</f>
        <v>62499999.99999997</v>
      </c>
    </row>
    <row r="21" spans="1:5" x14ac:dyDescent="0.25">
      <c r="A21" s="18">
        <v>10</v>
      </c>
      <c r="B21" s="18">
        <f>IF(A21&lt;=$C$6,$E$10/$B$8,0)</f>
        <v>4166666.6666666665</v>
      </c>
      <c r="C21" s="18">
        <f>IF(A21&lt;=$C$6,(($C$4*$C$5)/12),0)</f>
        <v>1250000</v>
      </c>
      <c r="D21" s="18">
        <f>B21+C21</f>
        <v>5416666.666666666</v>
      </c>
      <c r="E21" s="18">
        <f>IF(E20&gt;0,E20-B21,0)</f>
        <v>58333333.333333306</v>
      </c>
    </row>
    <row r="22" spans="1:5" x14ac:dyDescent="0.25">
      <c r="A22" s="18">
        <v>11</v>
      </c>
      <c r="B22" s="18">
        <f>IF(A22&lt;=$C$6,$E$10/$B$8,0)</f>
        <v>4166666.6666666665</v>
      </c>
      <c r="C22" s="18">
        <f>IF(A22&lt;=$C$6,(($C$4*$C$5)/12),0)</f>
        <v>1250000</v>
      </c>
      <c r="D22" s="18">
        <f>B22+C22</f>
        <v>5416666.666666666</v>
      </c>
      <c r="E22" s="18">
        <f>IF(E21&gt;0,E21-B22,0)</f>
        <v>54166666.666666642</v>
      </c>
    </row>
    <row r="23" spans="1:5" x14ac:dyDescent="0.25">
      <c r="A23" s="18">
        <v>12</v>
      </c>
      <c r="B23" s="18">
        <f>IF(A23&lt;=$C$6,$E$10/$B$8,0)</f>
        <v>4166666.6666666665</v>
      </c>
      <c r="C23" s="18">
        <f>IF(A23&lt;=$C$6,(($C$4*$C$5)/12),0)</f>
        <v>1250000</v>
      </c>
      <c r="D23" s="18">
        <f>B23+C23</f>
        <v>5416666.666666666</v>
      </c>
      <c r="E23" s="18">
        <f>IF(E22&gt;0,E22-B23,0)</f>
        <v>49999999.999999978</v>
      </c>
    </row>
    <row r="24" spans="1:5" x14ac:dyDescent="0.25">
      <c r="A24" s="18">
        <v>13</v>
      </c>
      <c r="B24" s="18">
        <f>IF(A24&lt;=$C$6,$E$10/$B$8,0)</f>
        <v>4166666.6666666665</v>
      </c>
      <c r="C24" s="18">
        <f>IF(A24&lt;=$C$6,(($C$4*$C$5)/12),0)</f>
        <v>1250000</v>
      </c>
      <c r="D24" s="18">
        <f>B24+C24</f>
        <v>5416666.666666666</v>
      </c>
      <c r="E24" s="18">
        <f>IF(E23&gt;0,E23-B24,0)</f>
        <v>45833333.333333313</v>
      </c>
    </row>
    <row r="25" spans="1:5" x14ac:dyDescent="0.25">
      <c r="A25" s="18">
        <v>14</v>
      </c>
      <c r="B25" s="18">
        <f>IF(A25&lt;=$C$6,$E$10/$B$8,0)</f>
        <v>4166666.6666666665</v>
      </c>
      <c r="C25" s="18">
        <f>IF(A25&lt;=$C$6,(($C$4*$C$5)/12),0)</f>
        <v>1250000</v>
      </c>
      <c r="D25" s="18">
        <f>B25+C25</f>
        <v>5416666.666666666</v>
      </c>
      <c r="E25" s="18">
        <f>IF(E24&gt;0,E24-B25,0)</f>
        <v>41666666.666666649</v>
      </c>
    </row>
    <row r="26" spans="1:5" x14ac:dyDescent="0.25">
      <c r="A26" s="18">
        <v>15</v>
      </c>
      <c r="B26" s="18">
        <f>IF(A26&lt;=$C$6,$E$10/$B$8,0)</f>
        <v>4166666.6666666665</v>
      </c>
      <c r="C26" s="18">
        <f>IF(A26&lt;=$C$6,(($C$4*$C$5)/12),0)</f>
        <v>1250000</v>
      </c>
      <c r="D26" s="18">
        <f>B26+C26</f>
        <v>5416666.666666666</v>
      </c>
      <c r="E26" s="18">
        <f>IF(E25&gt;0,E25-B26,0)</f>
        <v>37499999.999999985</v>
      </c>
    </row>
    <row r="27" spans="1:5" x14ac:dyDescent="0.25">
      <c r="A27" s="18">
        <v>16</v>
      </c>
      <c r="B27" s="18">
        <f>IF(A27&lt;=$C$6,$E$10/$B$8,0)</f>
        <v>4166666.6666666665</v>
      </c>
      <c r="C27" s="18">
        <f>IF(A27&lt;=$C$6,(($C$4*$C$5)/12),0)</f>
        <v>1250000</v>
      </c>
      <c r="D27" s="18">
        <f>B27+C27</f>
        <v>5416666.666666666</v>
      </c>
      <c r="E27" s="18">
        <f>IF(E26&gt;0,E26-B27,0)</f>
        <v>33333333.333333317</v>
      </c>
    </row>
    <row r="28" spans="1:5" x14ac:dyDescent="0.25">
      <c r="A28" s="18">
        <v>17</v>
      </c>
      <c r="B28" s="18">
        <f>IF(A28&lt;=$C$6,$E$10/$B$8,0)</f>
        <v>4166666.6666666665</v>
      </c>
      <c r="C28" s="18">
        <f>IF(A28&lt;=$C$6,(($C$4*$C$5)/12),0)</f>
        <v>1250000</v>
      </c>
      <c r="D28" s="18">
        <f>B28+C28</f>
        <v>5416666.666666666</v>
      </c>
      <c r="E28" s="18">
        <f>IF(E27&gt;0,E27-B28,0)</f>
        <v>29166666.666666649</v>
      </c>
    </row>
    <row r="29" spans="1:5" x14ac:dyDescent="0.25">
      <c r="A29" s="18">
        <v>18</v>
      </c>
      <c r="B29" s="18">
        <f>IF(A29&lt;=$C$6,$E$10/$B$8,0)</f>
        <v>4166666.6666666665</v>
      </c>
      <c r="C29" s="18">
        <f>IF(A29&lt;=$C$6,(($C$4*$C$5)/12),0)</f>
        <v>1250000</v>
      </c>
      <c r="D29" s="18">
        <f>B29+C29</f>
        <v>5416666.666666666</v>
      </c>
      <c r="E29" s="18">
        <f>IF(E28&gt;0,E28-B29,0)</f>
        <v>24999999.999999981</v>
      </c>
    </row>
    <row r="30" spans="1:5" x14ac:dyDescent="0.25">
      <c r="A30" s="18">
        <v>19</v>
      </c>
      <c r="B30" s="18">
        <f>IF(A30&lt;=$C$6,$E$10/$B$8,0)</f>
        <v>4166666.6666666665</v>
      </c>
      <c r="C30" s="18">
        <f>IF(A30&lt;=$C$6,(($C$4*$C$5)/12),0)</f>
        <v>1250000</v>
      </c>
      <c r="D30" s="18">
        <f>B30+C30</f>
        <v>5416666.666666666</v>
      </c>
      <c r="E30" s="18">
        <f>IF(E29&gt;0,E29-B30,0)</f>
        <v>20833333.333333313</v>
      </c>
    </row>
    <row r="31" spans="1:5" x14ac:dyDescent="0.25">
      <c r="A31" s="18">
        <v>20</v>
      </c>
      <c r="B31" s="18">
        <f>IF(A31&lt;=$C$6,$E$10/$B$8,0)</f>
        <v>4166666.6666666665</v>
      </c>
      <c r="C31" s="18">
        <f>IF(A31&lt;=$C$6,(($C$4*$C$5)/12),0)</f>
        <v>1250000</v>
      </c>
      <c r="D31" s="18">
        <f>B31+C31</f>
        <v>5416666.666666666</v>
      </c>
      <c r="E31" s="18">
        <f>IF(E30&gt;0,E30-B31,0)</f>
        <v>16666666.666666647</v>
      </c>
    </row>
    <row r="32" spans="1:5" x14ac:dyDescent="0.25">
      <c r="A32" s="18">
        <v>21</v>
      </c>
      <c r="B32" s="18">
        <f>IF(A32&lt;=$C$6,$E$10/$B$8,0)</f>
        <v>4166666.6666666665</v>
      </c>
      <c r="C32" s="18">
        <f>IF(A32&lt;=$C$6,(($C$4*$C$5)/12),0)</f>
        <v>1250000</v>
      </c>
      <c r="D32" s="18">
        <f>B32+C32</f>
        <v>5416666.666666666</v>
      </c>
      <c r="E32" s="18">
        <f>IF(E31&gt;0,E31-B32,0)</f>
        <v>12499999.999999981</v>
      </c>
    </row>
    <row r="33" spans="1:5" x14ac:dyDescent="0.25">
      <c r="A33" s="18">
        <v>22</v>
      </c>
      <c r="B33" s="18">
        <f>IF(A33&lt;=$C$6,$E$10/$B$8,0)</f>
        <v>4166666.6666666665</v>
      </c>
      <c r="C33" s="18">
        <f>IF(A33&lt;=$C$6,(($C$4*$C$5)/12),0)</f>
        <v>1250000</v>
      </c>
      <c r="D33" s="18">
        <f>B33+C33</f>
        <v>5416666.666666666</v>
      </c>
      <c r="E33" s="18">
        <f>IF(E32&gt;0,E32-B33,0)</f>
        <v>8333333.3333333153</v>
      </c>
    </row>
    <row r="34" spans="1:5" x14ac:dyDescent="0.25">
      <c r="A34" s="18">
        <v>23</v>
      </c>
      <c r="B34" s="18">
        <f>IF(A34&lt;=$C$6,$E$10/$B$8,0)</f>
        <v>4166666.6666666665</v>
      </c>
      <c r="C34" s="18">
        <f>IF(A34&lt;=$C$6,(($C$4*$C$5)/12),0)</f>
        <v>1250000</v>
      </c>
      <c r="D34" s="18">
        <f>B34+C34</f>
        <v>5416666.666666666</v>
      </c>
      <c r="E34" s="18">
        <f>IF(E33&gt;0,E33-B34,0)</f>
        <v>4166666.6666666488</v>
      </c>
    </row>
    <row r="35" spans="1:5" x14ac:dyDescent="0.25">
      <c r="A35" s="18">
        <v>24</v>
      </c>
      <c r="B35" s="18">
        <f>IF(A35&lt;=$C$6,$E$10/$B$8,0)</f>
        <v>4166666.6666666665</v>
      </c>
      <c r="C35" s="18">
        <f>IF(A35&lt;=$C$6,(($C$4*$C$5)/12),0)</f>
        <v>1250000</v>
      </c>
      <c r="D35" s="18">
        <f>B35+C35</f>
        <v>5416666.666666666</v>
      </c>
      <c r="E35" s="18">
        <f>IF(E34&gt;0,E34-B35,0)</f>
        <v>-1.7695128917694092E-8</v>
      </c>
    </row>
    <row r="36" spans="1:5" x14ac:dyDescent="0.25">
      <c r="A36" s="18">
        <v>25</v>
      </c>
      <c r="B36" s="18">
        <f>IF(A36&lt;=$C$6,$E$10/$B$8,0)</f>
        <v>0</v>
      </c>
      <c r="C36" s="18">
        <f>IF(A36&lt;=$C$6,(($C$4*$C$5)/12),0)</f>
        <v>0</v>
      </c>
      <c r="D36" s="18">
        <f>B36+C36</f>
        <v>0</v>
      </c>
      <c r="E36" s="18">
        <f>IF(E35&gt;0,E35-B36,0)</f>
        <v>0</v>
      </c>
    </row>
    <row r="37" spans="1:5" x14ac:dyDescent="0.25">
      <c r="A37" s="18">
        <v>26</v>
      </c>
      <c r="B37" s="18">
        <f>IF(A37&lt;=$C$6,$E$10/$B$8,0)</f>
        <v>0</v>
      </c>
      <c r="C37" s="18">
        <f>IF(A37&lt;=$C$6,(($C$4*$C$5)/12),0)</f>
        <v>0</v>
      </c>
      <c r="D37" s="18">
        <f>B37+C37</f>
        <v>0</v>
      </c>
      <c r="E37" s="18">
        <f>IF(E36&gt;0,E36-B37,0)</f>
        <v>0</v>
      </c>
    </row>
    <row r="38" spans="1:5" x14ac:dyDescent="0.25">
      <c r="A38" s="18">
        <v>27</v>
      </c>
      <c r="B38" s="18">
        <f>IF(A38&lt;=$C$6,$E$10/$B$8,0)</f>
        <v>0</v>
      </c>
      <c r="C38" s="18">
        <f>IF(A38&lt;=$C$6,(($C$4*$C$5)/12),0)</f>
        <v>0</v>
      </c>
      <c r="D38" s="18">
        <f>B38+C38</f>
        <v>0</v>
      </c>
      <c r="E38" s="18">
        <f>IF(E37&gt;0,E37-B38,0)</f>
        <v>0</v>
      </c>
    </row>
    <row r="39" spans="1:5" x14ac:dyDescent="0.25">
      <c r="A39" s="18">
        <v>28</v>
      </c>
      <c r="B39" s="18">
        <f>IF(A39&lt;=$C$6,$E$10/$B$8,0)</f>
        <v>0</v>
      </c>
      <c r="C39" s="18">
        <f>IF(A39&lt;=$C$6,(($C$4*$C$5)/12),0)</f>
        <v>0</v>
      </c>
      <c r="D39" s="18">
        <f>B39+C39</f>
        <v>0</v>
      </c>
      <c r="E39" s="18">
        <f>IF(E38&gt;0,E38-B39,0)</f>
        <v>0</v>
      </c>
    </row>
    <row r="40" spans="1:5" x14ac:dyDescent="0.25">
      <c r="A40" s="18">
        <v>29</v>
      </c>
      <c r="B40" s="18">
        <f>IF(A40&lt;=$C$6,$E$10/$B$8,0)</f>
        <v>0</v>
      </c>
      <c r="C40" s="18">
        <f>IF(A40&lt;=$C$6,(($C$4*$C$5)/12),0)</f>
        <v>0</v>
      </c>
      <c r="D40" s="18">
        <f>B40+C40</f>
        <v>0</v>
      </c>
      <c r="E40" s="18">
        <f>IF(E39&gt;0,E39-B40,0)</f>
        <v>0</v>
      </c>
    </row>
    <row r="41" spans="1:5" x14ac:dyDescent="0.25">
      <c r="A41" s="18">
        <v>30</v>
      </c>
      <c r="B41" s="18">
        <f>IF(A41&lt;=$C$6,$E$10/$B$8,0)</f>
        <v>0</v>
      </c>
      <c r="C41" s="18">
        <f>IF(A41&lt;=$C$6,(($C$4*$C$5)/12),0)</f>
        <v>0</v>
      </c>
      <c r="D41" s="18">
        <f>B41+C41</f>
        <v>0</v>
      </c>
      <c r="E41" s="18">
        <f>IF(E40&gt;0,E40-B41,0)</f>
        <v>0</v>
      </c>
    </row>
    <row r="42" spans="1:5" x14ac:dyDescent="0.25">
      <c r="A42" s="18">
        <v>31</v>
      </c>
      <c r="B42" s="18">
        <f>IF(A42&lt;=$C$6,$E$10/$B$8,0)</f>
        <v>0</v>
      </c>
      <c r="C42" s="18">
        <f>IF(A42&lt;=$C$6,(($C$4*$C$5)/12),0)</f>
        <v>0</v>
      </c>
      <c r="D42" s="18">
        <f>B42+C42</f>
        <v>0</v>
      </c>
      <c r="E42" s="18">
        <f>IF(E41&gt;0,E41-B42,0)</f>
        <v>0</v>
      </c>
    </row>
    <row r="43" spans="1:5" x14ac:dyDescent="0.25">
      <c r="A43" s="18">
        <v>32</v>
      </c>
      <c r="B43" s="18">
        <f>IF(A43&lt;=$C$6,$E$10/$B$8,0)</f>
        <v>0</v>
      </c>
      <c r="C43" s="18">
        <f>IF(A43&lt;=$C$6,(($C$4*$C$5)/12),0)</f>
        <v>0</v>
      </c>
      <c r="D43" s="18">
        <f>B43+C43</f>
        <v>0</v>
      </c>
      <c r="E43" s="18">
        <f>IF(E42&gt;0,E42-B43,0)</f>
        <v>0</v>
      </c>
    </row>
    <row r="44" spans="1:5" x14ac:dyDescent="0.25">
      <c r="A44" s="18">
        <v>33</v>
      </c>
      <c r="B44" s="18">
        <f>IF(A44&lt;=$C$6,$E$10/$B$8,0)</f>
        <v>0</v>
      </c>
      <c r="C44" s="18">
        <f>IF(A44&lt;=$C$6,(($C$4*$C$5)/12),0)</f>
        <v>0</v>
      </c>
      <c r="D44" s="18">
        <f>B44+C44</f>
        <v>0</v>
      </c>
      <c r="E44" s="18">
        <f>IF(E43&gt;0,E43-B44,0)</f>
        <v>0</v>
      </c>
    </row>
    <row r="45" spans="1:5" x14ac:dyDescent="0.25">
      <c r="A45" s="18">
        <v>34</v>
      </c>
      <c r="B45" s="18">
        <f>IF(A45&lt;=$C$6,$E$10/$B$8,0)</f>
        <v>0</v>
      </c>
      <c r="C45" s="18">
        <f>IF(A45&lt;=$C$6,(($C$4*$C$5)/12),0)</f>
        <v>0</v>
      </c>
      <c r="D45" s="18">
        <f>B45+C45</f>
        <v>0</v>
      </c>
      <c r="E45" s="18">
        <f>IF(E44&gt;0,E44-B45,0)</f>
        <v>0</v>
      </c>
    </row>
    <row r="46" spans="1:5" x14ac:dyDescent="0.25">
      <c r="A46" s="18">
        <v>35</v>
      </c>
      <c r="B46" s="18">
        <f>IF(A46&lt;=$C$6,$E$10/$B$8,0)</f>
        <v>0</v>
      </c>
      <c r="C46" s="18">
        <f>IF(A46&lt;=$C$6,(($C$4*$C$5)/12),0)</f>
        <v>0</v>
      </c>
      <c r="D46" s="18">
        <f>B46+C46</f>
        <v>0</v>
      </c>
      <c r="E46" s="18">
        <f>IF(E45&gt;0,E45-B46,0)</f>
        <v>0</v>
      </c>
    </row>
    <row r="47" spans="1:5" x14ac:dyDescent="0.25">
      <c r="A47" s="18">
        <v>36</v>
      </c>
      <c r="B47" s="18">
        <f>IF(A47&lt;=$C$6,$E$10/$B$8,0)</f>
        <v>0</v>
      </c>
      <c r="C47" s="18">
        <f>IF(A47&lt;=$C$6,(($C$4*$C$5)/12),0)</f>
        <v>0</v>
      </c>
      <c r="D47" s="18">
        <f>B47+C47</f>
        <v>0</v>
      </c>
      <c r="E47" s="18">
        <f>IF(E46&gt;0,E46-B47,0)</f>
        <v>0</v>
      </c>
    </row>
    <row r="48" spans="1:5" x14ac:dyDescent="0.25">
      <c r="A48" s="18">
        <v>37</v>
      </c>
      <c r="B48" s="18">
        <f>IF(A48&lt;=$C$6,$E$10/$B$8,0)</f>
        <v>0</v>
      </c>
      <c r="C48" s="18">
        <f>IF(A48&lt;=$C$6,(($C$4*$C$5)/12),0)</f>
        <v>0</v>
      </c>
      <c r="D48" s="18">
        <f>B48+C48</f>
        <v>0</v>
      </c>
      <c r="E48" s="18">
        <f>IF(E47&gt;0,E47-B48,0)</f>
        <v>0</v>
      </c>
    </row>
    <row r="49" spans="1:5" x14ac:dyDescent="0.25">
      <c r="A49" s="18">
        <v>38</v>
      </c>
      <c r="B49" s="18">
        <f>IF(A49&lt;=$C$6,$E$10/$B$8,0)</f>
        <v>0</v>
      </c>
      <c r="C49" s="18">
        <f>IF(A49&lt;=$C$6,(($C$4*$C$5)/12),0)</f>
        <v>0</v>
      </c>
      <c r="D49" s="18">
        <f>B49+C49</f>
        <v>0</v>
      </c>
      <c r="E49" s="18">
        <f>IF(E48&gt;0,E48-B49,0)</f>
        <v>0</v>
      </c>
    </row>
    <row r="50" spans="1:5" x14ac:dyDescent="0.25">
      <c r="A50" s="18">
        <v>39</v>
      </c>
      <c r="B50" s="18">
        <f>IF(A50&lt;=$C$6,$E$10/$B$8,0)</f>
        <v>0</v>
      </c>
      <c r="C50" s="18">
        <f>IF(A50&lt;=$C$6,(($C$4*$C$5)/12),0)</f>
        <v>0</v>
      </c>
      <c r="D50" s="18">
        <f>B50+C50</f>
        <v>0</v>
      </c>
      <c r="E50" s="18">
        <f>IF(E49&gt;0,E49-B50,0)</f>
        <v>0</v>
      </c>
    </row>
    <row r="51" spans="1:5" x14ac:dyDescent="0.25">
      <c r="A51" s="18">
        <v>40</v>
      </c>
      <c r="B51" s="18">
        <f>IF(A51&lt;=$C$6,$E$10/$B$8,0)</f>
        <v>0</v>
      </c>
      <c r="C51" s="18">
        <f>IF(A51&lt;=$C$6,(($C$4*$C$5)/12),0)</f>
        <v>0</v>
      </c>
      <c r="D51" s="18">
        <f>B51+C51</f>
        <v>0</v>
      </c>
      <c r="E51" s="18">
        <f>IF(E50&gt;0,E50-B51,0)</f>
        <v>0</v>
      </c>
    </row>
    <row r="52" spans="1:5" x14ac:dyDescent="0.25">
      <c r="A52" s="18">
        <v>41</v>
      </c>
      <c r="B52" s="18">
        <f>IF(A52&lt;=$C$6,$E$10/$B$8,0)</f>
        <v>0</v>
      </c>
      <c r="C52" s="18">
        <f>IF(A52&lt;=$C$6,(($C$4*$C$5)/12),0)</f>
        <v>0</v>
      </c>
      <c r="D52" s="18">
        <f>B52+C52</f>
        <v>0</v>
      </c>
      <c r="E52" s="18">
        <f>IF(E51&gt;0,E51-B52,0)</f>
        <v>0</v>
      </c>
    </row>
    <row r="53" spans="1:5" x14ac:dyDescent="0.25">
      <c r="A53" s="18">
        <v>42</v>
      </c>
      <c r="B53" s="18">
        <f>IF(A53&lt;=$C$6,$E$10/$B$8,0)</f>
        <v>0</v>
      </c>
      <c r="C53" s="18">
        <f>IF(A53&lt;=$C$6,(($C$4*$C$5)/12),0)</f>
        <v>0</v>
      </c>
      <c r="D53" s="18">
        <f>B53+C53</f>
        <v>0</v>
      </c>
      <c r="E53" s="18">
        <f>IF(E52&gt;0,E52-B53,0)</f>
        <v>0</v>
      </c>
    </row>
    <row r="54" spans="1:5" x14ac:dyDescent="0.25">
      <c r="A54" s="18">
        <v>43</v>
      </c>
      <c r="B54" s="18">
        <f>IF(A54&lt;=$C$6,$E$10/$B$8,0)</f>
        <v>0</v>
      </c>
      <c r="C54" s="18">
        <f>IF(A54&lt;=$C$6,(($C$4*$C$5)/12),0)</f>
        <v>0</v>
      </c>
      <c r="D54" s="18">
        <f>B54+C54</f>
        <v>0</v>
      </c>
      <c r="E54" s="18">
        <f>IF(E53&gt;0,E53-B54,0)</f>
        <v>0</v>
      </c>
    </row>
    <row r="55" spans="1:5" x14ac:dyDescent="0.25">
      <c r="A55" s="18">
        <v>44</v>
      </c>
      <c r="B55" s="18">
        <f>IF(A55&lt;=$C$6,$E$10/$B$8,0)</f>
        <v>0</v>
      </c>
      <c r="C55" s="18">
        <f>IF(A55&lt;=$C$6,(($C$4*$C$5)/12),0)</f>
        <v>0</v>
      </c>
      <c r="D55" s="18">
        <f>B55+C55</f>
        <v>0</v>
      </c>
      <c r="E55" s="18">
        <f>IF(E54&gt;0,E54-B55,0)</f>
        <v>0</v>
      </c>
    </row>
    <row r="56" spans="1:5" x14ac:dyDescent="0.25">
      <c r="A56" s="18">
        <v>45</v>
      </c>
      <c r="B56" s="18">
        <f>IF(A56&lt;=$C$6,$E$10/$B$8,0)</f>
        <v>0</v>
      </c>
      <c r="C56" s="18">
        <f>IF(A56&lt;=$C$6,(($C$4*$C$5)/12),0)</f>
        <v>0</v>
      </c>
      <c r="D56" s="18">
        <f>B56+C56</f>
        <v>0</v>
      </c>
      <c r="E56" s="18">
        <f>IF(E55&gt;0,E55-B56,0)</f>
        <v>0</v>
      </c>
    </row>
    <row r="57" spans="1:5" x14ac:dyDescent="0.25">
      <c r="A57" s="18">
        <v>46</v>
      </c>
      <c r="B57" s="18">
        <f>IF(A57&lt;=$C$6,$E$10/$B$8,0)</f>
        <v>0</v>
      </c>
      <c r="C57" s="18">
        <f>IF(A57&lt;=$C$6,(($C$4*$C$5)/12),0)</f>
        <v>0</v>
      </c>
      <c r="D57" s="18">
        <f>B57+C57</f>
        <v>0</v>
      </c>
      <c r="E57" s="18">
        <f>IF(E56&gt;0,E56-B57,0)</f>
        <v>0</v>
      </c>
    </row>
    <row r="58" spans="1:5" x14ac:dyDescent="0.25">
      <c r="A58" s="18">
        <v>47</v>
      </c>
      <c r="B58" s="18">
        <f>IF(A58&lt;=$C$6,$E$10/$B$8,0)</f>
        <v>0</v>
      </c>
      <c r="C58" s="18">
        <f>IF(A58&lt;=$C$6,(($C$4*$C$5)/12),0)</f>
        <v>0</v>
      </c>
      <c r="D58" s="18">
        <f>B58+C58</f>
        <v>0</v>
      </c>
      <c r="E58" s="18">
        <f>IF(E57&gt;0,E57-B58,0)</f>
        <v>0</v>
      </c>
    </row>
    <row r="59" spans="1:5" x14ac:dyDescent="0.25">
      <c r="A59" s="18">
        <v>48</v>
      </c>
      <c r="B59" s="18">
        <f>IF(A59&lt;=$C$6,$E$10/$B$8,0)</f>
        <v>0</v>
      </c>
      <c r="C59" s="18">
        <f>IF(A59&lt;=$C$6,(($C$4*$C$5)/12),0)</f>
        <v>0</v>
      </c>
      <c r="D59" s="18">
        <f>B59+C59</f>
        <v>0</v>
      </c>
      <c r="E59" s="18">
        <f>IF(E58&gt;0,E58-B59,0)</f>
        <v>0</v>
      </c>
    </row>
    <row r="60" spans="1:5" x14ac:dyDescent="0.25">
      <c r="A60" s="18">
        <v>49</v>
      </c>
      <c r="B60" s="18">
        <f>IF(A60&lt;=$C$6,$E$10/$B$8,0)</f>
        <v>0</v>
      </c>
      <c r="C60" s="18">
        <f>IF(A60&lt;=$C$6,(($C$4*$C$5)/12),0)</f>
        <v>0</v>
      </c>
      <c r="D60" s="18">
        <f>B60+C60</f>
        <v>0</v>
      </c>
      <c r="E60" s="18">
        <f>IF(E59&gt;0,E59-B60,0)</f>
        <v>0</v>
      </c>
    </row>
    <row r="61" spans="1:5" x14ac:dyDescent="0.25">
      <c r="A61" s="18">
        <v>50</v>
      </c>
      <c r="B61" s="18">
        <f>IF(A61&lt;=$C$6,$E$10/$B$8,0)</f>
        <v>0</v>
      </c>
      <c r="C61" s="18">
        <f>IF(A61&lt;=$C$6,(($C$4*$C$5)/12),0)</f>
        <v>0</v>
      </c>
      <c r="D61" s="18">
        <f>B61+C61</f>
        <v>0</v>
      </c>
      <c r="E61" s="18">
        <f>IF(E60&gt;0,E60-B61,0)</f>
        <v>0</v>
      </c>
    </row>
    <row r="62" spans="1:5" x14ac:dyDescent="0.25">
      <c r="A62" s="18">
        <v>51</v>
      </c>
      <c r="B62" s="18">
        <f>IF(A62&lt;=$C$6,$E$10/$B$8,0)</f>
        <v>0</v>
      </c>
      <c r="C62" s="18">
        <f>IF(A62&lt;=$C$6,(($C$4*$C$5)/12),0)</f>
        <v>0</v>
      </c>
      <c r="D62" s="18">
        <f>B62+C62</f>
        <v>0</v>
      </c>
      <c r="E62" s="18">
        <f>IF(E61&gt;0,E61-B62,0)</f>
        <v>0</v>
      </c>
    </row>
    <row r="63" spans="1:5" x14ac:dyDescent="0.25">
      <c r="A63" s="18">
        <v>52</v>
      </c>
      <c r="B63" s="18">
        <f>IF(A63&lt;=$C$6,$E$10/$B$8,0)</f>
        <v>0</v>
      </c>
      <c r="C63" s="18">
        <f>IF(A63&lt;=$C$6,(($C$4*$C$5)/12),0)</f>
        <v>0</v>
      </c>
      <c r="D63" s="18">
        <f>B63+C63</f>
        <v>0</v>
      </c>
      <c r="E63" s="18">
        <f>IF(E62&gt;0,E62-B63,0)</f>
        <v>0</v>
      </c>
    </row>
    <row r="64" spans="1:5" x14ac:dyDescent="0.25">
      <c r="A64" s="18">
        <v>53</v>
      </c>
      <c r="B64" s="18">
        <f>IF(A64&lt;=$C$6,$E$10/$B$8,0)</f>
        <v>0</v>
      </c>
      <c r="C64" s="18">
        <f>IF(A64&lt;=$C$6,(($C$4*$C$5)/12),0)</f>
        <v>0</v>
      </c>
      <c r="D64" s="18">
        <f>B64+C64</f>
        <v>0</v>
      </c>
      <c r="E64" s="18">
        <f>IF(E63&gt;0,E63-B64,0)</f>
        <v>0</v>
      </c>
    </row>
    <row r="65" spans="1:5" x14ac:dyDescent="0.25">
      <c r="A65" s="18">
        <v>54</v>
      </c>
      <c r="B65" s="18">
        <f>IF(A65&lt;=$C$6,$E$10/$B$8,0)</f>
        <v>0</v>
      </c>
      <c r="C65" s="18">
        <f>IF(A65&lt;=$C$6,(($C$4*$C$5)/12),0)</f>
        <v>0</v>
      </c>
      <c r="D65" s="18">
        <f>B65+C65</f>
        <v>0</v>
      </c>
      <c r="E65" s="18">
        <f>IF(E64&gt;0,E64-B65,0)</f>
        <v>0</v>
      </c>
    </row>
    <row r="66" spans="1:5" x14ac:dyDescent="0.25">
      <c r="A66" s="18">
        <v>55</v>
      </c>
      <c r="B66" s="18">
        <f>IF(A66&lt;=$C$6,$E$10/$B$8,0)</f>
        <v>0</v>
      </c>
      <c r="C66" s="18">
        <f>IF(A66&lt;=$C$6,(($C$4*$C$5)/12),0)</f>
        <v>0</v>
      </c>
      <c r="D66" s="18">
        <f>B66+C66</f>
        <v>0</v>
      </c>
      <c r="E66" s="18">
        <f>IF(E65&gt;0,E65-B66,0)</f>
        <v>0</v>
      </c>
    </row>
    <row r="67" spans="1:5" x14ac:dyDescent="0.25">
      <c r="A67" s="18">
        <v>56</v>
      </c>
      <c r="B67" s="18">
        <f>IF(A67&lt;=$C$6,$E$10/$B$8,0)</f>
        <v>0</v>
      </c>
      <c r="C67" s="18">
        <f>IF(A67&lt;=$C$6,(($C$4*$C$5)/12),0)</f>
        <v>0</v>
      </c>
      <c r="D67" s="18">
        <f>B67+C67</f>
        <v>0</v>
      </c>
      <c r="E67" s="18">
        <f>IF(E66&gt;0,E66-B67,0)</f>
        <v>0</v>
      </c>
    </row>
    <row r="68" spans="1:5" x14ac:dyDescent="0.25">
      <c r="A68" s="18">
        <v>57</v>
      </c>
      <c r="B68" s="18">
        <f>IF(A68&lt;=$C$6,$E$10/$B$8,0)</f>
        <v>0</v>
      </c>
      <c r="C68" s="18">
        <f>IF(A68&lt;=$C$6,(($C$4*$C$5)/12),0)</f>
        <v>0</v>
      </c>
      <c r="D68" s="18">
        <f>B68+C68</f>
        <v>0</v>
      </c>
      <c r="E68" s="18">
        <f>IF(E67&gt;0,E67-B68,0)</f>
        <v>0</v>
      </c>
    </row>
    <row r="69" spans="1:5" x14ac:dyDescent="0.25">
      <c r="A69" s="18">
        <v>58</v>
      </c>
      <c r="B69" s="18">
        <f>IF(A69&lt;=$C$6,$E$10/$B$8,0)</f>
        <v>0</v>
      </c>
      <c r="C69" s="18">
        <f>IF(A69&lt;=$C$6,(($C$4*$C$5)/12),0)</f>
        <v>0</v>
      </c>
      <c r="D69" s="18">
        <f>B69+C69</f>
        <v>0</v>
      </c>
      <c r="E69" s="18">
        <f>IF(E68&gt;0,E68-B69,0)</f>
        <v>0</v>
      </c>
    </row>
    <row r="70" spans="1:5" x14ac:dyDescent="0.25">
      <c r="A70" s="18">
        <v>59</v>
      </c>
      <c r="B70" s="18">
        <f>IF(A70&lt;=$C$6,$E$10/$B$8,0)</f>
        <v>0</v>
      </c>
      <c r="C70" s="18">
        <f>IF(A70&lt;=$C$6,(($C$4*$C$5)/12),0)</f>
        <v>0</v>
      </c>
      <c r="D70" s="18">
        <f>B70+C70</f>
        <v>0</v>
      </c>
      <c r="E70" s="18">
        <f>IF(E69&gt;0,E69-B70,0)</f>
        <v>0</v>
      </c>
    </row>
    <row r="71" spans="1:5" x14ac:dyDescent="0.25">
      <c r="A71" s="18">
        <v>60</v>
      </c>
      <c r="B71" s="18">
        <f>IF(A71&lt;=$C$6,$E$10/$B$8,0)</f>
        <v>0</v>
      </c>
      <c r="C71" s="18">
        <f>IF(A71&lt;=$C$6,(($C$4*$C$5)/12),0)</f>
        <v>0</v>
      </c>
      <c r="D71" s="18">
        <f>B71+C71</f>
        <v>0</v>
      </c>
      <c r="E71" s="18">
        <f>IF(E70&gt;0,E70-B71,0)</f>
        <v>0</v>
      </c>
    </row>
    <row r="72" spans="1:5" x14ac:dyDescent="0.25">
      <c r="A72" s="18">
        <v>61</v>
      </c>
      <c r="B72" s="18">
        <f>IF(A72&lt;=$C$6,$E$10/$B$8,0)</f>
        <v>0</v>
      </c>
      <c r="C72" s="18">
        <f>IF(A72&lt;=$C$6,(($C$4*$C$5)/12),0)</f>
        <v>0</v>
      </c>
      <c r="D72" s="18">
        <f>B72+C72</f>
        <v>0</v>
      </c>
      <c r="E72" s="18">
        <f>IF(E71&gt;0,E71-B72,0)</f>
        <v>0</v>
      </c>
    </row>
    <row r="73" spans="1:5" x14ac:dyDescent="0.25">
      <c r="A73" s="18">
        <v>62</v>
      </c>
      <c r="B73" s="18">
        <f>IF(A73&lt;=$C$6,$E$10/$B$8,0)</f>
        <v>0</v>
      </c>
      <c r="C73" s="18">
        <f>IF(A73&lt;=$C$6,(($C$4*$C$5)/12),0)</f>
        <v>0</v>
      </c>
      <c r="D73" s="18">
        <f>B73+C73</f>
        <v>0</v>
      </c>
      <c r="E73" s="18">
        <f>IF(E72&gt;0,E72-B73,0)</f>
        <v>0</v>
      </c>
    </row>
    <row r="74" spans="1:5" x14ac:dyDescent="0.25">
      <c r="A74" s="18">
        <v>63</v>
      </c>
      <c r="B74" s="18">
        <f>IF(A74&lt;=$C$6,$E$10/$B$8,0)</f>
        <v>0</v>
      </c>
      <c r="C74" s="18">
        <f>IF(A74&lt;=$C$6,(($C$4*$C$5)/12),0)</f>
        <v>0</v>
      </c>
      <c r="D74" s="18">
        <f>B74+C74</f>
        <v>0</v>
      </c>
      <c r="E74" s="18">
        <f>IF(E73&gt;0,E73-B74,0)</f>
        <v>0</v>
      </c>
    </row>
    <row r="75" spans="1:5" x14ac:dyDescent="0.25">
      <c r="A75" s="18">
        <v>64</v>
      </c>
      <c r="B75" s="18">
        <f>IF(A75&lt;=$C$6,$E$10/$B$8,0)</f>
        <v>0</v>
      </c>
      <c r="C75" s="18">
        <f>IF(A75&lt;=$C$6,(($C$4*$C$5)/12),0)</f>
        <v>0</v>
      </c>
      <c r="D75" s="18">
        <f>B75+C75</f>
        <v>0</v>
      </c>
      <c r="E75" s="18">
        <f>IF(E74&gt;0,E74-B75,0)</f>
        <v>0</v>
      </c>
    </row>
    <row r="76" spans="1:5" x14ac:dyDescent="0.25">
      <c r="A76" s="18">
        <v>65</v>
      </c>
      <c r="B76" s="18">
        <f>IF(A76&lt;=$C$6,$E$10/$B$8,0)</f>
        <v>0</v>
      </c>
      <c r="C76" s="18">
        <f>IF(A76&lt;=$C$6,(($C$4*$C$5)/12),0)</f>
        <v>0</v>
      </c>
      <c r="D76" s="18">
        <f>B76+C76</f>
        <v>0</v>
      </c>
      <c r="E76" s="18">
        <f>IF(E75&gt;0,E75-B76,0)</f>
        <v>0</v>
      </c>
    </row>
    <row r="77" spans="1:5" x14ac:dyDescent="0.25">
      <c r="A77" s="18">
        <v>66</v>
      </c>
      <c r="B77" s="18">
        <f>IF(A77&lt;=$C$6,$E$10/$B$8,0)</f>
        <v>0</v>
      </c>
      <c r="C77" s="18">
        <f>IF(A77&lt;=$C$6,(($C$4*$C$5)/12),0)</f>
        <v>0</v>
      </c>
      <c r="D77" s="18">
        <f>B77+C77</f>
        <v>0</v>
      </c>
      <c r="E77" s="18">
        <f>IF(E76&gt;0,E76-B77,0)</f>
        <v>0</v>
      </c>
    </row>
    <row r="78" spans="1:5" x14ac:dyDescent="0.25">
      <c r="A78" s="18">
        <v>67</v>
      </c>
      <c r="B78" s="18">
        <f>IF(A78&lt;=$C$6,$E$10/$B$8,0)</f>
        <v>0</v>
      </c>
      <c r="C78" s="18">
        <f>IF(A78&lt;=$C$6,(($C$4*$C$5)/12),0)</f>
        <v>0</v>
      </c>
      <c r="D78" s="18">
        <f>B78+C78</f>
        <v>0</v>
      </c>
      <c r="E78" s="18">
        <f>IF(E77&gt;0,E77-B78,0)</f>
        <v>0</v>
      </c>
    </row>
    <row r="79" spans="1:5" x14ac:dyDescent="0.25">
      <c r="A79" s="18">
        <v>68</v>
      </c>
      <c r="B79" s="18">
        <f>IF(A79&lt;=$C$6,$E$10/$B$8,0)</f>
        <v>0</v>
      </c>
      <c r="C79" s="18">
        <f>IF(A79&lt;=$C$6,(($C$4*$C$5)/12),0)</f>
        <v>0</v>
      </c>
      <c r="D79" s="18">
        <f>B79+C79</f>
        <v>0</v>
      </c>
      <c r="E79" s="18">
        <f>IF(E78&gt;0,E78-B79,0)</f>
        <v>0</v>
      </c>
    </row>
    <row r="80" spans="1:5" x14ac:dyDescent="0.25">
      <c r="A80" s="18">
        <v>69</v>
      </c>
      <c r="B80" s="18">
        <f>IF(A80&lt;=$C$6,$E$10/$B$8,0)</f>
        <v>0</v>
      </c>
      <c r="C80" s="18">
        <f>IF(A80&lt;=$C$6,(($C$4*$C$5)/12),0)</f>
        <v>0</v>
      </c>
      <c r="D80" s="18">
        <f>B80+C80</f>
        <v>0</v>
      </c>
      <c r="E80" s="18">
        <f>IF(E79&gt;0,E79-B80,0)</f>
        <v>0</v>
      </c>
    </row>
    <row r="81" spans="1:5" x14ac:dyDescent="0.25">
      <c r="A81" s="18">
        <v>70</v>
      </c>
      <c r="B81" s="18">
        <f>IF(A81&lt;=$C$6,$E$10/$B$8,0)</f>
        <v>0</v>
      </c>
      <c r="C81" s="18">
        <f>IF(A81&lt;=$C$6,(($C$4*$C$5)/12),0)</f>
        <v>0</v>
      </c>
      <c r="D81" s="18">
        <f>B81+C81</f>
        <v>0</v>
      </c>
      <c r="E81" s="18">
        <f>IF(E80&gt;0,E80-B81,0)</f>
        <v>0</v>
      </c>
    </row>
    <row r="82" spans="1:5" x14ac:dyDescent="0.25">
      <c r="A82" s="18">
        <v>71</v>
      </c>
      <c r="B82" s="18">
        <f>IF(A82&lt;=$C$6,$E$10/$B$8,0)</f>
        <v>0</v>
      </c>
      <c r="C82" s="18">
        <f>IF(A82&lt;=$C$6,(($C$4*$C$5)/12),0)</f>
        <v>0</v>
      </c>
      <c r="D82" s="18">
        <f>B82+C82</f>
        <v>0</v>
      </c>
      <c r="E82" s="18">
        <f>IF(E81&gt;0,E81-B82,0)</f>
        <v>0</v>
      </c>
    </row>
    <row r="83" spans="1:5" x14ac:dyDescent="0.25">
      <c r="A83" s="18">
        <v>72</v>
      </c>
      <c r="B83" s="18">
        <f>IF(A83&lt;=$C$6,$E$10/$B$8,0)</f>
        <v>0</v>
      </c>
      <c r="C83" s="18">
        <f>IF(A83&lt;=$C$6,(($C$4*$C$5)/12),0)</f>
        <v>0</v>
      </c>
      <c r="D83" s="18">
        <f>B83+C83</f>
        <v>0</v>
      </c>
      <c r="E83" s="18">
        <f>IF(E82&gt;0,E82-B83,0)</f>
        <v>0</v>
      </c>
    </row>
    <row r="84" spans="1:5" x14ac:dyDescent="0.25">
      <c r="A84" s="18">
        <v>73</v>
      </c>
      <c r="B84" s="18">
        <f>IF(A84&lt;=$C$6,$E$10/$B$8,0)</f>
        <v>0</v>
      </c>
      <c r="C84" s="18">
        <f>IF(A84&lt;=$C$6,(($C$4*$C$5)/12),0)</f>
        <v>0</v>
      </c>
      <c r="D84" s="18">
        <f>B84+C84</f>
        <v>0</v>
      </c>
      <c r="E84" s="18">
        <f>IF(E83&gt;0,E83-B84,0)</f>
        <v>0</v>
      </c>
    </row>
    <row r="85" spans="1:5" x14ac:dyDescent="0.25">
      <c r="A85" s="18">
        <v>74</v>
      </c>
      <c r="B85" s="18">
        <f>IF(A85&lt;=$C$6,$E$10/$B$8,0)</f>
        <v>0</v>
      </c>
      <c r="C85" s="18">
        <f>IF(A85&lt;=$C$6,(($C$4*$C$5)/12),0)</f>
        <v>0</v>
      </c>
      <c r="D85" s="18">
        <f>B85+C85</f>
        <v>0</v>
      </c>
      <c r="E85" s="18">
        <f>IF(E84&gt;0,E84-B85,0)</f>
        <v>0</v>
      </c>
    </row>
    <row r="86" spans="1:5" x14ac:dyDescent="0.25">
      <c r="A86" s="18">
        <v>75</v>
      </c>
      <c r="B86" s="18">
        <f>IF(A86&lt;=$C$6,$E$10/$B$8,0)</f>
        <v>0</v>
      </c>
      <c r="C86" s="18">
        <f>IF(A86&lt;=$C$6,(($C$4*$C$5)/12),0)</f>
        <v>0</v>
      </c>
      <c r="D86" s="18">
        <f>B86+C86</f>
        <v>0</v>
      </c>
      <c r="E86" s="18">
        <f>IF(E85&gt;0,E85-B86,0)</f>
        <v>0</v>
      </c>
    </row>
    <row r="87" spans="1:5" x14ac:dyDescent="0.25">
      <c r="A87" s="18">
        <v>76</v>
      </c>
      <c r="B87" s="18">
        <f>IF(A87&lt;=$C$6,$E$10/$B$8,0)</f>
        <v>0</v>
      </c>
      <c r="C87" s="18">
        <f>IF(A87&lt;=$C$6,(($C$4*$C$5)/12),0)</f>
        <v>0</v>
      </c>
      <c r="D87" s="18">
        <f>B87+C87</f>
        <v>0</v>
      </c>
      <c r="E87" s="18">
        <f>IF(E86&gt;0,E86-B87,0)</f>
        <v>0</v>
      </c>
    </row>
    <row r="88" spans="1:5" x14ac:dyDescent="0.25">
      <c r="A88" s="18">
        <v>77</v>
      </c>
      <c r="B88" s="18">
        <f>IF(A88&lt;=$C$6,$E$10/$B$8,0)</f>
        <v>0</v>
      </c>
      <c r="C88" s="18">
        <f>IF(A88&lt;=$C$6,(($C$4*$C$5)/12),0)</f>
        <v>0</v>
      </c>
      <c r="D88" s="18">
        <f>B88+C88</f>
        <v>0</v>
      </c>
      <c r="E88" s="18">
        <f>IF(E87&gt;0,E87-B88,0)</f>
        <v>0</v>
      </c>
    </row>
    <row r="89" spans="1:5" x14ac:dyDescent="0.25">
      <c r="A89" s="18">
        <v>78</v>
      </c>
      <c r="B89" s="18">
        <f>IF(A89&lt;=$C$6,$E$10/$B$8,0)</f>
        <v>0</v>
      </c>
      <c r="C89" s="18">
        <f>IF(A89&lt;=$C$6,(($C$4*$C$5)/12),0)</f>
        <v>0</v>
      </c>
      <c r="D89" s="18">
        <f>B89+C89</f>
        <v>0</v>
      </c>
      <c r="E89" s="18">
        <f>IF(E88&gt;0,E88-B89,0)</f>
        <v>0</v>
      </c>
    </row>
    <row r="90" spans="1:5" x14ac:dyDescent="0.25">
      <c r="A90" s="18">
        <v>79</v>
      </c>
      <c r="B90" s="18">
        <f>IF(A90&lt;=$C$6,$E$10/$B$8,0)</f>
        <v>0</v>
      </c>
      <c r="C90" s="18">
        <f>IF(A90&lt;=$C$6,(($C$4*$C$5)/12),0)</f>
        <v>0</v>
      </c>
      <c r="D90" s="18">
        <f>B90+C90</f>
        <v>0</v>
      </c>
      <c r="E90" s="18">
        <f>IF(E89&gt;0,E89-B90,0)</f>
        <v>0</v>
      </c>
    </row>
    <row r="91" spans="1:5" x14ac:dyDescent="0.25">
      <c r="A91" s="18">
        <v>80</v>
      </c>
      <c r="B91" s="18">
        <f>IF(A91&lt;=$C$6,$E$10/$B$8,0)</f>
        <v>0</v>
      </c>
      <c r="C91" s="18">
        <f>IF(A91&lt;=$C$6,(($C$4*$C$5)/12),0)</f>
        <v>0</v>
      </c>
      <c r="D91" s="18">
        <f>B91+C91</f>
        <v>0</v>
      </c>
      <c r="E91" s="18">
        <f>IF(E90&gt;0,E90-B91,0)</f>
        <v>0</v>
      </c>
    </row>
    <row r="92" spans="1:5" x14ac:dyDescent="0.25">
      <c r="A92" s="18">
        <v>81</v>
      </c>
      <c r="B92" s="18">
        <f>IF(A92&lt;=$C$6,$E$10/$B$8,0)</f>
        <v>0</v>
      </c>
      <c r="C92" s="18">
        <f>IF(A92&lt;=$C$6,(($C$4*$C$5)/12),0)</f>
        <v>0</v>
      </c>
      <c r="D92" s="18">
        <f>B92+C92</f>
        <v>0</v>
      </c>
      <c r="E92" s="18">
        <f>IF(E91&gt;0,E91-B92,0)</f>
        <v>0</v>
      </c>
    </row>
    <row r="93" spans="1:5" x14ac:dyDescent="0.25">
      <c r="A93" s="18">
        <v>82</v>
      </c>
      <c r="B93" s="18">
        <f>IF(A93&lt;=$C$6,$E$10/$B$8,0)</f>
        <v>0</v>
      </c>
      <c r="C93" s="18">
        <f>IF(A93&lt;=$C$6,(($C$4*$C$5)/12),0)</f>
        <v>0</v>
      </c>
      <c r="D93" s="18">
        <f>B93+C93</f>
        <v>0</v>
      </c>
      <c r="E93" s="18">
        <f>IF(E92&gt;0,E92-B93,0)</f>
        <v>0</v>
      </c>
    </row>
    <row r="94" spans="1:5" x14ac:dyDescent="0.25">
      <c r="A94" s="18">
        <v>83</v>
      </c>
      <c r="B94" s="18">
        <f>IF(A94&lt;=$C$6,$E$10/$B$8,0)</f>
        <v>0</v>
      </c>
      <c r="C94" s="18">
        <f>IF(A94&lt;=$C$6,(($C$4*$C$5)/12),0)</f>
        <v>0</v>
      </c>
      <c r="D94" s="18">
        <f>B94+C94</f>
        <v>0</v>
      </c>
      <c r="E94" s="18">
        <f>IF(E93&gt;0,E93-B94,0)</f>
        <v>0</v>
      </c>
    </row>
    <row r="95" spans="1:5" x14ac:dyDescent="0.25">
      <c r="A95" s="18">
        <v>84</v>
      </c>
      <c r="B95" s="18">
        <f>IF(A95&lt;=$C$6,$E$10/$B$8,0)</f>
        <v>0</v>
      </c>
      <c r="C95" s="18">
        <f>IF(A95&lt;=$C$6,(($C$4*$C$5)/12),0)</f>
        <v>0</v>
      </c>
      <c r="D95" s="18">
        <f>B95+C95</f>
        <v>0</v>
      </c>
      <c r="E95" s="18">
        <f>IF(E94&gt;0,E94-B95,0)</f>
        <v>0</v>
      </c>
    </row>
    <row r="96" spans="1:5" x14ac:dyDescent="0.25">
      <c r="A96" s="18">
        <v>85</v>
      </c>
      <c r="B96" s="18">
        <f>IF(A96&lt;=$C$6,$E$10/$B$8,0)</f>
        <v>0</v>
      </c>
      <c r="C96" s="18">
        <f>IF(A96&lt;=$C$6,(($C$4*$C$5)/12),0)</f>
        <v>0</v>
      </c>
      <c r="D96" s="18">
        <f>B96+C96</f>
        <v>0</v>
      </c>
      <c r="E96" s="18">
        <f>IF(E95&gt;0,E95-B96,0)</f>
        <v>0</v>
      </c>
    </row>
    <row r="97" spans="1:5" x14ac:dyDescent="0.25">
      <c r="A97" s="18">
        <v>86</v>
      </c>
      <c r="B97" s="18">
        <f>IF(A97&lt;=$C$6,$E$10/$B$8,0)</f>
        <v>0</v>
      </c>
      <c r="C97" s="18">
        <f>IF(A97&lt;=$C$6,(($C$4*$C$5)/12),0)</f>
        <v>0</v>
      </c>
      <c r="D97" s="18">
        <f>B97+C97</f>
        <v>0</v>
      </c>
      <c r="E97" s="18">
        <f>IF(E96&gt;0,E96-B97,0)</f>
        <v>0</v>
      </c>
    </row>
    <row r="98" spans="1:5" x14ac:dyDescent="0.25">
      <c r="A98" s="18">
        <v>87</v>
      </c>
      <c r="B98" s="18">
        <f>IF(A98&lt;=$C$6,$E$10/$B$8,0)</f>
        <v>0</v>
      </c>
      <c r="C98" s="18">
        <f>IF(A98&lt;=$C$6,(($C$4*$C$5)/12),0)</f>
        <v>0</v>
      </c>
      <c r="D98" s="18">
        <f>B98+C98</f>
        <v>0</v>
      </c>
      <c r="E98" s="18">
        <f>IF(E97&gt;0,E97-B98,0)</f>
        <v>0</v>
      </c>
    </row>
    <row r="99" spans="1:5" x14ac:dyDescent="0.25">
      <c r="A99" s="18">
        <v>88</v>
      </c>
      <c r="B99" s="18">
        <f>IF(A99&lt;=$C$6,$E$10/$B$8,0)</f>
        <v>0</v>
      </c>
      <c r="C99" s="18">
        <f>IF(A99&lt;=$C$6,(($C$4*$C$5)/12),0)</f>
        <v>0</v>
      </c>
      <c r="D99" s="18">
        <f>B99+C99</f>
        <v>0</v>
      </c>
      <c r="E99" s="18">
        <f>IF(E98&gt;0,E98-B99,0)</f>
        <v>0</v>
      </c>
    </row>
    <row r="100" spans="1:5" x14ac:dyDescent="0.25">
      <c r="A100" s="18">
        <v>89</v>
      </c>
      <c r="B100" s="18">
        <f>IF(A100&lt;=$C$6,$E$10/$B$8,0)</f>
        <v>0</v>
      </c>
      <c r="C100" s="18">
        <f>IF(A100&lt;=$C$6,(($C$4*$C$5)/12),0)</f>
        <v>0</v>
      </c>
      <c r="D100" s="18">
        <f>B100+C100</f>
        <v>0</v>
      </c>
      <c r="E100" s="18">
        <f>IF(E99&gt;0,E99-B100,0)</f>
        <v>0</v>
      </c>
    </row>
    <row r="101" spans="1:5" x14ac:dyDescent="0.25">
      <c r="A101" s="18">
        <v>90</v>
      </c>
      <c r="B101" s="18">
        <f>IF(A101&lt;=$C$6,$E$10/$B$8,0)</f>
        <v>0</v>
      </c>
      <c r="C101" s="18">
        <f>IF(A101&lt;=$C$6,(($C$4*$C$5)/12),0)</f>
        <v>0</v>
      </c>
      <c r="D101" s="18">
        <f>B101+C101</f>
        <v>0</v>
      </c>
      <c r="E101" s="18">
        <f>IF(E100&gt;0,E100-B101,0)</f>
        <v>0</v>
      </c>
    </row>
    <row r="102" spans="1:5" x14ac:dyDescent="0.25">
      <c r="A102" s="18">
        <v>91</v>
      </c>
      <c r="B102" s="18">
        <f>IF(A102&lt;=$C$6,$E$10/$B$8,0)</f>
        <v>0</v>
      </c>
      <c r="C102" s="18">
        <f>IF(A102&lt;=$C$6,(($C$4*$C$5)/12),0)</f>
        <v>0</v>
      </c>
      <c r="D102" s="18">
        <f>B102+C102</f>
        <v>0</v>
      </c>
      <c r="E102" s="18">
        <f>IF(E101&gt;0,E101-B102,0)</f>
        <v>0</v>
      </c>
    </row>
    <row r="103" spans="1:5" x14ac:dyDescent="0.25">
      <c r="A103" s="18">
        <v>92</v>
      </c>
      <c r="B103" s="18">
        <f>IF(A103&lt;=$C$6,$E$10/$B$8,0)</f>
        <v>0</v>
      </c>
      <c r="C103" s="18">
        <f>IF(A103&lt;=$C$6,(($C$4*$C$5)/12),0)</f>
        <v>0</v>
      </c>
      <c r="D103" s="18">
        <f>B103+C103</f>
        <v>0</v>
      </c>
      <c r="E103" s="18">
        <f>IF(E102&gt;0,E102-B103,0)</f>
        <v>0</v>
      </c>
    </row>
    <row r="104" spans="1:5" x14ac:dyDescent="0.25">
      <c r="A104" s="18">
        <v>93</v>
      </c>
      <c r="B104" s="18">
        <f>IF(A104&lt;=$C$6,$E$10/$B$8,0)</f>
        <v>0</v>
      </c>
      <c r="C104" s="18">
        <f>IF(A104&lt;=$C$6,(($C$4*$C$5)/12),0)</f>
        <v>0</v>
      </c>
      <c r="D104" s="18">
        <f>B104+C104</f>
        <v>0</v>
      </c>
      <c r="E104" s="18">
        <f>IF(E103&gt;0,E103-B104,0)</f>
        <v>0</v>
      </c>
    </row>
    <row r="105" spans="1:5" x14ac:dyDescent="0.25">
      <c r="A105" s="18">
        <v>94</v>
      </c>
      <c r="B105" s="18">
        <f>IF(A105&lt;=$C$6,$E$10/$B$8,0)</f>
        <v>0</v>
      </c>
      <c r="C105" s="18">
        <f>IF(A105&lt;=$C$6,(($C$4*$C$5)/12),0)</f>
        <v>0</v>
      </c>
      <c r="D105" s="18">
        <f>B105+C105</f>
        <v>0</v>
      </c>
      <c r="E105" s="18">
        <f>IF(E104&gt;0,E104-B105,0)</f>
        <v>0</v>
      </c>
    </row>
    <row r="106" spans="1:5" x14ac:dyDescent="0.25">
      <c r="A106" s="18">
        <v>95</v>
      </c>
      <c r="B106" s="18">
        <f>IF(A106&lt;=$C$6,$E$10/$B$8,0)</f>
        <v>0</v>
      </c>
      <c r="C106" s="18">
        <f>IF(A106&lt;=$C$6,(($C$4*$C$5)/12),0)</f>
        <v>0</v>
      </c>
      <c r="D106" s="18">
        <f>B106+C106</f>
        <v>0</v>
      </c>
      <c r="E106" s="18">
        <f>IF(E105&gt;0,E105-B106,0)</f>
        <v>0</v>
      </c>
    </row>
    <row r="107" spans="1:5" x14ac:dyDescent="0.25">
      <c r="A107" s="18">
        <v>96</v>
      </c>
      <c r="B107" s="18">
        <f>IF(A107&lt;=$C$6,$E$10/$B$8,0)</f>
        <v>0</v>
      </c>
      <c r="C107" s="18">
        <f>IF(A107&lt;=$C$6,(($C$4*$C$5)/12),0)</f>
        <v>0</v>
      </c>
      <c r="D107" s="18">
        <f>B107+C107</f>
        <v>0</v>
      </c>
      <c r="E107" s="18">
        <f>IF(E106&gt;0,E106-B107,0)</f>
        <v>0</v>
      </c>
    </row>
    <row r="108" spans="1:5" x14ac:dyDescent="0.25">
      <c r="A108" s="18">
        <v>97</v>
      </c>
      <c r="B108" s="18">
        <f>IF(A108&lt;=$C$6,$E$10/$B$8,0)</f>
        <v>0</v>
      </c>
      <c r="C108" s="18">
        <f>IF(A108&lt;=$C$6,(($C$4*$C$5)/12),0)</f>
        <v>0</v>
      </c>
      <c r="D108" s="18">
        <f>B108+C108</f>
        <v>0</v>
      </c>
      <c r="E108" s="18">
        <f>IF(E107&gt;0,E107-B108,0)</f>
        <v>0</v>
      </c>
    </row>
    <row r="109" spans="1:5" x14ac:dyDescent="0.25">
      <c r="A109" s="18">
        <v>98</v>
      </c>
      <c r="B109" s="18">
        <f>IF(A109&lt;=$C$6,$E$10/$B$8,0)</f>
        <v>0</v>
      </c>
      <c r="C109" s="18">
        <f>IF(A109&lt;=$C$6,(($C$4*$C$5)/12),0)</f>
        <v>0</v>
      </c>
      <c r="D109" s="18">
        <f>B109+C109</f>
        <v>0</v>
      </c>
      <c r="E109" s="18">
        <f>IF(E108&gt;0,E108-B109,0)</f>
        <v>0</v>
      </c>
    </row>
    <row r="110" spans="1:5" x14ac:dyDescent="0.25">
      <c r="A110" s="18">
        <v>99</v>
      </c>
      <c r="B110" s="18">
        <f>IF(A110&lt;=$C$6,$E$10/$B$8,0)</f>
        <v>0</v>
      </c>
      <c r="C110" s="18">
        <f>IF(A110&lt;=$C$6,(($C$4*$C$5)/12),0)</f>
        <v>0</v>
      </c>
      <c r="D110" s="18">
        <f>B110+C110</f>
        <v>0</v>
      </c>
      <c r="E110" s="18">
        <f>IF(E109&gt;0,E109-B110,0)</f>
        <v>0</v>
      </c>
    </row>
    <row r="111" spans="1:5" x14ac:dyDescent="0.25">
      <c r="A111" s="18">
        <v>100</v>
      </c>
      <c r="B111" s="18">
        <f>IF(A111&lt;=$C$6,$E$10/$B$8,0)</f>
        <v>0</v>
      </c>
      <c r="C111" s="18">
        <f>IF(A111&lt;=$C$6,(($C$4*$C$5)/12),0)</f>
        <v>0</v>
      </c>
      <c r="D111" s="18">
        <f>B111+C111</f>
        <v>0</v>
      </c>
      <c r="E111" s="18">
        <f>IF(E110&gt;0,E110-B111,0)</f>
        <v>0</v>
      </c>
    </row>
    <row r="112" spans="1:5" x14ac:dyDescent="0.25">
      <c r="A112" s="18">
        <v>101</v>
      </c>
      <c r="B112" s="18">
        <f>IF(A112&lt;=$C$6,$E$10/$B$8,0)</f>
        <v>0</v>
      </c>
      <c r="C112" s="18">
        <f>IF(A112&lt;=$C$6,(($C$4*$C$5)/12),0)</f>
        <v>0</v>
      </c>
      <c r="D112" s="18">
        <f>B112+C112</f>
        <v>0</v>
      </c>
      <c r="E112" s="18">
        <f>IF(E111&gt;0,E111-B112,0)</f>
        <v>0</v>
      </c>
    </row>
    <row r="113" spans="1:5" x14ac:dyDescent="0.25">
      <c r="A113" s="18">
        <v>102</v>
      </c>
      <c r="B113" s="18">
        <f>IF(A113&lt;=$C$6,$E$10/$B$8,0)</f>
        <v>0</v>
      </c>
      <c r="C113" s="18">
        <f>IF(A113&lt;=$C$6,(($C$4*$C$5)/12),0)</f>
        <v>0</v>
      </c>
      <c r="D113" s="18">
        <f>B113+C113</f>
        <v>0</v>
      </c>
      <c r="E113" s="18">
        <f>IF(E112&gt;0,E112-B113,0)</f>
        <v>0</v>
      </c>
    </row>
    <row r="114" spans="1:5" x14ac:dyDescent="0.25">
      <c r="A114" s="18">
        <v>103</v>
      </c>
      <c r="B114" s="18">
        <f>IF(A114&lt;=$C$6,$E$10/$B$8,0)</f>
        <v>0</v>
      </c>
      <c r="C114" s="18">
        <f>IF(A114&lt;=$C$6,(($C$4*$C$5)/12),0)</f>
        <v>0</v>
      </c>
      <c r="D114" s="18">
        <f>B114+C114</f>
        <v>0</v>
      </c>
      <c r="E114" s="18">
        <f>IF(E113&gt;0,E113-B114,0)</f>
        <v>0</v>
      </c>
    </row>
    <row r="115" spans="1:5" x14ac:dyDescent="0.25">
      <c r="A115" s="18">
        <v>104</v>
      </c>
      <c r="B115" s="18">
        <f>IF(A115&lt;=$C$6,$E$10/$B$8,0)</f>
        <v>0</v>
      </c>
      <c r="C115" s="18">
        <f>IF(A115&lt;=$C$6,(($C$4*$C$5)/12),0)</f>
        <v>0</v>
      </c>
      <c r="D115" s="18">
        <f>B115+C115</f>
        <v>0</v>
      </c>
      <c r="E115" s="18">
        <f>IF(E114&gt;0,E114-B115,0)</f>
        <v>0</v>
      </c>
    </row>
    <row r="116" spans="1:5" x14ac:dyDescent="0.25">
      <c r="A116" s="18">
        <v>105</v>
      </c>
      <c r="B116" s="18">
        <f>IF(A116&lt;=$C$6,$E$10/$B$8,0)</f>
        <v>0</v>
      </c>
      <c r="C116" s="18">
        <f>IF(A116&lt;=$C$6,(($C$4*$C$5)/12),0)</f>
        <v>0</v>
      </c>
      <c r="D116" s="18">
        <f>B116+C116</f>
        <v>0</v>
      </c>
      <c r="E116" s="18">
        <f>IF(E115&gt;0,E115-B116,0)</f>
        <v>0</v>
      </c>
    </row>
    <row r="117" spans="1:5" x14ac:dyDescent="0.25">
      <c r="A117" s="18">
        <v>106</v>
      </c>
      <c r="B117" s="18">
        <f>IF(A117&lt;=$C$6,$E$10/$B$8,0)</f>
        <v>0</v>
      </c>
      <c r="C117" s="18">
        <f>IF(A117&lt;=$C$6,(($C$4*$C$5)/12),0)</f>
        <v>0</v>
      </c>
      <c r="D117" s="18">
        <f>B117+C117</f>
        <v>0</v>
      </c>
      <c r="E117" s="18">
        <f>IF(E116&gt;0,E116-B117,0)</f>
        <v>0</v>
      </c>
    </row>
    <row r="118" spans="1:5" x14ac:dyDescent="0.25">
      <c r="A118" s="18">
        <v>107</v>
      </c>
      <c r="B118" s="18">
        <f>IF(A118&lt;=$C$6,$E$10/$B$8,0)</f>
        <v>0</v>
      </c>
      <c r="C118" s="18">
        <f>IF(A118&lt;=$C$6,(($C$4*$C$5)/12),0)</f>
        <v>0</v>
      </c>
      <c r="D118" s="18">
        <f>B118+C118</f>
        <v>0</v>
      </c>
      <c r="E118" s="18">
        <f>IF(E117&gt;0,E117-B118,0)</f>
        <v>0</v>
      </c>
    </row>
    <row r="119" spans="1:5" x14ac:dyDescent="0.25">
      <c r="A119" s="18">
        <v>108</v>
      </c>
      <c r="B119" s="18">
        <f>IF(A119&lt;=$C$6,$E$10/$B$8,0)</f>
        <v>0</v>
      </c>
      <c r="C119" s="18">
        <f>IF(A119&lt;=$C$6,(($C$4*$C$5)/12),0)</f>
        <v>0</v>
      </c>
      <c r="D119" s="18">
        <f>B119+C119</f>
        <v>0</v>
      </c>
      <c r="E119" s="18">
        <f>IF(E118&gt;0,E118-B119,0)</f>
        <v>0</v>
      </c>
    </row>
    <row r="120" spans="1:5" x14ac:dyDescent="0.25">
      <c r="A120" s="18">
        <v>109</v>
      </c>
      <c r="B120" s="18">
        <f>IF(A120&lt;=$C$6,$E$10/$B$8,0)</f>
        <v>0</v>
      </c>
      <c r="C120" s="18">
        <f>IF(A120&lt;=$C$6,(($C$4*$C$5)/12),0)</f>
        <v>0</v>
      </c>
      <c r="D120" s="18">
        <f>B120+C120</f>
        <v>0</v>
      </c>
      <c r="E120" s="18">
        <f>IF(E119&gt;0,E119-B120,0)</f>
        <v>0</v>
      </c>
    </row>
    <row r="121" spans="1:5" x14ac:dyDescent="0.25">
      <c r="A121" s="18">
        <v>110</v>
      </c>
      <c r="B121" s="18">
        <f>IF(A121&lt;=$C$6,$E$10/$B$8,0)</f>
        <v>0</v>
      </c>
      <c r="C121" s="18">
        <f>IF(A121&lt;=$C$6,(($C$4*$C$5)/12),0)</f>
        <v>0</v>
      </c>
      <c r="D121" s="18">
        <f>B121+C121</f>
        <v>0</v>
      </c>
      <c r="E121" s="18">
        <f>IF(E120&gt;0,E120-B121,0)</f>
        <v>0</v>
      </c>
    </row>
    <row r="122" spans="1:5" x14ac:dyDescent="0.25">
      <c r="A122" s="18">
        <v>111</v>
      </c>
      <c r="B122" s="18">
        <f>IF(A122&lt;=$C$6,$E$10/$B$8,0)</f>
        <v>0</v>
      </c>
      <c r="C122" s="18">
        <f>IF(A122&lt;=$C$6,(($C$4*$C$5)/12),0)</f>
        <v>0</v>
      </c>
      <c r="D122" s="18">
        <f>B122+C122</f>
        <v>0</v>
      </c>
      <c r="E122" s="18">
        <f>IF(E121&gt;0,E121-B122,0)</f>
        <v>0</v>
      </c>
    </row>
    <row r="123" spans="1:5" x14ac:dyDescent="0.25">
      <c r="A123" s="18">
        <v>112</v>
      </c>
      <c r="B123" s="18">
        <f>IF(A123&lt;=$C$6,$E$10/$B$8,0)</f>
        <v>0</v>
      </c>
      <c r="C123" s="18">
        <f>IF(A123&lt;=$C$6,(($C$4*$C$5)/12),0)</f>
        <v>0</v>
      </c>
      <c r="D123" s="18">
        <f>B123+C123</f>
        <v>0</v>
      </c>
      <c r="E123" s="18">
        <f>IF(E122&gt;0,E122-B123,0)</f>
        <v>0</v>
      </c>
    </row>
    <row r="124" spans="1:5" x14ac:dyDescent="0.25">
      <c r="A124" s="18">
        <v>113</v>
      </c>
      <c r="B124" s="18">
        <f>IF(A124&lt;=$C$6,$E$10/$B$8,0)</f>
        <v>0</v>
      </c>
      <c r="C124" s="18">
        <f>IF(A124&lt;=$C$6,(($C$4*$C$5)/12),0)</f>
        <v>0</v>
      </c>
      <c r="D124" s="18">
        <f>B124+C124</f>
        <v>0</v>
      </c>
      <c r="E124" s="18">
        <f>IF(E123&gt;0,E123-B124,0)</f>
        <v>0</v>
      </c>
    </row>
    <row r="125" spans="1:5" x14ac:dyDescent="0.25">
      <c r="A125" s="18">
        <v>114</v>
      </c>
      <c r="B125" s="18">
        <f>IF(A125&lt;=$C$6,$E$10/$B$8,0)</f>
        <v>0</v>
      </c>
      <c r="C125" s="18">
        <f>IF(A125&lt;=$C$6,(($C$4*$C$5)/12),0)</f>
        <v>0</v>
      </c>
      <c r="D125" s="18">
        <f>B125+C125</f>
        <v>0</v>
      </c>
      <c r="E125" s="18">
        <f>IF(E124&gt;0,E124-B125,0)</f>
        <v>0</v>
      </c>
    </row>
    <row r="126" spans="1:5" x14ac:dyDescent="0.25">
      <c r="A126" s="18">
        <v>115</v>
      </c>
      <c r="B126" s="18">
        <f>IF(A126&lt;=$C$6,$E$10/$B$8,0)</f>
        <v>0</v>
      </c>
      <c r="C126" s="18">
        <f>IF(A126&lt;=$C$6,(($C$4*$C$5)/12),0)</f>
        <v>0</v>
      </c>
      <c r="D126" s="18">
        <f>B126+C126</f>
        <v>0</v>
      </c>
      <c r="E126" s="18">
        <f>IF(E125&gt;0,E125-B126,0)</f>
        <v>0</v>
      </c>
    </row>
    <row r="127" spans="1:5" x14ac:dyDescent="0.25">
      <c r="A127" s="18">
        <v>116</v>
      </c>
      <c r="B127" s="18">
        <f>IF(A127&lt;=$C$6,$E$10/$B$8,0)</f>
        <v>0</v>
      </c>
      <c r="C127" s="18">
        <f>IF(A127&lt;=$C$6,(($C$4*$C$5)/12),0)</f>
        <v>0</v>
      </c>
      <c r="D127" s="18">
        <f>B127+C127</f>
        <v>0</v>
      </c>
      <c r="E127" s="18">
        <f>IF(E126&gt;0,E126-B127,0)</f>
        <v>0</v>
      </c>
    </row>
    <row r="128" spans="1:5" x14ac:dyDescent="0.25">
      <c r="A128" s="18">
        <v>117</v>
      </c>
      <c r="B128" s="18">
        <f>IF(A128&lt;=$C$6,$E$10/$B$8,0)</f>
        <v>0</v>
      </c>
      <c r="C128" s="18">
        <f>IF(A128&lt;=$C$6,(($C$4*$C$5)/12),0)</f>
        <v>0</v>
      </c>
      <c r="D128" s="18">
        <f>B128+C128</f>
        <v>0</v>
      </c>
      <c r="E128" s="18">
        <f>IF(E127&gt;0,E127-B128,0)</f>
        <v>0</v>
      </c>
    </row>
    <row r="129" spans="1:5" x14ac:dyDescent="0.25">
      <c r="A129" s="18">
        <v>118</v>
      </c>
      <c r="B129" s="18">
        <f>IF(A129&lt;=$C$6,$E$10/$B$8,0)</f>
        <v>0</v>
      </c>
      <c r="C129" s="18">
        <f>IF(A129&lt;=$C$6,(($C$4*$C$5)/12),0)</f>
        <v>0</v>
      </c>
      <c r="D129" s="18">
        <f>B129+C129</f>
        <v>0</v>
      </c>
      <c r="E129" s="18">
        <f>IF(E128&gt;0,E128-B129,0)</f>
        <v>0</v>
      </c>
    </row>
    <row r="130" spans="1:5" x14ac:dyDescent="0.25">
      <c r="A130" s="18">
        <v>119</v>
      </c>
      <c r="B130" s="18">
        <f>IF(A130&lt;=$C$6,$E$10/$B$8,0)</f>
        <v>0</v>
      </c>
      <c r="C130" s="18">
        <f>IF(A130&lt;=$C$6,(($C$4*$C$5)/12),0)</f>
        <v>0</v>
      </c>
      <c r="D130" s="18">
        <f>B130+C130</f>
        <v>0</v>
      </c>
      <c r="E130" s="18">
        <f>IF(E129&gt;0,E129-B130,0)</f>
        <v>0</v>
      </c>
    </row>
    <row r="131" spans="1:5" x14ac:dyDescent="0.25">
      <c r="A131" s="18">
        <v>120</v>
      </c>
      <c r="B131" s="18">
        <f>IF(A131&lt;=$C$6,$E$10/$B$8,0)</f>
        <v>0</v>
      </c>
      <c r="C131" s="18">
        <f>IF(A131&lt;=$C$6,(($C$4*$C$5)/12),0)</f>
        <v>0</v>
      </c>
      <c r="D131" s="18">
        <f>B131+C131</f>
        <v>0</v>
      </c>
      <c r="E131" s="18">
        <f>IF(E130&gt;0,E130-B131,0)</f>
        <v>0</v>
      </c>
    </row>
    <row r="132" spans="1:5" x14ac:dyDescent="0.25">
      <c r="A132" s="18">
        <v>121</v>
      </c>
      <c r="B132" s="18">
        <f>IF(A132&lt;=$C$6,$E$10/$B$8,0)</f>
        <v>0</v>
      </c>
      <c r="C132" s="18">
        <f>IF(A132&lt;=$C$6,(($C$4*$C$5)/12),0)</f>
        <v>0</v>
      </c>
      <c r="D132" s="18">
        <f>B132+C132</f>
        <v>0</v>
      </c>
      <c r="E132" s="18">
        <f>IF(E131&gt;0,E131-B132,0)</f>
        <v>0</v>
      </c>
    </row>
    <row r="133" spans="1:5" x14ac:dyDescent="0.25">
      <c r="A133" s="18">
        <v>122</v>
      </c>
      <c r="B133" s="18">
        <f>IF(A133&lt;=$C$6,$E$10/$B$8,0)</f>
        <v>0</v>
      </c>
      <c r="C133" s="18">
        <f>IF(A133&lt;=$C$6,(($C$4*$C$5)/12),0)</f>
        <v>0</v>
      </c>
      <c r="D133" s="18">
        <f>B133+C133</f>
        <v>0</v>
      </c>
      <c r="E133" s="18">
        <f>IF(E132&gt;0,E132-B133,0)</f>
        <v>0</v>
      </c>
    </row>
    <row r="134" spans="1:5" x14ac:dyDescent="0.25">
      <c r="A134" s="18">
        <v>123</v>
      </c>
      <c r="B134" s="18">
        <f>IF(A134&lt;=$C$6,$E$10/$B$8,0)</f>
        <v>0</v>
      </c>
      <c r="C134" s="18">
        <f>IF(A134&lt;=$C$6,(($C$4*$C$5)/12),0)</f>
        <v>0</v>
      </c>
      <c r="D134" s="18">
        <f>B134+C134</f>
        <v>0</v>
      </c>
      <c r="E134" s="18">
        <f>IF(E133&gt;0,E133-B134,0)</f>
        <v>0</v>
      </c>
    </row>
    <row r="135" spans="1:5" x14ac:dyDescent="0.25">
      <c r="A135" s="18">
        <v>124</v>
      </c>
      <c r="B135" s="18">
        <f>IF(A135&lt;=$C$6,$E$10/$B$8,0)</f>
        <v>0</v>
      </c>
      <c r="C135" s="18">
        <f>IF(A135&lt;=$C$6,(($C$4*$C$5)/12),0)</f>
        <v>0</v>
      </c>
      <c r="D135" s="18">
        <f>B135+C135</f>
        <v>0</v>
      </c>
      <c r="E135" s="18">
        <f>IF(E134&gt;0,E134-B135,0)</f>
        <v>0</v>
      </c>
    </row>
    <row r="136" spans="1:5" x14ac:dyDescent="0.25">
      <c r="A136" s="18">
        <v>125</v>
      </c>
      <c r="B136" s="18">
        <f>IF(A136&lt;=$C$6,$E$10/$B$8,0)</f>
        <v>0</v>
      </c>
      <c r="C136" s="18">
        <f>IF(A136&lt;=$C$6,(($C$4*$C$5)/12),0)</f>
        <v>0</v>
      </c>
      <c r="D136" s="18">
        <f>B136+C136</f>
        <v>0</v>
      </c>
      <c r="E136" s="18">
        <f>IF(E135&gt;0,E135-B136,0)</f>
        <v>0</v>
      </c>
    </row>
    <row r="137" spans="1:5" x14ac:dyDescent="0.25">
      <c r="A137" s="18">
        <v>126</v>
      </c>
      <c r="B137" s="18">
        <f>IF(A137&lt;=$C$6,$E$10/$B$8,0)</f>
        <v>0</v>
      </c>
      <c r="C137" s="18">
        <f>IF(A137&lt;=$C$6,(($C$4*$C$5)/12),0)</f>
        <v>0</v>
      </c>
      <c r="D137" s="18">
        <f>B137+C137</f>
        <v>0</v>
      </c>
      <c r="E137" s="18">
        <f>IF(E136&gt;0,E136-B137,0)</f>
        <v>0</v>
      </c>
    </row>
    <row r="138" spans="1:5" x14ac:dyDescent="0.25">
      <c r="A138" s="18">
        <v>127</v>
      </c>
      <c r="B138" s="18">
        <f>IF(A138&lt;=$C$6,$E$10/$B$8,0)</f>
        <v>0</v>
      </c>
      <c r="C138" s="18">
        <f>IF(A138&lt;=$C$6,(($C$4*$C$5)/12),0)</f>
        <v>0</v>
      </c>
      <c r="D138" s="18">
        <f>B138+C138</f>
        <v>0</v>
      </c>
      <c r="E138" s="18">
        <f>IF(E137&gt;0,E137-B138,0)</f>
        <v>0</v>
      </c>
    </row>
    <row r="139" spans="1:5" x14ac:dyDescent="0.25">
      <c r="A139" s="18">
        <v>128</v>
      </c>
      <c r="B139" s="18">
        <f>IF(A139&lt;=$C$6,$E$10/$B$8,0)</f>
        <v>0</v>
      </c>
      <c r="C139" s="18">
        <f>IF(A139&lt;=$C$6,(($C$4*$C$5)/12),0)</f>
        <v>0</v>
      </c>
      <c r="D139" s="18">
        <f>B139+C139</f>
        <v>0</v>
      </c>
      <c r="E139" s="18">
        <f>IF(E138&gt;0,E138-B139,0)</f>
        <v>0</v>
      </c>
    </row>
    <row r="140" spans="1:5" x14ac:dyDescent="0.25">
      <c r="A140" s="18">
        <v>129</v>
      </c>
      <c r="B140" s="18">
        <f>IF(A140&lt;=$C$6,$E$10/$B$8,0)</f>
        <v>0</v>
      </c>
      <c r="C140" s="18">
        <f>IF(A140&lt;=$C$6,(($C$4*$C$5)/12),0)</f>
        <v>0</v>
      </c>
      <c r="D140" s="18">
        <f>B140+C140</f>
        <v>0</v>
      </c>
      <c r="E140" s="18">
        <f>IF(E139&gt;0,E139-B140,0)</f>
        <v>0</v>
      </c>
    </row>
    <row r="141" spans="1:5" x14ac:dyDescent="0.25">
      <c r="A141" s="18">
        <v>130</v>
      </c>
      <c r="B141" s="18">
        <f>IF(A141&lt;=$C$6,$E$10/$B$8,0)</f>
        <v>0</v>
      </c>
      <c r="C141" s="18">
        <f>IF(A141&lt;=$C$6,(($C$4*$C$5)/12),0)</f>
        <v>0</v>
      </c>
      <c r="D141" s="18">
        <f>B141+C141</f>
        <v>0</v>
      </c>
      <c r="E141" s="18">
        <f>IF(E140&gt;0,E140-B141,0)</f>
        <v>0</v>
      </c>
    </row>
    <row r="142" spans="1:5" x14ac:dyDescent="0.25">
      <c r="A142" s="18">
        <v>131</v>
      </c>
      <c r="B142" s="18">
        <f>IF(A142&lt;=$C$6,$E$10/$B$8,0)</f>
        <v>0</v>
      </c>
      <c r="C142" s="18">
        <f>IF(A142&lt;=$C$6,(($C$4*$C$5)/12),0)</f>
        <v>0</v>
      </c>
      <c r="D142" s="18">
        <f>B142+C142</f>
        <v>0</v>
      </c>
      <c r="E142" s="18">
        <f>IF(E141&gt;0,E141-B142,0)</f>
        <v>0</v>
      </c>
    </row>
    <row r="143" spans="1:5" x14ac:dyDescent="0.25">
      <c r="A143" s="18">
        <v>132</v>
      </c>
      <c r="B143" s="18">
        <f>IF(A143&lt;=$C$6,$E$10/$B$8,0)</f>
        <v>0</v>
      </c>
      <c r="C143" s="18">
        <f>IF(A143&lt;=$C$6,(($C$4*$C$5)/12),0)</f>
        <v>0</v>
      </c>
      <c r="D143" s="18">
        <f>B143+C143</f>
        <v>0</v>
      </c>
      <c r="E143" s="18">
        <f>IF(E142&gt;0,E142-B143,0)</f>
        <v>0</v>
      </c>
    </row>
    <row r="144" spans="1:5" x14ac:dyDescent="0.25">
      <c r="A144" s="18">
        <v>133</v>
      </c>
      <c r="B144" s="18">
        <f>IF(A144&lt;=$C$6,$E$10/$B$8,0)</f>
        <v>0</v>
      </c>
      <c r="C144" s="18">
        <f>IF(A144&lt;=$C$6,(($C$4*$C$5)/12),0)</f>
        <v>0</v>
      </c>
      <c r="D144" s="18">
        <f>B144+C144</f>
        <v>0</v>
      </c>
      <c r="E144" s="18">
        <f>IF(E143&gt;0,E143-B144,0)</f>
        <v>0</v>
      </c>
    </row>
    <row r="145" spans="1:5" x14ac:dyDescent="0.25">
      <c r="A145" s="18">
        <v>134</v>
      </c>
      <c r="B145" s="18">
        <f>IF(A145&lt;=$C$6,$E$10/$B$8,0)</f>
        <v>0</v>
      </c>
      <c r="C145" s="18">
        <f>IF(A145&lt;=$C$6,(($C$4*$C$5)/12),0)</f>
        <v>0</v>
      </c>
      <c r="D145" s="18">
        <f>B145+C145</f>
        <v>0</v>
      </c>
      <c r="E145" s="18">
        <f>IF(E144&gt;0,E144-B145,0)</f>
        <v>0</v>
      </c>
    </row>
    <row r="146" spans="1:5" x14ac:dyDescent="0.25">
      <c r="A146" s="18">
        <v>135</v>
      </c>
      <c r="B146" s="18">
        <f>IF(A146&lt;=$C$6,$E$10/$B$8,0)</f>
        <v>0</v>
      </c>
      <c r="C146" s="18">
        <f>IF(A146&lt;=$C$6,(($C$4*$C$5)/12),0)</f>
        <v>0</v>
      </c>
      <c r="D146" s="18">
        <f>B146+C146</f>
        <v>0</v>
      </c>
      <c r="E146" s="18">
        <f>IF(E145&gt;0,E145-B146,0)</f>
        <v>0</v>
      </c>
    </row>
    <row r="147" spans="1:5" x14ac:dyDescent="0.25">
      <c r="A147" s="18">
        <v>136</v>
      </c>
      <c r="B147" s="18">
        <f>IF(A147&lt;=$C$6,$E$10/$B$8,0)</f>
        <v>0</v>
      </c>
      <c r="C147" s="18">
        <f>IF(A147&lt;=$C$6,(($C$4*$C$5)/12),0)</f>
        <v>0</v>
      </c>
      <c r="D147" s="18">
        <f>B147+C147</f>
        <v>0</v>
      </c>
      <c r="E147" s="18">
        <f>IF(E146&gt;0,E146-B147,0)</f>
        <v>0</v>
      </c>
    </row>
    <row r="148" spans="1:5" x14ac:dyDescent="0.25">
      <c r="A148" s="18">
        <v>137</v>
      </c>
      <c r="B148" s="18">
        <f>IF(A148&lt;=$C$6,$E$10/$B$8,0)</f>
        <v>0</v>
      </c>
      <c r="C148" s="18">
        <f>IF(A148&lt;=$C$6,(($C$4*$C$5)/12),0)</f>
        <v>0</v>
      </c>
      <c r="D148" s="18">
        <f>B148+C148</f>
        <v>0</v>
      </c>
      <c r="E148" s="18">
        <f>IF(E147&gt;0,E147-B148,0)</f>
        <v>0</v>
      </c>
    </row>
    <row r="149" spans="1:5" x14ac:dyDescent="0.25">
      <c r="A149" s="18">
        <v>138</v>
      </c>
      <c r="B149" s="18">
        <f>IF(A149&lt;=$C$6,$E$10/$B$8,0)</f>
        <v>0</v>
      </c>
      <c r="C149" s="18">
        <f>IF(A149&lt;=$C$6,(($C$4*$C$5)/12),0)</f>
        <v>0</v>
      </c>
      <c r="D149" s="18">
        <f>B149+C149</f>
        <v>0</v>
      </c>
      <c r="E149" s="18">
        <f>IF(E148&gt;0,E148-B149,0)</f>
        <v>0</v>
      </c>
    </row>
    <row r="150" spans="1:5" x14ac:dyDescent="0.25">
      <c r="A150" s="18">
        <v>139</v>
      </c>
      <c r="B150" s="18">
        <f>IF(A150&lt;=$C$6,$E$10/$B$8,0)</f>
        <v>0</v>
      </c>
      <c r="C150" s="18">
        <f>IF(A150&lt;=$C$6,(($C$4*$C$5)/12),0)</f>
        <v>0</v>
      </c>
      <c r="D150" s="18">
        <f>B150+C150</f>
        <v>0</v>
      </c>
      <c r="E150" s="18">
        <f>IF(E149&gt;0,E149-B150,0)</f>
        <v>0</v>
      </c>
    </row>
    <row r="151" spans="1:5" x14ac:dyDescent="0.25">
      <c r="A151" s="18">
        <v>140</v>
      </c>
      <c r="B151" s="18">
        <f>IF(A151&lt;=$C$6,$E$10/$B$8,0)</f>
        <v>0</v>
      </c>
      <c r="C151" s="18">
        <f>IF(A151&lt;=$C$6,(($C$4*$C$5)/12),0)</f>
        <v>0</v>
      </c>
      <c r="D151" s="18">
        <f>B151+C151</f>
        <v>0</v>
      </c>
      <c r="E151" s="18">
        <f>IF(E150&gt;0,E150-B151,0)</f>
        <v>0</v>
      </c>
    </row>
    <row r="152" spans="1:5" x14ac:dyDescent="0.25">
      <c r="A152" s="18">
        <v>141</v>
      </c>
      <c r="B152" s="18">
        <f>IF(A152&lt;=$C$6,$E$10/$B$8,0)</f>
        <v>0</v>
      </c>
      <c r="C152" s="18">
        <f>IF(A152&lt;=$C$6,(($C$4*$C$5)/12),0)</f>
        <v>0</v>
      </c>
      <c r="D152" s="18">
        <f>B152+C152</f>
        <v>0</v>
      </c>
      <c r="E152" s="18">
        <f>IF(E151&gt;0,E151-B152,0)</f>
        <v>0</v>
      </c>
    </row>
    <row r="153" spans="1:5" x14ac:dyDescent="0.25">
      <c r="A153" s="18">
        <v>142</v>
      </c>
      <c r="B153" s="18">
        <f>IF(A153&lt;=$C$6,$E$10/$B$8,0)</f>
        <v>0</v>
      </c>
      <c r="C153" s="18">
        <f>IF(A153&lt;=$C$6,(($C$4*$C$5)/12),0)</f>
        <v>0</v>
      </c>
      <c r="D153" s="18">
        <f>B153+C153</f>
        <v>0</v>
      </c>
      <c r="E153" s="18">
        <f>IF(E152&gt;0,E152-B153,0)</f>
        <v>0</v>
      </c>
    </row>
    <row r="154" spans="1:5" x14ac:dyDescent="0.25">
      <c r="A154" s="18">
        <v>143</v>
      </c>
      <c r="B154" s="18">
        <f>IF(A154&lt;=$C$6,$E$10/$B$8,0)</f>
        <v>0</v>
      </c>
      <c r="C154" s="18">
        <f>IF(A154&lt;=$C$6,(($C$4*$C$5)/12),0)</f>
        <v>0</v>
      </c>
      <c r="D154" s="18">
        <f>B154+C154</f>
        <v>0</v>
      </c>
      <c r="E154" s="18">
        <f>IF(E153&gt;0,E153-B154,0)</f>
        <v>0</v>
      </c>
    </row>
    <row r="155" spans="1:5" x14ac:dyDescent="0.25">
      <c r="A155" s="18">
        <v>144</v>
      </c>
      <c r="B155" s="18">
        <f>IF(A155&lt;=$C$6,$E$10/$B$8,0)</f>
        <v>0</v>
      </c>
      <c r="C155" s="18">
        <f>IF(A155&lt;=$C$6,(($C$4*$C$5)/12),0)</f>
        <v>0</v>
      </c>
      <c r="D155" s="18">
        <f>B155+C155</f>
        <v>0</v>
      </c>
      <c r="E155" s="18">
        <f>IF(E154&gt;0,E154-B155,0)</f>
        <v>0</v>
      </c>
    </row>
    <row r="156" spans="1:5" x14ac:dyDescent="0.25">
      <c r="A156" s="18">
        <v>145</v>
      </c>
      <c r="B156" s="18">
        <f>IF(A156&lt;=$C$6,$E$10/$B$8,0)</f>
        <v>0</v>
      </c>
      <c r="C156" s="18">
        <f>IF(A156&lt;=$C$6,(($C$4*$C$5)/12),0)</f>
        <v>0</v>
      </c>
      <c r="D156" s="18">
        <f>B156+C156</f>
        <v>0</v>
      </c>
      <c r="E156" s="18">
        <f>IF(E155&gt;0,E155-B156,0)</f>
        <v>0</v>
      </c>
    </row>
    <row r="157" spans="1:5" x14ac:dyDescent="0.25">
      <c r="A157" s="18">
        <v>146</v>
      </c>
      <c r="B157" s="18">
        <f>IF(A157&lt;=$C$6,$E$10/$B$8,0)</f>
        <v>0</v>
      </c>
      <c r="C157" s="18">
        <f>IF(A157&lt;=$C$6,(($C$4*$C$5)/12),0)</f>
        <v>0</v>
      </c>
      <c r="D157" s="18">
        <f>B157+C157</f>
        <v>0</v>
      </c>
      <c r="E157" s="18">
        <f>IF(E156&gt;0,E156-B157,0)</f>
        <v>0</v>
      </c>
    </row>
    <row r="158" spans="1:5" x14ac:dyDescent="0.25">
      <c r="A158" s="18">
        <v>147</v>
      </c>
      <c r="B158" s="18">
        <f>IF(A158&lt;=$C$6,$E$10/$B$8,0)</f>
        <v>0</v>
      </c>
      <c r="C158" s="18">
        <f>IF(A158&lt;=$C$6,(($C$4*$C$5)/12),0)</f>
        <v>0</v>
      </c>
      <c r="D158" s="18">
        <f>B158+C158</f>
        <v>0</v>
      </c>
      <c r="E158" s="18">
        <f>IF(E157&gt;0,E157-B158,0)</f>
        <v>0</v>
      </c>
    </row>
    <row r="159" spans="1:5" x14ac:dyDescent="0.25">
      <c r="A159" s="18">
        <v>148</v>
      </c>
      <c r="B159" s="18">
        <f>IF(A159&lt;=$C$6,$E$10/$B$8,0)</f>
        <v>0</v>
      </c>
      <c r="C159" s="18">
        <f>IF(A159&lt;=$C$6,(($C$4*$C$5)/12),0)</f>
        <v>0</v>
      </c>
      <c r="D159" s="18">
        <f>B159+C159</f>
        <v>0</v>
      </c>
      <c r="E159" s="18">
        <f>IF(E158&gt;0,E158-B159,0)</f>
        <v>0</v>
      </c>
    </row>
    <row r="160" spans="1:5" x14ac:dyDescent="0.25">
      <c r="A160" s="18">
        <v>149</v>
      </c>
      <c r="B160" s="18">
        <f>IF(A160&lt;=$C$6,$E$10/$B$8,0)</f>
        <v>0</v>
      </c>
      <c r="C160" s="18">
        <f>IF(A160&lt;=$C$6,(($C$4*$C$5)/12),0)</f>
        <v>0</v>
      </c>
      <c r="D160" s="18">
        <f>B160+C160</f>
        <v>0</v>
      </c>
      <c r="E160" s="18">
        <f>IF(E159&gt;0,E159-B160,0)</f>
        <v>0</v>
      </c>
    </row>
    <row r="161" spans="1:5" x14ac:dyDescent="0.25">
      <c r="A161" s="18">
        <v>150</v>
      </c>
      <c r="B161" s="18">
        <f>IF(A161&lt;=$C$6,$E$10/$B$8,0)</f>
        <v>0</v>
      </c>
      <c r="C161" s="18">
        <f>IF(A161&lt;=$C$6,(($C$4*$C$5)/12),0)</f>
        <v>0</v>
      </c>
      <c r="D161" s="18">
        <f>B161+C161</f>
        <v>0</v>
      </c>
      <c r="E161" s="18">
        <f>IF(E160&gt;0,E160-B161,0)</f>
        <v>0</v>
      </c>
    </row>
    <row r="162" spans="1:5" x14ac:dyDescent="0.25">
      <c r="A162" s="18">
        <v>151</v>
      </c>
      <c r="B162" s="18">
        <f>IF(A162&lt;=$C$6,$E$10/$B$8,0)</f>
        <v>0</v>
      </c>
      <c r="C162" s="18">
        <f>IF(A162&lt;=$C$6,(($C$4*$C$5)/12),0)</f>
        <v>0</v>
      </c>
      <c r="D162" s="18">
        <f>B162+C162</f>
        <v>0</v>
      </c>
      <c r="E162" s="18">
        <f>IF(E161&gt;0,E161-B162,0)</f>
        <v>0</v>
      </c>
    </row>
    <row r="163" spans="1:5" x14ac:dyDescent="0.25">
      <c r="A163" s="18">
        <v>152</v>
      </c>
      <c r="B163" s="18">
        <f>IF(A163&lt;=$C$6,$E$10/$B$8,0)</f>
        <v>0</v>
      </c>
      <c r="C163" s="18">
        <f>IF(A163&lt;=$C$6,(($C$4*$C$5)/12),0)</f>
        <v>0</v>
      </c>
      <c r="D163" s="18">
        <f>B163+C163</f>
        <v>0</v>
      </c>
      <c r="E163" s="18">
        <f>IF(E162&gt;0,E162-B163,0)</f>
        <v>0</v>
      </c>
    </row>
    <row r="164" spans="1:5" x14ac:dyDescent="0.25">
      <c r="A164" s="18">
        <v>153</v>
      </c>
      <c r="B164" s="18">
        <f>IF(A164&lt;=$C$6,$E$10/$B$8,0)</f>
        <v>0</v>
      </c>
      <c r="C164" s="18">
        <f>IF(A164&lt;=$C$6,(($C$4*$C$5)/12),0)</f>
        <v>0</v>
      </c>
      <c r="D164" s="18">
        <f>B164+C164</f>
        <v>0</v>
      </c>
      <c r="E164" s="18">
        <f>IF(E163&gt;0,E163-B164,0)</f>
        <v>0</v>
      </c>
    </row>
    <row r="165" spans="1:5" x14ac:dyDescent="0.25">
      <c r="A165" s="18">
        <v>154</v>
      </c>
      <c r="B165" s="18">
        <f>IF(A165&lt;=$C$6,$E$10/$B$8,0)</f>
        <v>0</v>
      </c>
      <c r="C165" s="18">
        <f>IF(A165&lt;=$C$6,(($C$4*$C$5)/12),0)</f>
        <v>0</v>
      </c>
      <c r="D165" s="18">
        <f>B165+C165</f>
        <v>0</v>
      </c>
      <c r="E165" s="18">
        <f>IF(E164&gt;0,E164-B165,0)</f>
        <v>0</v>
      </c>
    </row>
    <row r="166" spans="1:5" x14ac:dyDescent="0.25">
      <c r="A166" s="18">
        <v>155</v>
      </c>
      <c r="B166" s="18">
        <f>IF(A166&lt;=$C$6,$E$10/$B$8,0)</f>
        <v>0</v>
      </c>
      <c r="C166" s="18">
        <f>IF(A166&lt;=$C$6,(($C$4*$C$5)/12),0)</f>
        <v>0</v>
      </c>
      <c r="D166" s="18">
        <f>B166+C166</f>
        <v>0</v>
      </c>
      <c r="E166" s="18">
        <f>IF(E165&gt;0,E165-B166,0)</f>
        <v>0</v>
      </c>
    </row>
    <row r="167" spans="1:5" x14ac:dyDescent="0.25">
      <c r="A167" s="18">
        <v>156</v>
      </c>
      <c r="B167" s="18">
        <f>IF(A167&lt;=$C$6,$E$10/$B$8,0)</f>
        <v>0</v>
      </c>
      <c r="C167" s="18">
        <f>IF(A167&lt;=$C$6,(($C$4*$C$5)/12),0)</f>
        <v>0</v>
      </c>
      <c r="D167" s="18">
        <f>B167+C167</f>
        <v>0</v>
      </c>
      <c r="E167" s="18">
        <f>IF(E166&gt;0,E166-B167,0)</f>
        <v>0</v>
      </c>
    </row>
    <row r="168" spans="1:5" x14ac:dyDescent="0.25">
      <c r="A168" s="18">
        <v>157</v>
      </c>
      <c r="B168" s="18">
        <f>IF(A168&lt;=$C$6,$E$10/$B$8,0)</f>
        <v>0</v>
      </c>
      <c r="C168" s="18">
        <f>IF(A168&lt;=$C$6,(($C$4*$C$5)/12),0)</f>
        <v>0</v>
      </c>
      <c r="D168" s="18">
        <f>B168+C168</f>
        <v>0</v>
      </c>
      <c r="E168" s="18">
        <f>IF(E167&gt;0,E167-B168,0)</f>
        <v>0</v>
      </c>
    </row>
    <row r="169" spans="1:5" x14ac:dyDescent="0.25">
      <c r="A169" s="18">
        <v>158</v>
      </c>
      <c r="B169" s="18">
        <f>IF(A169&lt;=$C$6,$E$10/$B$8,0)</f>
        <v>0</v>
      </c>
      <c r="C169" s="18">
        <f>IF(A169&lt;=$C$6,(($C$4*$C$5)/12),0)</f>
        <v>0</v>
      </c>
      <c r="D169" s="18">
        <f>B169+C169</f>
        <v>0</v>
      </c>
      <c r="E169" s="18">
        <f>IF(E168&gt;0,E168-B169,0)</f>
        <v>0</v>
      </c>
    </row>
    <row r="170" spans="1:5" x14ac:dyDescent="0.25">
      <c r="A170" s="18">
        <v>159</v>
      </c>
      <c r="B170" s="18">
        <f>IF(A170&lt;=$C$6,$E$10/$B$8,0)</f>
        <v>0</v>
      </c>
      <c r="C170" s="18">
        <f>IF(A170&lt;=$C$6,(($C$4*$C$5)/12),0)</f>
        <v>0</v>
      </c>
      <c r="D170" s="18">
        <f>B170+C170</f>
        <v>0</v>
      </c>
      <c r="E170" s="18">
        <f>IF(E169&gt;0,E169-B170,0)</f>
        <v>0</v>
      </c>
    </row>
    <row r="171" spans="1:5" x14ac:dyDescent="0.25">
      <c r="A171" s="18">
        <v>160</v>
      </c>
      <c r="B171" s="18">
        <f>IF(A171&lt;=$C$6,$E$10/$B$8,0)</f>
        <v>0</v>
      </c>
      <c r="C171" s="18">
        <f>IF(A171&lt;=$C$6,(($C$4*$C$5)/12),0)</f>
        <v>0</v>
      </c>
      <c r="D171" s="18">
        <f>B171+C171</f>
        <v>0</v>
      </c>
      <c r="E171" s="18">
        <f>IF(E170&gt;0,E170-B171,0)</f>
        <v>0</v>
      </c>
    </row>
    <row r="172" spans="1:5" x14ac:dyDescent="0.25">
      <c r="A172" s="18">
        <v>161</v>
      </c>
      <c r="B172" s="18">
        <f>IF(A172&lt;=$C$6,$E$10/$B$8,0)</f>
        <v>0</v>
      </c>
      <c r="C172" s="18">
        <f>IF(A172&lt;=$C$6,(($C$4*$C$5)/12),0)</f>
        <v>0</v>
      </c>
      <c r="D172" s="18">
        <f>B172+C172</f>
        <v>0</v>
      </c>
      <c r="E172" s="18">
        <f>IF(E171&gt;0,E171-B172,0)</f>
        <v>0</v>
      </c>
    </row>
    <row r="173" spans="1:5" x14ac:dyDescent="0.25">
      <c r="A173" s="18">
        <v>162</v>
      </c>
      <c r="B173" s="18">
        <f>IF(A173&lt;=$C$6,$E$10/$B$8,0)</f>
        <v>0</v>
      </c>
      <c r="C173" s="18">
        <f>IF(A173&lt;=$C$6,(($C$4*$C$5)/12),0)</f>
        <v>0</v>
      </c>
      <c r="D173" s="18">
        <f>B173+C173</f>
        <v>0</v>
      </c>
      <c r="E173" s="18">
        <f>IF(E172&gt;0,E172-B173,0)</f>
        <v>0</v>
      </c>
    </row>
    <row r="174" spans="1:5" x14ac:dyDescent="0.25">
      <c r="A174" s="18">
        <v>163</v>
      </c>
      <c r="B174" s="18">
        <f>IF(A174&lt;=$C$6,$E$10/$B$8,0)</f>
        <v>0</v>
      </c>
      <c r="C174" s="18">
        <f>IF(A174&lt;=$C$6,(($C$4*$C$5)/12),0)</f>
        <v>0</v>
      </c>
      <c r="D174" s="18">
        <f>B174+C174</f>
        <v>0</v>
      </c>
      <c r="E174" s="18">
        <f>IF(E173&gt;0,E173-B174,0)</f>
        <v>0</v>
      </c>
    </row>
    <row r="175" spans="1:5" x14ac:dyDescent="0.25">
      <c r="A175" s="18">
        <v>164</v>
      </c>
      <c r="B175" s="18">
        <f>IF(A175&lt;=$C$6,$E$10/$B$8,0)</f>
        <v>0</v>
      </c>
      <c r="C175" s="18">
        <f>IF(A175&lt;=$C$6,(($C$4*$C$5)/12),0)</f>
        <v>0</v>
      </c>
      <c r="D175" s="18">
        <f>B175+C175</f>
        <v>0</v>
      </c>
      <c r="E175" s="18">
        <f>IF(E174&gt;0,E174-B175,0)</f>
        <v>0</v>
      </c>
    </row>
    <row r="176" spans="1:5" x14ac:dyDescent="0.25">
      <c r="A176" s="18">
        <v>165</v>
      </c>
      <c r="B176" s="18">
        <f>IF(A176&lt;=$C$6,$E$10/$B$8,0)</f>
        <v>0</v>
      </c>
      <c r="C176" s="18">
        <f>IF(A176&lt;=$C$6,(($C$4*$C$5)/12),0)</f>
        <v>0</v>
      </c>
      <c r="D176" s="18">
        <f>B176+C176</f>
        <v>0</v>
      </c>
      <c r="E176" s="18">
        <f>IF(E175&gt;0,E175-B176,0)</f>
        <v>0</v>
      </c>
    </row>
    <row r="177" spans="1:5" x14ac:dyDescent="0.25">
      <c r="A177" s="18">
        <v>166</v>
      </c>
      <c r="B177" s="18">
        <f>IF(A177&lt;=$C$6,$E$10/$B$8,0)</f>
        <v>0</v>
      </c>
      <c r="C177" s="18">
        <f>IF(A177&lt;=$C$6,(($C$4*$C$5)/12),0)</f>
        <v>0</v>
      </c>
      <c r="D177" s="18">
        <f>B177+C177</f>
        <v>0</v>
      </c>
      <c r="E177" s="18">
        <f>IF(E176&gt;0,E176-B177,0)</f>
        <v>0</v>
      </c>
    </row>
    <row r="178" spans="1:5" x14ac:dyDescent="0.25">
      <c r="A178" s="18">
        <v>167</v>
      </c>
      <c r="B178" s="18">
        <f>IF(A178&lt;=$C$6,$E$10/$B$8,0)</f>
        <v>0</v>
      </c>
      <c r="C178" s="18">
        <f>IF(A178&lt;=$C$6,(($C$4*$C$5)/12),0)</f>
        <v>0</v>
      </c>
      <c r="D178" s="18">
        <f>B178+C178</f>
        <v>0</v>
      </c>
      <c r="E178" s="18">
        <f>IF(E177&gt;0,E177-B178,0)</f>
        <v>0</v>
      </c>
    </row>
    <row r="179" spans="1:5" x14ac:dyDescent="0.25">
      <c r="A179" s="18">
        <v>168</v>
      </c>
      <c r="B179" s="18">
        <f>IF(A179&lt;=$C$6,$E$10/$B$8,0)</f>
        <v>0</v>
      </c>
      <c r="C179" s="18">
        <f>IF(A179&lt;=$C$6,(($C$4*$C$5)/12),0)</f>
        <v>0</v>
      </c>
      <c r="D179" s="18">
        <f>B179+C179</f>
        <v>0</v>
      </c>
      <c r="E179" s="18">
        <f>IF(E178&gt;0,E178-B179,0)</f>
        <v>0</v>
      </c>
    </row>
    <row r="180" spans="1:5" x14ac:dyDescent="0.25">
      <c r="A180" s="18">
        <v>169</v>
      </c>
      <c r="B180" s="18">
        <f>IF(A180&lt;=$C$6,$E$10/$B$8,0)</f>
        <v>0</v>
      </c>
      <c r="C180" s="18">
        <f>IF(A180&lt;=$C$6,(($C$4*$C$5)/12),0)</f>
        <v>0</v>
      </c>
      <c r="D180" s="18">
        <f>B180+C180</f>
        <v>0</v>
      </c>
      <c r="E180" s="18">
        <f>IF(E179&gt;0,E179-B180,0)</f>
        <v>0</v>
      </c>
    </row>
    <row r="181" spans="1:5" x14ac:dyDescent="0.25">
      <c r="A181" s="18">
        <v>170</v>
      </c>
      <c r="B181" s="18">
        <f>IF(A181&lt;=$C$6,$E$10/$B$8,0)</f>
        <v>0</v>
      </c>
      <c r="C181" s="18">
        <f>IF(A181&lt;=$C$6,(($C$4*$C$5)/12),0)</f>
        <v>0</v>
      </c>
      <c r="D181" s="18">
        <f>B181+C181</f>
        <v>0</v>
      </c>
      <c r="E181" s="18">
        <f>IF(E180&gt;0,E180-B181,0)</f>
        <v>0</v>
      </c>
    </row>
    <row r="182" spans="1:5" x14ac:dyDescent="0.25">
      <c r="A182" s="18">
        <v>171</v>
      </c>
      <c r="B182" s="18">
        <f>IF(A182&lt;=$C$6,$E$10/$B$8,0)</f>
        <v>0</v>
      </c>
      <c r="C182" s="18">
        <f>IF(A182&lt;=$C$6,(($C$4*$C$5)/12),0)</f>
        <v>0</v>
      </c>
      <c r="D182" s="18">
        <f>B182+C182</f>
        <v>0</v>
      </c>
      <c r="E182" s="18">
        <f>IF(E181&gt;0,E181-B182,0)</f>
        <v>0</v>
      </c>
    </row>
    <row r="183" spans="1:5" x14ac:dyDescent="0.25">
      <c r="A183" s="18">
        <v>172</v>
      </c>
      <c r="B183" s="18">
        <f>IF(A183&lt;=$C$6,$E$10/$B$8,0)</f>
        <v>0</v>
      </c>
      <c r="C183" s="18">
        <f>IF(A183&lt;=$C$6,(($C$4*$C$5)/12),0)</f>
        <v>0</v>
      </c>
      <c r="D183" s="18">
        <f>B183+C183</f>
        <v>0</v>
      </c>
      <c r="E183" s="18">
        <f>IF(E182&gt;0,E182-B183,0)</f>
        <v>0</v>
      </c>
    </row>
    <row r="184" spans="1:5" x14ac:dyDescent="0.25">
      <c r="A184" s="18">
        <v>173</v>
      </c>
      <c r="B184" s="18">
        <f>IF(A184&lt;=$C$6,$E$10/$B$8,0)</f>
        <v>0</v>
      </c>
      <c r="C184" s="18">
        <f>IF(A184&lt;=$C$6,(($C$4*$C$5)/12),0)</f>
        <v>0</v>
      </c>
      <c r="D184" s="18">
        <f>B184+C184</f>
        <v>0</v>
      </c>
      <c r="E184" s="18">
        <f>IF(E183&gt;0,E183-B184,0)</f>
        <v>0</v>
      </c>
    </row>
    <row r="185" spans="1:5" x14ac:dyDescent="0.25">
      <c r="A185" s="18">
        <v>174</v>
      </c>
      <c r="B185" s="18">
        <f>IF(A185&lt;=$C$6,$E$10/$B$8,0)</f>
        <v>0</v>
      </c>
      <c r="C185" s="18">
        <f>IF(A185&lt;=$C$6,(($C$4*$C$5)/12),0)</f>
        <v>0</v>
      </c>
      <c r="D185" s="18">
        <f>B185+C185</f>
        <v>0</v>
      </c>
      <c r="E185" s="18">
        <f>IF(E184&gt;0,E184-B185,0)</f>
        <v>0</v>
      </c>
    </row>
    <row r="186" spans="1:5" x14ac:dyDescent="0.25">
      <c r="A186" s="18">
        <v>175</v>
      </c>
      <c r="B186" s="18">
        <f>IF(A186&lt;=$C$6,$E$10/$B$8,0)</f>
        <v>0</v>
      </c>
      <c r="C186" s="18">
        <f>IF(A186&lt;=$C$6,(($C$4*$C$5)/12),0)</f>
        <v>0</v>
      </c>
      <c r="D186" s="18">
        <f>B186+C186</f>
        <v>0</v>
      </c>
      <c r="E186" s="18">
        <f>IF(E185&gt;0,E185-B186,0)</f>
        <v>0</v>
      </c>
    </row>
    <row r="187" spans="1:5" x14ac:dyDescent="0.25">
      <c r="A187" s="18">
        <v>176</v>
      </c>
      <c r="B187" s="18">
        <f>IF(A187&lt;=$C$6,$E$10/$B$8,0)</f>
        <v>0</v>
      </c>
      <c r="C187" s="18">
        <f>IF(A187&lt;=$C$6,(($C$4*$C$5)/12),0)</f>
        <v>0</v>
      </c>
      <c r="D187" s="18">
        <f>B187+C187</f>
        <v>0</v>
      </c>
      <c r="E187" s="18">
        <f>IF(E186&gt;0,E186-B187,0)</f>
        <v>0</v>
      </c>
    </row>
    <row r="188" spans="1:5" x14ac:dyDescent="0.25">
      <c r="A188" s="18">
        <v>177</v>
      </c>
      <c r="B188" s="18">
        <f>IF(A188&lt;=$C$6,$E$10/$B$8,0)</f>
        <v>0</v>
      </c>
      <c r="C188" s="18">
        <f>IF(A188&lt;=$C$6,(($C$4*$C$5)/12),0)</f>
        <v>0</v>
      </c>
      <c r="D188" s="18">
        <f>B188+C188</f>
        <v>0</v>
      </c>
      <c r="E188" s="18">
        <f>IF(E187&gt;0,E187-B188,0)</f>
        <v>0</v>
      </c>
    </row>
    <row r="189" spans="1:5" x14ac:dyDescent="0.25">
      <c r="A189" s="18">
        <v>178</v>
      </c>
      <c r="B189" s="18">
        <f>IF(A189&lt;=$C$6,$E$10/$B$8,0)</f>
        <v>0</v>
      </c>
      <c r="C189" s="18">
        <f>IF(A189&lt;=$C$6,(($C$4*$C$5)/12),0)</f>
        <v>0</v>
      </c>
      <c r="D189" s="18">
        <f>B189+C189</f>
        <v>0</v>
      </c>
      <c r="E189" s="18">
        <f>IF(E188&gt;0,E188-B189,0)</f>
        <v>0</v>
      </c>
    </row>
    <row r="190" spans="1:5" x14ac:dyDescent="0.25">
      <c r="A190" s="18">
        <v>179</v>
      </c>
      <c r="B190" s="18">
        <f>IF(A190&lt;=$C$6,$E$10/$B$8,0)</f>
        <v>0</v>
      </c>
      <c r="C190" s="18">
        <f>IF(A190&lt;=$C$6,(($C$4*$C$5)/12),0)</f>
        <v>0</v>
      </c>
      <c r="D190" s="18">
        <f>B190+C190</f>
        <v>0</v>
      </c>
      <c r="E190" s="18">
        <f>IF(E189&gt;0,E189-B190,0)</f>
        <v>0</v>
      </c>
    </row>
    <row r="191" spans="1:5" x14ac:dyDescent="0.25">
      <c r="A191" s="18">
        <v>180</v>
      </c>
      <c r="B191" s="18">
        <f>IF(A191&lt;=$C$6,$E$10/$B$8,0)</f>
        <v>0</v>
      </c>
      <c r="C191" s="18">
        <f>IF(A191&lt;=$C$6,(($C$4*$C$5)/12),0)</f>
        <v>0</v>
      </c>
      <c r="D191" s="18">
        <f>B191+C191</f>
        <v>0</v>
      </c>
      <c r="E191" s="18">
        <f>IF(E190&gt;0,E190-B191,0)</f>
        <v>0</v>
      </c>
    </row>
    <row r="192" spans="1:5" x14ac:dyDescent="0.25">
      <c r="A192" s="2"/>
      <c r="B192" s="2">
        <f>SUM(B12:B191)</f>
        <v>100000000.00000001</v>
      </c>
      <c r="C192" s="2">
        <f>SUM(C12:C191)</f>
        <v>30000000</v>
      </c>
      <c r="D192" s="2">
        <f>B192+C192</f>
        <v>130000000.00000001</v>
      </c>
      <c r="E192" s="2"/>
    </row>
    <row r="193" spans="1:5" x14ac:dyDescent="0.25">
      <c r="A193" s="2"/>
      <c r="B193" s="2"/>
      <c r="C193" s="2"/>
      <c r="D193" s="2"/>
      <c r="E193" s="2"/>
    </row>
    <row r="194" spans="1:5" x14ac:dyDescent="0.25">
      <c r="A194" s="2"/>
      <c r="B194" s="2"/>
      <c r="C194" s="2"/>
      <c r="D194" s="2"/>
      <c r="E194" s="2"/>
    </row>
    <row r="195" spans="1:5" x14ac:dyDescent="0.25">
      <c r="A195" s="2"/>
      <c r="B195" s="2"/>
      <c r="C195" s="2"/>
      <c r="D195" s="2"/>
      <c r="E195" s="2"/>
    </row>
    <row r="196" spans="1:5" x14ac:dyDescent="0.25">
      <c r="A196" s="2"/>
      <c r="B196" s="2"/>
      <c r="C196" s="2"/>
      <c r="D196" s="2"/>
      <c r="E196" s="2"/>
    </row>
    <row r="197" spans="1:5" x14ac:dyDescent="0.25">
      <c r="A197" s="2"/>
      <c r="B197" s="2"/>
      <c r="C197" s="2"/>
      <c r="D197" s="2"/>
      <c r="E197" s="2"/>
    </row>
    <row r="198" spans="1:5" x14ac:dyDescent="0.25">
      <c r="A198" s="2"/>
      <c r="B198" s="2"/>
      <c r="C198" s="2"/>
      <c r="D198" s="2"/>
      <c r="E198" s="2"/>
    </row>
    <row r="199" spans="1:5" x14ac:dyDescent="0.25">
      <c r="A199" s="2"/>
      <c r="B199" s="2"/>
      <c r="C199" s="2"/>
      <c r="D199" s="2"/>
      <c r="E199" s="2"/>
    </row>
    <row r="200" spans="1:5" x14ac:dyDescent="0.25">
      <c r="A200" s="2"/>
      <c r="B200" s="2"/>
      <c r="C200" s="2"/>
      <c r="D200" s="2"/>
      <c r="E200" s="2"/>
    </row>
    <row r="201" spans="1:5" x14ac:dyDescent="0.25">
      <c r="A201" s="2"/>
      <c r="B201" s="2"/>
      <c r="C201" s="2"/>
      <c r="D201" s="2"/>
      <c r="E201" s="2"/>
    </row>
    <row r="202" spans="1:5" x14ac:dyDescent="0.25">
      <c r="A202" s="2"/>
      <c r="B202" s="2"/>
      <c r="C202" s="2"/>
      <c r="D202" s="2"/>
      <c r="E202" s="2"/>
    </row>
    <row r="203" spans="1:5" x14ac:dyDescent="0.25">
      <c r="A203" s="2"/>
      <c r="B203" s="2"/>
      <c r="C203" s="2"/>
      <c r="D203" s="2"/>
      <c r="E203" s="2"/>
    </row>
    <row r="204" spans="1:5" x14ac:dyDescent="0.25">
      <c r="A204" s="2"/>
      <c r="B204" s="2"/>
      <c r="C204" s="2"/>
      <c r="D204" s="2"/>
      <c r="E204" s="2"/>
    </row>
    <row r="205" spans="1:5" x14ac:dyDescent="0.25">
      <c r="A205" s="2"/>
      <c r="B205" s="2"/>
      <c r="C205" s="2"/>
      <c r="D205" s="2"/>
      <c r="E205" s="2"/>
    </row>
    <row r="206" spans="1:5" x14ac:dyDescent="0.25">
      <c r="A206" s="2"/>
      <c r="B206" s="2"/>
      <c r="C206" s="2"/>
      <c r="D206" s="2"/>
      <c r="E206" s="2"/>
    </row>
    <row r="207" spans="1:5" x14ac:dyDescent="0.25">
      <c r="A207" s="2"/>
      <c r="B207" s="2"/>
      <c r="C207" s="2"/>
      <c r="D207" s="2"/>
      <c r="E207" s="2"/>
    </row>
    <row r="208" spans="1:5" x14ac:dyDescent="0.25">
      <c r="A208" s="2"/>
      <c r="B208" s="2"/>
      <c r="C208" s="2"/>
      <c r="D208" s="2"/>
      <c r="E208" s="2"/>
    </row>
    <row r="209" spans="1:5" x14ac:dyDescent="0.25">
      <c r="A209" s="2"/>
      <c r="B209" s="2"/>
      <c r="C209" s="2"/>
      <c r="D209" s="2"/>
      <c r="E209" s="2"/>
    </row>
    <row r="210" spans="1:5" x14ac:dyDescent="0.25">
      <c r="A210" s="2"/>
      <c r="B210" s="2"/>
      <c r="C210" s="2"/>
      <c r="D210" s="2"/>
      <c r="E210" s="2"/>
    </row>
    <row r="211" spans="1:5" x14ac:dyDescent="0.25">
      <c r="A211" s="2"/>
      <c r="B211" s="2"/>
      <c r="C211" s="2"/>
      <c r="D211" s="2"/>
      <c r="E211" s="2"/>
    </row>
    <row r="212" spans="1:5" x14ac:dyDescent="0.25">
      <c r="A212" s="2"/>
      <c r="B212" s="2"/>
      <c r="C212" s="2"/>
      <c r="D212" s="2"/>
      <c r="E212" s="2"/>
    </row>
    <row r="213" spans="1:5" x14ac:dyDescent="0.25">
      <c r="A213" s="2"/>
      <c r="B213" s="2"/>
      <c r="C213" s="2"/>
      <c r="D213" s="2"/>
      <c r="E213" s="2"/>
    </row>
    <row r="214" spans="1:5" x14ac:dyDescent="0.25">
      <c r="A214" s="2"/>
      <c r="B214" s="2"/>
      <c r="C214" s="2"/>
      <c r="D214" s="2"/>
      <c r="E214" s="2"/>
    </row>
    <row r="215" spans="1:5" x14ac:dyDescent="0.25">
      <c r="A215" s="2"/>
      <c r="B215" s="2"/>
      <c r="C215" s="2"/>
      <c r="D215" s="2"/>
      <c r="E215" s="2"/>
    </row>
    <row r="216" spans="1:5" x14ac:dyDescent="0.25">
      <c r="A216" s="2"/>
      <c r="B216" s="2"/>
      <c r="C216" s="2"/>
      <c r="D216" s="2"/>
      <c r="E216" s="2"/>
    </row>
    <row r="217" spans="1:5" x14ac:dyDescent="0.25">
      <c r="A217" s="2"/>
      <c r="B217" s="2"/>
      <c r="C217" s="2"/>
      <c r="D217" s="2"/>
      <c r="E217" s="2"/>
    </row>
    <row r="218" spans="1:5" x14ac:dyDescent="0.25">
      <c r="A218" s="2"/>
      <c r="B218" s="2"/>
      <c r="C218" s="2"/>
      <c r="D218" s="2"/>
      <c r="E218" s="2"/>
    </row>
    <row r="219" spans="1:5" x14ac:dyDescent="0.25">
      <c r="A219" s="2"/>
      <c r="B219" s="2"/>
      <c r="C219" s="2"/>
      <c r="D219" s="2"/>
      <c r="E219" s="2"/>
    </row>
    <row r="220" spans="1:5" x14ac:dyDescent="0.25">
      <c r="A220" s="2"/>
      <c r="B220" s="2"/>
      <c r="C220" s="2"/>
      <c r="D220" s="2"/>
      <c r="E220" s="2"/>
    </row>
    <row r="221" spans="1:5" x14ac:dyDescent="0.25">
      <c r="A221" s="2"/>
      <c r="B221" s="2"/>
      <c r="C221" s="2"/>
      <c r="D221" s="2"/>
      <c r="E221" s="2"/>
    </row>
    <row r="222" spans="1:5" x14ac:dyDescent="0.25">
      <c r="A222" s="2"/>
      <c r="B222" s="2"/>
      <c r="C222" s="2"/>
      <c r="D222" s="2"/>
      <c r="E222" s="2"/>
    </row>
    <row r="223" spans="1:5" x14ac:dyDescent="0.25">
      <c r="A223" s="2"/>
      <c r="B223" s="2"/>
      <c r="C223" s="2"/>
      <c r="D223" s="2"/>
      <c r="E223" s="2"/>
    </row>
    <row r="224" spans="1:5" x14ac:dyDescent="0.25">
      <c r="A224" s="2"/>
      <c r="B224" s="2"/>
      <c r="C224" s="2"/>
      <c r="D224" s="2"/>
      <c r="E224" s="2"/>
    </row>
    <row r="225" spans="1:5" x14ac:dyDescent="0.25">
      <c r="A225" s="2"/>
      <c r="B225" s="2"/>
      <c r="C225" s="2"/>
      <c r="D225" s="2"/>
      <c r="E225" s="2"/>
    </row>
    <row r="226" spans="1:5" x14ac:dyDescent="0.25">
      <c r="A226" s="2"/>
      <c r="B226" s="2"/>
      <c r="C226" s="2"/>
      <c r="D226" s="2"/>
      <c r="E226" s="2"/>
    </row>
    <row r="227" spans="1:5" x14ac:dyDescent="0.25">
      <c r="A227" s="2"/>
      <c r="B227" s="2"/>
      <c r="C227" s="2"/>
      <c r="D227" s="2"/>
      <c r="E227" s="2"/>
    </row>
    <row r="228" spans="1:5" x14ac:dyDescent="0.25">
      <c r="A228" s="2"/>
      <c r="B228" s="2"/>
      <c r="C228" s="2"/>
      <c r="D228" s="2"/>
      <c r="E228" s="2"/>
    </row>
    <row r="229" spans="1:5" x14ac:dyDescent="0.25">
      <c r="A229" s="2"/>
      <c r="B229" s="2"/>
      <c r="C229" s="2"/>
      <c r="D229" s="2"/>
      <c r="E229" s="2"/>
    </row>
    <row r="230" spans="1:5" x14ac:dyDescent="0.25">
      <c r="A230" s="2"/>
      <c r="B230" s="2"/>
      <c r="C230" s="2"/>
      <c r="D230" s="2"/>
      <c r="E230" s="2"/>
    </row>
    <row r="231" spans="1:5" x14ac:dyDescent="0.25">
      <c r="A231" s="2"/>
      <c r="B231" s="2"/>
      <c r="C231" s="2"/>
      <c r="D231" s="2"/>
      <c r="E231" s="2"/>
    </row>
    <row r="232" spans="1:5" x14ac:dyDescent="0.25">
      <c r="A232" s="2"/>
      <c r="B232" s="2"/>
      <c r="C232" s="2"/>
      <c r="D232" s="2"/>
      <c r="E232" s="2"/>
    </row>
    <row r="233" spans="1:5" x14ac:dyDescent="0.25">
      <c r="A233" s="2"/>
      <c r="B233" s="2"/>
      <c r="C233" s="2"/>
      <c r="D233" s="2"/>
      <c r="E233" s="2"/>
    </row>
    <row r="234" spans="1:5" x14ac:dyDescent="0.25">
      <c r="A234" s="2"/>
      <c r="B234" s="2"/>
      <c r="C234" s="2"/>
      <c r="D234" s="2"/>
      <c r="E234" s="2"/>
    </row>
    <row r="235" spans="1:5" x14ac:dyDescent="0.25">
      <c r="A235" s="2"/>
      <c r="B235" s="2"/>
      <c r="C235" s="2"/>
      <c r="D235" s="2"/>
      <c r="E235" s="2"/>
    </row>
    <row r="236" spans="1:5" x14ac:dyDescent="0.25">
      <c r="A236" s="2"/>
      <c r="B236" s="2"/>
      <c r="C236" s="2"/>
      <c r="D236" s="2"/>
      <c r="E236" s="2"/>
    </row>
    <row r="237" spans="1:5" x14ac:dyDescent="0.25">
      <c r="A237" s="2"/>
      <c r="B237" s="2"/>
      <c r="C237" s="2"/>
      <c r="D237" s="2"/>
      <c r="E237" s="2"/>
    </row>
    <row r="238" spans="1:5" x14ac:dyDescent="0.25">
      <c r="A238" s="2"/>
      <c r="B238" s="2"/>
      <c r="C238" s="2"/>
      <c r="D238" s="2"/>
      <c r="E238" s="2"/>
    </row>
    <row r="239" spans="1:5" x14ac:dyDescent="0.25">
      <c r="A239" s="2"/>
      <c r="B239" s="2"/>
      <c r="C239" s="2"/>
      <c r="D239" s="2"/>
      <c r="E239" s="2"/>
    </row>
    <row r="240" spans="1:5" x14ac:dyDescent="0.25">
      <c r="A240" s="2"/>
      <c r="B240" s="2"/>
      <c r="C240" s="2"/>
      <c r="D240" s="2"/>
      <c r="E240" s="2"/>
    </row>
    <row r="241" spans="1:5" x14ac:dyDescent="0.25">
      <c r="A241" s="2"/>
      <c r="B241" s="2"/>
      <c r="C241" s="2"/>
      <c r="D241" s="2"/>
      <c r="E241" s="2"/>
    </row>
    <row r="242" spans="1:5" x14ac:dyDescent="0.25">
      <c r="A242" s="2"/>
      <c r="B242" s="2"/>
      <c r="C242" s="2"/>
      <c r="D242" s="2"/>
      <c r="E242" s="2"/>
    </row>
    <row r="243" spans="1:5" x14ac:dyDescent="0.25">
      <c r="A243" s="2"/>
      <c r="B243" s="2"/>
      <c r="C243" s="2"/>
      <c r="D243" s="2"/>
      <c r="E243" s="2"/>
    </row>
    <row r="244" spans="1:5" x14ac:dyDescent="0.25">
      <c r="A244" s="2"/>
      <c r="B244" s="2"/>
      <c r="C244" s="2"/>
      <c r="D244" s="2"/>
      <c r="E244" s="2"/>
    </row>
    <row r="245" spans="1:5" x14ac:dyDescent="0.25">
      <c r="A245" s="2"/>
      <c r="B245" s="2"/>
      <c r="C245" s="2"/>
      <c r="D245" s="2"/>
      <c r="E245" s="2"/>
    </row>
    <row r="246" spans="1:5" x14ac:dyDescent="0.25">
      <c r="A246" s="2"/>
      <c r="B246" s="2"/>
      <c r="C246" s="2"/>
      <c r="D246" s="2"/>
      <c r="E246" s="2"/>
    </row>
    <row r="247" spans="1:5" x14ac:dyDescent="0.25">
      <c r="A247" s="2"/>
      <c r="B247" s="2"/>
      <c r="C247" s="2"/>
      <c r="D247" s="2"/>
      <c r="E247" s="2"/>
    </row>
    <row r="248" spans="1:5" x14ac:dyDescent="0.25">
      <c r="A248" s="2"/>
      <c r="B248" s="2"/>
      <c r="C248" s="2"/>
      <c r="D248" s="2"/>
      <c r="E248" s="2"/>
    </row>
    <row r="249" spans="1:5" x14ac:dyDescent="0.25">
      <c r="A249" s="2"/>
      <c r="B249" s="2"/>
      <c r="C249" s="2"/>
      <c r="D249" s="2"/>
      <c r="E249" s="2"/>
    </row>
    <row r="250" spans="1:5" x14ac:dyDescent="0.25">
      <c r="A250" s="2"/>
      <c r="B250" s="2"/>
      <c r="C250" s="2"/>
      <c r="D250" s="2"/>
      <c r="E250" s="2"/>
    </row>
    <row r="251" spans="1:5" x14ac:dyDescent="0.25">
      <c r="A251" s="2"/>
      <c r="B251" s="2"/>
      <c r="C251" s="2"/>
      <c r="D251" s="2"/>
      <c r="E251" s="2"/>
    </row>
    <row r="252" spans="1:5" x14ac:dyDescent="0.25">
      <c r="A252" s="2"/>
      <c r="B252" s="2"/>
      <c r="C252" s="2"/>
      <c r="D252" s="2"/>
      <c r="E252" s="2"/>
    </row>
    <row r="253" spans="1:5" x14ac:dyDescent="0.25">
      <c r="A253" s="2"/>
      <c r="B253" s="2"/>
      <c r="C253" s="2"/>
      <c r="D253" s="2"/>
      <c r="E253" s="2"/>
    </row>
    <row r="254" spans="1:5" x14ac:dyDescent="0.25">
      <c r="A254" s="2"/>
      <c r="B254" s="2"/>
      <c r="C254" s="2"/>
      <c r="D254" s="2"/>
      <c r="E254" s="2"/>
    </row>
    <row r="255" spans="1:5" x14ac:dyDescent="0.25">
      <c r="A255" s="2"/>
      <c r="B255" s="2"/>
      <c r="C255" s="2"/>
      <c r="D255" s="2"/>
      <c r="E255" s="2"/>
    </row>
    <row r="256" spans="1:5" x14ac:dyDescent="0.25">
      <c r="A256" s="2"/>
      <c r="B256" s="2"/>
      <c r="C256" s="2"/>
      <c r="D256" s="2"/>
      <c r="E256" s="2"/>
    </row>
    <row r="257" spans="1:5" x14ac:dyDescent="0.25">
      <c r="A257" s="2"/>
      <c r="B257" s="2"/>
      <c r="C257" s="2"/>
      <c r="D257" s="2"/>
      <c r="E257" s="2"/>
    </row>
    <row r="258" spans="1:5" x14ac:dyDescent="0.25">
      <c r="A258" s="2"/>
      <c r="B258" s="2"/>
      <c r="C258" s="2"/>
      <c r="D258" s="2"/>
      <c r="E258" s="2"/>
    </row>
    <row r="259" spans="1:5" x14ac:dyDescent="0.25">
      <c r="A259" s="2"/>
      <c r="B259" s="2"/>
      <c r="C259" s="2"/>
      <c r="D259" s="2"/>
      <c r="E259" s="2"/>
    </row>
    <row r="260" spans="1:5" x14ac:dyDescent="0.25">
      <c r="A260" s="2"/>
      <c r="B260" s="2"/>
      <c r="C260" s="2"/>
      <c r="D260" s="2"/>
      <c r="E260" s="2"/>
    </row>
    <row r="261" spans="1:5" x14ac:dyDescent="0.25">
      <c r="A261" s="2"/>
      <c r="B261" s="2"/>
      <c r="C261" s="2"/>
      <c r="D261" s="2"/>
      <c r="E261" s="2"/>
    </row>
    <row r="262" spans="1:5" x14ac:dyDescent="0.25">
      <c r="A262" s="2"/>
      <c r="B262" s="2"/>
      <c r="C262" s="2"/>
      <c r="D262" s="2"/>
      <c r="E262" s="2"/>
    </row>
    <row r="263" spans="1:5" x14ac:dyDescent="0.25">
      <c r="A263" s="2"/>
      <c r="B263" s="2"/>
      <c r="C263" s="2"/>
      <c r="D263" s="2"/>
      <c r="E263" s="2"/>
    </row>
    <row r="264" spans="1:5" x14ac:dyDescent="0.25">
      <c r="A264" s="2"/>
      <c r="B264" s="2"/>
      <c r="C264" s="2"/>
      <c r="D264" s="2"/>
      <c r="E264" s="2"/>
    </row>
    <row r="265" spans="1:5" x14ac:dyDescent="0.25">
      <c r="A265" s="2"/>
      <c r="B265" s="2"/>
      <c r="C265" s="2"/>
      <c r="D265" s="2"/>
      <c r="E265" s="2"/>
    </row>
    <row r="266" spans="1:5" x14ac:dyDescent="0.25">
      <c r="A266" s="2"/>
      <c r="B266" s="2"/>
      <c r="C266" s="2"/>
      <c r="D266" s="2"/>
      <c r="E266" s="2"/>
    </row>
    <row r="267" spans="1:5" x14ac:dyDescent="0.25">
      <c r="A267" s="2"/>
      <c r="B267" s="2"/>
      <c r="C267" s="2"/>
      <c r="D267" s="2"/>
      <c r="E267" s="2"/>
    </row>
    <row r="268" spans="1:5" x14ac:dyDescent="0.25">
      <c r="A268" s="2"/>
      <c r="B268" s="2"/>
      <c r="C268" s="2"/>
      <c r="D268" s="2"/>
      <c r="E268" s="2"/>
    </row>
    <row r="269" spans="1:5" x14ac:dyDescent="0.25">
      <c r="A269" s="2"/>
      <c r="B269" s="2"/>
      <c r="C269" s="2"/>
      <c r="D269" s="2"/>
      <c r="E269" s="2"/>
    </row>
    <row r="270" spans="1:5" x14ac:dyDescent="0.25">
      <c r="A270" s="2"/>
      <c r="B270" s="2"/>
      <c r="C270" s="2"/>
      <c r="D270" s="2"/>
      <c r="E270" s="2"/>
    </row>
    <row r="271" spans="1:5" x14ac:dyDescent="0.25">
      <c r="A271" s="2"/>
      <c r="B271" s="2"/>
      <c r="C271" s="2"/>
      <c r="D271" s="2"/>
      <c r="E271" s="2"/>
    </row>
    <row r="272" spans="1:5" x14ac:dyDescent="0.25">
      <c r="A272" s="2"/>
      <c r="B272" s="2"/>
      <c r="C272" s="2"/>
      <c r="D272" s="2"/>
      <c r="E272" s="2"/>
    </row>
    <row r="273" spans="1:5" x14ac:dyDescent="0.25">
      <c r="A273" s="2"/>
      <c r="B273" s="2"/>
      <c r="C273" s="2"/>
      <c r="D273" s="2"/>
      <c r="E273" s="2"/>
    </row>
    <row r="274" spans="1:5" x14ac:dyDescent="0.25">
      <c r="A274" s="2"/>
      <c r="B274" s="2"/>
      <c r="C274" s="2"/>
      <c r="D274" s="2"/>
      <c r="E274" s="2"/>
    </row>
    <row r="275" spans="1:5" x14ac:dyDescent="0.25">
      <c r="A275" s="2"/>
      <c r="B275" s="2"/>
      <c r="C275" s="2"/>
      <c r="D275" s="2"/>
      <c r="E275" s="2"/>
    </row>
    <row r="276" spans="1:5" x14ac:dyDescent="0.25">
      <c r="A276" s="2"/>
      <c r="B276" s="2"/>
      <c r="C276" s="2"/>
      <c r="D276" s="2"/>
      <c r="E276" s="2"/>
    </row>
    <row r="277" spans="1:5" x14ac:dyDescent="0.25">
      <c r="A277" s="2"/>
      <c r="B277" s="2"/>
      <c r="C277" s="2"/>
      <c r="D277" s="2"/>
      <c r="E277" s="2"/>
    </row>
    <row r="278" spans="1:5" x14ac:dyDescent="0.25">
      <c r="A278" s="2"/>
      <c r="B278" s="2"/>
      <c r="C278" s="2"/>
      <c r="D278" s="2"/>
      <c r="E278" s="2"/>
    </row>
    <row r="279" spans="1:5" x14ac:dyDescent="0.25">
      <c r="A279" s="2"/>
      <c r="B279" s="2"/>
      <c r="C279" s="2"/>
      <c r="D279" s="2"/>
      <c r="E279" s="2"/>
    </row>
    <row r="280" spans="1:5" x14ac:dyDescent="0.25">
      <c r="A280" s="2"/>
      <c r="B280" s="2"/>
      <c r="C280" s="2"/>
      <c r="D280" s="2"/>
      <c r="E280" s="2"/>
    </row>
    <row r="281" spans="1:5" x14ac:dyDescent="0.25">
      <c r="A281" s="2"/>
      <c r="B281" s="2"/>
      <c r="C281" s="2"/>
      <c r="D281" s="2"/>
      <c r="E281" s="2"/>
    </row>
    <row r="282" spans="1:5" x14ac:dyDescent="0.25">
      <c r="A282" s="2"/>
      <c r="B282" s="2"/>
      <c r="C282" s="2"/>
      <c r="D282" s="2"/>
      <c r="E282" s="2"/>
    </row>
    <row r="283" spans="1:5" x14ac:dyDescent="0.25">
      <c r="A283" s="2"/>
      <c r="B283" s="2"/>
      <c r="C283" s="2"/>
      <c r="D283" s="2"/>
      <c r="E283" s="2"/>
    </row>
    <row r="284" spans="1:5" x14ac:dyDescent="0.25">
      <c r="A284" s="2"/>
      <c r="B284" s="2"/>
      <c r="C284" s="2"/>
      <c r="D284" s="2"/>
      <c r="E284" s="2"/>
    </row>
    <row r="285" spans="1:5" x14ac:dyDescent="0.25">
      <c r="A285" s="2"/>
      <c r="B285" s="2"/>
      <c r="C285" s="2"/>
      <c r="D285" s="2"/>
      <c r="E285" s="2"/>
    </row>
    <row r="286" spans="1:5" x14ac:dyDescent="0.25">
      <c r="A286" s="2"/>
      <c r="B286" s="2"/>
      <c r="C286" s="2"/>
      <c r="D286" s="2"/>
      <c r="E286" s="2"/>
    </row>
    <row r="287" spans="1:5" x14ac:dyDescent="0.25">
      <c r="A287" s="2"/>
      <c r="B287" s="2"/>
      <c r="C287" s="2"/>
      <c r="D287" s="2"/>
      <c r="E287" s="2"/>
    </row>
    <row r="288" spans="1:5" x14ac:dyDescent="0.25">
      <c r="A288" s="2"/>
      <c r="B288" s="2"/>
      <c r="C288" s="2"/>
      <c r="D288" s="2"/>
      <c r="E288" s="2"/>
    </row>
    <row r="289" spans="1:5" x14ac:dyDescent="0.25">
      <c r="A289" s="2"/>
      <c r="B289" s="2"/>
      <c r="C289" s="2"/>
      <c r="D289" s="2"/>
      <c r="E289" s="2"/>
    </row>
    <row r="290" spans="1:5" x14ac:dyDescent="0.25">
      <c r="A290" s="2"/>
      <c r="B290" s="2"/>
      <c r="C290" s="2"/>
      <c r="D290" s="2"/>
      <c r="E290" s="2"/>
    </row>
    <row r="291" spans="1:5" x14ac:dyDescent="0.25">
      <c r="A291" s="2"/>
      <c r="B291" s="2"/>
      <c r="C291" s="2"/>
      <c r="D291" s="2"/>
      <c r="E291" s="2"/>
    </row>
    <row r="292" spans="1:5" x14ac:dyDescent="0.25">
      <c r="A292" s="2"/>
      <c r="B292" s="2"/>
      <c r="C292" s="2"/>
      <c r="D292" s="2"/>
      <c r="E292" s="2"/>
    </row>
    <row r="293" spans="1:5" x14ac:dyDescent="0.25">
      <c r="A293" s="2"/>
      <c r="B293" s="2"/>
      <c r="C293" s="2"/>
      <c r="D293" s="2"/>
      <c r="E293" s="2"/>
    </row>
    <row r="294" spans="1:5" x14ac:dyDescent="0.25">
      <c r="A294" s="2"/>
      <c r="B294" s="2"/>
      <c r="C294" s="2"/>
      <c r="D294" s="2"/>
      <c r="E294" s="2"/>
    </row>
    <row r="295" spans="1:5" x14ac:dyDescent="0.25">
      <c r="A295" s="2"/>
      <c r="B295" s="2"/>
      <c r="C295" s="2"/>
      <c r="D295" s="2"/>
      <c r="E295" s="2"/>
    </row>
    <row r="296" spans="1:5" x14ac:dyDescent="0.25">
      <c r="A296" s="2"/>
      <c r="B296" s="2"/>
      <c r="C296" s="2"/>
      <c r="D296" s="2"/>
      <c r="E296" s="2"/>
    </row>
    <row r="297" spans="1:5" x14ac:dyDescent="0.25">
      <c r="A297" s="2"/>
      <c r="B297" s="2"/>
      <c r="C297" s="2"/>
      <c r="D297" s="2"/>
      <c r="E297" s="2"/>
    </row>
    <row r="298" spans="1:5" x14ac:dyDescent="0.25">
      <c r="A298" s="2"/>
      <c r="B298" s="2"/>
      <c r="C298" s="2"/>
      <c r="D298" s="2"/>
      <c r="E298" s="2"/>
    </row>
    <row r="299" spans="1:5" x14ac:dyDescent="0.25">
      <c r="A299" s="2"/>
      <c r="B299" s="2"/>
      <c r="C299" s="2"/>
      <c r="D299" s="2"/>
      <c r="E299" s="2"/>
    </row>
    <row r="300" spans="1:5" x14ac:dyDescent="0.25">
      <c r="A300" s="2"/>
      <c r="B300" s="2"/>
      <c r="C300" s="2"/>
      <c r="D300" s="2"/>
      <c r="E300" s="2"/>
    </row>
    <row r="301" spans="1:5" x14ac:dyDescent="0.25">
      <c r="A301" s="2"/>
      <c r="B301" s="2"/>
      <c r="C301" s="2"/>
      <c r="D301" s="2"/>
      <c r="E301" s="2"/>
    </row>
    <row r="302" spans="1:5" x14ac:dyDescent="0.25">
      <c r="A302" s="2"/>
      <c r="B302" s="2"/>
      <c r="C302" s="2"/>
      <c r="D302" s="2"/>
      <c r="E302" s="2"/>
    </row>
    <row r="303" spans="1:5" x14ac:dyDescent="0.25">
      <c r="A303" s="2"/>
      <c r="B303" s="2"/>
      <c r="C303" s="2"/>
      <c r="D303" s="2"/>
      <c r="E303" s="2"/>
    </row>
    <row r="304" spans="1:5" x14ac:dyDescent="0.25">
      <c r="A304" s="2"/>
      <c r="B304" s="2"/>
      <c r="C304" s="2"/>
      <c r="D304" s="2"/>
      <c r="E304" s="2"/>
    </row>
    <row r="305" spans="1:5" x14ac:dyDescent="0.25">
      <c r="A305" s="2"/>
      <c r="B305" s="2"/>
      <c r="C305" s="2"/>
      <c r="D305" s="2"/>
      <c r="E305" s="2"/>
    </row>
    <row r="306" spans="1:5" x14ac:dyDescent="0.25">
      <c r="A306" s="2"/>
      <c r="B306" s="2"/>
      <c r="C306" s="2"/>
      <c r="D306" s="2"/>
      <c r="E306" s="2"/>
    </row>
    <row r="307" spans="1:5" x14ac:dyDescent="0.25">
      <c r="A307" s="2"/>
      <c r="B307" s="2"/>
      <c r="C307" s="2"/>
      <c r="D307" s="2"/>
      <c r="E307" s="2"/>
    </row>
    <row r="308" spans="1:5" x14ac:dyDescent="0.25">
      <c r="A308" s="2"/>
      <c r="B308" s="2"/>
      <c r="C308" s="2"/>
      <c r="D308" s="2"/>
      <c r="E308" s="2"/>
    </row>
    <row r="309" spans="1:5" x14ac:dyDescent="0.25">
      <c r="A309" s="2"/>
      <c r="B309" s="2"/>
      <c r="C309" s="2"/>
      <c r="D309" s="2"/>
      <c r="E309" s="2"/>
    </row>
    <row r="310" spans="1:5" x14ac:dyDescent="0.25">
      <c r="A310" s="2"/>
      <c r="B310" s="2"/>
      <c r="C310" s="2"/>
      <c r="D310" s="2"/>
      <c r="E310" s="2"/>
    </row>
    <row r="311" spans="1:5" x14ac:dyDescent="0.25">
      <c r="A311" s="2"/>
      <c r="B311" s="2"/>
      <c r="C311" s="2"/>
      <c r="D311" s="2"/>
      <c r="E311" s="2"/>
    </row>
    <row r="312" spans="1:5" x14ac:dyDescent="0.25">
      <c r="A312" s="2"/>
      <c r="B312" s="2"/>
      <c r="C312" s="2"/>
      <c r="D312" s="2"/>
      <c r="E312" s="2"/>
    </row>
    <row r="313" spans="1:5" x14ac:dyDescent="0.25">
      <c r="A313" s="2"/>
      <c r="B313" s="2"/>
      <c r="C313" s="2"/>
      <c r="D313" s="2"/>
      <c r="E313" s="2"/>
    </row>
    <row r="314" spans="1:5" x14ac:dyDescent="0.25">
      <c r="A314" s="2"/>
      <c r="B314" s="2"/>
      <c r="C314" s="2"/>
      <c r="D314" s="2"/>
      <c r="E314" s="2"/>
    </row>
    <row r="315" spans="1:5" x14ac:dyDescent="0.25">
      <c r="A315" s="2"/>
      <c r="B315" s="2"/>
      <c r="C315" s="2"/>
      <c r="D315" s="2"/>
      <c r="E315" s="2"/>
    </row>
    <row r="316" spans="1:5" x14ac:dyDescent="0.25">
      <c r="A316" s="2"/>
      <c r="B316" s="2"/>
      <c r="C316" s="2"/>
      <c r="D316" s="2"/>
      <c r="E316" s="2"/>
    </row>
    <row r="317" spans="1:5" x14ac:dyDescent="0.25">
      <c r="A317" s="2"/>
      <c r="B317" s="2"/>
      <c r="C317" s="2"/>
      <c r="D317" s="2"/>
      <c r="E317" s="2"/>
    </row>
    <row r="318" spans="1:5" x14ac:dyDescent="0.25">
      <c r="A318" s="2"/>
      <c r="B318" s="2"/>
      <c r="C318" s="2"/>
      <c r="D318" s="2"/>
      <c r="E318" s="2"/>
    </row>
    <row r="319" spans="1:5" x14ac:dyDescent="0.25">
      <c r="A319" s="2"/>
      <c r="B319" s="2"/>
      <c r="C319" s="2"/>
      <c r="D319" s="2"/>
      <c r="E319" s="2"/>
    </row>
    <row r="320" spans="1:5" x14ac:dyDescent="0.25">
      <c r="A320" s="2"/>
      <c r="B320" s="2"/>
      <c r="C320" s="2"/>
      <c r="D320" s="2"/>
      <c r="E320" s="2"/>
    </row>
    <row r="321" spans="1:5" x14ac:dyDescent="0.25">
      <c r="A321" s="2"/>
      <c r="B321" s="2"/>
      <c r="C321" s="2"/>
      <c r="D321" s="2"/>
      <c r="E321" s="2"/>
    </row>
    <row r="322" spans="1:5" x14ac:dyDescent="0.25">
      <c r="A322" s="2"/>
      <c r="B322" s="2"/>
      <c r="C322" s="2"/>
      <c r="D322" s="2"/>
      <c r="E322" s="2"/>
    </row>
    <row r="323" spans="1:5" x14ac:dyDescent="0.25">
      <c r="A323" s="2"/>
      <c r="B323" s="2"/>
      <c r="C323" s="2"/>
      <c r="D323" s="2"/>
      <c r="E323" s="2"/>
    </row>
    <row r="324" spans="1:5" x14ac:dyDescent="0.25">
      <c r="A324" s="2"/>
      <c r="B324" s="2"/>
      <c r="C324" s="2"/>
      <c r="D324" s="2"/>
      <c r="E324" s="2"/>
    </row>
    <row r="325" spans="1:5" x14ac:dyDescent="0.25">
      <c r="A325" s="2"/>
      <c r="B325" s="2"/>
      <c r="C325" s="2"/>
      <c r="D325" s="2"/>
      <c r="E325" s="2"/>
    </row>
    <row r="326" spans="1:5" x14ac:dyDescent="0.25">
      <c r="A326" s="2"/>
      <c r="B326" s="2"/>
      <c r="C326" s="2"/>
      <c r="D326" s="2"/>
      <c r="E326" s="2"/>
    </row>
    <row r="327" spans="1:5" x14ac:dyDescent="0.25">
      <c r="A327" s="2"/>
      <c r="B327" s="2"/>
      <c r="C327" s="2"/>
      <c r="D327" s="2"/>
      <c r="E327" s="2"/>
    </row>
    <row r="328" spans="1:5" x14ac:dyDescent="0.25">
      <c r="A328" s="2"/>
      <c r="B328" s="2"/>
      <c r="C328" s="2"/>
      <c r="D328" s="2"/>
      <c r="E328" s="2"/>
    </row>
    <row r="329" spans="1:5" x14ac:dyDescent="0.25">
      <c r="A329" s="2"/>
      <c r="B329" s="2"/>
      <c r="C329" s="2"/>
      <c r="D329" s="2"/>
      <c r="E329" s="2"/>
    </row>
    <row r="330" spans="1:5" x14ac:dyDescent="0.25">
      <c r="A330" s="2"/>
      <c r="B330" s="2"/>
      <c r="C330" s="2"/>
      <c r="D330" s="2"/>
      <c r="E330" s="2"/>
    </row>
    <row r="331" spans="1:5" x14ac:dyDescent="0.25">
      <c r="A331" s="2"/>
      <c r="B331" s="2"/>
      <c r="C331" s="2"/>
      <c r="D331" s="2"/>
      <c r="E331" s="2"/>
    </row>
    <row r="332" spans="1:5" x14ac:dyDescent="0.25">
      <c r="A332" s="2"/>
      <c r="B332" s="2"/>
      <c r="C332" s="2"/>
      <c r="D332" s="2"/>
      <c r="E332" s="2"/>
    </row>
    <row r="333" spans="1:5" x14ac:dyDescent="0.25">
      <c r="A333" s="2"/>
      <c r="B333" s="2"/>
      <c r="C333" s="2"/>
      <c r="D333" s="2"/>
      <c r="E333" s="2"/>
    </row>
    <row r="334" spans="1:5" x14ac:dyDescent="0.25">
      <c r="A334" s="2"/>
      <c r="B334" s="2"/>
      <c r="C334" s="2"/>
      <c r="D334" s="2"/>
      <c r="E334" s="2"/>
    </row>
    <row r="335" spans="1:5" x14ac:dyDescent="0.25">
      <c r="A335" s="2"/>
      <c r="B335" s="2"/>
      <c r="C335" s="2"/>
      <c r="D335" s="2"/>
      <c r="E335" s="2"/>
    </row>
    <row r="336" spans="1:5" x14ac:dyDescent="0.25">
      <c r="A336" s="2"/>
      <c r="B336" s="2"/>
      <c r="C336" s="2"/>
      <c r="D336" s="2"/>
      <c r="E336" s="2"/>
    </row>
    <row r="337" spans="1:5" x14ac:dyDescent="0.25">
      <c r="A337" s="2"/>
      <c r="B337" s="2"/>
      <c r="C337" s="2"/>
      <c r="D337" s="2"/>
      <c r="E337" s="2"/>
    </row>
    <row r="338" spans="1:5" x14ac:dyDescent="0.25">
      <c r="A338" s="2"/>
      <c r="B338" s="2"/>
      <c r="C338" s="2"/>
      <c r="D338" s="2"/>
      <c r="E338" s="2"/>
    </row>
    <row r="339" spans="1:5" x14ac:dyDescent="0.25">
      <c r="A339" s="2"/>
      <c r="B339" s="2"/>
      <c r="C339" s="2"/>
      <c r="D339" s="2"/>
      <c r="E339" s="2"/>
    </row>
    <row r="340" spans="1:5" x14ac:dyDescent="0.25">
      <c r="A340" s="2"/>
      <c r="B340" s="2"/>
      <c r="C340" s="2"/>
      <c r="D340" s="2"/>
      <c r="E340" s="2"/>
    </row>
    <row r="341" spans="1:5" x14ac:dyDescent="0.25">
      <c r="A341" s="2"/>
      <c r="B341" s="2"/>
      <c r="C341" s="2"/>
      <c r="D341" s="2"/>
      <c r="E341" s="2"/>
    </row>
    <row r="342" spans="1:5" x14ac:dyDescent="0.25">
      <c r="A342" s="2"/>
      <c r="B342" s="2"/>
      <c r="C342" s="2"/>
      <c r="D342" s="2"/>
      <c r="E342" s="2"/>
    </row>
    <row r="343" spans="1:5" x14ac:dyDescent="0.25">
      <c r="A343" s="2"/>
      <c r="B343" s="2"/>
      <c r="C343" s="2"/>
      <c r="D343" s="2"/>
      <c r="E343" s="2"/>
    </row>
    <row r="344" spans="1:5" x14ac:dyDescent="0.25">
      <c r="A344" s="2"/>
      <c r="B344" s="2"/>
      <c r="C344" s="2"/>
      <c r="D344" s="2"/>
      <c r="E344" s="2"/>
    </row>
    <row r="345" spans="1:5" x14ac:dyDescent="0.25">
      <c r="A345" s="2"/>
      <c r="B345" s="2"/>
      <c r="C345" s="2"/>
      <c r="D345" s="2"/>
      <c r="E345" s="2"/>
    </row>
    <row r="346" spans="1:5" x14ac:dyDescent="0.25">
      <c r="A346" s="2"/>
      <c r="B346" s="2"/>
      <c r="C346" s="2"/>
      <c r="D346" s="2"/>
      <c r="E346" s="2"/>
    </row>
    <row r="347" spans="1:5" x14ac:dyDescent="0.25">
      <c r="A347" s="2"/>
      <c r="B347" s="2"/>
      <c r="C347" s="2"/>
      <c r="D347" s="2"/>
      <c r="E347" s="2"/>
    </row>
    <row r="348" spans="1:5" x14ac:dyDescent="0.25">
      <c r="A348" s="2"/>
      <c r="B348" s="2"/>
      <c r="C348" s="2"/>
      <c r="D348" s="2"/>
      <c r="E348" s="2"/>
    </row>
    <row r="349" spans="1:5" x14ac:dyDescent="0.25">
      <c r="A349" s="2"/>
      <c r="B349" s="2"/>
      <c r="C349" s="2"/>
      <c r="D349" s="2"/>
      <c r="E349" s="2"/>
    </row>
    <row r="350" spans="1:5" x14ac:dyDescent="0.25">
      <c r="A350" s="2"/>
      <c r="B350" s="2"/>
      <c r="C350" s="2"/>
      <c r="D350" s="2"/>
      <c r="E350" s="2"/>
    </row>
    <row r="351" spans="1:5" x14ac:dyDescent="0.25">
      <c r="A351" s="2"/>
      <c r="B351" s="2"/>
      <c r="C351" s="2"/>
      <c r="D351" s="2"/>
      <c r="E351" s="2"/>
    </row>
    <row r="352" spans="1:5" x14ac:dyDescent="0.25">
      <c r="A352" s="2"/>
      <c r="B352" s="2"/>
      <c r="C352" s="2"/>
      <c r="D352" s="2"/>
      <c r="E352" s="2"/>
    </row>
    <row r="353" spans="1:5" x14ac:dyDescent="0.25">
      <c r="A353" s="2"/>
      <c r="B353" s="2"/>
      <c r="C353" s="2"/>
      <c r="D353" s="2"/>
      <c r="E353" s="2"/>
    </row>
    <row r="354" spans="1:5" x14ac:dyDescent="0.25">
      <c r="A354" s="2"/>
      <c r="B354" s="2"/>
      <c r="C354" s="2"/>
      <c r="D354" s="2"/>
      <c r="E354" s="2"/>
    </row>
    <row r="355" spans="1:5" x14ac:dyDescent="0.25">
      <c r="A355" s="2"/>
      <c r="B355" s="2"/>
      <c r="C355" s="2"/>
      <c r="D355" s="2"/>
      <c r="E355" s="2"/>
    </row>
    <row r="356" spans="1:5" x14ac:dyDescent="0.25">
      <c r="A356" s="2"/>
      <c r="B356" s="2"/>
      <c r="C356" s="2"/>
      <c r="D356" s="2"/>
      <c r="E356" s="2"/>
    </row>
    <row r="357" spans="1:5" x14ac:dyDescent="0.25">
      <c r="A357" s="2"/>
      <c r="B357" s="2"/>
      <c r="C357" s="2"/>
      <c r="D357" s="2"/>
      <c r="E357" s="2"/>
    </row>
    <row r="358" spans="1:5" x14ac:dyDescent="0.25">
      <c r="A358" s="2"/>
      <c r="B358" s="2"/>
      <c r="C358" s="2"/>
      <c r="D358" s="2"/>
      <c r="E358" s="2"/>
    </row>
    <row r="359" spans="1:5" x14ac:dyDescent="0.25">
      <c r="A359" s="2"/>
      <c r="B359" s="2"/>
      <c r="C359" s="2"/>
      <c r="D359" s="2"/>
      <c r="E359" s="2"/>
    </row>
    <row r="360" spans="1:5" x14ac:dyDescent="0.25">
      <c r="A360" s="2"/>
      <c r="B360" s="2"/>
      <c r="C360" s="2"/>
      <c r="D360" s="2"/>
      <c r="E360" s="2"/>
    </row>
    <row r="361" spans="1:5" x14ac:dyDescent="0.25">
      <c r="A361" s="2"/>
      <c r="B361" s="2"/>
      <c r="C361" s="2"/>
      <c r="D361" s="2"/>
      <c r="E361" s="2"/>
    </row>
    <row r="362" spans="1:5" x14ac:dyDescent="0.25">
      <c r="A362" s="2"/>
      <c r="B362" s="2"/>
      <c r="C362" s="2"/>
      <c r="D362" s="2"/>
      <c r="E362" s="2"/>
    </row>
    <row r="363" spans="1:5" x14ac:dyDescent="0.25">
      <c r="A363" s="2"/>
      <c r="B363" s="2"/>
      <c r="C363" s="2"/>
      <c r="D363" s="2"/>
      <c r="E363" s="2"/>
    </row>
    <row r="364" spans="1:5" x14ac:dyDescent="0.25">
      <c r="A364" s="2"/>
      <c r="B364" s="2"/>
      <c r="C364" s="2"/>
      <c r="D364" s="2"/>
      <c r="E364" s="2"/>
    </row>
    <row r="365" spans="1:5" x14ac:dyDescent="0.25">
      <c r="A365" s="2"/>
      <c r="B365" s="2"/>
      <c r="C365" s="2"/>
      <c r="D365" s="2"/>
      <c r="E365" s="2"/>
    </row>
    <row r="366" spans="1:5" x14ac:dyDescent="0.25">
      <c r="A366" s="2"/>
      <c r="B366" s="2"/>
      <c r="C366" s="2"/>
      <c r="D366" s="2"/>
      <c r="E366" s="2"/>
    </row>
    <row r="367" spans="1:5" x14ac:dyDescent="0.25">
      <c r="A367" s="2"/>
      <c r="B367" s="2"/>
      <c r="C367" s="2"/>
      <c r="D367" s="2"/>
      <c r="E367" s="2"/>
    </row>
    <row r="368" spans="1:5" x14ac:dyDescent="0.25">
      <c r="A368" s="2"/>
      <c r="B368" s="2"/>
      <c r="C368" s="2"/>
      <c r="D368" s="2"/>
      <c r="E368" s="2"/>
    </row>
    <row r="369" spans="1:5" x14ac:dyDescent="0.25">
      <c r="A369" s="2"/>
      <c r="B369" s="2"/>
      <c r="C369" s="2"/>
      <c r="D369" s="2"/>
      <c r="E369" s="2"/>
    </row>
    <row r="370" spans="1:5" x14ac:dyDescent="0.25">
      <c r="A370" s="2"/>
      <c r="B370" s="2"/>
      <c r="C370" s="2"/>
      <c r="D370" s="2"/>
      <c r="E370" s="2"/>
    </row>
    <row r="371" spans="1:5" x14ac:dyDescent="0.25">
      <c r="A371" s="2"/>
      <c r="B371" s="2"/>
      <c r="C371" s="2"/>
      <c r="D371" s="2"/>
      <c r="E371" s="2"/>
    </row>
    <row r="372" spans="1:5" x14ac:dyDescent="0.25">
      <c r="A372" s="2"/>
      <c r="B372" s="2"/>
      <c r="C372" s="2"/>
      <c r="D372" s="2"/>
      <c r="E372" s="2"/>
    </row>
    <row r="373" spans="1:5" x14ac:dyDescent="0.25">
      <c r="A373" s="2"/>
      <c r="B373" s="2"/>
      <c r="C373" s="2"/>
      <c r="D373" s="2"/>
      <c r="E373" s="2"/>
    </row>
    <row r="374" spans="1:5" x14ac:dyDescent="0.25">
      <c r="A374" s="2"/>
      <c r="B374" s="2"/>
      <c r="C374" s="2"/>
      <c r="D374" s="2"/>
      <c r="E374" s="2"/>
    </row>
    <row r="375" spans="1:5" x14ac:dyDescent="0.25">
      <c r="A375" s="2"/>
      <c r="B375" s="2"/>
      <c r="C375" s="2"/>
      <c r="D375" s="2"/>
      <c r="E375" s="2"/>
    </row>
    <row r="376" spans="1:5" x14ac:dyDescent="0.25">
      <c r="A376" s="2"/>
      <c r="B376" s="2"/>
      <c r="C376" s="2"/>
      <c r="D376" s="2"/>
      <c r="E376" s="2"/>
    </row>
    <row r="377" spans="1:5" x14ac:dyDescent="0.25">
      <c r="A377" s="2"/>
      <c r="B377" s="2"/>
      <c r="C377" s="2"/>
      <c r="D377" s="2"/>
      <c r="E377" s="2"/>
    </row>
    <row r="378" spans="1:5" x14ac:dyDescent="0.25">
      <c r="A378" s="2"/>
      <c r="B378" s="2"/>
      <c r="C378" s="2"/>
      <c r="D378" s="2"/>
      <c r="E378" s="2"/>
    </row>
    <row r="379" spans="1:5" x14ac:dyDescent="0.25">
      <c r="A379" s="2"/>
      <c r="B379" s="2"/>
      <c r="C379" s="2"/>
      <c r="D379" s="2"/>
      <c r="E379" s="2"/>
    </row>
    <row r="380" spans="1:5" x14ac:dyDescent="0.25">
      <c r="A380" s="2"/>
      <c r="B380" s="2"/>
      <c r="C380" s="2"/>
      <c r="D380" s="2"/>
      <c r="E380" s="2"/>
    </row>
    <row r="381" spans="1:5" x14ac:dyDescent="0.25">
      <c r="A381" s="2"/>
      <c r="B381" s="2"/>
      <c r="C381" s="2"/>
      <c r="D381" s="2"/>
      <c r="E381" s="2"/>
    </row>
    <row r="382" spans="1:5" x14ac:dyDescent="0.25">
      <c r="A382" s="2"/>
      <c r="B382" s="2"/>
      <c r="C382" s="2"/>
      <c r="D382" s="2"/>
      <c r="E382" s="2"/>
    </row>
    <row r="383" spans="1:5" x14ac:dyDescent="0.25">
      <c r="A383" s="2"/>
      <c r="B383" s="2"/>
      <c r="C383" s="2"/>
      <c r="D383" s="2"/>
      <c r="E383" s="2"/>
    </row>
    <row r="384" spans="1:5" x14ac:dyDescent="0.25">
      <c r="A384" s="2"/>
      <c r="B384" s="2"/>
      <c r="C384" s="2"/>
      <c r="D384" s="2"/>
      <c r="E384" s="2"/>
    </row>
    <row r="385" spans="1:5" x14ac:dyDescent="0.25">
      <c r="A385" s="2"/>
      <c r="B385" s="2"/>
      <c r="C385" s="2"/>
      <c r="D385" s="2"/>
      <c r="E385" s="2"/>
    </row>
    <row r="386" spans="1:5" x14ac:dyDescent="0.25">
      <c r="A386" s="2"/>
      <c r="B386" s="2"/>
      <c r="C386" s="2"/>
      <c r="D386" s="2"/>
      <c r="E386" s="2"/>
    </row>
    <row r="387" spans="1:5" x14ac:dyDescent="0.25">
      <c r="A387" s="2"/>
      <c r="B387" s="2"/>
      <c r="C387" s="2"/>
      <c r="D387" s="2"/>
      <c r="E387" s="2"/>
    </row>
    <row r="388" spans="1:5" x14ac:dyDescent="0.25">
      <c r="A388" s="2"/>
      <c r="B388" s="2"/>
      <c r="C388" s="2"/>
      <c r="D388" s="2"/>
      <c r="E388" s="2"/>
    </row>
    <row r="389" spans="1:5" x14ac:dyDescent="0.25">
      <c r="A389" s="2"/>
      <c r="B389" s="2"/>
      <c r="C389" s="2"/>
      <c r="D389" s="2"/>
      <c r="E389" s="2"/>
    </row>
    <row r="390" spans="1:5" x14ac:dyDescent="0.25">
      <c r="A390" s="2"/>
      <c r="B390" s="2"/>
      <c r="C390" s="2"/>
      <c r="D390" s="2"/>
      <c r="E390" s="2"/>
    </row>
    <row r="391" spans="1:5" x14ac:dyDescent="0.25">
      <c r="A391" s="2"/>
      <c r="B391" s="2"/>
      <c r="C391" s="2"/>
      <c r="D391" s="2"/>
      <c r="E391" s="2"/>
    </row>
    <row r="392" spans="1:5" x14ac:dyDescent="0.25">
      <c r="A392" s="2"/>
      <c r="B392" s="2"/>
      <c r="C392" s="2"/>
      <c r="D392" s="2"/>
      <c r="E392" s="2"/>
    </row>
    <row r="393" spans="1:5" x14ac:dyDescent="0.25">
      <c r="A393" s="2"/>
      <c r="B393" s="2"/>
      <c r="C393" s="2"/>
      <c r="D393" s="2"/>
      <c r="E393" s="2"/>
    </row>
    <row r="394" spans="1:5" x14ac:dyDescent="0.25">
      <c r="A394" s="2"/>
      <c r="B394" s="2"/>
      <c r="C394" s="2"/>
      <c r="D394" s="2"/>
      <c r="E394" s="2"/>
    </row>
    <row r="395" spans="1:5" x14ac:dyDescent="0.25">
      <c r="A395" s="2"/>
      <c r="B395" s="2"/>
      <c r="C395" s="2"/>
      <c r="D395" s="2"/>
      <c r="E395" s="2"/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8" tint="-0.249977111117893"/>
  </sheetPr>
  <dimension ref="A1:U419"/>
  <sheetViews>
    <sheetView tabSelected="1" zoomScaleNormal="100" workbookViewId="0">
      <selection activeCell="D6" sqref="D6"/>
    </sheetView>
  </sheetViews>
  <sheetFormatPr defaultRowHeight="15" x14ac:dyDescent="0.25"/>
  <cols>
    <col min="1" max="1" width="13.28515625" style="20" customWidth="1"/>
    <col min="2" max="5" width="17" style="20" customWidth="1"/>
    <col min="6" max="6" width="9.140625" style="20"/>
    <col min="7" max="7" width="30" style="20" bestFit="1" customWidth="1"/>
    <col min="8" max="8" width="15.28515625" style="20" bestFit="1" customWidth="1"/>
    <col min="9" max="9" width="42.7109375" style="20" bestFit="1" customWidth="1"/>
    <col min="10" max="10" width="12.5703125" style="20" bestFit="1" customWidth="1"/>
    <col min="11" max="13" width="9.140625" style="20"/>
    <col min="14" max="14" width="3.5703125" style="20" bestFit="1" customWidth="1"/>
    <col min="15" max="15" width="27.140625" style="20" bestFit="1" customWidth="1"/>
    <col min="16" max="16" width="33" style="20" bestFit="1" customWidth="1"/>
    <col min="17" max="17" width="19.28515625" style="20" bestFit="1" customWidth="1"/>
    <col min="18" max="18" width="17.7109375" style="20" bestFit="1" customWidth="1"/>
    <col min="19" max="20" width="9.85546875" style="20" customWidth="1"/>
    <col min="21" max="21" width="13.7109375" style="20" bestFit="1" customWidth="1"/>
    <col min="22" max="16384" width="9.140625" style="20"/>
  </cols>
  <sheetData>
    <row r="1" spans="1:21" ht="21" x14ac:dyDescent="0.35">
      <c r="A1" s="86" t="s">
        <v>10</v>
      </c>
      <c r="B1" s="85"/>
      <c r="H1" s="20" t="s">
        <v>78</v>
      </c>
      <c r="I1" s="80">
        <v>4500000</v>
      </c>
      <c r="N1" s="20" t="s">
        <v>90</v>
      </c>
    </row>
    <row r="2" spans="1:21" x14ac:dyDescent="0.25">
      <c r="A2" s="20" t="s">
        <v>23</v>
      </c>
      <c r="C2" s="20" t="s">
        <v>42</v>
      </c>
      <c r="H2" s="20" t="s">
        <v>79</v>
      </c>
      <c r="I2" s="81">
        <v>62</v>
      </c>
      <c r="N2" s="20" t="s">
        <v>91</v>
      </c>
    </row>
    <row r="3" spans="1:21" x14ac:dyDescent="0.25">
      <c r="A3" s="20" t="s">
        <v>85</v>
      </c>
      <c r="C3" s="20" t="s">
        <v>47</v>
      </c>
      <c r="H3" s="20" t="s">
        <v>80</v>
      </c>
      <c r="I3" s="20">
        <v>74</v>
      </c>
    </row>
    <row r="4" spans="1:21" x14ac:dyDescent="0.25">
      <c r="H4" s="20" t="s">
        <v>92</v>
      </c>
      <c r="I4" s="20">
        <f>I3-I2</f>
        <v>12</v>
      </c>
    </row>
    <row r="5" spans="1:21" x14ac:dyDescent="0.25">
      <c r="A5" s="20" t="s">
        <v>11</v>
      </c>
      <c r="C5" s="83">
        <v>100000000</v>
      </c>
      <c r="I5" s="20">
        <f>I4*12</f>
        <v>144</v>
      </c>
    </row>
    <row r="6" spans="1:21" x14ac:dyDescent="0.25">
      <c r="A6" s="20" t="s">
        <v>60</v>
      </c>
      <c r="C6" s="20">
        <v>24</v>
      </c>
      <c r="H6" s="20" t="s">
        <v>3</v>
      </c>
      <c r="I6" s="25">
        <f>IF(I4&lt;=3,1.3%,IF(I4&lt;=10,1.25%,IF(I4&lt;=11,1.2%,IF(I4&lt;=15,1.17%,0))))</f>
        <v>1.1699999999999999E-2</v>
      </c>
      <c r="J6" s="25"/>
    </row>
    <row r="7" spans="1:21" x14ac:dyDescent="0.25">
      <c r="A7" s="20" t="s">
        <v>95</v>
      </c>
      <c r="C7" s="25">
        <v>1.2500000000000001E-2</v>
      </c>
      <c r="I7" s="25">
        <f>I6*12</f>
        <v>0.14039999999999997</v>
      </c>
    </row>
    <row r="8" spans="1:21" x14ac:dyDescent="0.25">
      <c r="B8" s="25"/>
      <c r="C8" s="25"/>
      <c r="I8" s="1"/>
    </row>
    <row r="9" spans="1:21" hidden="1" x14ac:dyDescent="0.25">
      <c r="I9" s="1"/>
    </row>
    <row r="10" spans="1:21" hidden="1" x14ac:dyDescent="0.25">
      <c r="I10" s="24"/>
    </row>
    <row r="11" spans="1:21" hidden="1" x14ac:dyDescent="0.25">
      <c r="D11" s="2"/>
      <c r="I11" s="24"/>
    </row>
    <row r="12" spans="1:21" hidden="1" x14ac:dyDescent="0.25">
      <c r="I12" s="24"/>
    </row>
    <row r="13" spans="1:21" x14ac:dyDescent="0.25">
      <c r="H13" s="20" t="s">
        <v>62</v>
      </c>
      <c r="I13" s="2">
        <f>((((I1*90%)*I6)+I1)*I5)</f>
        <v>654823440</v>
      </c>
    </row>
    <row r="14" spans="1:21" x14ac:dyDescent="0.25">
      <c r="A14" s="2"/>
      <c r="B14" s="2"/>
      <c r="C14" s="2"/>
      <c r="D14" s="2"/>
      <c r="E14" s="2">
        <f>C5</f>
        <v>100000000</v>
      </c>
    </row>
    <row r="15" spans="1:21" ht="30" x14ac:dyDescent="0.25">
      <c r="A15" s="95" t="s">
        <v>99</v>
      </c>
      <c r="B15" s="97" t="s">
        <v>14</v>
      </c>
      <c r="C15" s="97" t="s">
        <v>15</v>
      </c>
      <c r="D15" s="97" t="s">
        <v>17</v>
      </c>
      <c r="E15" s="97" t="s">
        <v>16</v>
      </c>
      <c r="H15" s="20" t="s">
        <v>61</v>
      </c>
      <c r="N15" s="66" t="s">
        <v>22</v>
      </c>
      <c r="O15" s="68" t="s">
        <v>23</v>
      </c>
      <c r="P15" s="70" t="s">
        <v>23</v>
      </c>
      <c r="Q15" s="66" t="s">
        <v>2</v>
      </c>
      <c r="R15" s="66" t="s">
        <v>84</v>
      </c>
      <c r="S15" s="72" t="s">
        <v>3</v>
      </c>
      <c r="T15" s="73"/>
      <c r="U15" s="66" t="s">
        <v>24</v>
      </c>
    </row>
    <row r="16" spans="1:21" x14ac:dyDescent="0.25">
      <c r="A16" s="18">
        <v>1</v>
      </c>
      <c r="B16" s="18">
        <f>C5*C7</f>
        <v>1250000</v>
      </c>
      <c r="C16" s="18">
        <f>D16-B16</f>
        <v>3598664.8046951061</v>
      </c>
      <c r="D16" s="84">
        <f>C5*C7*1/(1-(1/((1+C7)^C6)))</f>
        <v>4848664.8046951061</v>
      </c>
      <c r="E16" s="18">
        <f>E14-C16</f>
        <v>96401335.1953049</v>
      </c>
      <c r="N16" s="67"/>
      <c r="O16" s="69"/>
      <c r="P16" s="71"/>
      <c r="Q16" s="67"/>
      <c r="R16" s="67"/>
      <c r="S16" s="28" t="s">
        <v>25</v>
      </c>
      <c r="T16" s="28" t="s">
        <v>26</v>
      </c>
      <c r="U16" s="67"/>
    </row>
    <row r="17" spans="1:21" x14ac:dyDescent="0.25">
      <c r="A17" s="18">
        <v>2</v>
      </c>
      <c r="B17" s="18">
        <f>IF(E16&gt;0,E16*$C$7,0)</f>
        <v>1205016.6899413113</v>
      </c>
      <c r="C17" s="18">
        <f>IF(E16&gt;0,D17-B17,0)</f>
        <v>3643648.1147537949</v>
      </c>
      <c r="D17" s="18">
        <f>IF(B17&gt;0,D16,0)</f>
        <v>4848664.8046951061</v>
      </c>
      <c r="E17" s="18">
        <f>IF(E16&gt;0,E16-C17,0)</f>
        <v>92757687.080551103</v>
      </c>
      <c r="H17" s="42">
        <f>SUM(B16:B195)</f>
        <v>16367955.31268242</v>
      </c>
      <c r="I17" s="42">
        <f>SUM(C16:C195)</f>
        <v>100000000.00000012</v>
      </c>
      <c r="J17" s="42">
        <f>SUM(H17:I17)</f>
        <v>116367955.31268254</v>
      </c>
      <c r="N17" s="23">
        <v>1</v>
      </c>
      <c r="O17" s="35" t="s">
        <v>27</v>
      </c>
      <c r="P17" s="56" t="s">
        <v>29</v>
      </c>
      <c r="Q17" s="23" t="s">
        <v>30</v>
      </c>
      <c r="R17" s="30">
        <v>5</v>
      </c>
      <c r="S17" s="33">
        <v>1.4999999999999999E-2</v>
      </c>
      <c r="T17" s="23" t="s">
        <v>6</v>
      </c>
      <c r="U17" s="34">
        <v>0.03</v>
      </c>
    </row>
    <row r="18" spans="1:21" x14ac:dyDescent="0.25">
      <c r="A18" s="18">
        <v>3</v>
      </c>
      <c r="B18" s="18">
        <f>IF(E17&gt;0,E17*$C$7,0)</f>
        <v>1159471.0885068888</v>
      </c>
      <c r="C18" s="18">
        <f>IF(E17&gt;0,D18-B18,0)</f>
        <v>3689193.7161882175</v>
      </c>
      <c r="D18" s="18">
        <f>IF(B18&gt;0,D17,0)</f>
        <v>4848664.8046951061</v>
      </c>
      <c r="E18" s="18">
        <f t="shared" ref="E18:E81" si="0">IF(E17&gt;0,E17-C18,0)</f>
        <v>89068493.364362881</v>
      </c>
      <c r="H18" s="25">
        <f>H17/J17*100%</f>
        <v>0.14065689535148629</v>
      </c>
      <c r="I18" s="25">
        <f>I17/J17*100%</f>
        <v>0.85934310464851371</v>
      </c>
      <c r="N18" s="23"/>
      <c r="O18" s="35" t="s">
        <v>27</v>
      </c>
      <c r="P18" s="59" t="s">
        <v>32</v>
      </c>
      <c r="Q18" s="23" t="s">
        <v>33</v>
      </c>
      <c r="R18" s="30">
        <v>4</v>
      </c>
      <c r="S18" s="33">
        <v>8.5000000000000006E-3</v>
      </c>
      <c r="T18" s="23" t="s">
        <v>6</v>
      </c>
      <c r="U18" s="34">
        <v>0.03</v>
      </c>
    </row>
    <row r="19" spans="1:21" x14ac:dyDescent="0.25">
      <c r="A19" s="18">
        <v>4</v>
      </c>
      <c r="B19" s="18">
        <f>IF(E18&gt;0,E18*$C$7,0)</f>
        <v>1113356.1670545361</v>
      </c>
      <c r="C19" s="18">
        <f>IF(E18&gt;0,D19-B19,0)</f>
        <v>3735308.6376405703</v>
      </c>
      <c r="D19" s="18">
        <f>IF(B19&gt;0,D18,0)</f>
        <v>4848664.8046951061</v>
      </c>
      <c r="E19" s="18">
        <f t="shared" si="0"/>
        <v>85333184.726722315</v>
      </c>
      <c r="N19" s="23"/>
      <c r="O19" s="35" t="s">
        <v>27</v>
      </c>
      <c r="P19" s="59" t="s">
        <v>35</v>
      </c>
      <c r="Q19" s="23" t="s">
        <v>36</v>
      </c>
      <c r="R19" s="30">
        <v>10</v>
      </c>
      <c r="S19" s="33">
        <v>6.4999999999999997E-3</v>
      </c>
      <c r="T19" s="34">
        <v>1.0999999999999999E-2</v>
      </c>
      <c r="U19" s="34">
        <v>0.02</v>
      </c>
    </row>
    <row r="20" spans="1:21" x14ac:dyDescent="0.25">
      <c r="A20" s="18">
        <v>5</v>
      </c>
      <c r="B20" s="18">
        <f>IF(E19&gt;0,E19*$C$7,0)</f>
        <v>1066664.8090840289</v>
      </c>
      <c r="C20" s="18">
        <f>IF(E19&gt;0,D20-B20,0)</f>
        <v>3781999.9956110772</v>
      </c>
      <c r="D20" s="18">
        <f>IF(B20&gt;0,D19,0)</f>
        <v>4848664.8046951061</v>
      </c>
      <c r="E20" s="18">
        <f t="shared" si="0"/>
        <v>81551184.731111243</v>
      </c>
      <c r="N20" s="23">
        <v>2</v>
      </c>
      <c r="O20" s="35" t="s">
        <v>37</v>
      </c>
      <c r="P20" s="59" t="s">
        <v>29</v>
      </c>
      <c r="Q20" s="23" t="s">
        <v>38</v>
      </c>
      <c r="R20" s="30">
        <v>2</v>
      </c>
      <c r="S20" s="33">
        <v>1.2999999999999999E-2</v>
      </c>
      <c r="T20" s="23" t="s">
        <v>6</v>
      </c>
      <c r="U20" s="34">
        <v>0.03</v>
      </c>
    </row>
    <row r="21" spans="1:21" x14ac:dyDescent="0.25">
      <c r="A21" s="18">
        <v>6</v>
      </c>
      <c r="B21" s="18">
        <f>IF(E20&gt;0,E20*$C$7,0)</f>
        <v>1019389.8091388906</v>
      </c>
      <c r="C21" s="18">
        <f>IF(E20&gt;0,D21-B21,0)</f>
        <v>3829274.9955562158</v>
      </c>
      <c r="D21" s="18">
        <f>IF(B21&gt;0,D20,0)</f>
        <v>4848664.8046951061</v>
      </c>
      <c r="E21" s="18">
        <f t="shared" si="0"/>
        <v>77721909.735555023</v>
      </c>
      <c r="N21" s="23"/>
      <c r="O21" s="35" t="s">
        <v>37</v>
      </c>
      <c r="P21" s="59" t="s">
        <v>32</v>
      </c>
      <c r="Q21" s="23" t="s">
        <v>39</v>
      </c>
      <c r="R21" s="30">
        <v>1</v>
      </c>
      <c r="S21" s="33">
        <v>1.2999999999999999E-2</v>
      </c>
      <c r="T21" s="23" t="s">
        <v>6</v>
      </c>
      <c r="U21" s="34">
        <v>0.03</v>
      </c>
    </row>
    <row r="22" spans="1:21" x14ac:dyDescent="0.25">
      <c r="A22" s="18">
        <v>7</v>
      </c>
      <c r="B22" s="18">
        <f>IF(E21&gt;0,E21*$C$7,0)</f>
        <v>971523.87169443781</v>
      </c>
      <c r="C22" s="18">
        <f>IF(E21&gt;0,D22-B22,0)</f>
        <v>3877140.9330006684</v>
      </c>
      <c r="D22" s="18">
        <f>IF(B22&gt;0,D21,0)</f>
        <v>4848664.8046951061</v>
      </c>
      <c r="E22" s="18">
        <f t="shared" si="0"/>
        <v>73844768.802554354</v>
      </c>
      <c r="H22" s="20" t="s">
        <v>93</v>
      </c>
      <c r="I22" s="20" t="s">
        <v>94</v>
      </c>
      <c r="N22" s="23"/>
      <c r="O22" s="35" t="s">
        <v>37</v>
      </c>
      <c r="P22" s="59" t="s">
        <v>35</v>
      </c>
      <c r="Q22" s="23" t="s">
        <v>39</v>
      </c>
      <c r="R22" s="30">
        <v>1</v>
      </c>
      <c r="S22" s="33">
        <v>1.2999999999999999E-2</v>
      </c>
      <c r="T22" s="23" t="s">
        <v>6</v>
      </c>
      <c r="U22" s="34">
        <v>0.02</v>
      </c>
    </row>
    <row r="23" spans="1:21" x14ac:dyDescent="0.25">
      <c r="A23" s="18">
        <v>8</v>
      </c>
      <c r="B23" s="18">
        <f>IF(E22&gt;0,E22*$C$7,0)</f>
        <v>923059.61003192945</v>
      </c>
      <c r="C23" s="18">
        <f>IF(E22&gt;0,D23-B23,0)</f>
        <v>3925605.1946631768</v>
      </c>
      <c r="D23" s="18">
        <f>IF(B23&gt;0,D22,0)</f>
        <v>4848664.8046951061</v>
      </c>
      <c r="E23" s="18">
        <f t="shared" si="0"/>
        <v>69919163.607891172</v>
      </c>
      <c r="N23" s="23"/>
      <c r="O23" s="35" t="s">
        <v>37</v>
      </c>
      <c r="P23" s="59" t="s">
        <v>41</v>
      </c>
      <c r="Q23" s="23" t="s">
        <v>38</v>
      </c>
      <c r="R23" s="30">
        <v>2</v>
      </c>
      <c r="S23" s="33">
        <v>1.67E-2</v>
      </c>
      <c r="T23" s="34" t="s">
        <v>6</v>
      </c>
      <c r="U23" s="34">
        <v>0.03</v>
      </c>
    </row>
    <row r="24" spans="1:21" x14ac:dyDescent="0.25">
      <c r="A24" s="18">
        <v>9</v>
      </c>
      <c r="B24" s="18">
        <f>IF(E23&gt;0,E23*$C$7,0)</f>
        <v>873989.54509863968</v>
      </c>
      <c r="C24" s="18">
        <f>IF(E23&gt;0,D24-B24,0)</f>
        <v>3974675.2595964666</v>
      </c>
      <c r="D24" s="18">
        <f>IF(B24&gt;0,D23,0)</f>
        <v>4848664.8046951061</v>
      </c>
      <c r="E24" s="18">
        <f t="shared" si="0"/>
        <v>65944488.348294705</v>
      </c>
      <c r="N24" s="23">
        <v>3</v>
      </c>
      <c r="O24" s="35" t="s">
        <v>42</v>
      </c>
      <c r="P24" s="59" t="s">
        <v>43</v>
      </c>
      <c r="Q24" s="23" t="s">
        <v>30</v>
      </c>
      <c r="R24" s="23">
        <v>5</v>
      </c>
      <c r="S24" s="34">
        <v>8.9999999999999993E-3</v>
      </c>
      <c r="T24" s="23" t="s">
        <v>6</v>
      </c>
      <c r="U24" s="34">
        <v>0.03</v>
      </c>
    </row>
    <row r="25" spans="1:21" x14ac:dyDescent="0.25">
      <c r="A25" s="18">
        <v>10</v>
      </c>
      <c r="B25" s="18">
        <f>IF(E24&gt;0,E24*$C$7,0)</f>
        <v>824306.10435368388</v>
      </c>
      <c r="C25" s="18">
        <f>IF(E24&gt;0,D25-B25,0)</f>
        <v>4024358.7003414221</v>
      </c>
      <c r="D25" s="18">
        <f>IF(B25&gt;0,D24,0)</f>
        <v>4848664.8046951061</v>
      </c>
      <c r="E25" s="18">
        <f t="shared" si="0"/>
        <v>61920129.647953287</v>
      </c>
      <c r="N25" s="23"/>
      <c r="O25" s="35" t="s">
        <v>42</v>
      </c>
      <c r="P25" s="59" t="s">
        <v>43</v>
      </c>
      <c r="Q25" s="23" t="s">
        <v>44</v>
      </c>
      <c r="R25" s="23">
        <v>10</v>
      </c>
      <c r="S25" s="36">
        <v>1.0999999999999999E-2</v>
      </c>
      <c r="T25" s="23" t="s">
        <v>6</v>
      </c>
      <c r="U25" s="34">
        <v>0.03</v>
      </c>
    </row>
    <row r="26" spans="1:21" x14ac:dyDescent="0.25">
      <c r="A26" s="18">
        <v>11</v>
      </c>
      <c r="B26" s="18">
        <f>IF(E25&gt;0,E25*$C$7,0)</f>
        <v>774001.62059941608</v>
      </c>
      <c r="C26" s="18">
        <f>IF(E25&gt;0,D26-B26,0)</f>
        <v>4074663.18409569</v>
      </c>
      <c r="D26" s="18">
        <f>IF(B26&gt;0,D25,0)</f>
        <v>4848664.8046951061</v>
      </c>
      <c r="E26" s="18">
        <f t="shared" si="0"/>
        <v>57845466.463857599</v>
      </c>
      <c r="N26" s="23"/>
      <c r="O26" s="35" t="s">
        <v>42</v>
      </c>
      <c r="P26" s="59" t="s">
        <v>43</v>
      </c>
      <c r="Q26" s="23" t="s">
        <v>45</v>
      </c>
      <c r="R26" s="23">
        <v>15</v>
      </c>
      <c r="S26" s="34">
        <v>1.15E-2</v>
      </c>
      <c r="T26" s="23" t="s">
        <v>6</v>
      </c>
      <c r="U26" s="34">
        <v>0.03</v>
      </c>
    </row>
    <row r="27" spans="1:21" x14ac:dyDescent="0.25">
      <c r="A27" s="18">
        <v>12</v>
      </c>
      <c r="B27" s="18">
        <f>IF(E26&gt;0,E26*$C$7,0)</f>
        <v>723068.33079822001</v>
      </c>
      <c r="C27" s="18">
        <f>IF(E26&gt;0,D27-B27,0)</f>
        <v>4125596.4738968862</v>
      </c>
      <c r="D27" s="18">
        <f>IF(B27&gt;0,D26,0)</f>
        <v>4848664.8046951061</v>
      </c>
      <c r="E27" s="18">
        <f t="shared" si="0"/>
        <v>53719869.989960715</v>
      </c>
      <c r="H27" s="2">
        <v>52244096.015105553</v>
      </c>
      <c r="I27" s="2">
        <v>100000000.00000013</v>
      </c>
      <c r="N27" s="23"/>
      <c r="O27" s="35" t="s">
        <v>42</v>
      </c>
      <c r="P27" s="59" t="s">
        <v>43</v>
      </c>
      <c r="Q27" s="23" t="s">
        <v>46</v>
      </c>
      <c r="R27" s="23">
        <v>20</v>
      </c>
      <c r="S27" s="34">
        <v>1.2E-2</v>
      </c>
      <c r="T27" s="23" t="s">
        <v>6</v>
      </c>
      <c r="U27" s="34">
        <v>0.03</v>
      </c>
    </row>
    <row r="28" spans="1:21" x14ac:dyDescent="0.25">
      <c r="A28" s="18">
        <v>13</v>
      </c>
      <c r="B28" s="18">
        <f>IF(E27&gt;0,E27*$C$7,0)</f>
        <v>671498.37487450894</v>
      </c>
      <c r="C28" s="18">
        <f>IF(E27&gt;0,D28-B28,0)</f>
        <v>4177166.4298205972</v>
      </c>
      <c r="D28" s="18">
        <f>IF(B28&gt;0,D27,0)</f>
        <v>4848664.8046951061</v>
      </c>
      <c r="E28" s="18">
        <f t="shared" si="0"/>
        <v>49542703.560140118</v>
      </c>
      <c r="H28" s="25">
        <v>0.34316007899525958</v>
      </c>
      <c r="I28" s="25">
        <v>0.65683992100474042</v>
      </c>
      <c r="N28" s="23"/>
      <c r="O28" s="35" t="s">
        <v>42</v>
      </c>
      <c r="P28" s="59" t="s">
        <v>47</v>
      </c>
      <c r="Q28" s="23" t="s">
        <v>48</v>
      </c>
      <c r="R28" s="23">
        <v>3</v>
      </c>
      <c r="S28" s="23" t="s">
        <v>6</v>
      </c>
      <c r="T28" s="34">
        <v>1.2999999999999999E-2</v>
      </c>
      <c r="U28" s="34">
        <v>0.03</v>
      </c>
    </row>
    <row r="29" spans="1:21" x14ac:dyDescent="0.25">
      <c r="A29" s="18">
        <v>14</v>
      </c>
      <c r="B29" s="18">
        <f>IF(E28&gt;0,E28*$C$7,0)</f>
        <v>619283.79450175154</v>
      </c>
      <c r="C29" s="18">
        <f>IF(E28&gt;0,D29-B29,0)</f>
        <v>4229381.0101933545</v>
      </c>
      <c r="D29" s="18">
        <f>IF(B29&gt;0,D28,0)</f>
        <v>4848664.8046951061</v>
      </c>
      <c r="E29" s="18">
        <f t="shared" si="0"/>
        <v>45313322.549946763</v>
      </c>
      <c r="N29" s="23"/>
      <c r="O29" s="35" t="s">
        <v>42</v>
      </c>
      <c r="P29" s="59" t="s">
        <v>47</v>
      </c>
      <c r="Q29" s="23" t="s">
        <v>49</v>
      </c>
      <c r="R29" s="23">
        <v>10</v>
      </c>
      <c r="S29" s="23" t="s">
        <v>6</v>
      </c>
      <c r="T29" s="34">
        <v>1.2500000000000001E-2</v>
      </c>
      <c r="U29" s="34">
        <v>0.03</v>
      </c>
    </row>
    <row r="30" spans="1:21" x14ac:dyDescent="0.25">
      <c r="A30" s="18">
        <v>15</v>
      </c>
      <c r="B30" s="18">
        <f>IF(E29&gt;0,E29*$C$7,0)</f>
        <v>566416.53187433456</v>
      </c>
      <c r="C30" s="18">
        <f>IF(E29&gt;0,D30-B30,0)</f>
        <v>4282248.2728207717</v>
      </c>
      <c r="D30" s="18">
        <f>IF(B30&gt;0,D29,0)</f>
        <v>4848664.8046951061</v>
      </c>
      <c r="E30" s="18">
        <f t="shared" si="0"/>
        <v>41031074.277125992</v>
      </c>
      <c r="N30" s="23"/>
      <c r="O30" s="35" t="s">
        <v>42</v>
      </c>
      <c r="P30" s="59" t="s">
        <v>47</v>
      </c>
      <c r="Q30" s="23" t="s">
        <v>50</v>
      </c>
      <c r="R30" s="23">
        <v>11</v>
      </c>
      <c r="S30" s="23" t="s">
        <v>6</v>
      </c>
      <c r="T30" s="34">
        <v>1.2E-2</v>
      </c>
      <c r="U30" s="34">
        <v>0.03</v>
      </c>
    </row>
    <row r="31" spans="1:21" x14ac:dyDescent="0.25">
      <c r="A31" s="18">
        <v>16</v>
      </c>
      <c r="B31" s="18">
        <f>IF(E30&gt;0,E30*$C$7,0)</f>
        <v>512888.42846407491</v>
      </c>
      <c r="C31" s="18">
        <f>IF(E30&gt;0,D31-B31,0)</f>
        <v>4335776.3762310315</v>
      </c>
      <c r="D31" s="18">
        <f>IF(B31&gt;0,D30,0)</f>
        <v>4848664.8046951061</v>
      </c>
      <c r="E31" s="18">
        <f t="shared" si="0"/>
        <v>36695297.900894962</v>
      </c>
      <c r="N31" s="23"/>
      <c r="O31" s="35" t="s">
        <v>42</v>
      </c>
      <c r="P31" s="59" t="s">
        <v>47</v>
      </c>
      <c r="Q31" s="23" t="s">
        <v>51</v>
      </c>
      <c r="R31" s="23">
        <v>20</v>
      </c>
      <c r="S31" s="23" t="s">
        <v>6</v>
      </c>
      <c r="T31" s="34">
        <v>1.17E-2</v>
      </c>
      <c r="U31" s="34">
        <v>0.03</v>
      </c>
    </row>
    <row r="32" spans="1:21" x14ac:dyDescent="0.25">
      <c r="A32" s="18">
        <v>17</v>
      </c>
      <c r="B32" s="18">
        <f>IF(E31&gt;0,E31*$C$7,0)</f>
        <v>458691.22376118705</v>
      </c>
      <c r="C32" s="18">
        <f>IF(E31&gt;0,D32-B32,0)</f>
        <v>4389973.5809339192</v>
      </c>
      <c r="D32" s="18">
        <f>IF(B32&gt;0,D31,0)</f>
        <v>4848664.8046951061</v>
      </c>
      <c r="E32" s="18">
        <f t="shared" si="0"/>
        <v>32305324.319961041</v>
      </c>
      <c r="N32" s="23">
        <v>4</v>
      </c>
      <c r="O32" s="35" t="s">
        <v>52</v>
      </c>
      <c r="P32" s="59" t="s">
        <v>43</v>
      </c>
      <c r="Q32" s="23" t="s">
        <v>30</v>
      </c>
      <c r="R32" s="23">
        <v>5</v>
      </c>
      <c r="S32" s="23" t="s">
        <v>6</v>
      </c>
      <c r="T32" s="23" t="s">
        <v>6</v>
      </c>
      <c r="U32" s="34">
        <v>0.03</v>
      </c>
    </row>
    <row r="33" spans="1:21" x14ac:dyDescent="0.25">
      <c r="A33" s="18">
        <v>18</v>
      </c>
      <c r="B33" s="18">
        <f>IF(E32&gt;0,E32*$C$7,0)</f>
        <v>403816.55399951304</v>
      </c>
      <c r="C33" s="18">
        <f>IF(E32&gt;0,D33-B33,0)</f>
        <v>4444848.2506955927</v>
      </c>
      <c r="D33" s="18">
        <f>IF(B33&gt;0,D32,0)</f>
        <v>4848664.8046951061</v>
      </c>
      <c r="E33" s="18">
        <f t="shared" si="0"/>
        <v>27860476.069265448</v>
      </c>
      <c r="N33" s="23"/>
      <c r="O33" s="35" t="s">
        <v>52</v>
      </c>
      <c r="P33" s="59" t="s">
        <v>43</v>
      </c>
      <c r="Q33" s="23" t="s">
        <v>44</v>
      </c>
      <c r="R33" s="23">
        <v>10</v>
      </c>
      <c r="S33" s="23" t="s">
        <v>6</v>
      </c>
      <c r="T33" s="23" t="s">
        <v>6</v>
      </c>
      <c r="U33" s="34">
        <v>0.03</v>
      </c>
    </row>
    <row r="34" spans="1:21" x14ac:dyDescent="0.25">
      <c r="A34" s="18">
        <v>19</v>
      </c>
      <c r="B34" s="18">
        <f>IF(E33&gt;0,E33*$C$7,0)</f>
        <v>348255.95086581813</v>
      </c>
      <c r="C34" s="18">
        <f>IF(E33&gt;0,D34-B34,0)</f>
        <v>4500408.8538292879</v>
      </c>
      <c r="D34" s="18">
        <f>IF(B34&gt;0,D33,0)</f>
        <v>4848664.8046951061</v>
      </c>
      <c r="E34" s="18">
        <f t="shared" si="0"/>
        <v>23360067.215436161</v>
      </c>
      <c r="N34" s="23"/>
      <c r="O34" s="35" t="s">
        <v>52</v>
      </c>
      <c r="P34" s="59" t="s">
        <v>47</v>
      </c>
      <c r="Q34" s="23" t="s">
        <v>30</v>
      </c>
      <c r="R34" s="23">
        <v>5</v>
      </c>
      <c r="S34" s="23" t="s">
        <v>6</v>
      </c>
      <c r="T34" s="34">
        <v>1.83E-2</v>
      </c>
      <c r="U34" s="34">
        <v>0.05</v>
      </c>
    </row>
    <row r="35" spans="1:21" x14ac:dyDescent="0.25">
      <c r="A35" s="18">
        <v>20</v>
      </c>
      <c r="B35" s="18">
        <f>IF(E34&gt;0,E34*$C$7,0)</f>
        <v>292000.84019295202</v>
      </c>
      <c r="C35" s="18">
        <f>IF(E34&gt;0,D35-B35,0)</f>
        <v>4556663.9645021539</v>
      </c>
      <c r="D35" s="18">
        <f>IF(B35&gt;0,D34,0)</f>
        <v>4848664.8046951061</v>
      </c>
      <c r="E35" s="18">
        <f t="shared" si="0"/>
        <v>18803403.250934005</v>
      </c>
      <c r="N35" s="23"/>
      <c r="O35" s="35" t="s">
        <v>52</v>
      </c>
      <c r="P35" s="59" t="s">
        <v>47</v>
      </c>
      <c r="Q35" s="23" t="s">
        <v>44</v>
      </c>
      <c r="R35" s="23">
        <v>10</v>
      </c>
      <c r="S35" s="23" t="s">
        <v>6</v>
      </c>
      <c r="T35" s="34">
        <v>1.8700000000000001E-2</v>
      </c>
      <c r="U35" s="34">
        <v>0.05</v>
      </c>
    </row>
    <row r="36" spans="1:21" x14ac:dyDescent="0.25">
      <c r="A36" s="18">
        <v>21</v>
      </c>
      <c r="B36" s="18">
        <f>IF(E35&gt;0,E35*$C$7,0)</f>
        <v>235042.54063667508</v>
      </c>
      <c r="C36" s="18">
        <f>IF(E35&gt;0,D36-B36,0)</f>
        <v>4613622.2640584307</v>
      </c>
      <c r="D36" s="18">
        <f>IF(B36&gt;0,D35,0)</f>
        <v>4848664.8046951061</v>
      </c>
      <c r="E36" s="18">
        <f t="shared" si="0"/>
        <v>14189780.986875575</v>
      </c>
      <c r="N36" s="23">
        <v>5</v>
      </c>
      <c r="O36" s="35" t="s">
        <v>53</v>
      </c>
      <c r="P36" s="59" t="s">
        <v>47</v>
      </c>
      <c r="Q36" s="23" t="s">
        <v>38</v>
      </c>
      <c r="R36" s="23">
        <v>2</v>
      </c>
      <c r="S36" s="23" t="s">
        <v>6</v>
      </c>
      <c r="T36" s="34">
        <v>0.02</v>
      </c>
      <c r="U36" s="34">
        <v>0.05</v>
      </c>
    </row>
    <row r="37" spans="1:21" x14ac:dyDescent="0.25">
      <c r="A37" s="18">
        <v>22</v>
      </c>
      <c r="B37" s="18">
        <f>IF(E36&gt;0,E36*$C$7,0)</f>
        <v>177372.26233594469</v>
      </c>
      <c r="C37" s="18">
        <f>IF(E36&gt;0,D37-B37,0)</f>
        <v>4671292.5423591612</v>
      </c>
      <c r="D37" s="18">
        <f>IF(B37&gt;0,D36,0)</f>
        <v>4848664.8046951061</v>
      </c>
      <c r="E37" s="18">
        <f t="shared" si="0"/>
        <v>9518488.4445164129</v>
      </c>
      <c r="N37" s="23">
        <v>6</v>
      </c>
      <c r="O37" s="35" t="s">
        <v>54</v>
      </c>
      <c r="P37" s="59" t="s">
        <v>47</v>
      </c>
      <c r="Q37" s="23" t="s">
        <v>48</v>
      </c>
      <c r="R37" s="23">
        <v>3</v>
      </c>
      <c r="S37" s="34">
        <v>1.4999999999999999E-2</v>
      </c>
      <c r="T37" s="23" t="s">
        <v>6</v>
      </c>
      <c r="U37" s="34">
        <v>0.03</v>
      </c>
    </row>
    <row r="38" spans="1:21" x14ac:dyDescent="0.25">
      <c r="A38" s="18">
        <v>23</v>
      </c>
      <c r="B38" s="18">
        <f>IF(E37&gt;0,E37*$C$7,0)</f>
        <v>118981.10555645516</v>
      </c>
      <c r="C38" s="18">
        <f>IF(E37&gt;0,D38-B38,0)</f>
        <v>4729683.6991386507</v>
      </c>
      <c r="D38" s="18">
        <f>IF(B38&gt;0,D37,0)</f>
        <v>4848664.8046951061</v>
      </c>
      <c r="E38" s="18">
        <f t="shared" si="0"/>
        <v>4788804.7453777622</v>
      </c>
    </row>
    <row r="39" spans="1:21" x14ac:dyDescent="0.25">
      <c r="A39" s="18">
        <v>24</v>
      </c>
      <c r="B39" s="18">
        <f>IF(E38&gt;0,E38*$C$7,0)</f>
        <v>59860.059317222032</v>
      </c>
      <c r="C39" s="18">
        <f>IF(E38&gt;0,D39-B39,0)</f>
        <v>4788804.7453778842</v>
      </c>
      <c r="D39" s="18">
        <f>IF(B39&gt;0,D38,0)</f>
        <v>4848664.8046951061</v>
      </c>
      <c r="E39" s="18">
        <f t="shared" si="0"/>
        <v>-1.2200325727462769E-7</v>
      </c>
    </row>
    <row r="40" spans="1:21" x14ac:dyDescent="0.25">
      <c r="A40" s="18">
        <v>25</v>
      </c>
      <c r="B40" s="18">
        <f>IF(E39&gt;0,E39*$C$7,0)</f>
        <v>0</v>
      </c>
      <c r="C40" s="18">
        <f>IF(E39&gt;0,D40-B40,0)</f>
        <v>0</v>
      </c>
      <c r="D40" s="18">
        <f>IF(B40&gt;0,D39,0)</f>
        <v>0</v>
      </c>
      <c r="E40" s="18">
        <f t="shared" si="0"/>
        <v>0</v>
      </c>
    </row>
    <row r="41" spans="1:21" x14ac:dyDescent="0.25">
      <c r="A41" s="18">
        <v>26</v>
      </c>
      <c r="B41" s="18">
        <f>IF(E40&gt;0,E40*$C$7,0)</f>
        <v>0</v>
      </c>
      <c r="C41" s="18">
        <f>IF(E40&gt;0,D41-B41,0)</f>
        <v>0</v>
      </c>
      <c r="D41" s="18">
        <f>IF(B41&gt;0,D40,0)</f>
        <v>0</v>
      </c>
      <c r="E41" s="18">
        <f t="shared" si="0"/>
        <v>0</v>
      </c>
    </row>
    <row r="42" spans="1:21" x14ac:dyDescent="0.25">
      <c r="A42" s="18">
        <v>27</v>
      </c>
      <c r="B42" s="18">
        <f>IF(E41&gt;0,E41*$C$7,0)</f>
        <v>0</v>
      </c>
      <c r="C42" s="18">
        <f>IF(E41&gt;0,D42-B42,0)</f>
        <v>0</v>
      </c>
      <c r="D42" s="18">
        <f>IF(B42&gt;0,D41,0)</f>
        <v>0</v>
      </c>
      <c r="E42" s="18">
        <f t="shared" si="0"/>
        <v>0</v>
      </c>
    </row>
    <row r="43" spans="1:21" x14ac:dyDescent="0.25">
      <c r="A43" s="18">
        <v>28</v>
      </c>
      <c r="B43" s="18">
        <f>IF(E42&gt;0,E42*$C$7,0)</f>
        <v>0</v>
      </c>
      <c r="C43" s="18">
        <f>IF(E42&gt;0,D43-B43,0)</f>
        <v>0</v>
      </c>
      <c r="D43" s="18">
        <f>IF(B43&gt;0,D42,0)</f>
        <v>0</v>
      </c>
      <c r="E43" s="18">
        <f t="shared" si="0"/>
        <v>0</v>
      </c>
    </row>
    <row r="44" spans="1:21" x14ac:dyDescent="0.25">
      <c r="A44" s="18">
        <v>29</v>
      </c>
      <c r="B44" s="18">
        <f>IF(E43&gt;0,E43*$C$7,0)</f>
        <v>0</v>
      </c>
      <c r="C44" s="18">
        <f>IF(E43&gt;0,D44-B44,0)</f>
        <v>0</v>
      </c>
      <c r="D44" s="18">
        <f>IF(B44&gt;0,D43,0)</f>
        <v>0</v>
      </c>
      <c r="E44" s="18">
        <f t="shared" si="0"/>
        <v>0</v>
      </c>
    </row>
    <row r="45" spans="1:21" x14ac:dyDescent="0.25">
      <c r="A45" s="18">
        <v>30</v>
      </c>
      <c r="B45" s="18">
        <f>IF(E44&gt;0,E44*$C$7,0)</f>
        <v>0</v>
      </c>
      <c r="C45" s="18">
        <f>IF(E44&gt;0,D45-B45,0)</f>
        <v>0</v>
      </c>
      <c r="D45" s="18">
        <f>IF(B45&gt;0,D44,0)</f>
        <v>0</v>
      </c>
      <c r="E45" s="18">
        <f t="shared" si="0"/>
        <v>0</v>
      </c>
    </row>
    <row r="46" spans="1:21" x14ac:dyDescent="0.25">
      <c r="A46" s="18">
        <v>31</v>
      </c>
      <c r="B46" s="18">
        <f>IF(E45&gt;0,E45*$C$7,0)</f>
        <v>0</v>
      </c>
      <c r="C46" s="18">
        <f>IF(E45&gt;0,D46-B46,0)</f>
        <v>0</v>
      </c>
      <c r="D46" s="18">
        <f>IF(B46&gt;0,D45,0)</f>
        <v>0</v>
      </c>
      <c r="E46" s="18">
        <f t="shared" si="0"/>
        <v>0</v>
      </c>
    </row>
    <row r="47" spans="1:21" x14ac:dyDescent="0.25">
      <c r="A47" s="18">
        <v>32</v>
      </c>
      <c r="B47" s="18">
        <f>IF(E46&gt;0,E46*$C$7,0)</f>
        <v>0</v>
      </c>
      <c r="C47" s="18">
        <f>IF(E46&gt;0,D47-B47,0)</f>
        <v>0</v>
      </c>
      <c r="D47" s="18">
        <f>IF(B47&gt;0,D46,0)</f>
        <v>0</v>
      </c>
      <c r="E47" s="18">
        <f t="shared" si="0"/>
        <v>0</v>
      </c>
    </row>
    <row r="48" spans="1:21" x14ac:dyDescent="0.25">
      <c r="A48" s="18">
        <v>33</v>
      </c>
      <c r="B48" s="18">
        <f>IF(E47&gt;0,E47*$C$7,0)</f>
        <v>0</v>
      </c>
      <c r="C48" s="18">
        <f>IF(E47&gt;0,D48-B48,0)</f>
        <v>0</v>
      </c>
      <c r="D48" s="18">
        <f>IF(B48&gt;0,D47,0)</f>
        <v>0</v>
      </c>
      <c r="E48" s="18">
        <f t="shared" si="0"/>
        <v>0</v>
      </c>
    </row>
    <row r="49" spans="1:5" x14ac:dyDescent="0.25">
      <c r="A49" s="18">
        <v>34</v>
      </c>
      <c r="B49" s="18">
        <f>IF(E48&gt;0,E48*$C$7,0)</f>
        <v>0</v>
      </c>
      <c r="C49" s="18">
        <f>IF(E48&gt;0,D49-B49,0)</f>
        <v>0</v>
      </c>
      <c r="D49" s="18">
        <f>IF(B49&gt;0,D48,0)</f>
        <v>0</v>
      </c>
      <c r="E49" s="18">
        <f t="shared" si="0"/>
        <v>0</v>
      </c>
    </row>
    <row r="50" spans="1:5" x14ac:dyDescent="0.25">
      <c r="A50" s="18">
        <v>35</v>
      </c>
      <c r="B50" s="18">
        <f>IF(E49&gt;0,E49*$C$7,0)</f>
        <v>0</v>
      </c>
      <c r="C50" s="18">
        <f>IF(E49&gt;0,D50-B50,0)</f>
        <v>0</v>
      </c>
      <c r="D50" s="18">
        <f>IF(B50&gt;0,D49,0)</f>
        <v>0</v>
      </c>
      <c r="E50" s="18">
        <f t="shared" si="0"/>
        <v>0</v>
      </c>
    </row>
    <row r="51" spans="1:5" x14ac:dyDescent="0.25">
      <c r="A51" s="18">
        <v>36</v>
      </c>
      <c r="B51" s="18">
        <f>IF(E50&gt;0,E50*$C$7,0)</f>
        <v>0</v>
      </c>
      <c r="C51" s="18">
        <f>IF(E50&gt;0,D51-B51,0)</f>
        <v>0</v>
      </c>
      <c r="D51" s="18">
        <f>IF(B51&gt;0,D50,0)</f>
        <v>0</v>
      </c>
      <c r="E51" s="18">
        <f t="shared" si="0"/>
        <v>0</v>
      </c>
    </row>
    <row r="52" spans="1:5" x14ac:dyDescent="0.25">
      <c r="A52" s="18">
        <v>37</v>
      </c>
      <c r="B52" s="18">
        <f>IF(E51&gt;0,E51*$C$7,0)</f>
        <v>0</v>
      </c>
      <c r="C52" s="18">
        <f>IF(E51&gt;0,D52-B52,0)</f>
        <v>0</v>
      </c>
      <c r="D52" s="18">
        <f>IF(B52&gt;0,D51,0)</f>
        <v>0</v>
      </c>
      <c r="E52" s="18">
        <f t="shared" si="0"/>
        <v>0</v>
      </c>
    </row>
    <row r="53" spans="1:5" x14ac:dyDescent="0.25">
      <c r="A53" s="18">
        <v>38</v>
      </c>
      <c r="B53" s="18">
        <f>IF(E52&gt;0,E52*$C$7,0)</f>
        <v>0</v>
      </c>
      <c r="C53" s="18">
        <f>IF(E52&gt;0,D53-B53,0)</f>
        <v>0</v>
      </c>
      <c r="D53" s="18">
        <f>IF(B53&gt;0,D52,0)</f>
        <v>0</v>
      </c>
      <c r="E53" s="18">
        <f t="shared" si="0"/>
        <v>0</v>
      </c>
    </row>
    <row r="54" spans="1:5" x14ac:dyDescent="0.25">
      <c r="A54" s="18">
        <v>39</v>
      </c>
      <c r="B54" s="18">
        <f>IF(E53&gt;0,E53*$C$7,0)</f>
        <v>0</v>
      </c>
      <c r="C54" s="18">
        <f>IF(E53&gt;0,D54-B54,0)</f>
        <v>0</v>
      </c>
      <c r="D54" s="18">
        <f>IF(B54&gt;0,D53,0)</f>
        <v>0</v>
      </c>
      <c r="E54" s="18">
        <f t="shared" si="0"/>
        <v>0</v>
      </c>
    </row>
    <row r="55" spans="1:5" x14ac:dyDescent="0.25">
      <c r="A55" s="18">
        <v>40</v>
      </c>
      <c r="B55" s="18">
        <f>IF(E54&gt;0,E54*$C$7,0)</f>
        <v>0</v>
      </c>
      <c r="C55" s="18">
        <f>IF(E54&gt;0,D55-B55,0)</f>
        <v>0</v>
      </c>
      <c r="D55" s="18">
        <f>IF(B55&gt;0,D54,0)</f>
        <v>0</v>
      </c>
      <c r="E55" s="18">
        <f t="shared" si="0"/>
        <v>0</v>
      </c>
    </row>
    <row r="56" spans="1:5" x14ac:dyDescent="0.25">
      <c r="A56" s="18">
        <v>41</v>
      </c>
      <c r="B56" s="18">
        <f>IF(E55&gt;0,E55*$C$7,0)</f>
        <v>0</v>
      </c>
      <c r="C56" s="18">
        <f>IF(E55&gt;0,D56-B56,0)</f>
        <v>0</v>
      </c>
      <c r="D56" s="18">
        <f>IF(B56&gt;0,D55,0)</f>
        <v>0</v>
      </c>
      <c r="E56" s="18">
        <f t="shared" si="0"/>
        <v>0</v>
      </c>
    </row>
    <row r="57" spans="1:5" x14ac:dyDescent="0.25">
      <c r="A57" s="18">
        <v>42</v>
      </c>
      <c r="B57" s="18">
        <f>IF(E56&gt;0,E56*$C$7,0)</f>
        <v>0</v>
      </c>
      <c r="C57" s="18">
        <f>IF(E56&gt;0,D57-B57,0)</f>
        <v>0</v>
      </c>
      <c r="D57" s="18">
        <f>IF(B57&gt;0,D56,0)</f>
        <v>0</v>
      </c>
      <c r="E57" s="18">
        <f t="shared" si="0"/>
        <v>0</v>
      </c>
    </row>
    <row r="58" spans="1:5" x14ac:dyDescent="0.25">
      <c r="A58" s="18">
        <v>43</v>
      </c>
      <c r="B58" s="18">
        <f>IF(E57&gt;0,E57*$C$7,0)</f>
        <v>0</v>
      </c>
      <c r="C58" s="18">
        <f>IF(E57&gt;0,D58-B58,0)</f>
        <v>0</v>
      </c>
      <c r="D58" s="18">
        <f>IF(B58&gt;0,D57,0)</f>
        <v>0</v>
      </c>
      <c r="E58" s="18">
        <f t="shared" si="0"/>
        <v>0</v>
      </c>
    </row>
    <row r="59" spans="1:5" x14ac:dyDescent="0.25">
      <c r="A59" s="18">
        <v>44</v>
      </c>
      <c r="B59" s="18">
        <f>IF(E58&gt;0,E58*$C$7,0)</f>
        <v>0</v>
      </c>
      <c r="C59" s="18">
        <f>IF(E58&gt;0,D59-B59,0)</f>
        <v>0</v>
      </c>
      <c r="D59" s="18">
        <f>IF(B59&gt;0,D58,0)</f>
        <v>0</v>
      </c>
      <c r="E59" s="18">
        <f t="shared" si="0"/>
        <v>0</v>
      </c>
    </row>
    <row r="60" spans="1:5" x14ac:dyDescent="0.25">
      <c r="A60" s="18">
        <v>45</v>
      </c>
      <c r="B60" s="18">
        <f>IF(E59&gt;0,E59*$C$7,0)</f>
        <v>0</v>
      </c>
      <c r="C60" s="18">
        <f>IF(E59&gt;0,D60-B60,0)</f>
        <v>0</v>
      </c>
      <c r="D60" s="18">
        <f>IF(B60&gt;0,D59,0)</f>
        <v>0</v>
      </c>
      <c r="E60" s="18">
        <f t="shared" si="0"/>
        <v>0</v>
      </c>
    </row>
    <row r="61" spans="1:5" x14ac:dyDescent="0.25">
      <c r="A61" s="18">
        <v>46</v>
      </c>
      <c r="B61" s="18">
        <f>IF(E60&gt;0,E60*$C$7,0)</f>
        <v>0</v>
      </c>
      <c r="C61" s="18">
        <f>IF(E60&gt;0,D61-B61,0)</f>
        <v>0</v>
      </c>
      <c r="D61" s="18">
        <f>IF(B61&gt;0,D60,0)</f>
        <v>0</v>
      </c>
      <c r="E61" s="18">
        <f t="shared" si="0"/>
        <v>0</v>
      </c>
    </row>
    <row r="62" spans="1:5" x14ac:dyDescent="0.25">
      <c r="A62" s="18">
        <v>47</v>
      </c>
      <c r="B62" s="18">
        <f>IF(E61&gt;0,E61*$C$7,0)</f>
        <v>0</v>
      </c>
      <c r="C62" s="18">
        <f>IF(E61&gt;0,D62-B62,0)</f>
        <v>0</v>
      </c>
      <c r="D62" s="18">
        <f>IF(B62&gt;0,D61,0)</f>
        <v>0</v>
      </c>
      <c r="E62" s="18">
        <f t="shared" si="0"/>
        <v>0</v>
      </c>
    </row>
    <row r="63" spans="1:5" x14ac:dyDescent="0.25">
      <c r="A63" s="18">
        <v>48</v>
      </c>
      <c r="B63" s="18">
        <f>IF(E62&gt;0,E62*$C$7,0)</f>
        <v>0</v>
      </c>
      <c r="C63" s="18">
        <f>IF(E62&gt;0,D63-B63,0)</f>
        <v>0</v>
      </c>
      <c r="D63" s="18">
        <f>IF(B63&gt;0,D62,0)</f>
        <v>0</v>
      </c>
      <c r="E63" s="18">
        <f t="shared" si="0"/>
        <v>0</v>
      </c>
    </row>
    <row r="64" spans="1:5" x14ac:dyDescent="0.25">
      <c r="A64" s="18">
        <v>49</v>
      </c>
      <c r="B64" s="18">
        <f>IF(E63&gt;0,E63*$C$7,0)</f>
        <v>0</v>
      </c>
      <c r="C64" s="18">
        <f>IF(E63&gt;0,D64-B64,0)</f>
        <v>0</v>
      </c>
      <c r="D64" s="18">
        <f>IF(B64&gt;0,D63,0)</f>
        <v>0</v>
      </c>
      <c r="E64" s="18">
        <f t="shared" si="0"/>
        <v>0</v>
      </c>
    </row>
    <row r="65" spans="1:5" x14ac:dyDescent="0.25">
      <c r="A65" s="18">
        <v>50</v>
      </c>
      <c r="B65" s="18">
        <f>IF(E64&gt;0,E64*$C$7,0)</f>
        <v>0</v>
      </c>
      <c r="C65" s="18">
        <f>IF(E64&gt;0,D65-B65,0)</f>
        <v>0</v>
      </c>
      <c r="D65" s="18">
        <f>IF(B65&gt;0,D64,0)</f>
        <v>0</v>
      </c>
      <c r="E65" s="18">
        <f t="shared" si="0"/>
        <v>0</v>
      </c>
    </row>
    <row r="66" spans="1:5" x14ac:dyDescent="0.25">
      <c r="A66" s="18">
        <v>51</v>
      </c>
      <c r="B66" s="18">
        <f>IF(E65&gt;0,E65*$C$7,0)</f>
        <v>0</v>
      </c>
      <c r="C66" s="18">
        <f>IF(E65&gt;0,D66-B66,0)</f>
        <v>0</v>
      </c>
      <c r="D66" s="18">
        <f>IF(B66&gt;0,D65,0)</f>
        <v>0</v>
      </c>
      <c r="E66" s="18">
        <f t="shared" si="0"/>
        <v>0</v>
      </c>
    </row>
    <row r="67" spans="1:5" x14ac:dyDescent="0.25">
      <c r="A67" s="18">
        <v>52</v>
      </c>
      <c r="B67" s="18">
        <f>IF(E66&gt;0,E66*$C$7,0)</f>
        <v>0</v>
      </c>
      <c r="C67" s="18">
        <f>IF(E66&gt;0,D67-B67,0)</f>
        <v>0</v>
      </c>
      <c r="D67" s="18">
        <f>IF(B67&gt;0,D66,0)</f>
        <v>0</v>
      </c>
      <c r="E67" s="18">
        <f t="shared" si="0"/>
        <v>0</v>
      </c>
    </row>
    <row r="68" spans="1:5" x14ac:dyDescent="0.25">
      <c r="A68" s="18">
        <v>53</v>
      </c>
      <c r="B68" s="18">
        <f>IF(E67&gt;0,E67*$C$7,0)</f>
        <v>0</v>
      </c>
      <c r="C68" s="18">
        <f>IF(E67&gt;0,D68-B68,0)</f>
        <v>0</v>
      </c>
      <c r="D68" s="18">
        <f>IF(B68&gt;0,D67,0)</f>
        <v>0</v>
      </c>
      <c r="E68" s="18">
        <f t="shared" si="0"/>
        <v>0</v>
      </c>
    </row>
    <row r="69" spans="1:5" x14ac:dyDescent="0.25">
      <c r="A69" s="18">
        <v>54</v>
      </c>
      <c r="B69" s="18">
        <f>IF(E68&gt;0,E68*$C$7,0)</f>
        <v>0</v>
      </c>
      <c r="C69" s="18">
        <f>IF(E68&gt;0,D69-B69,0)</f>
        <v>0</v>
      </c>
      <c r="D69" s="18">
        <f>IF(B69&gt;0,D68,0)</f>
        <v>0</v>
      </c>
      <c r="E69" s="18">
        <f t="shared" si="0"/>
        <v>0</v>
      </c>
    </row>
    <row r="70" spans="1:5" x14ac:dyDescent="0.25">
      <c r="A70" s="18">
        <v>55</v>
      </c>
      <c r="B70" s="18">
        <f>IF(E69&gt;0,E69*$C$7,0)</f>
        <v>0</v>
      </c>
      <c r="C70" s="18">
        <f>IF(E69&gt;0,D70-B70,0)</f>
        <v>0</v>
      </c>
      <c r="D70" s="18">
        <f>IF(B70&gt;0,D69,0)</f>
        <v>0</v>
      </c>
      <c r="E70" s="18">
        <f t="shared" si="0"/>
        <v>0</v>
      </c>
    </row>
    <row r="71" spans="1:5" x14ac:dyDescent="0.25">
      <c r="A71" s="18">
        <v>56</v>
      </c>
      <c r="B71" s="18">
        <f>IF(E70&gt;0,E70*$C$7,0)</f>
        <v>0</v>
      </c>
      <c r="C71" s="18">
        <f>IF(E70&gt;0,D71-B71,0)</f>
        <v>0</v>
      </c>
      <c r="D71" s="18">
        <f>IF(B71&gt;0,D70,0)</f>
        <v>0</v>
      </c>
      <c r="E71" s="18">
        <f t="shared" si="0"/>
        <v>0</v>
      </c>
    </row>
    <row r="72" spans="1:5" x14ac:dyDescent="0.25">
      <c r="A72" s="18">
        <v>57</v>
      </c>
      <c r="B72" s="18">
        <f>IF(E71&gt;0,E71*$C$7,0)</f>
        <v>0</v>
      </c>
      <c r="C72" s="18">
        <f>IF(E71&gt;0,D72-B72,0)</f>
        <v>0</v>
      </c>
      <c r="D72" s="18">
        <f>IF(B72&gt;0,D71,0)</f>
        <v>0</v>
      </c>
      <c r="E72" s="18">
        <f t="shared" si="0"/>
        <v>0</v>
      </c>
    </row>
    <row r="73" spans="1:5" x14ac:dyDescent="0.25">
      <c r="A73" s="18">
        <v>58</v>
      </c>
      <c r="B73" s="18">
        <f>IF(E72&gt;0,E72*$C$7,0)</f>
        <v>0</v>
      </c>
      <c r="C73" s="18">
        <f>IF(E72&gt;0,D73-B73,0)</f>
        <v>0</v>
      </c>
      <c r="D73" s="18">
        <f>IF(B73&gt;0,D72,0)</f>
        <v>0</v>
      </c>
      <c r="E73" s="18">
        <f t="shared" si="0"/>
        <v>0</v>
      </c>
    </row>
    <row r="74" spans="1:5" x14ac:dyDescent="0.25">
      <c r="A74" s="18">
        <v>59</v>
      </c>
      <c r="B74" s="18">
        <f>IF(E73&gt;0,E73*$C$7,0)</f>
        <v>0</v>
      </c>
      <c r="C74" s="18">
        <f>IF(E73&gt;0,D74-B74,0)</f>
        <v>0</v>
      </c>
      <c r="D74" s="18">
        <f>IF(B74&gt;0,D73,0)</f>
        <v>0</v>
      </c>
      <c r="E74" s="18">
        <f t="shared" si="0"/>
        <v>0</v>
      </c>
    </row>
    <row r="75" spans="1:5" x14ac:dyDescent="0.25">
      <c r="A75" s="18">
        <v>60</v>
      </c>
      <c r="B75" s="18">
        <f>IF(E74&gt;0,E74*$C$7,0)</f>
        <v>0</v>
      </c>
      <c r="C75" s="18">
        <f>IF(E74&gt;0,D75-B75,0)</f>
        <v>0</v>
      </c>
      <c r="D75" s="18">
        <f>IF(B75&gt;0,D74,0)</f>
        <v>0</v>
      </c>
      <c r="E75" s="18">
        <f t="shared" si="0"/>
        <v>0</v>
      </c>
    </row>
    <row r="76" spans="1:5" x14ac:dyDescent="0.25">
      <c r="A76" s="18">
        <v>61</v>
      </c>
      <c r="B76" s="18">
        <f>IF(E75&gt;0,E75*$C$7,0)</f>
        <v>0</v>
      </c>
      <c r="C76" s="18">
        <f>IF(E75&gt;0,D76-B76,0)</f>
        <v>0</v>
      </c>
      <c r="D76" s="18">
        <f>IF(B76&gt;0,D75,0)</f>
        <v>0</v>
      </c>
      <c r="E76" s="18">
        <f t="shared" si="0"/>
        <v>0</v>
      </c>
    </row>
    <row r="77" spans="1:5" x14ac:dyDescent="0.25">
      <c r="A77" s="18">
        <v>62</v>
      </c>
      <c r="B77" s="18">
        <f>IF(E76&gt;0,E76*$C$7,0)</f>
        <v>0</v>
      </c>
      <c r="C77" s="18">
        <f>IF(E76&gt;0,D77-B77,0)</f>
        <v>0</v>
      </c>
      <c r="D77" s="18">
        <f>IF(B77&gt;0,D76,0)</f>
        <v>0</v>
      </c>
      <c r="E77" s="18">
        <f t="shared" si="0"/>
        <v>0</v>
      </c>
    </row>
    <row r="78" spans="1:5" x14ac:dyDescent="0.25">
      <c r="A78" s="18">
        <v>63</v>
      </c>
      <c r="B78" s="18">
        <f>IF(E77&gt;0,E77*$C$7,0)</f>
        <v>0</v>
      </c>
      <c r="C78" s="18">
        <f>IF(E77&gt;0,D78-B78,0)</f>
        <v>0</v>
      </c>
      <c r="D78" s="18">
        <f>IF(B78&gt;0,D77,0)</f>
        <v>0</v>
      </c>
      <c r="E78" s="18">
        <f t="shared" si="0"/>
        <v>0</v>
      </c>
    </row>
    <row r="79" spans="1:5" x14ac:dyDescent="0.25">
      <c r="A79" s="18">
        <v>64</v>
      </c>
      <c r="B79" s="18">
        <f>IF(E78&gt;0,E78*$C$7,0)</f>
        <v>0</v>
      </c>
      <c r="C79" s="18">
        <f>IF(E78&gt;0,D79-B79,0)</f>
        <v>0</v>
      </c>
      <c r="D79" s="18">
        <f>IF(B79&gt;0,D78,0)</f>
        <v>0</v>
      </c>
      <c r="E79" s="18">
        <f t="shared" si="0"/>
        <v>0</v>
      </c>
    </row>
    <row r="80" spans="1:5" x14ac:dyDescent="0.25">
      <c r="A80" s="18">
        <v>65</v>
      </c>
      <c r="B80" s="18">
        <f>IF(E79&gt;0,E79*$C$7,0)</f>
        <v>0</v>
      </c>
      <c r="C80" s="18">
        <f>IF(E79&gt;0,D80-B80,0)</f>
        <v>0</v>
      </c>
      <c r="D80" s="18">
        <f>IF(B80&gt;0,D79,0)</f>
        <v>0</v>
      </c>
      <c r="E80" s="18">
        <f t="shared" si="0"/>
        <v>0</v>
      </c>
    </row>
    <row r="81" spans="1:5" x14ac:dyDescent="0.25">
      <c r="A81" s="18">
        <v>66</v>
      </c>
      <c r="B81" s="18">
        <f>IF(E80&gt;0,E80*$C$7,0)</f>
        <v>0</v>
      </c>
      <c r="C81" s="18">
        <f>IF(E80&gt;0,D81-B81,0)</f>
        <v>0</v>
      </c>
      <c r="D81" s="18">
        <f>IF(B81&gt;0,D80,0)</f>
        <v>0</v>
      </c>
      <c r="E81" s="18">
        <f t="shared" si="0"/>
        <v>0</v>
      </c>
    </row>
    <row r="82" spans="1:5" x14ac:dyDescent="0.25">
      <c r="A82" s="18">
        <v>67</v>
      </c>
      <c r="B82" s="18">
        <f>IF(E81&gt;0,E81*$C$7,0)</f>
        <v>0</v>
      </c>
      <c r="C82" s="18">
        <f>IF(E81&gt;0,D82-B82,0)</f>
        <v>0</v>
      </c>
      <c r="D82" s="18">
        <f>IF(B82&gt;0,D81,0)</f>
        <v>0</v>
      </c>
      <c r="E82" s="18">
        <f t="shared" ref="E82:E145" si="1">IF(E81&gt;0,E81-C82,0)</f>
        <v>0</v>
      </c>
    </row>
    <row r="83" spans="1:5" x14ac:dyDescent="0.25">
      <c r="A83" s="18">
        <v>68</v>
      </c>
      <c r="B83" s="18">
        <f>IF(E82&gt;0,E82*$C$7,0)</f>
        <v>0</v>
      </c>
      <c r="C83" s="18">
        <f>IF(E82&gt;0,D83-B83,0)</f>
        <v>0</v>
      </c>
      <c r="D83" s="18">
        <f>IF(B83&gt;0,D82,0)</f>
        <v>0</v>
      </c>
      <c r="E83" s="18">
        <f t="shared" si="1"/>
        <v>0</v>
      </c>
    </row>
    <row r="84" spans="1:5" x14ac:dyDescent="0.25">
      <c r="A84" s="18">
        <v>69</v>
      </c>
      <c r="B84" s="18">
        <f>IF(E83&gt;0,E83*$C$7,0)</f>
        <v>0</v>
      </c>
      <c r="C84" s="18">
        <f>IF(E83&gt;0,D84-B84,0)</f>
        <v>0</v>
      </c>
      <c r="D84" s="18">
        <f>IF(B84&gt;0,D83,0)</f>
        <v>0</v>
      </c>
      <c r="E84" s="18">
        <f t="shared" si="1"/>
        <v>0</v>
      </c>
    </row>
    <row r="85" spans="1:5" x14ac:dyDescent="0.25">
      <c r="A85" s="18">
        <v>70</v>
      </c>
      <c r="B85" s="18">
        <f>IF(E84&gt;0,E84*$C$7,0)</f>
        <v>0</v>
      </c>
      <c r="C85" s="18">
        <f>IF(E84&gt;0,D85-B85,0)</f>
        <v>0</v>
      </c>
      <c r="D85" s="18">
        <f>IF(B85&gt;0,D84,0)</f>
        <v>0</v>
      </c>
      <c r="E85" s="18">
        <f t="shared" si="1"/>
        <v>0</v>
      </c>
    </row>
    <row r="86" spans="1:5" x14ac:dyDescent="0.25">
      <c r="A86" s="18">
        <v>71</v>
      </c>
      <c r="B86" s="18">
        <f>IF(E85&gt;0,E85*$C$7,0)</f>
        <v>0</v>
      </c>
      <c r="C86" s="18">
        <f>IF(E85&gt;0,D86-B86,0)</f>
        <v>0</v>
      </c>
      <c r="D86" s="18">
        <f>IF(B86&gt;0,D85,0)</f>
        <v>0</v>
      </c>
      <c r="E86" s="18">
        <f t="shared" si="1"/>
        <v>0</v>
      </c>
    </row>
    <row r="87" spans="1:5" x14ac:dyDescent="0.25">
      <c r="A87" s="18">
        <v>72</v>
      </c>
      <c r="B87" s="18">
        <f>IF(E86&gt;0,E86*$C$7,0)</f>
        <v>0</v>
      </c>
      <c r="C87" s="18">
        <f>IF(E86&gt;0,D87-B87,0)</f>
        <v>0</v>
      </c>
      <c r="D87" s="18">
        <f>IF(B87&gt;0,D86,0)</f>
        <v>0</v>
      </c>
      <c r="E87" s="18">
        <f t="shared" si="1"/>
        <v>0</v>
      </c>
    </row>
    <row r="88" spans="1:5" x14ac:dyDescent="0.25">
      <c r="A88" s="18">
        <v>73</v>
      </c>
      <c r="B88" s="18">
        <f>IF(E87&gt;0,E87*$C$7,0)</f>
        <v>0</v>
      </c>
      <c r="C88" s="18">
        <f>IF(E87&gt;0,D88-B88,0)</f>
        <v>0</v>
      </c>
      <c r="D88" s="18">
        <f>IF(B88&gt;0,D87,0)</f>
        <v>0</v>
      </c>
      <c r="E88" s="18">
        <f t="shared" si="1"/>
        <v>0</v>
      </c>
    </row>
    <row r="89" spans="1:5" x14ac:dyDescent="0.25">
      <c r="A89" s="18">
        <v>74</v>
      </c>
      <c r="B89" s="18">
        <f>IF(E88&gt;0,E88*$C$7,0)</f>
        <v>0</v>
      </c>
      <c r="C89" s="18">
        <f>IF(E88&gt;0,D89-B89,0)</f>
        <v>0</v>
      </c>
      <c r="D89" s="18">
        <f>IF(B89&gt;0,D88,0)</f>
        <v>0</v>
      </c>
      <c r="E89" s="18">
        <f t="shared" si="1"/>
        <v>0</v>
      </c>
    </row>
    <row r="90" spans="1:5" x14ac:dyDescent="0.25">
      <c r="A90" s="18">
        <v>75</v>
      </c>
      <c r="B90" s="18">
        <f>IF(E89&gt;0,E89*$C$7,0)</f>
        <v>0</v>
      </c>
      <c r="C90" s="18">
        <f>IF(E89&gt;0,D90-B90,0)</f>
        <v>0</v>
      </c>
      <c r="D90" s="18">
        <f>IF(B90&gt;0,D89,0)</f>
        <v>0</v>
      </c>
      <c r="E90" s="18">
        <f t="shared" si="1"/>
        <v>0</v>
      </c>
    </row>
    <row r="91" spans="1:5" x14ac:dyDescent="0.25">
      <c r="A91" s="18">
        <v>76</v>
      </c>
      <c r="B91" s="18">
        <f>IF(E90&gt;0,E90*$C$7,0)</f>
        <v>0</v>
      </c>
      <c r="C91" s="18">
        <f>IF(E90&gt;0,D91-B91,0)</f>
        <v>0</v>
      </c>
      <c r="D91" s="18">
        <f>IF(B91&gt;0,D90,0)</f>
        <v>0</v>
      </c>
      <c r="E91" s="18">
        <f t="shared" si="1"/>
        <v>0</v>
      </c>
    </row>
    <row r="92" spans="1:5" x14ac:dyDescent="0.25">
      <c r="A92" s="18">
        <v>77</v>
      </c>
      <c r="B92" s="18">
        <f>IF(E91&gt;0,E91*$C$7,0)</f>
        <v>0</v>
      </c>
      <c r="C92" s="18">
        <f>IF(E91&gt;0,D92-B92,0)</f>
        <v>0</v>
      </c>
      <c r="D92" s="18">
        <f>IF(B92&gt;0,D91,0)</f>
        <v>0</v>
      </c>
      <c r="E92" s="18">
        <f t="shared" si="1"/>
        <v>0</v>
      </c>
    </row>
    <row r="93" spans="1:5" x14ac:dyDescent="0.25">
      <c r="A93" s="18">
        <v>78</v>
      </c>
      <c r="B93" s="18">
        <f>IF(E92&gt;0,E92*$C$7,0)</f>
        <v>0</v>
      </c>
      <c r="C93" s="18">
        <f>IF(E92&gt;0,D93-B93,0)</f>
        <v>0</v>
      </c>
      <c r="D93" s="18">
        <f>IF(B93&gt;0,D92,0)</f>
        <v>0</v>
      </c>
      <c r="E93" s="18">
        <f t="shared" si="1"/>
        <v>0</v>
      </c>
    </row>
    <row r="94" spans="1:5" x14ac:dyDescent="0.25">
      <c r="A94" s="18">
        <v>79</v>
      </c>
      <c r="B94" s="18">
        <f>IF(E93&gt;0,E93*$C$7,0)</f>
        <v>0</v>
      </c>
      <c r="C94" s="18">
        <f>IF(E93&gt;0,D94-B94,0)</f>
        <v>0</v>
      </c>
      <c r="D94" s="18">
        <f>IF(B94&gt;0,D93,0)</f>
        <v>0</v>
      </c>
      <c r="E94" s="18">
        <f t="shared" si="1"/>
        <v>0</v>
      </c>
    </row>
    <row r="95" spans="1:5" x14ac:dyDescent="0.25">
      <c r="A95" s="18">
        <v>80</v>
      </c>
      <c r="B95" s="18">
        <f>IF(E94&gt;0,E94*$C$7,0)</f>
        <v>0</v>
      </c>
      <c r="C95" s="18">
        <f>IF(E94&gt;0,D95-B95,0)</f>
        <v>0</v>
      </c>
      <c r="D95" s="18">
        <f>IF(B95&gt;0,D94,0)</f>
        <v>0</v>
      </c>
      <c r="E95" s="18">
        <f t="shared" si="1"/>
        <v>0</v>
      </c>
    </row>
    <row r="96" spans="1:5" x14ac:dyDescent="0.25">
      <c r="A96" s="18">
        <v>81</v>
      </c>
      <c r="B96" s="18">
        <f>IF(E95&gt;0,E95*$C$7,0)</f>
        <v>0</v>
      </c>
      <c r="C96" s="18">
        <f>IF(E95&gt;0,D96-B96,0)</f>
        <v>0</v>
      </c>
      <c r="D96" s="18">
        <f>IF(B96&gt;0,D95,0)</f>
        <v>0</v>
      </c>
      <c r="E96" s="18">
        <f t="shared" si="1"/>
        <v>0</v>
      </c>
    </row>
    <row r="97" spans="1:5" x14ac:dyDescent="0.25">
      <c r="A97" s="18">
        <v>82</v>
      </c>
      <c r="B97" s="18">
        <f>IF(E96&gt;0,E96*$C$7,0)</f>
        <v>0</v>
      </c>
      <c r="C97" s="18">
        <f>IF(E96&gt;0,D97-B97,0)</f>
        <v>0</v>
      </c>
      <c r="D97" s="18">
        <f>IF(B97&gt;0,D96,0)</f>
        <v>0</v>
      </c>
      <c r="E97" s="18">
        <f t="shared" si="1"/>
        <v>0</v>
      </c>
    </row>
    <row r="98" spans="1:5" x14ac:dyDescent="0.25">
      <c r="A98" s="18">
        <v>83</v>
      </c>
      <c r="B98" s="18">
        <f>IF(E97&gt;0,E97*$C$7,0)</f>
        <v>0</v>
      </c>
      <c r="C98" s="18">
        <f>IF(E97&gt;0,D98-B98,0)</f>
        <v>0</v>
      </c>
      <c r="D98" s="18">
        <f>IF(B98&gt;0,D97,0)</f>
        <v>0</v>
      </c>
      <c r="E98" s="18">
        <f t="shared" si="1"/>
        <v>0</v>
      </c>
    </row>
    <row r="99" spans="1:5" x14ac:dyDescent="0.25">
      <c r="A99" s="18">
        <v>84</v>
      </c>
      <c r="B99" s="18">
        <f>IF(E98&gt;0,E98*$C$7,0)</f>
        <v>0</v>
      </c>
      <c r="C99" s="18">
        <f>IF(E98&gt;0,D99-B99,0)</f>
        <v>0</v>
      </c>
      <c r="D99" s="18">
        <f>IF(B99&gt;0,D98,0)</f>
        <v>0</v>
      </c>
      <c r="E99" s="18">
        <f t="shared" si="1"/>
        <v>0</v>
      </c>
    </row>
    <row r="100" spans="1:5" x14ac:dyDescent="0.25">
      <c r="A100" s="18">
        <v>85</v>
      </c>
      <c r="B100" s="18">
        <f>IF(E99&gt;0,E99*$C$7,0)</f>
        <v>0</v>
      </c>
      <c r="C100" s="18">
        <f>IF(E99&gt;0,D100-B100,0)</f>
        <v>0</v>
      </c>
      <c r="D100" s="18">
        <f>IF(B100&gt;0,D99,0)</f>
        <v>0</v>
      </c>
      <c r="E100" s="18">
        <f t="shared" si="1"/>
        <v>0</v>
      </c>
    </row>
    <row r="101" spans="1:5" x14ac:dyDescent="0.25">
      <c r="A101" s="18">
        <v>86</v>
      </c>
      <c r="B101" s="18">
        <f>IF(E100&gt;0,E100*$C$7,0)</f>
        <v>0</v>
      </c>
      <c r="C101" s="18">
        <f>IF(E100&gt;0,D101-B101,0)</f>
        <v>0</v>
      </c>
      <c r="D101" s="18">
        <f>IF(B101&gt;0,D100,0)</f>
        <v>0</v>
      </c>
      <c r="E101" s="18">
        <f t="shared" si="1"/>
        <v>0</v>
      </c>
    </row>
    <row r="102" spans="1:5" x14ac:dyDescent="0.25">
      <c r="A102" s="18">
        <v>87</v>
      </c>
      <c r="B102" s="18">
        <f>IF(E101&gt;0,E101*$C$7,0)</f>
        <v>0</v>
      </c>
      <c r="C102" s="18">
        <f>IF(E101&gt;0,D102-B102,0)</f>
        <v>0</v>
      </c>
      <c r="D102" s="18">
        <f>IF(B102&gt;0,D101,0)</f>
        <v>0</v>
      </c>
      <c r="E102" s="18">
        <f t="shared" si="1"/>
        <v>0</v>
      </c>
    </row>
    <row r="103" spans="1:5" x14ac:dyDescent="0.25">
      <c r="A103" s="18">
        <v>88</v>
      </c>
      <c r="B103" s="18">
        <f>IF(E102&gt;0,E102*$C$7,0)</f>
        <v>0</v>
      </c>
      <c r="C103" s="18">
        <f>IF(E102&gt;0,D103-B103,0)</f>
        <v>0</v>
      </c>
      <c r="D103" s="18">
        <f>IF(B103&gt;0,D102,0)</f>
        <v>0</v>
      </c>
      <c r="E103" s="18">
        <f t="shared" si="1"/>
        <v>0</v>
      </c>
    </row>
    <row r="104" spans="1:5" x14ac:dyDescent="0.25">
      <c r="A104" s="18">
        <v>89</v>
      </c>
      <c r="B104" s="18">
        <f>IF(E103&gt;0,E103*$C$7,0)</f>
        <v>0</v>
      </c>
      <c r="C104" s="18">
        <f>IF(E103&gt;0,D104-B104,0)</f>
        <v>0</v>
      </c>
      <c r="D104" s="18">
        <f>IF(B104&gt;0,D103,0)</f>
        <v>0</v>
      </c>
      <c r="E104" s="18">
        <f t="shared" si="1"/>
        <v>0</v>
      </c>
    </row>
    <row r="105" spans="1:5" x14ac:dyDescent="0.25">
      <c r="A105" s="18">
        <v>90</v>
      </c>
      <c r="B105" s="18">
        <f>IF(E104&gt;0,E104*$C$7,0)</f>
        <v>0</v>
      </c>
      <c r="C105" s="18">
        <f>IF(E104&gt;0,D105-B105,0)</f>
        <v>0</v>
      </c>
      <c r="D105" s="18">
        <f>IF(B105&gt;0,D104,0)</f>
        <v>0</v>
      </c>
      <c r="E105" s="18">
        <f t="shared" si="1"/>
        <v>0</v>
      </c>
    </row>
    <row r="106" spans="1:5" x14ac:dyDescent="0.25">
      <c r="A106" s="18">
        <v>91</v>
      </c>
      <c r="B106" s="18">
        <f>IF(E105&gt;0,E105*$C$7,0)</f>
        <v>0</v>
      </c>
      <c r="C106" s="18">
        <f>IF(E105&gt;0,D106-B106,0)</f>
        <v>0</v>
      </c>
      <c r="D106" s="18">
        <f>IF(B106&gt;0,D105,0)</f>
        <v>0</v>
      </c>
      <c r="E106" s="18">
        <f t="shared" si="1"/>
        <v>0</v>
      </c>
    </row>
    <row r="107" spans="1:5" x14ac:dyDescent="0.25">
      <c r="A107" s="18">
        <v>92</v>
      </c>
      <c r="B107" s="18">
        <f>IF(E106&gt;0,E106*$C$7,0)</f>
        <v>0</v>
      </c>
      <c r="C107" s="18">
        <f>IF(E106&gt;0,D107-B107,0)</f>
        <v>0</v>
      </c>
      <c r="D107" s="18">
        <f>IF(B107&gt;0,D106,0)</f>
        <v>0</v>
      </c>
      <c r="E107" s="18">
        <f t="shared" si="1"/>
        <v>0</v>
      </c>
    </row>
    <row r="108" spans="1:5" x14ac:dyDescent="0.25">
      <c r="A108" s="18">
        <v>93</v>
      </c>
      <c r="B108" s="18">
        <f>IF(E107&gt;0,E107*$C$7,0)</f>
        <v>0</v>
      </c>
      <c r="C108" s="18">
        <f>IF(E107&gt;0,D108-B108,0)</f>
        <v>0</v>
      </c>
      <c r="D108" s="18">
        <f>IF(B108&gt;0,D107,0)</f>
        <v>0</v>
      </c>
      <c r="E108" s="18">
        <f t="shared" si="1"/>
        <v>0</v>
      </c>
    </row>
    <row r="109" spans="1:5" x14ac:dyDescent="0.25">
      <c r="A109" s="18">
        <v>94</v>
      </c>
      <c r="B109" s="18">
        <f>IF(E108&gt;0,E108*$C$7,0)</f>
        <v>0</v>
      </c>
      <c r="C109" s="18">
        <f>IF(E108&gt;0,D109-B109,0)</f>
        <v>0</v>
      </c>
      <c r="D109" s="18">
        <f>IF(B109&gt;0,D108,0)</f>
        <v>0</v>
      </c>
      <c r="E109" s="18">
        <f t="shared" si="1"/>
        <v>0</v>
      </c>
    </row>
    <row r="110" spans="1:5" x14ac:dyDescent="0.25">
      <c r="A110" s="18">
        <v>95</v>
      </c>
      <c r="B110" s="18">
        <f>IF(E109&gt;0,E109*$C$7,0)</f>
        <v>0</v>
      </c>
      <c r="C110" s="18">
        <f>IF(E109&gt;0,D110-B110,0)</f>
        <v>0</v>
      </c>
      <c r="D110" s="18">
        <f>IF(B110&gt;0,D109,0)</f>
        <v>0</v>
      </c>
      <c r="E110" s="18">
        <f t="shared" si="1"/>
        <v>0</v>
      </c>
    </row>
    <row r="111" spans="1:5" x14ac:dyDescent="0.25">
      <c r="A111" s="18">
        <v>96</v>
      </c>
      <c r="B111" s="18">
        <f>IF(E110&gt;0,E110*$C$7,0)</f>
        <v>0</v>
      </c>
      <c r="C111" s="18">
        <f>IF(E110&gt;0,D111-B111,0)</f>
        <v>0</v>
      </c>
      <c r="D111" s="18">
        <f>IF(B111&gt;0,D110,0)</f>
        <v>0</v>
      </c>
      <c r="E111" s="18">
        <f t="shared" si="1"/>
        <v>0</v>
      </c>
    </row>
    <row r="112" spans="1:5" x14ac:dyDescent="0.25">
      <c r="A112" s="18">
        <v>97</v>
      </c>
      <c r="B112" s="18">
        <f>IF(E111&gt;0,E111*$C$7,0)</f>
        <v>0</v>
      </c>
      <c r="C112" s="18">
        <f>IF(E111&gt;0,D112-B112,0)</f>
        <v>0</v>
      </c>
      <c r="D112" s="18">
        <f>IF(B112&gt;0,D111,0)</f>
        <v>0</v>
      </c>
      <c r="E112" s="18">
        <f t="shared" si="1"/>
        <v>0</v>
      </c>
    </row>
    <row r="113" spans="1:5" x14ac:dyDescent="0.25">
      <c r="A113" s="18">
        <v>98</v>
      </c>
      <c r="B113" s="18">
        <f>IF(E112&gt;0,E112*$C$7,0)</f>
        <v>0</v>
      </c>
      <c r="C113" s="18">
        <f>IF(E112&gt;0,D113-B113,0)</f>
        <v>0</v>
      </c>
      <c r="D113" s="18">
        <f>IF(B113&gt;0,D112,0)</f>
        <v>0</v>
      </c>
      <c r="E113" s="18">
        <f t="shared" si="1"/>
        <v>0</v>
      </c>
    </row>
    <row r="114" spans="1:5" x14ac:dyDescent="0.25">
      <c r="A114" s="18">
        <v>99</v>
      </c>
      <c r="B114" s="18">
        <f>IF(E113&gt;0,E113*$C$7,0)</f>
        <v>0</v>
      </c>
      <c r="C114" s="18">
        <f>IF(E113&gt;0,D114-B114,0)</f>
        <v>0</v>
      </c>
      <c r="D114" s="18">
        <f>IF(B114&gt;0,D113,0)</f>
        <v>0</v>
      </c>
      <c r="E114" s="18">
        <f t="shared" si="1"/>
        <v>0</v>
      </c>
    </row>
    <row r="115" spans="1:5" x14ac:dyDescent="0.25">
      <c r="A115" s="18">
        <v>100</v>
      </c>
      <c r="B115" s="18">
        <f>IF(E114&gt;0,E114*$C$7,0)</f>
        <v>0</v>
      </c>
      <c r="C115" s="18">
        <f>IF(E114&gt;0,D115-B115,0)</f>
        <v>0</v>
      </c>
      <c r="D115" s="18">
        <f>IF(B115&gt;0,D114,0)</f>
        <v>0</v>
      </c>
      <c r="E115" s="18">
        <f t="shared" si="1"/>
        <v>0</v>
      </c>
    </row>
    <row r="116" spans="1:5" x14ac:dyDescent="0.25">
      <c r="A116" s="18">
        <v>101</v>
      </c>
      <c r="B116" s="18">
        <f>IF(E115&gt;0,E115*$C$7,0)</f>
        <v>0</v>
      </c>
      <c r="C116" s="18">
        <f>IF(E115&gt;0,D116-B116,0)</f>
        <v>0</v>
      </c>
      <c r="D116" s="18">
        <f>IF(B116&gt;0,D115,0)</f>
        <v>0</v>
      </c>
      <c r="E116" s="18">
        <f t="shared" si="1"/>
        <v>0</v>
      </c>
    </row>
    <row r="117" spans="1:5" x14ac:dyDescent="0.25">
      <c r="A117" s="18">
        <v>102</v>
      </c>
      <c r="B117" s="18">
        <f>IF(E116&gt;0,E116*$C$7,0)</f>
        <v>0</v>
      </c>
      <c r="C117" s="18">
        <f>IF(E116&gt;0,D117-B117,0)</f>
        <v>0</v>
      </c>
      <c r="D117" s="18">
        <f>IF(B117&gt;0,D116,0)</f>
        <v>0</v>
      </c>
      <c r="E117" s="18">
        <f t="shared" si="1"/>
        <v>0</v>
      </c>
    </row>
    <row r="118" spans="1:5" x14ac:dyDescent="0.25">
      <c r="A118" s="18">
        <v>103</v>
      </c>
      <c r="B118" s="18">
        <f>IF(E117&gt;0,E117*$C$7,0)</f>
        <v>0</v>
      </c>
      <c r="C118" s="18">
        <f>IF(E117&gt;0,D118-B118,0)</f>
        <v>0</v>
      </c>
      <c r="D118" s="18">
        <f>IF(B118&gt;0,D117,0)</f>
        <v>0</v>
      </c>
      <c r="E118" s="18">
        <f t="shared" si="1"/>
        <v>0</v>
      </c>
    </row>
    <row r="119" spans="1:5" x14ac:dyDescent="0.25">
      <c r="A119" s="18">
        <v>104</v>
      </c>
      <c r="B119" s="18">
        <f>IF(E118&gt;0,E118*$C$7,0)</f>
        <v>0</v>
      </c>
      <c r="C119" s="18">
        <f>IF(E118&gt;0,D119-B119,0)</f>
        <v>0</v>
      </c>
      <c r="D119" s="18">
        <f>IF(B119&gt;0,D118,0)</f>
        <v>0</v>
      </c>
      <c r="E119" s="18">
        <f t="shared" si="1"/>
        <v>0</v>
      </c>
    </row>
    <row r="120" spans="1:5" x14ac:dyDescent="0.25">
      <c r="A120" s="18">
        <v>105</v>
      </c>
      <c r="B120" s="18">
        <f>IF(E119&gt;0,E119*$C$7,0)</f>
        <v>0</v>
      </c>
      <c r="C120" s="18">
        <f>IF(E119&gt;0,D120-B120,0)</f>
        <v>0</v>
      </c>
      <c r="D120" s="18">
        <f>IF(B120&gt;0,D119,0)</f>
        <v>0</v>
      </c>
      <c r="E120" s="18">
        <f t="shared" si="1"/>
        <v>0</v>
      </c>
    </row>
    <row r="121" spans="1:5" x14ac:dyDescent="0.25">
      <c r="A121" s="18">
        <v>106</v>
      </c>
      <c r="B121" s="18">
        <f>IF(E120&gt;0,E120*$C$7,0)</f>
        <v>0</v>
      </c>
      <c r="C121" s="18">
        <f>IF(E120&gt;0,D121-B121,0)</f>
        <v>0</v>
      </c>
      <c r="D121" s="18">
        <f>IF(B121&gt;0,D120,0)</f>
        <v>0</v>
      </c>
      <c r="E121" s="18">
        <f t="shared" si="1"/>
        <v>0</v>
      </c>
    </row>
    <row r="122" spans="1:5" x14ac:dyDescent="0.25">
      <c r="A122" s="18">
        <v>107</v>
      </c>
      <c r="B122" s="18">
        <f>IF(E121&gt;0,E121*$C$7,0)</f>
        <v>0</v>
      </c>
      <c r="C122" s="18">
        <f>IF(E121&gt;0,D122-B122,0)</f>
        <v>0</v>
      </c>
      <c r="D122" s="18">
        <f>IF(B122&gt;0,D121,0)</f>
        <v>0</v>
      </c>
      <c r="E122" s="18">
        <f t="shared" si="1"/>
        <v>0</v>
      </c>
    </row>
    <row r="123" spans="1:5" x14ac:dyDescent="0.25">
      <c r="A123" s="18">
        <v>108</v>
      </c>
      <c r="B123" s="18">
        <f>IF(E122&gt;0,E122*$C$7,0)</f>
        <v>0</v>
      </c>
      <c r="C123" s="18">
        <f>IF(E122&gt;0,D123-B123,0)</f>
        <v>0</v>
      </c>
      <c r="D123" s="18">
        <f>IF(B123&gt;0,D122,0)</f>
        <v>0</v>
      </c>
      <c r="E123" s="18">
        <f t="shared" si="1"/>
        <v>0</v>
      </c>
    </row>
    <row r="124" spans="1:5" x14ac:dyDescent="0.25">
      <c r="A124" s="18">
        <v>109</v>
      </c>
      <c r="B124" s="18">
        <f>IF(E123&gt;0,E123*$C$7,0)</f>
        <v>0</v>
      </c>
      <c r="C124" s="18">
        <f>IF(E123&gt;0,D124-B124,0)</f>
        <v>0</v>
      </c>
      <c r="D124" s="18">
        <f>IF(B124&gt;0,D123,0)</f>
        <v>0</v>
      </c>
      <c r="E124" s="18">
        <f t="shared" si="1"/>
        <v>0</v>
      </c>
    </row>
    <row r="125" spans="1:5" x14ac:dyDescent="0.25">
      <c r="A125" s="18">
        <v>110</v>
      </c>
      <c r="B125" s="18">
        <f>IF(E124&gt;0,E124*$C$7,0)</f>
        <v>0</v>
      </c>
      <c r="C125" s="18">
        <f>IF(E124&gt;0,D125-B125,0)</f>
        <v>0</v>
      </c>
      <c r="D125" s="18">
        <f>IF(B125&gt;0,D124,0)</f>
        <v>0</v>
      </c>
      <c r="E125" s="18">
        <f t="shared" si="1"/>
        <v>0</v>
      </c>
    </row>
    <row r="126" spans="1:5" x14ac:dyDescent="0.25">
      <c r="A126" s="18">
        <v>111</v>
      </c>
      <c r="B126" s="18">
        <f>IF(E125&gt;0,E125*$C$7,0)</f>
        <v>0</v>
      </c>
      <c r="C126" s="18">
        <f>IF(E125&gt;0,D126-B126,0)</f>
        <v>0</v>
      </c>
      <c r="D126" s="18">
        <f>IF(B126&gt;0,D125,0)</f>
        <v>0</v>
      </c>
      <c r="E126" s="18">
        <f t="shared" si="1"/>
        <v>0</v>
      </c>
    </row>
    <row r="127" spans="1:5" x14ac:dyDescent="0.25">
      <c r="A127" s="18">
        <v>112</v>
      </c>
      <c r="B127" s="18">
        <f>IF(E126&gt;0,E126*$C$7,0)</f>
        <v>0</v>
      </c>
      <c r="C127" s="18">
        <f>IF(E126&gt;0,D127-B127,0)</f>
        <v>0</v>
      </c>
      <c r="D127" s="18">
        <f>IF(B127&gt;0,D126,0)</f>
        <v>0</v>
      </c>
      <c r="E127" s="18">
        <f t="shared" si="1"/>
        <v>0</v>
      </c>
    </row>
    <row r="128" spans="1:5" x14ac:dyDescent="0.25">
      <c r="A128" s="18">
        <v>113</v>
      </c>
      <c r="B128" s="18">
        <f>IF(E127&gt;0,E127*$C$7,0)</f>
        <v>0</v>
      </c>
      <c r="C128" s="18">
        <f>IF(E127&gt;0,D128-B128,0)</f>
        <v>0</v>
      </c>
      <c r="D128" s="18">
        <f>IF(B128&gt;0,D127,0)</f>
        <v>0</v>
      </c>
      <c r="E128" s="18">
        <f t="shared" si="1"/>
        <v>0</v>
      </c>
    </row>
    <row r="129" spans="1:5" x14ac:dyDescent="0.25">
      <c r="A129" s="18">
        <v>114</v>
      </c>
      <c r="B129" s="18">
        <f>IF(E128&gt;0,E128*$C$7,0)</f>
        <v>0</v>
      </c>
      <c r="C129" s="18">
        <f>IF(E128&gt;0,D129-B129,0)</f>
        <v>0</v>
      </c>
      <c r="D129" s="18">
        <f>IF(B129&gt;0,D128,0)</f>
        <v>0</v>
      </c>
      <c r="E129" s="18">
        <f t="shared" si="1"/>
        <v>0</v>
      </c>
    </row>
    <row r="130" spans="1:5" x14ac:dyDescent="0.25">
      <c r="A130" s="18">
        <v>115</v>
      </c>
      <c r="B130" s="18">
        <f>IF(E129&gt;0,E129*$C$7,0)</f>
        <v>0</v>
      </c>
      <c r="C130" s="18">
        <f>IF(E129&gt;0,D130-B130,0)</f>
        <v>0</v>
      </c>
      <c r="D130" s="18">
        <f>IF(B130&gt;0,D129,0)</f>
        <v>0</v>
      </c>
      <c r="E130" s="18">
        <f t="shared" si="1"/>
        <v>0</v>
      </c>
    </row>
    <row r="131" spans="1:5" x14ac:dyDescent="0.25">
      <c r="A131" s="18">
        <v>116</v>
      </c>
      <c r="B131" s="18">
        <f>IF(E130&gt;0,E130*$C$7,0)</f>
        <v>0</v>
      </c>
      <c r="C131" s="18">
        <f>IF(E130&gt;0,D131-B131,0)</f>
        <v>0</v>
      </c>
      <c r="D131" s="18">
        <f>IF(B131&gt;0,D130,0)</f>
        <v>0</v>
      </c>
      <c r="E131" s="18">
        <f t="shared" si="1"/>
        <v>0</v>
      </c>
    </row>
    <row r="132" spans="1:5" x14ac:dyDescent="0.25">
      <c r="A132" s="18">
        <v>117</v>
      </c>
      <c r="B132" s="18">
        <f>IF(E131&gt;0,E131*$C$7,0)</f>
        <v>0</v>
      </c>
      <c r="C132" s="18">
        <f>IF(E131&gt;0,D132-B132,0)</f>
        <v>0</v>
      </c>
      <c r="D132" s="18">
        <f>IF(B132&gt;0,D131,0)</f>
        <v>0</v>
      </c>
      <c r="E132" s="18">
        <f t="shared" si="1"/>
        <v>0</v>
      </c>
    </row>
    <row r="133" spans="1:5" x14ac:dyDescent="0.25">
      <c r="A133" s="18">
        <v>118</v>
      </c>
      <c r="B133" s="18">
        <f>IF(E132&gt;0,E132*$C$7,0)</f>
        <v>0</v>
      </c>
      <c r="C133" s="18">
        <f>IF(E132&gt;0,D133-B133,0)</f>
        <v>0</v>
      </c>
      <c r="D133" s="18">
        <f>IF(B133&gt;0,D132,0)</f>
        <v>0</v>
      </c>
      <c r="E133" s="18">
        <f t="shared" si="1"/>
        <v>0</v>
      </c>
    </row>
    <row r="134" spans="1:5" x14ac:dyDescent="0.25">
      <c r="A134" s="18">
        <v>119</v>
      </c>
      <c r="B134" s="18">
        <f>IF(E133&gt;0,E133*$C$7,0)</f>
        <v>0</v>
      </c>
      <c r="C134" s="18">
        <f>IF(E133&gt;0,D134-B134,0)</f>
        <v>0</v>
      </c>
      <c r="D134" s="18">
        <f>IF(B134&gt;0,D133,0)</f>
        <v>0</v>
      </c>
      <c r="E134" s="18">
        <f t="shared" si="1"/>
        <v>0</v>
      </c>
    </row>
    <row r="135" spans="1:5" x14ac:dyDescent="0.25">
      <c r="A135" s="18">
        <v>120</v>
      </c>
      <c r="B135" s="18">
        <f>IF(E134&gt;0,E134*$C$7,0)</f>
        <v>0</v>
      </c>
      <c r="C135" s="18">
        <f>IF(E134&gt;0,D135-B135,0)</f>
        <v>0</v>
      </c>
      <c r="D135" s="18">
        <f>IF(B135&gt;0,D134,0)</f>
        <v>0</v>
      </c>
      <c r="E135" s="18">
        <f t="shared" si="1"/>
        <v>0</v>
      </c>
    </row>
    <row r="136" spans="1:5" x14ac:dyDescent="0.25">
      <c r="A136" s="18">
        <v>121</v>
      </c>
      <c r="B136" s="18">
        <f>IF(E135&gt;0,E135*$C$7,0)</f>
        <v>0</v>
      </c>
      <c r="C136" s="18">
        <f>IF(E135&gt;0,D136-B136,0)</f>
        <v>0</v>
      </c>
      <c r="D136" s="18">
        <f>IF(B136&gt;0,D135,0)</f>
        <v>0</v>
      </c>
      <c r="E136" s="18">
        <f t="shared" si="1"/>
        <v>0</v>
      </c>
    </row>
    <row r="137" spans="1:5" x14ac:dyDescent="0.25">
      <c r="A137" s="18">
        <v>122</v>
      </c>
      <c r="B137" s="18">
        <f>IF(E136&gt;0,E136*$C$7,0)</f>
        <v>0</v>
      </c>
      <c r="C137" s="18">
        <f>IF(E136&gt;0,D137-B137,0)</f>
        <v>0</v>
      </c>
      <c r="D137" s="18">
        <f>IF(B137&gt;0,D136,0)</f>
        <v>0</v>
      </c>
      <c r="E137" s="18">
        <f t="shared" si="1"/>
        <v>0</v>
      </c>
    </row>
    <row r="138" spans="1:5" x14ac:dyDescent="0.25">
      <c r="A138" s="18">
        <v>123</v>
      </c>
      <c r="B138" s="18">
        <f>IF(E137&gt;0,E137*$C$7,0)</f>
        <v>0</v>
      </c>
      <c r="C138" s="18">
        <f>IF(E137&gt;0,D138-B138,0)</f>
        <v>0</v>
      </c>
      <c r="D138" s="18">
        <f>IF(B138&gt;0,D137,0)</f>
        <v>0</v>
      </c>
      <c r="E138" s="18">
        <f t="shared" si="1"/>
        <v>0</v>
      </c>
    </row>
    <row r="139" spans="1:5" x14ac:dyDescent="0.25">
      <c r="A139" s="18">
        <v>124</v>
      </c>
      <c r="B139" s="18">
        <f>IF(E138&gt;0,E138*$C$7,0)</f>
        <v>0</v>
      </c>
      <c r="C139" s="18">
        <f>IF(E138&gt;0,D139-B139,0)</f>
        <v>0</v>
      </c>
      <c r="D139" s="18">
        <f>IF(B139&gt;0,D138,0)</f>
        <v>0</v>
      </c>
      <c r="E139" s="18">
        <f t="shared" si="1"/>
        <v>0</v>
      </c>
    </row>
    <row r="140" spans="1:5" x14ac:dyDescent="0.25">
      <c r="A140" s="18">
        <v>125</v>
      </c>
      <c r="B140" s="18">
        <f>IF(E139&gt;0,E139*$C$7,0)</f>
        <v>0</v>
      </c>
      <c r="C140" s="18">
        <f>IF(E139&gt;0,D140-B140,0)</f>
        <v>0</v>
      </c>
      <c r="D140" s="18">
        <f>IF(B140&gt;0,D139,0)</f>
        <v>0</v>
      </c>
      <c r="E140" s="18">
        <f t="shared" si="1"/>
        <v>0</v>
      </c>
    </row>
    <row r="141" spans="1:5" x14ac:dyDescent="0.25">
      <c r="A141" s="18">
        <v>126</v>
      </c>
      <c r="B141" s="18">
        <f>IF(E140&gt;0,E140*$C$7,0)</f>
        <v>0</v>
      </c>
      <c r="C141" s="18">
        <f>IF(E140&gt;0,D141-B141,0)</f>
        <v>0</v>
      </c>
      <c r="D141" s="18">
        <f>IF(B141&gt;0,D140,0)</f>
        <v>0</v>
      </c>
      <c r="E141" s="18">
        <f t="shared" si="1"/>
        <v>0</v>
      </c>
    </row>
    <row r="142" spans="1:5" x14ac:dyDescent="0.25">
      <c r="A142" s="18">
        <v>127</v>
      </c>
      <c r="B142" s="18">
        <f>IF(E141&gt;0,E141*$C$7,0)</f>
        <v>0</v>
      </c>
      <c r="C142" s="18">
        <f>IF(E141&gt;0,D142-B142,0)</f>
        <v>0</v>
      </c>
      <c r="D142" s="18">
        <f>IF(B142&gt;0,D141,0)</f>
        <v>0</v>
      </c>
      <c r="E142" s="18">
        <f t="shared" si="1"/>
        <v>0</v>
      </c>
    </row>
    <row r="143" spans="1:5" x14ac:dyDescent="0.25">
      <c r="A143" s="18">
        <v>128</v>
      </c>
      <c r="B143" s="18">
        <f>IF(E142&gt;0,E142*$C$7,0)</f>
        <v>0</v>
      </c>
      <c r="C143" s="18">
        <f>IF(E142&gt;0,D143-B143,0)</f>
        <v>0</v>
      </c>
      <c r="D143" s="18">
        <f>IF(B143&gt;0,D142,0)</f>
        <v>0</v>
      </c>
      <c r="E143" s="18">
        <f t="shared" si="1"/>
        <v>0</v>
      </c>
    </row>
    <row r="144" spans="1:5" x14ac:dyDescent="0.25">
      <c r="A144" s="18">
        <v>129</v>
      </c>
      <c r="B144" s="18">
        <f>IF(E143&gt;0,E143*$C$7,0)</f>
        <v>0</v>
      </c>
      <c r="C144" s="18">
        <f>IF(E143&gt;0,D144-B144,0)</f>
        <v>0</v>
      </c>
      <c r="D144" s="18">
        <f>IF(B144&gt;0,D143,0)</f>
        <v>0</v>
      </c>
      <c r="E144" s="18">
        <f t="shared" si="1"/>
        <v>0</v>
      </c>
    </row>
    <row r="145" spans="1:9" x14ac:dyDescent="0.25">
      <c r="A145" s="18">
        <v>130</v>
      </c>
      <c r="B145" s="18">
        <f>IF(E144&gt;0,E144*$C$7,0)</f>
        <v>0</v>
      </c>
      <c r="C145" s="18">
        <f>IF(E144&gt;0,D145-B145,0)</f>
        <v>0</v>
      </c>
      <c r="D145" s="18">
        <f>IF(B145&gt;0,D144,0)</f>
        <v>0</v>
      </c>
      <c r="E145" s="18">
        <f t="shared" si="1"/>
        <v>0</v>
      </c>
    </row>
    <row r="146" spans="1:9" x14ac:dyDescent="0.25">
      <c r="A146" s="18">
        <v>131</v>
      </c>
      <c r="B146" s="18">
        <f>IF(E145&gt;0,E145*$C$7,0)</f>
        <v>0</v>
      </c>
      <c r="C146" s="18">
        <f>IF(E145&gt;0,D146-B146,0)</f>
        <v>0</v>
      </c>
      <c r="D146" s="18">
        <f>IF(B146&gt;0,D145,0)</f>
        <v>0</v>
      </c>
      <c r="E146" s="18">
        <f t="shared" ref="E146:E195" si="2">IF(E145&gt;0,E145-C146,0)</f>
        <v>0</v>
      </c>
    </row>
    <row r="147" spans="1:9" x14ac:dyDescent="0.25">
      <c r="A147" s="18">
        <v>132</v>
      </c>
      <c r="B147" s="18">
        <f>IF(E146&gt;0,E146*$C$7,0)</f>
        <v>0</v>
      </c>
      <c r="C147" s="18">
        <f>IF(E146&gt;0,D147-B147,0)</f>
        <v>0</v>
      </c>
      <c r="D147" s="18">
        <f>IF(B147&gt;0,D146,0)</f>
        <v>0</v>
      </c>
      <c r="E147" s="18">
        <f t="shared" si="2"/>
        <v>0</v>
      </c>
    </row>
    <row r="148" spans="1:9" x14ac:dyDescent="0.25">
      <c r="A148" s="18">
        <v>133</v>
      </c>
      <c r="B148" s="18">
        <f>IF(E147&gt;0,E147*$C$7,0)</f>
        <v>0</v>
      </c>
      <c r="C148" s="18">
        <f>IF(E147&gt;0,D148-B148,0)</f>
        <v>0</v>
      </c>
      <c r="D148" s="18">
        <f>IF(B148&gt;0,D147,0)</f>
        <v>0</v>
      </c>
      <c r="E148" s="18">
        <f t="shared" si="2"/>
        <v>0</v>
      </c>
    </row>
    <row r="149" spans="1:9" x14ac:dyDescent="0.25">
      <c r="A149" s="18">
        <v>134</v>
      </c>
      <c r="B149" s="18">
        <f>IF(E148&gt;0,E148*$C$7,0)</f>
        <v>0</v>
      </c>
      <c r="C149" s="18">
        <f>IF(E148&gt;0,D149-B149,0)</f>
        <v>0</v>
      </c>
      <c r="D149" s="18">
        <f>IF(B149&gt;0,D148,0)</f>
        <v>0</v>
      </c>
      <c r="E149" s="18">
        <f t="shared" si="2"/>
        <v>0</v>
      </c>
    </row>
    <row r="150" spans="1:9" x14ac:dyDescent="0.25">
      <c r="A150" s="18">
        <v>135</v>
      </c>
      <c r="B150" s="18">
        <f>IF(E149&gt;0,E149*$C$7,0)</f>
        <v>0</v>
      </c>
      <c r="C150" s="18">
        <f>IF(E149&gt;0,D150-B150,0)</f>
        <v>0</v>
      </c>
      <c r="D150" s="18">
        <f>IF(B150&gt;0,D149,0)</f>
        <v>0</v>
      </c>
      <c r="E150" s="18">
        <f t="shared" si="2"/>
        <v>0</v>
      </c>
    </row>
    <row r="151" spans="1:9" x14ac:dyDescent="0.25">
      <c r="A151" s="18">
        <v>136</v>
      </c>
      <c r="B151" s="18">
        <f>IF(E150&gt;0,E150*$C$7,0)</f>
        <v>0</v>
      </c>
      <c r="C151" s="18">
        <f>IF(E150&gt;0,D151-B151,0)</f>
        <v>0</v>
      </c>
      <c r="D151" s="18">
        <f>IF(B151&gt;0,D150,0)</f>
        <v>0</v>
      </c>
      <c r="E151" s="18">
        <f t="shared" si="2"/>
        <v>0</v>
      </c>
    </row>
    <row r="152" spans="1:9" x14ac:dyDescent="0.25">
      <c r="A152" s="18">
        <v>137</v>
      </c>
      <c r="B152" s="18">
        <f>IF(E151&gt;0,E151*$C$7,0)</f>
        <v>0</v>
      </c>
      <c r="C152" s="18">
        <f>IF(E151&gt;0,D152-B152,0)</f>
        <v>0</v>
      </c>
      <c r="D152" s="18">
        <f>IF(B152&gt;0,D151,0)</f>
        <v>0</v>
      </c>
      <c r="E152" s="18">
        <f t="shared" si="2"/>
        <v>0</v>
      </c>
    </row>
    <row r="153" spans="1:9" x14ac:dyDescent="0.25">
      <c r="A153" s="18">
        <v>138</v>
      </c>
      <c r="B153" s="18">
        <f>IF(E152&gt;0,E152*$C$7,0)</f>
        <v>0</v>
      </c>
      <c r="C153" s="18">
        <f>IF(E152&gt;0,D153-B153,0)</f>
        <v>0</v>
      </c>
      <c r="D153" s="18">
        <f>IF(B153&gt;0,D152,0)</f>
        <v>0</v>
      </c>
      <c r="E153" s="18">
        <f t="shared" si="2"/>
        <v>0</v>
      </c>
    </row>
    <row r="154" spans="1:9" x14ac:dyDescent="0.25">
      <c r="A154" s="18">
        <v>139</v>
      </c>
      <c r="B154" s="18">
        <f>IF(E153&gt;0,E153*$C$7,0)</f>
        <v>0</v>
      </c>
      <c r="C154" s="18">
        <f>IF(E153&gt;0,D154-B154,0)</f>
        <v>0</v>
      </c>
      <c r="D154" s="18">
        <f>IF(B154&gt;0,D153,0)</f>
        <v>0</v>
      </c>
      <c r="E154" s="18">
        <f t="shared" si="2"/>
        <v>0</v>
      </c>
    </row>
    <row r="155" spans="1:9" x14ac:dyDescent="0.25">
      <c r="A155" s="18">
        <v>140</v>
      </c>
      <c r="B155" s="18">
        <f>IF(E154&gt;0,E154*$C$7,0)</f>
        <v>0</v>
      </c>
      <c r="C155" s="18">
        <f>IF(E154&gt;0,D155-B155,0)</f>
        <v>0</v>
      </c>
      <c r="D155" s="18">
        <f>IF(B155&gt;0,D154,0)</f>
        <v>0</v>
      </c>
      <c r="E155" s="18">
        <f t="shared" si="2"/>
        <v>0</v>
      </c>
    </row>
    <row r="156" spans="1:9" x14ac:dyDescent="0.25">
      <c r="A156" s="18">
        <v>141</v>
      </c>
      <c r="B156" s="18">
        <f>IF(E155&gt;0,E155*$C$7,0)</f>
        <v>0</v>
      </c>
      <c r="C156" s="18">
        <f>IF(E155&gt;0,D156-B156,0)</f>
        <v>0</v>
      </c>
      <c r="D156" s="18">
        <f>IF(B156&gt;0,D155,0)</f>
        <v>0</v>
      </c>
      <c r="E156" s="18">
        <f t="shared" si="2"/>
        <v>0</v>
      </c>
    </row>
    <row r="157" spans="1:9" x14ac:dyDescent="0.25">
      <c r="A157" s="18">
        <v>142</v>
      </c>
      <c r="B157" s="18">
        <f>IF(E156&gt;0,E156*$C$7,0)</f>
        <v>0</v>
      </c>
      <c r="C157" s="18">
        <f>IF(E156&gt;0,D157-B157,0)</f>
        <v>0</v>
      </c>
      <c r="D157" s="18">
        <f>IF(B157&gt;0,D156,0)</f>
        <v>0</v>
      </c>
      <c r="E157" s="18">
        <f t="shared" si="2"/>
        <v>0</v>
      </c>
    </row>
    <row r="158" spans="1:9" x14ac:dyDescent="0.25">
      <c r="A158" s="18">
        <v>143</v>
      </c>
      <c r="B158" s="18">
        <f>IF(E157&gt;0,E157*$C$7,0)</f>
        <v>0</v>
      </c>
      <c r="C158" s="18">
        <f>IF(E157&gt;0,D158-B158,0)</f>
        <v>0</v>
      </c>
      <c r="D158" s="18">
        <f>IF(B158&gt;0,D157,0)</f>
        <v>0</v>
      </c>
      <c r="E158" s="18">
        <f t="shared" si="2"/>
        <v>0</v>
      </c>
    </row>
    <row r="159" spans="1:9" x14ac:dyDescent="0.25">
      <c r="A159" s="18">
        <v>144</v>
      </c>
      <c r="B159" s="18">
        <f>IF(E158&gt;0,E158*$C$7,0)</f>
        <v>0</v>
      </c>
      <c r="C159" s="18">
        <f>IF(E158&gt;0,D159-B159,0)</f>
        <v>0</v>
      </c>
      <c r="D159" s="18">
        <f>IF(B159&gt;0,D158,0)</f>
        <v>0</v>
      </c>
      <c r="E159" s="18">
        <f>IF(E158&gt;0,E158-C159,0)</f>
        <v>0</v>
      </c>
      <c r="G159" s="42">
        <f>SUM(B16:B160)</f>
        <v>16367955.31268242</v>
      </c>
      <c r="H159" s="42">
        <f>SUM(C16:C159)</f>
        <v>100000000.00000012</v>
      </c>
      <c r="I159" s="42">
        <f>SUM(D16:D159)</f>
        <v>116367955.31268248</v>
      </c>
    </row>
    <row r="160" spans="1:9" x14ac:dyDescent="0.25">
      <c r="A160" s="18">
        <v>145</v>
      </c>
      <c r="B160" s="18">
        <f>IF(E159&gt;0,E159*$C$7,0)</f>
        <v>0</v>
      </c>
      <c r="C160" s="18">
        <f>IF(E159&gt;0,D160-B160,0)</f>
        <v>0</v>
      </c>
      <c r="D160" s="18">
        <f>IF(B160&gt;0,D159,0)</f>
        <v>0</v>
      </c>
      <c r="E160" s="18">
        <f>IF(E159&gt;0,E159-C160,0)</f>
        <v>0</v>
      </c>
      <c r="G160" s="20">
        <f>G159/I159*100</f>
        <v>14.065689535148634</v>
      </c>
      <c r="H160" s="20">
        <f>H159/I159*100</f>
        <v>85.934310464851421</v>
      </c>
    </row>
    <row r="161" spans="1:5" x14ac:dyDescent="0.25">
      <c r="A161" s="18">
        <v>146</v>
      </c>
      <c r="B161" s="18">
        <f>IF(E160&gt;0,E160*$C$7,0)</f>
        <v>0</v>
      </c>
      <c r="C161" s="18">
        <f>IF(E160&gt;0,D161-B161,0)</f>
        <v>0</v>
      </c>
      <c r="D161" s="18">
        <f>IF(B161&gt;0,D160,0)</f>
        <v>0</v>
      </c>
      <c r="E161" s="18">
        <f t="shared" si="2"/>
        <v>0</v>
      </c>
    </row>
    <row r="162" spans="1:5" x14ac:dyDescent="0.25">
      <c r="A162" s="18">
        <v>147</v>
      </c>
      <c r="B162" s="18">
        <f>IF(E161&gt;0,E161*$C$7,0)</f>
        <v>0</v>
      </c>
      <c r="C162" s="18">
        <f>IF(E161&gt;0,D162-B162,0)</f>
        <v>0</v>
      </c>
      <c r="D162" s="18">
        <f>IF(B162&gt;0,D161,0)</f>
        <v>0</v>
      </c>
      <c r="E162" s="18">
        <f t="shared" si="2"/>
        <v>0</v>
      </c>
    </row>
    <row r="163" spans="1:5" x14ac:dyDescent="0.25">
      <c r="A163" s="18">
        <v>148</v>
      </c>
      <c r="B163" s="18">
        <f>IF(E162&gt;0,E162*$C$7,0)</f>
        <v>0</v>
      </c>
      <c r="C163" s="18">
        <f>IF(E162&gt;0,D163-B163,0)</f>
        <v>0</v>
      </c>
      <c r="D163" s="18">
        <f>IF(B163&gt;0,D162,0)</f>
        <v>0</v>
      </c>
      <c r="E163" s="18">
        <f t="shared" si="2"/>
        <v>0</v>
      </c>
    </row>
    <row r="164" spans="1:5" x14ac:dyDescent="0.25">
      <c r="A164" s="18">
        <v>149</v>
      </c>
      <c r="B164" s="18">
        <f>IF(E163&gt;0,E163*$C$7,0)</f>
        <v>0</v>
      </c>
      <c r="C164" s="18">
        <f>IF(E163&gt;0,D164-B164,0)</f>
        <v>0</v>
      </c>
      <c r="D164" s="18">
        <f>IF(B164&gt;0,D163,0)</f>
        <v>0</v>
      </c>
      <c r="E164" s="18">
        <f t="shared" si="2"/>
        <v>0</v>
      </c>
    </row>
    <row r="165" spans="1:5" x14ac:dyDescent="0.25">
      <c r="A165" s="18">
        <v>150</v>
      </c>
      <c r="B165" s="18">
        <f>IF(E164&gt;0,E164*$C$7,0)</f>
        <v>0</v>
      </c>
      <c r="C165" s="18">
        <f>IF(E164&gt;0,D165-B165,0)</f>
        <v>0</v>
      </c>
      <c r="D165" s="18">
        <f>IF(B165&gt;0,D164,0)</f>
        <v>0</v>
      </c>
      <c r="E165" s="18">
        <f t="shared" si="2"/>
        <v>0</v>
      </c>
    </row>
    <row r="166" spans="1:5" x14ac:dyDescent="0.25">
      <c r="A166" s="18">
        <v>151</v>
      </c>
      <c r="B166" s="18">
        <f>IF(E165&gt;0,E165*$C$7,0)</f>
        <v>0</v>
      </c>
      <c r="C166" s="18">
        <f>IF(E165&gt;0,D166-B166,0)</f>
        <v>0</v>
      </c>
      <c r="D166" s="18">
        <f>IF(B166&gt;0,D165,0)</f>
        <v>0</v>
      </c>
      <c r="E166" s="18">
        <f t="shared" si="2"/>
        <v>0</v>
      </c>
    </row>
    <row r="167" spans="1:5" x14ac:dyDescent="0.25">
      <c r="A167" s="18">
        <v>152</v>
      </c>
      <c r="B167" s="18">
        <f>IF(E166&gt;0,E166*$C$7,0)</f>
        <v>0</v>
      </c>
      <c r="C167" s="18">
        <f>IF(E166&gt;0,D167-B167,0)</f>
        <v>0</v>
      </c>
      <c r="D167" s="18">
        <f>IF(B167&gt;0,D166,0)</f>
        <v>0</v>
      </c>
      <c r="E167" s="18">
        <f t="shared" si="2"/>
        <v>0</v>
      </c>
    </row>
    <row r="168" spans="1:5" x14ac:dyDescent="0.25">
      <c r="A168" s="18">
        <v>153</v>
      </c>
      <c r="B168" s="18">
        <f>IF(E167&gt;0,E167*$C$7,0)</f>
        <v>0</v>
      </c>
      <c r="C168" s="18">
        <f>IF(E167&gt;0,D168-B168,0)</f>
        <v>0</v>
      </c>
      <c r="D168" s="18">
        <f>IF(B168&gt;0,D167,0)</f>
        <v>0</v>
      </c>
      <c r="E168" s="18">
        <f t="shared" si="2"/>
        <v>0</v>
      </c>
    </row>
    <row r="169" spans="1:5" x14ac:dyDescent="0.25">
      <c r="A169" s="18">
        <v>154</v>
      </c>
      <c r="B169" s="18">
        <f>IF(E168&gt;0,E168*$C$7,0)</f>
        <v>0</v>
      </c>
      <c r="C169" s="18">
        <f>IF(E168&gt;0,D169-B169,0)</f>
        <v>0</v>
      </c>
      <c r="D169" s="18">
        <f>IF(B169&gt;0,D168,0)</f>
        <v>0</v>
      </c>
      <c r="E169" s="18">
        <f t="shared" si="2"/>
        <v>0</v>
      </c>
    </row>
    <row r="170" spans="1:5" x14ac:dyDescent="0.25">
      <c r="A170" s="18">
        <v>155</v>
      </c>
      <c r="B170" s="18">
        <f>IF(E169&gt;0,E169*$C$7,0)</f>
        <v>0</v>
      </c>
      <c r="C170" s="18">
        <f>IF(E169&gt;0,D170-B170,0)</f>
        <v>0</v>
      </c>
      <c r="D170" s="18">
        <f>IF(B170&gt;0,D169,0)</f>
        <v>0</v>
      </c>
      <c r="E170" s="18">
        <f t="shared" si="2"/>
        <v>0</v>
      </c>
    </row>
    <row r="171" spans="1:5" x14ac:dyDescent="0.25">
      <c r="A171" s="18">
        <v>156</v>
      </c>
      <c r="B171" s="18">
        <f>IF(E170&gt;0,E170*$C$7,0)</f>
        <v>0</v>
      </c>
      <c r="C171" s="18">
        <f>IF(E170&gt;0,D171-B171,0)</f>
        <v>0</v>
      </c>
      <c r="D171" s="18">
        <f>IF(B171&gt;0,D170,0)</f>
        <v>0</v>
      </c>
      <c r="E171" s="18">
        <f t="shared" si="2"/>
        <v>0</v>
      </c>
    </row>
    <row r="172" spans="1:5" x14ac:dyDescent="0.25">
      <c r="A172" s="18">
        <v>157</v>
      </c>
      <c r="B172" s="18">
        <f>IF(E171&gt;0,E171*$C$7,0)</f>
        <v>0</v>
      </c>
      <c r="C172" s="18">
        <f>IF(E171&gt;0,D172-B172,0)</f>
        <v>0</v>
      </c>
      <c r="D172" s="18">
        <f>IF(B172&gt;0,D171,0)</f>
        <v>0</v>
      </c>
      <c r="E172" s="18">
        <f t="shared" si="2"/>
        <v>0</v>
      </c>
    </row>
    <row r="173" spans="1:5" x14ac:dyDescent="0.25">
      <c r="A173" s="18">
        <v>158</v>
      </c>
      <c r="B173" s="18">
        <f>IF(E172&gt;0,E172*$C$7,0)</f>
        <v>0</v>
      </c>
      <c r="C173" s="18">
        <f>IF(E172&gt;0,D173-B173,0)</f>
        <v>0</v>
      </c>
      <c r="D173" s="18">
        <f>IF(B173&gt;0,D172,0)</f>
        <v>0</v>
      </c>
      <c r="E173" s="18">
        <f t="shared" si="2"/>
        <v>0</v>
      </c>
    </row>
    <row r="174" spans="1:5" x14ac:dyDescent="0.25">
      <c r="A174" s="18">
        <v>159</v>
      </c>
      <c r="B174" s="18">
        <f>IF(E173&gt;0,E173*$C$7,0)</f>
        <v>0</v>
      </c>
      <c r="C174" s="18">
        <f>IF(E173&gt;0,D174-B174,0)</f>
        <v>0</v>
      </c>
      <c r="D174" s="18">
        <f>IF(B174&gt;0,D173,0)</f>
        <v>0</v>
      </c>
      <c r="E174" s="18">
        <f t="shared" si="2"/>
        <v>0</v>
      </c>
    </row>
    <row r="175" spans="1:5" x14ac:dyDescent="0.25">
      <c r="A175" s="18">
        <v>160</v>
      </c>
      <c r="B175" s="18">
        <f>IF(E174&gt;0,E174*$C$7,0)</f>
        <v>0</v>
      </c>
      <c r="C175" s="18">
        <f>IF(E174&gt;0,D175-B175,0)</f>
        <v>0</v>
      </c>
      <c r="D175" s="18">
        <f>IF(B175&gt;0,D174,0)</f>
        <v>0</v>
      </c>
      <c r="E175" s="18">
        <f t="shared" si="2"/>
        <v>0</v>
      </c>
    </row>
    <row r="176" spans="1:5" x14ac:dyDescent="0.25">
      <c r="A176" s="18">
        <v>161</v>
      </c>
      <c r="B176" s="18">
        <f>IF(E175&gt;0,E175*$C$7,0)</f>
        <v>0</v>
      </c>
      <c r="C176" s="18">
        <f>IF(E175&gt;0,D176-B176,0)</f>
        <v>0</v>
      </c>
      <c r="D176" s="18">
        <f>IF(B176&gt;0,D175,0)</f>
        <v>0</v>
      </c>
      <c r="E176" s="18">
        <f t="shared" si="2"/>
        <v>0</v>
      </c>
    </row>
    <row r="177" spans="1:5" x14ac:dyDescent="0.25">
      <c r="A177" s="18">
        <v>162</v>
      </c>
      <c r="B177" s="18">
        <f>IF(E176&gt;0,E176*$C$7,0)</f>
        <v>0</v>
      </c>
      <c r="C177" s="18">
        <f>IF(E176&gt;0,D177-B177,0)</f>
        <v>0</v>
      </c>
      <c r="D177" s="18">
        <f>IF(B177&gt;0,D176,0)</f>
        <v>0</v>
      </c>
      <c r="E177" s="18">
        <f t="shared" si="2"/>
        <v>0</v>
      </c>
    </row>
    <row r="178" spans="1:5" x14ac:dyDescent="0.25">
      <c r="A178" s="18">
        <v>163</v>
      </c>
      <c r="B178" s="18">
        <f>IF(E177&gt;0,E177*$C$7,0)</f>
        <v>0</v>
      </c>
      <c r="C178" s="18">
        <f>IF(E177&gt;0,D178-B178,0)</f>
        <v>0</v>
      </c>
      <c r="D178" s="18">
        <f>IF(B178&gt;0,D177,0)</f>
        <v>0</v>
      </c>
      <c r="E178" s="18">
        <f t="shared" si="2"/>
        <v>0</v>
      </c>
    </row>
    <row r="179" spans="1:5" x14ac:dyDescent="0.25">
      <c r="A179" s="18">
        <v>164</v>
      </c>
      <c r="B179" s="18">
        <f>IF(E178&gt;0,E178*$C$7,0)</f>
        <v>0</v>
      </c>
      <c r="C179" s="18">
        <f>IF(E178&gt;0,D179-B179,0)</f>
        <v>0</v>
      </c>
      <c r="D179" s="18">
        <f>IF(B179&gt;0,D178,0)</f>
        <v>0</v>
      </c>
      <c r="E179" s="18">
        <f t="shared" si="2"/>
        <v>0</v>
      </c>
    </row>
    <row r="180" spans="1:5" x14ac:dyDescent="0.25">
      <c r="A180" s="18">
        <v>165</v>
      </c>
      <c r="B180" s="18">
        <f>IF(E179&gt;0,E179*$C$7,0)</f>
        <v>0</v>
      </c>
      <c r="C180" s="18">
        <f>IF(E179&gt;0,D180-B180,0)</f>
        <v>0</v>
      </c>
      <c r="D180" s="18">
        <f>IF(B180&gt;0,D179,0)</f>
        <v>0</v>
      </c>
      <c r="E180" s="18">
        <f t="shared" si="2"/>
        <v>0</v>
      </c>
    </row>
    <row r="181" spans="1:5" x14ac:dyDescent="0.25">
      <c r="A181" s="18">
        <v>166</v>
      </c>
      <c r="B181" s="18">
        <f>IF(E180&gt;0,E180*$C$7,0)</f>
        <v>0</v>
      </c>
      <c r="C181" s="18">
        <f>IF(E180&gt;0,D181-B181,0)</f>
        <v>0</v>
      </c>
      <c r="D181" s="18">
        <f>IF(B181&gt;0,D180,0)</f>
        <v>0</v>
      </c>
      <c r="E181" s="18">
        <f t="shared" si="2"/>
        <v>0</v>
      </c>
    </row>
    <row r="182" spans="1:5" x14ac:dyDescent="0.25">
      <c r="A182" s="18">
        <v>167</v>
      </c>
      <c r="B182" s="18">
        <f>IF(E181&gt;0,E181*$C$7,0)</f>
        <v>0</v>
      </c>
      <c r="C182" s="18">
        <f>IF(E181&gt;0,D182-B182,0)</f>
        <v>0</v>
      </c>
      <c r="D182" s="18">
        <f>IF(B182&gt;0,D181,0)</f>
        <v>0</v>
      </c>
      <c r="E182" s="18">
        <f t="shared" si="2"/>
        <v>0</v>
      </c>
    </row>
    <row r="183" spans="1:5" x14ac:dyDescent="0.25">
      <c r="A183" s="18">
        <v>168</v>
      </c>
      <c r="B183" s="18">
        <f>IF(E182&gt;0,E182*$C$7,0)</f>
        <v>0</v>
      </c>
      <c r="C183" s="18">
        <f>IF(E182&gt;0,D183-B183,0)</f>
        <v>0</v>
      </c>
      <c r="D183" s="18">
        <f>IF(B183&gt;0,D182,0)</f>
        <v>0</v>
      </c>
      <c r="E183" s="18">
        <f t="shared" si="2"/>
        <v>0</v>
      </c>
    </row>
    <row r="184" spans="1:5" x14ac:dyDescent="0.25">
      <c r="A184" s="18">
        <v>169</v>
      </c>
      <c r="B184" s="18">
        <f>IF(E183&gt;0,E183*$C$7,0)</f>
        <v>0</v>
      </c>
      <c r="C184" s="18">
        <f>IF(E183&gt;0,D184-B184,0)</f>
        <v>0</v>
      </c>
      <c r="D184" s="18">
        <f>IF(B184&gt;0,D183,0)</f>
        <v>0</v>
      </c>
      <c r="E184" s="18">
        <f t="shared" si="2"/>
        <v>0</v>
      </c>
    </row>
    <row r="185" spans="1:5" x14ac:dyDescent="0.25">
      <c r="A185" s="18">
        <v>170</v>
      </c>
      <c r="B185" s="18">
        <f>IF(E184&gt;0,E184*$C$7,0)</f>
        <v>0</v>
      </c>
      <c r="C185" s="18">
        <f>IF(E184&gt;0,D185-B185,0)</f>
        <v>0</v>
      </c>
      <c r="D185" s="18">
        <f>IF(B185&gt;0,D184,0)</f>
        <v>0</v>
      </c>
      <c r="E185" s="18">
        <f t="shared" si="2"/>
        <v>0</v>
      </c>
    </row>
    <row r="186" spans="1:5" x14ac:dyDescent="0.25">
      <c r="A186" s="18">
        <v>171</v>
      </c>
      <c r="B186" s="18">
        <f>IF(E185&gt;0,E185*$C$7,0)</f>
        <v>0</v>
      </c>
      <c r="C186" s="18">
        <f>IF(E185&gt;0,D186-B186,0)</f>
        <v>0</v>
      </c>
      <c r="D186" s="18">
        <f>IF(B186&gt;0,D185,0)</f>
        <v>0</v>
      </c>
      <c r="E186" s="18">
        <f t="shared" si="2"/>
        <v>0</v>
      </c>
    </row>
    <row r="187" spans="1:5" x14ac:dyDescent="0.25">
      <c r="A187" s="18">
        <v>172</v>
      </c>
      <c r="B187" s="18">
        <f>IF(E186&gt;0,E186*$C$7,0)</f>
        <v>0</v>
      </c>
      <c r="C187" s="18">
        <f>IF(E186&gt;0,D187-B187,0)</f>
        <v>0</v>
      </c>
      <c r="D187" s="18">
        <f>IF(B187&gt;0,D186,0)</f>
        <v>0</v>
      </c>
      <c r="E187" s="18">
        <f t="shared" si="2"/>
        <v>0</v>
      </c>
    </row>
    <row r="188" spans="1:5" x14ac:dyDescent="0.25">
      <c r="A188" s="18">
        <v>173</v>
      </c>
      <c r="B188" s="18">
        <f>IF(E187&gt;0,E187*$C$7,0)</f>
        <v>0</v>
      </c>
      <c r="C188" s="18">
        <f>IF(E187&gt;0,D188-B188,0)</f>
        <v>0</v>
      </c>
      <c r="D188" s="18">
        <f>IF(B188&gt;0,D187,0)</f>
        <v>0</v>
      </c>
      <c r="E188" s="18">
        <f t="shared" si="2"/>
        <v>0</v>
      </c>
    </row>
    <row r="189" spans="1:5" x14ac:dyDescent="0.25">
      <c r="A189" s="18">
        <v>174</v>
      </c>
      <c r="B189" s="18">
        <f>IF(E188&gt;0,E188*$C$7,0)</f>
        <v>0</v>
      </c>
      <c r="C189" s="18">
        <f>IF(E188&gt;0,D189-B189,0)</f>
        <v>0</v>
      </c>
      <c r="D189" s="18">
        <f>IF(B189&gt;0,D188,0)</f>
        <v>0</v>
      </c>
      <c r="E189" s="18">
        <f t="shared" si="2"/>
        <v>0</v>
      </c>
    </row>
    <row r="190" spans="1:5" x14ac:dyDescent="0.25">
      <c r="A190" s="18">
        <v>175</v>
      </c>
      <c r="B190" s="18">
        <f>IF(E189&gt;0,E189*$C$7,0)</f>
        <v>0</v>
      </c>
      <c r="C190" s="18">
        <f>IF(E189&gt;0,D190-B190,0)</f>
        <v>0</v>
      </c>
      <c r="D190" s="18">
        <f>IF(B190&gt;0,D189,0)</f>
        <v>0</v>
      </c>
      <c r="E190" s="18">
        <f t="shared" si="2"/>
        <v>0</v>
      </c>
    </row>
    <row r="191" spans="1:5" x14ac:dyDescent="0.25">
      <c r="A191" s="18">
        <v>176</v>
      </c>
      <c r="B191" s="18">
        <f>IF(E190&gt;0,E190*$C$7,0)</f>
        <v>0</v>
      </c>
      <c r="C191" s="18">
        <f>IF(E190&gt;0,D191-B191,0)</f>
        <v>0</v>
      </c>
      <c r="D191" s="18">
        <f>IF(B191&gt;0,D190,0)</f>
        <v>0</v>
      </c>
      <c r="E191" s="18">
        <f t="shared" si="2"/>
        <v>0</v>
      </c>
    </row>
    <row r="192" spans="1:5" x14ac:dyDescent="0.25">
      <c r="A192" s="18">
        <v>177</v>
      </c>
      <c r="B192" s="18">
        <f>IF(E191&gt;0,E191*$C$7,0)</f>
        <v>0</v>
      </c>
      <c r="C192" s="18">
        <f>IF(E191&gt;0,D192-B192,0)</f>
        <v>0</v>
      </c>
      <c r="D192" s="18">
        <f>IF(B192&gt;0,D191,0)</f>
        <v>0</v>
      </c>
      <c r="E192" s="18">
        <f t="shared" si="2"/>
        <v>0</v>
      </c>
    </row>
    <row r="193" spans="1:5" x14ac:dyDescent="0.25">
      <c r="A193" s="18">
        <v>178</v>
      </c>
      <c r="B193" s="18">
        <f>IF(E192&gt;0,E192*$C$7,0)</f>
        <v>0</v>
      </c>
      <c r="C193" s="18">
        <f>IF(E192&gt;0,D193-B193,0)</f>
        <v>0</v>
      </c>
      <c r="D193" s="18">
        <f>IF(B193&gt;0,D192,0)</f>
        <v>0</v>
      </c>
      <c r="E193" s="18">
        <f t="shared" si="2"/>
        <v>0</v>
      </c>
    </row>
    <row r="194" spans="1:5" x14ac:dyDescent="0.25">
      <c r="A194" s="18">
        <v>179</v>
      </c>
      <c r="B194" s="18">
        <f>IF(E193&gt;0,E193*$C$7,0)</f>
        <v>0</v>
      </c>
      <c r="C194" s="18">
        <f>IF(E193&gt;0,D194-B194,0)</f>
        <v>0</v>
      </c>
      <c r="D194" s="18">
        <f>IF(B194&gt;0,D193,0)</f>
        <v>0</v>
      </c>
      <c r="E194" s="18">
        <f t="shared" si="2"/>
        <v>0</v>
      </c>
    </row>
    <row r="195" spans="1:5" x14ac:dyDescent="0.25">
      <c r="A195" s="18">
        <v>180</v>
      </c>
      <c r="B195" s="18">
        <f>IF(E194&gt;0,E194*$C$7,0)</f>
        <v>0</v>
      </c>
      <c r="C195" s="18">
        <f>IF(E194&gt;0,D195-B195,0)</f>
        <v>0</v>
      </c>
      <c r="D195" s="18">
        <f>IF(B195&gt;0,D194,0)</f>
        <v>0</v>
      </c>
      <c r="E195" s="18">
        <f t="shared" si="2"/>
        <v>0</v>
      </c>
    </row>
    <row r="196" spans="1:5" x14ac:dyDescent="0.25">
      <c r="A196" s="2"/>
      <c r="B196" s="2"/>
      <c r="C196" s="2"/>
      <c r="D196" s="2"/>
      <c r="E196" s="2"/>
    </row>
    <row r="197" spans="1:5" x14ac:dyDescent="0.25">
      <c r="A197" s="2"/>
      <c r="B197" s="2"/>
      <c r="C197" s="2"/>
      <c r="D197" s="2"/>
      <c r="E197" s="2"/>
    </row>
    <row r="198" spans="1:5" x14ac:dyDescent="0.25">
      <c r="A198" s="2"/>
      <c r="B198" s="2"/>
      <c r="C198" s="2"/>
      <c r="D198" s="2"/>
      <c r="E198" s="2"/>
    </row>
    <row r="199" spans="1:5" x14ac:dyDescent="0.25">
      <c r="A199" s="2"/>
      <c r="B199" s="2"/>
      <c r="C199" s="2"/>
      <c r="D199" s="2"/>
      <c r="E199" s="2"/>
    </row>
    <row r="200" spans="1:5" x14ac:dyDescent="0.25">
      <c r="A200" s="2"/>
      <c r="B200" s="2"/>
      <c r="C200" s="2"/>
      <c r="D200" s="2"/>
      <c r="E200" s="2"/>
    </row>
    <row r="201" spans="1:5" x14ac:dyDescent="0.25">
      <c r="A201" s="2"/>
      <c r="B201" s="2"/>
      <c r="C201" s="2"/>
      <c r="D201" s="2"/>
      <c r="E201" s="2"/>
    </row>
    <row r="202" spans="1:5" x14ac:dyDescent="0.25">
      <c r="A202" s="2"/>
      <c r="B202" s="2"/>
      <c r="C202" s="2"/>
      <c r="D202" s="2"/>
      <c r="E202" s="2"/>
    </row>
    <row r="203" spans="1:5" x14ac:dyDescent="0.25">
      <c r="A203" s="2"/>
      <c r="B203" s="2"/>
      <c r="C203" s="2"/>
      <c r="D203" s="2"/>
      <c r="E203" s="2"/>
    </row>
    <row r="204" spans="1:5" x14ac:dyDescent="0.25">
      <c r="A204" s="2"/>
      <c r="B204" s="2"/>
      <c r="C204" s="2"/>
      <c r="D204" s="2"/>
      <c r="E204" s="2"/>
    </row>
    <row r="205" spans="1:5" x14ac:dyDescent="0.25">
      <c r="A205" s="2"/>
      <c r="B205" s="2"/>
      <c r="C205" s="2"/>
      <c r="D205" s="2"/>
      <c r="E205" s="2"/>
    </row>
    <row r="206" spans="1:5" x14ac:dyDescent="0.25">
      <c r="A206" s="2"/>
      <c r="B206" s="2"/>
      <c r="C206" s="2"/>
      <c r="D206" s="2"/>
      <c r="E206" s="2"/>
    </row>
    <row r="207" spans="1:5" x14ac:dyDescent="0.25">
      <c r="A207" s="2"/>
      <c r="B207" s="2"/>
      <c r="C207" s="2"/>
      <c r="D207" s="2"/>
      <c r="E207" s="2"/>
    </row>
    <row r="208" spans="1:5" x14ac:dyDescent="0.25">
      <c r="A208" s="2"/>
      <c r="B208" s="2"/>
      <c r="C208" s="2"/>
      <c r="D208" s="2"/>
      <c r="E208" s="2"/>
    </row>
    <row r="209" spans="1:5" x14ac:dyDescent="0.25">
      <c r="A209" s="2"/>
      <c r="B209" s="2"/>
      <c r="C209" s="2"/>
      <c r="D209" s="2"/>
      <c r="E209" s="2"/>
    </row>
    <row r="210" spans="1:5" x14ac:dyDescent="0.25">
      <c r="A210" s="2"/>
      <c r="B210" s="2"/>
      <c r="C210" s="2"/>
      <c r="D210" s="2"/>
      <c r="E210" s="2"/>
    </row>
    <row r="211" spans="1:5" x14ac:dyDescent="0.25">
      <c r="A211" s="2"/>
      <c r="B211" s="2"/>
      <c r="C211" s="2"/>
      <c r="D211" s="2"/>
      <c r="E211" s="2"/>
    </row>
    <row r="212" spans="1:5" x14ac:dyDescent="0.25">
      <c r="A212" s="2"/>
      <c r="B212" s="2"/>
      <c r="C212" s="2"/>
      <c r="D212" s="2"/>
      <c r="E212" s="2"/>
    </row>
    <row r="213" spans="1:5" x14ac:dyDescent="0.25">
      <c r="A213" s="2"/>
      <c r="B213" s="2"/>
      <c r="C213" s="2"/>
      <c r="D213" s="2"/>
      <c r="E213" s="2"/>
    </row>
    <row r="214" spans="1:5" x14ac:dyDescent="0.25">
      <c r="A214" s="2"/>
      <c r="B214" s="2"/>
      <c r="C214" s="2"/>
      <c r="D214" s="2"/>
      <c r="E214" s="2"/>
    </row>
    <row r="215" spans="1:5" x14ac:dyDescent="0.25">
      <c r="A215" s="2"/>
      <c r="B215" s="2"/>
      <c r="C215" s="2"/>
      <c r="D215" s="2"/>
      <c r="E215" s="2"/>
    </row>
    <row r="216" spans="1:5" x14ac:dyDescent="0.25">
      <c r="A216" s="2"/>
      <c r="B216" s="2"/>
      <c r="C216" s="2"/>
      <c r="D216" s="2"/>
      <c r="E216" s="2"/>
    </row>
    <row r="217" spans="1:5" x14ac:dyDescent="0.25">
      <c r="A217" s="2"/>
      <c r="B217" s="2"/>
      <c r="C217" s="2"/>
      <c r="D217" s="2"/>
      <c r="E217" s="2"/>
    </row>
    <row r="218" spans="1:5" x14ac:dyDescent="0.25">
      <c r="A218" s="2"/>
      <c r="B218" s="2"/>
      <c r="C218" s="2"/>
      <c r="D218" s="2"/>
      <c r="E218" s="2"/>
    </row>
    <row r="219" spans="1:5" x14ac:dyDescent="0.25">
      <c r="A219" s="2"/>
      <c r="B219" s="2"/>
      <c r="C219" s="2"/>
      <c r="D219" s="2"/>
      <c r="E219" s="2"/>
    </row>
    <row r="220" spans="1:5" x14ac:dyDescent="0.25">
      <c r="A220" s="2"/>
      <c r="B220" s="2"/>
      <c r="C220" s="2"/>
      <c r="D220" s="2"/>
      <c r="E220" s="2"/>
    </row>
    <row r="221" spans="1:5" x14ac:dyDescent="0.25">
      <c r="A221" s="2"/>
      <c r="B221" s="2"/>
      <c r="C221" s="2"/>
      <c r="D221" s="2"/>
      <c r="E221" s="2"/>
    </row>
    <row r="222" spans="1:5" x14ac:dyDescent="0.25">
      <c r="A222" s="2"/>
      <c r="B222" s="2"/>
      <c r="C222" s="2"/>
      <c r="D222" s="2"/>
      <c r="E222" s="2"/>
    </row>
    <row r="223" spans="1:5" x14ac:dyDescent="0.25">
      <c r="A223" s="2"/>
      <c r="B223" s="2"/>
      <c r="C223" s="2"/>
      <c r="D223" s="2"/>
      <c r="E223" s="2"/>
    </row>
    <row r="224" spans="1:5" x14ac:dyDescent="0.25">
      <c r="A224" s="2"/>
      <c r="B224" s="2"/>
      <c r="C224" s="2"/>
      <c r="D224" s="2"/>
      <c r="E224" s="2"/>
    </row>
    <row r="225" spans="1:5" x14ac:dyDescent="0.25">
      <c r="A225" s="2"/>
      <c r="B225" s="2"/>
      <c r="C225" s="2"/>
      <c r="D225" s="2"/>
      <c r="E225" s="2"/>
    </row>
    <row r="226" spans="1:5" x14ac:dyDescent="0.25">
      <c r="A226" s="2"/>
      <c r="B226" s="2"/>
      <c r="C226" s="2"/>
      <c r="D226" s="2"/>
      <c r="E226" s="2"/>
    </row>
    <row r="227" spans="1:5" x14ac:dyDescent="0.25">
      <c r="A227" s="2"/>
      <c r="B227" s="2"/>
      <c r="C227" s="2"/>
      <c r="D227" s="2"/>
      <c r="E227" s="2"/>
    </row>
    <row r="228" spans="1:5" x14ac:dyDescent="0.25">
      <c r="A228" s="2"/>
      <c r="B228" s="2"/>
      <c r="C228" s="2"/>
      <c r="D228" s="2"/>
      <c r="E228" s="2"/>
    </row>
    <row r="229" spans="1:5" x14ac:dyDescent="0.25">
      <c r="A229" s="2"/>
      <c r="B229" s="2"/>
      <c r="C229" s="2"/>
      <c r="D229" s="2"/>
      <c r="E229" s="2"/>
    </row>
    <row r="230" spans="1:5" x14ac:dyDescent="0.25">
      <c r="A230" s="2"/>
      <c r="B230" s="2"/>
      <c r="C230" s="2"/>
      <c r="D230" s="2"/>
      <c r="E230" s="2"/>
    </row>
    <row r="231" spans="1:5" x14ac:dyDescent="0.25">
      <c r="A231" s="2"/>
      <c r="B231" s="2"/>
      <c r="C231" s="2"/>
      <c r="D231" s="2"/>
      <c r="E231" s="2"/>
    </row>
    <row r="232" spans="1:5" x14ac:dyDescent="0.25">
      <c r="A232" s="2"/>
      <c r="B232" s="2"/>
      <c r="C232" s="2"/>
      <c r="D232" s="2"/>
      <c r="E232" s="2"/>
    </row>
    <row r="233" spans="1:5" x14ac:dyDescent="0.25">
      <c r="A233" s="2"/>
      <c r="B233" s="2"/>
      <c r="C233" s="2"/>
      <c r="D233" s="2"/>
      <c r="E233" s="2"/>
    </row>
    <row r="234" spans="1:5" x14ac:dyDescent="0.25">
      <c r="A234" s="2"/>
      <c r="B234" s="2"/>
      <c r="C234" s="2"/>
      <c r="D234" s="2"/>
      <c r="E234" s="2"/>
    </row>
    <row r="235" spans="1:5" x14ac:dyDescent="0.25">
      <c r="A235" s="2"/>
      <c r="B235" s="2"/>
      <c r="C235" s="2"/>
      <c r="D235" s="2"/>
      <c r="E235" s="2"/>
    </row>
    <row r="236" spans="1:5" x14ac:dyDescent="0.25">
      <c r="A236" s="2"/>
      <c r="B236" s="2"/>
      <c r="C236" s="2"/>
      <c r="D236" s="2"/>
      <c r="E236" s="2"/>
    </row>
    <row r="237" spans="1:5" x14ac:dyDescent="0.25">
      <c r="A237" s="2"/>
      <c r="B237" s="2"/>
      <c r="C237" s="2"/>
      <c r="D237" s="2"/>
      <c r="E237" s="2"/>
    </row>
    <row r="238" spans="1:5" x14ac:dyDescent="0.25">
      <c r="A238" s="2"/>
      <c r="B238" s="2"/>
      <c r="C238" s="2"/>
      <c r="D238" s="2"/>
      <c r="E238" s="2"/>
    </row>
    <row r="239" spans="1:5" x14ac:dyDescent="0.25">
      <c r="A239" s="2"/>
      <c r="B239" s="2"/>
      <c r="C239" s="2"/>
      <c r="D239" s="2"/>
      <c r="E239" s="2"/>
    </row>
    <row r="240" spans="1:5" x14ac:dyDescent="0.25">
      <c r="A240" s="2"/>
      <c r="B240" s="2"/>
      <c r="C240" s="2"/>
      <c r="D240" s="2"/>
      <c r="E240" s="2"/>
    </row>
    <row r="241" spans="1:5" x14ac:dyDescent="0.25">
      <c r="A241" s="2"/>
      <c r="B241" s="2"/>
      <c r="C241" s="2"/>
      <c r="D241" s="2"/>
      <c r="E241" s="2"/>
    </row>
    <row r="242" spans="1:5" x14ac:dyDescent="0.25">
      <c r="A242" s="2"/>
      <c r="B242" s="2"/>
      <c r="C242" s="2"/>
      <c r="D242" s="2"/>
      <c r="E242" s="2"/>
    </row>
    <row r="243" spans="1:5" x14ac:dyDescent="0.25">
      <c r="A243" s="2"/>
      <c r="B243" s="2"/>
      <c r="C243" s="2"/>
      <c r="D243" s="2"/>
      <c r="E243" s="2"/>
    </row>
    <row r="244" spans="1:5" x14ac:dyDescent="0.25">
      <c r="A244" s="2"/>
      <c r="B244" s="2"/>
      <c r="C244" s="2"/>
      <c r="D244" s="2"/>
      <c r="E244" s="2"/>
    </row>
    <row r="245" spans="1:5" x14ac:dyDescent="0.25">
      <c r="A245" s="2"/>
      <c r="B245" s="2"/>
      <c r="C245" s="2"/>
      <c r="D245" s="2"/>
      <c r="E245" s="2"/>
    </row>
    <row r="246" spans="1:5" x14ac:dyDescent="0.25">
      <c r="A246" s="2"/>
      <c r="B246" s="2"/>
      <c r="C246" s="2"/>
      <c r="D246" s="2"/>
      <c r="E246" s="2"/>
    </row>
    <row r="247" spans="1:5" x14ac:dyDescent="0.25">
      <c r="A247" s="2"/>
      <c r="B247" s="2"/>
      <c r="C247" s="2"/>
      <c r="D247" s="2"/>
      <c r="E247" s="2"/>
    </row>
    <row r="248" spans="1:5" x14ac:dyDescent="0.25">
      <c r="A248" s="2"/>
      <c r="B248" s="2"/>
      <c r="C248" s="2"/>
      <c r="D248" s="2"/>
      <c r="E248" s="2"/>
    </row>
    <row r="249" spans="1:5" x14ac:dyDescent="0.25">
      <c r="A249" s="2"/>
      <c r="B249" s="2"/>
      <c r="C249" s="2"/>
      <c r="D249" s="2"/>
      <c r="E249" s="2"/>
    </row>
    <row r="250" spans="1:5" x14ac:dyDescent="0.25">
      <c r="A250" s="2"/>
      <c r="B250" s="2"/>
      <c r="C250" s="2"/>
      <c r="D250" s="2"/>
      <c r="E250" s="2"/>
    </row>
    <row r="251" spans="1:5" x14ac:dyDescent="0.25">
      <c r="A251" s="2"/>
      <c r="B251" s="2"/>
      <c r="C251" s="2"/>
      <c r="D251" s="2"/>
      <c r="E251" s="2"/>
    </row>
    <row r="252" spans="1:5" x14ac:dyDescent="0.25">
      <c r="A252" s="2"/>
      <c r="B252" s="2"/>
      <c r="C252" s="2"/>
      <c r="D252" s="2"/>
      <c r="E252" s="2"/>
    </row>
    <row r="253" spans="1:5" x14ac:dyDescent="0.25">
      <c r="A253" s="2"/>
      <c r="B253" s="2"/>
      <c r="C253" s="2"/>
      <c r="D253" s="2"/>
      <c r="E253" s="2"/>
    </row>
    <row r="254" spans="1:5" x14ac:dyDescent="0.25">
      <c r="A254" s="2"/>
      <c r="B254" s="2"/>
      <c r="C254" s="2"/>
      <c r="D254" s="2"/>
      <c r="E254" s="2"/>
    </row>
    <row r="255" spans="1:5" x14ac:dyDescent="0.25">
      <c r="A255" s="2"/>
      <c r="B255" s="2"/>
      <c r="C255" s="2"/>
      <c r="D255" s="2"/>
      <c r="E255" s="2"/>
    </row>
    <row r="256" spans="1:5" x14ac:dyDescent="0.25">
      <c r="A256" s="2"/>
      <c r="B256" s="2"/>
      <c r="C256" s="2"/>
      <c r="D256" s="2"/>
      <c r="E256" s="2"/>
    </row>
    <row r="257" spans="1:5" x14ac:dyDescent="0.25">
      <c r="A257" s="2"/>
      <c r="B257" s="2"/>
      <c r="C257" s="2"/>
      <c r="D257" s="2"/>
      <c r="E257" s="2"/>
    </row>
    <row r="258" spans="1:5" x14ac:dyDescent="0.25">
      <c r="A258" s="2"/>
      <c r="B258" s="2"/>
      <c r="C258" s="2"/>
      <c r="D258" s="2"/>
      <c r="E258" s="2"/>
    </row>
    <row r="259" spans="1:5" x14ac:dyDescent="0.25">
      <c r="A259" s="2"/>
      <c r="B259" s="2"/>
      <c r="C259" s="2"/>
      <c r="D259" s="2"/>
      <c r="E259" s="2"/>
    </row>
    <row r="260" spans="1:5" x14ac:dyDescent="0.25">
      <c r="A260" s="2"/>
      <c r="B260" s="2"/>
      <c r="C260" s="2"/>
      <c r="D260" s="2"/>
      <c r="E260" s="2"/>
    </row>
    <row r="261" spans="1:5" x14ac:dyDescent="0.25">
      <c r="A261" s="2"/>
      <c r="B261" s="2"/>
      <c r="C261" s="2"/>
      <c r="D261" s="2"/>
      <c r="E261" s="2"/>
    </row>
    <row r="262" spans="1:5" x14ac:dyDescent="0.25">
      <c r="A262" s="2"/>
      <c r="B262" s="2"/>
      <c r="C262" s="2"/>
      <c r="D262" s="2"/>
      <c r="E262" s="2"/>
    </row>
    <row r="263" spans="1:5" x14ac:dyDescent="0.25">
      <c r="A263" s="2"/>
      <c r="B263" s="2"/>
      <c r="C263" s="2"/>
      <c r="D263" s="2"/>
      <c r="E263" s="2"/>
    </row>
    <row r="264" spans="1:5" x14ac:dyDescent="0.25">
      <c r="A264" s="2"/>
      <c r="B264" s="2"/>
      <c r="C264" s="2"/>
      <c r="D264" s="2"/>
      <c r="E264" s="2"/>
    </row>
    <row r="265" spans="1:5" x14ac:dyDescent="0.25">
      <c r="A265" s="2"/>
      <c r="B265" s="2"/>
      <c r="C265" s="2"/>
      <c r="D265" s="2"/>
      <c r="E265" s="2"/>
    </row>
    <row r="266" spans="1:5" x14ac:dyDescent="0.25">
      <c r="A266" s="2"/>
      <c r="B266" s="2"/>
      <c r="C266" s="2"/>
      <c r="D266" s="2"/>
      <c r="E266" s="2"/>
    </row>
    <row r="267" spans="1:5" x14ac:dyDescent="0.25">
      <c r="A267" s="2"/>
      <c r="B267" s="2"/>
      <c r="C267" s="2"/>
      <c r="D267" s="2"/>
      <c r="E267" s="2"/>
    </row>
    <row r="268" spans="1:5" x14ac:dyDescent="0.25">
      <c r="A268" s="2"/>
      <c r="B268" s="2"/>
      <c r="C268" s="2"/>
      <c r="D268" s="2"/>
      <c r="E268" s="2"/>
    </row>
    <row r="269" spans="1:5" x14ac:dyDescent="0.25">
      <c r="A269" s="2"/>
      <c r="B269" s="2"/>
      <c r="C269" s="2"/>
      <c r="D269" s="2"/>
      <c r="E269" s="2"/>
    </row>
    <row r="270" spans="1:5" x14ac:dyDescent="0.25">
      <c r="A270" s="2"/>
      <c r="B270" s="2"/>
      <c r="C270" s="2"/>
      <c r="D270" s="2"/>
      <c r="E270" s="2"/>
    </row>
    <row r="271" spans="1:5" x14ac:dyDescent="0.25">
      <c r="A271" s="2"/>
      <c r="B271" s="2"/>
      <c r="C271" s="2"/>
      <c r="D271" s="2"/>
      <c r="E271" s="2"/>
    </row>
    <row r="272" spans="1:5" x14ac:dyDescent="0.25">
      <c r="A272" s="2"/>
      <c r="B272" s="2"/>
      <c r="C272" s="2"/>
      <c r="D272" s="2"/>
      <c r="E272" s="2"/>
    </row>
    <row r="273" spans="1:5" x14ac:dyDescent="0.25">
      <c r="A273" s="2"/>
      <c r="B273" s="2"/>
      <c r="C273" s="2"/>
      <c r="D273" s="2"/>
      <c r="E273" s="2"/>
    </row>
    <row r="274" spans="1:5" x14ac:dyDescent="0.25">
      <c r="A274" s="2"/>
      <c r="B274" s="2"/>
      <c r="C274" s="2"/>
      <c r="D274" s="2"/>
      <c r="E274" s="2"/>
    </row>
    <row r="275" spans="1:5" x14ac:dyDescent="0.25">
      <c r="A275" s="2"/>
      <c r="B275" s="2"/>
      <c r="C275" s="2"/>
      <c r="D275" s="2"/>
      <c r="E275" s="2"/>
    </row>
    <row r="276" spans="1:5" x14ac:dyDescent="0.25">
      <c r="A276" s="2"/>
      <c r="B276" s="2"/>
      <c r="C276" s="2"/>
      <c r="D276" s="2"/>
      <c r="E276" s="2"/>
    </row>
    <row r="277" spans="1:5" x14ac:dyDescent="0.25">
      <c r="A277" s="2"/>
      <c r="B277" s="2"/>
      <c r="C277" s="2"/>
      <c r="D277" s="2"/>
      <c r="E277" s="2"/>
    </row>
    <row r="278" spans="1:5" x14ac:dyDescent="0.25">
      <c r="A278" s="2"/>
      <c r="B278" s="2"/>
      <c r="C278" s="2"/>
      <c r="D278" s="2"/>
      <c r="E278" s="2"/>
    </row>
    <row r="279" spans="1:5" x14ac:dyDescent="0.25">
      <c r="A279" s="2"/>
      <c r="B279" s="2"/>
      <c r="C279" s="2"/>
      <c r="D279" s="2"/>
      <c r="E279" s="2"/>
    </row>
    <row r="280" spans="1:5" x14ac:dyDescent="0.25">
      <c r="A280" s="2"/>
      <c r="B280" s="2"/>
      <c r="C280" s="2"/>
      <c r="D280" s="2"/>
      <c r="E280" s="2"/>
    </row>
    <row r="281" spans="1:5" x14ac:dyDescent="0.25">
      <c r="A281" s="2"/>
      <c r="B281" s="2"/>
      <c r="C281" s="2"/>
      <c r="D281" s="2"/>
      <c r="E281" s="2"/>
    </row>
    <row r="282" spans="1:5" x14ac:dyDescent="0.25">
      <c r="A282" s="2"/>
      <c r="B282" s="2"/>
      <c r="C282" s="2"/>
      <c r="D282" s="2"/>
      <c r="E282" s="2"/>
    </row>
    <row r="283" spans="1:5" x14ac:dyDescent="0.25">
      <c r="A283" s="2"/>
      <c r="B283" s="2"/>
      <c r="C283" s="2"/>
      <c r="D283" s="2"/>
      <c r="E283" s="2"/>
    </row>
    <row r="284" spans="1:5" x14ac:dyDescent="0.25">
      <c r="A284" s="2"/>
      <c r="B284" s="2"/>
      <c r="C284" s="2"/>
      <c r="D284" s="2"/>
      <c r="E284" s="2"/>
    </row>
    <row r="285" spans="1:5" x14ac:dyDescent="0.25">
      <c r="A285" s="2"/>
      <c r="B285" s="2"/>
      <c r="C285" s="2"/>
      <c r="D285" s="2"/>
      <c r="E285" s="2"/>
    </row>
    <row r="286" spans="1:5" x14ac:dyDescent="0.25">
      <c r="A286" s="2"/>
      <c r="B286" s="2"/>
      <c r="C286" s="2"/>
      <c r="D286" s="2"/>
      <c r="E286" s="2"/>
    </row>
    <row r="287" spans="1:5" x14ac:dyDescent="0.25">
      <c r="A287" s="2"/>
      <c r="B287" s="2"/>
      <c r="C287" s="2"/>
      <c r="D287" s="2"/>
      <c r="E287" s="2"/>
    </row>
    <row r="288" spans="1:5" x14ac:dyDescent="0.25">
      <c r="A288" s="2"/>
      <c r="B288" s="2"/>
      <c r="C288" s="2"/>
      <c r="D288" s="2"/>
      <c r="E288" s="2"/>
    </row>
    <row r="289" spans="1:5" x14ac:dyDescent="0.25">
      <c r="A289" s="2"/>
      <c r="B289" s="2"/>
      <c r="C289" s="2"/>
      <c r="D289" s="2"/>
      <c r="E289" s="2"/>
    </row>
    <row r="290" spans="1:5" x14ac:dyDescent="0.25">
      <c r="A290" s="2"/>
      <c r="B290" s="2"/>
      <c r="C290" s="2"/>
      <c r="D290" s="2"/>
      <c r="E290" s="2"/>
    </row>
    <row r="291" spans="1:5" x14ac:dyDescent="0.25">
      <c r="A291" s="2"/>
      <c r="B291" s="2"/>
      <c r="C291" s="2"/>
      <c r="D291" s="2"/>
      <c r="E291" s="2"/>
    </row>
    <row r="292" spans="1:5" x14ac:dyDescent="0.25">
      <c r="A292" s="2"/>
      <c r="B292" s="2"/>
      <c r="C292" s="2"/>
      <c r="D292" s="2"/>
      <c r="E292" s="2"/>
    </row>
    <row r="293" spans="1:5" x14ac:dyDescent="0.25">
      <c r="A293" s="2"/>
      <c r="B293" s="2"/>
      <c r="C293" s="2"/>
      <c r="D293" s="2"/>
      <c r="E293" s="2"/>
    </row>
    <row r="294" spans="1:5" x14ac:dyDescent="0.25">
      <c r="A294" s="2"/>
      <c r="B294" s="2"/>
      <c r="C294" s="2"/>
      <c r="D294" s="2"/>
      <c r="E294" s="2"/>
    </row>
    <row r="295" spans="1:5" x14ac:dyDescent="0.25">
      <c r="A295" s="2"/>
      <c r="B295" s="2"/>
      <c r="C295" s="2"/>
      <c r="D295" s="2"/>
      <c r="E295" s="2"/>
    </row>
    <row r="296" spans="1:5" x14ac:dyDescent="0.25">
      <c r="A296" s="2"/>
      <c r="B296" s="2"/>
      <c r="C296" s="2"/>
      <c r="D296" s="2"/>
      <c r="E296" s="2"/>
    </row>
    <row r="297" spans="1:5" x14ac:dyDescent="0.25">
      <c r="A297" s="2"/>
      <c r="B297" s="2"/>
      <c r="C297" s="2"/>
      <c r="D297" s="2"/>
      <c r="E297" s="2"/>
    </row>
    <row r="298" spans="1:5" x14ac:dyDescent="0.25">
      <c r="A298" s="2"/>
      <c r="B298" s="2"/>
      <c r="C298" s="2"/>
      <c r="D298" s="2"/>
      <c r="E298" s="2"/>
    </row>
    <row r="299" spans="1:5" x14ac:dyDescent="0.25">
      <c r="A299" s="2"/>
      <c r="B299" s="2"/>
      <c r="C299" s="2"/>
      <c r="D299" s="2"/>
      <c r="E299" s="2"/>
    </row>
    <row r="300" spans="1:5" x14ac:dyDescent="0.25">
      <c r="A300" s="2"/>
      <c r="B300" s="2"/>
      <c r="C300" s="2"/>
      <c r="D300" s="2"/>
      <c r="E300" s="2"/>
    </row>
    <row r="301" spans="1:5" x14ac:dyDescent="0.25">
      <c r="A301" s="2"/>
      <c r="B301" s="2"/>
      <c r="C301" s="2"/>
      <c r="D301" s="2"/>
      <c r="E301" s="2"/>
    </row>
    <row r="302" spans="1:5" x14ac:dyDescent="0.25">
      <c r="A302" s="2"/>
      <c r="B302" s="2"/>
      <c r="C302" s="2"/>
      <c r="D302" s="2"/>
      <c r="E302" s="2"/>
    </row>
    <row r="303" spans="1:5" x14ac:dyDescent="0.25">
      <c r="A303" s="2"/>
      <c r="B303" s="2"/>
      <c r="C303" s="2"/>
      <c r="D303" s="2"/>
      <c r="E303" s="2"/>
    </row>
    <row r="304" spans="1:5" x14ac:dyDescent="0.25">
      <c r="A304" s="2"/>
      <c r="B304" s="2"/>
      <c r="C304" s="2"/>
      <c r="D304" s="2"/>
      <c r="E304" s="2"/>
    </row>
    <row r="305" spans="1:5" x14ac:dyDescent="0.25">
      <c r="A305" s="2"/>
      <c r="B305" s="2"/>
      <c r="C305" s="2"/>
      <c r="D305" s="2"/>
      <c r="E305" s="2"/>
    </row>
    <row r="306" spans="1:5" x14ac:dyDescent="0.25">
      <c r="A306" s="2"/>
      <c r="B306" s="2"/>
      <c r="C306" s="2"/>
      <c r="D306" s="2"/>
      <c r="E306" s="2"/>
    </row>
    <row r="307" spans="1:5" x14ac:dyDescent="0.25">
      <c r="A307" s="2"/>
      <c r="B307" s="2"/>
      <c r="C307" s="2"/>
      <c r="D307" s="2"/>
      <c r="E307" s="2"/>
    </row>
    <row r="308" spans="1:5" x14ac:dyDescent="0.25">
      <c r="A308" s="2"/>
      <c r="B308" s="2"/>
      <c r="C308" s="2"/>
      <c r="D308" s="2"/>
      <c r="E308" s="2"/>
    </row>
    <row r="309" spans="1:5" x14ac:dyDescent="0.25">
      <c r="A309" s="2"/>
      <c r="B309" s="2"/>
      <c r="C309" s="2"/>
      <c r="D309" s="2"/>
      <c r="E309" s="2"/>
    </row>
    <row r="310" spans="1:5" x14ac:dyDescent="0.25">
      <c r="A310" s="2"/>
      <c r="B310" s="2"/>
      <c r="C310" s="2"/>
      <c r="D310" s="2"/>
      <c r="E310" s="2"/>
    </row>
    <row r="311" spans="1:5" x14ac:dyDescent="0.25">
      <c r="A311" s="2"/>
      <c r="B311" s="2"/>
      <c r="C311" s="2"/>
      <c r="D311" s="2"/>
      <c r="E311" s="2"/>
    </row>
    <row r="312" spans="1:5" x14ac:dyDescent="0.25">
      <c r="A312" s="2"/>
      <c r="B312" s="2"/>
      <c r="C312" s="2"/>
      <c r="D312" s="2"/>
      <c r="E312" s="2"/>
    </row>
    <row r="313" spans="1:5" x14ac:dyDescent="0.25">
      <c r="A313" s="2"/>
      <c r="B313" s="2"/>
      <c r="C313" s="2"/>
      <c r="D313" s="2"/>
      <c r="E313" s="2"/>
    </row>
    <row r="314" spans="1:5" x14ac:dyDescent="0.25">
      <c r="A314" s="2"/>
      <c r="B314" s="2"/>
      <c r="C314" s="2"/>
      <c r="D314" s="2"/>
      <c r="E314" s="2"/>
    </row>
    <row r="315" spans="1:5" x14ac:dyDescent="0.25">
      <c r="A315" s="2"/>
      <c r="B315" s="2"/>
      <c r="C315" s="2"/>
      <c r="D315" s="2"/>
      <c r="E315" s="2"/>
    </row>
    <row r="316" spans="1:5" x14ac:dyDescent="0.25">
      <c r="A316" s="2"/>
      <c r="B316" s="2"/>
      <c r="C316" s="2"/>
      <c r="D316" s="2"/>
      <c r="E316" s="2"/>
    </row>
    <row r="317" spans="1:5" x14ac:dyDescent="0.25">
      <c r="A317" s="2"/>
      <c r="B317" s="2"/>
      <c r="C317" s="2"/>
      <c r="D317" s="2"/>
      <c r="E317" s="2"/>
    </row>
    <row r="318" spans="1:5" x14ac:dyDescent="0.25">
      <c r="A318" s="2"/>
      <c r="B318" s="2"/>
      <c r="C318" s="2"/>
      <c r="D318" s="2"/>
      <c r="E318" s="2"/>
    </row>
    <row r="319" spans="1:5" x14ac:dyDescent="0.25">
      <c r="A319" s="2"/>
      <c r="B319" s="2"/>
      <c r="C319" s="2"/>
      <c r="D319" s="2"/>
      <c r="E319" s="2"/>
    </row>
    <row r="320" spans="1:5" x14ac:dyDescent="0.25">
      <c r="A320" s="2"/>
      <c r="B320" s="2"/>
      <c r="C320" s="2"/>
      <c r="D320" s="2"/>
      <c r="E320" s="2"/>
    </row>
    <row r="321" spans="1:5" x14ac:dyDescent="0.25">
      <c r="A321" s="2"/>
      <c r="B321" s="2"/>
      <c r="C321" s="2"/>
      <c r="D321" s="2"/>
      <c r="E321" s="2"/>
    </row>
    <row r="322" spans="1:5" x14ac:dyDescent="0.25">
      <c r="A322" s="2"/>
      <c r="B322" s="2"/>
      <c r="C322" s="2"/>
      <c r="D322" s="2"/>
      <c r="E322" s="2"/>
    </row>
    <row r="323" spans="1:5" x14ac:dyDescent="0.25">
      <c r="A323" s="2"/>
      <c r="B323" s="2"/>
      <c r="C323" s="2"/>
      <c r="D323" s="2"/>
      <c r="E323" s="2"/>
    </row>
    <row r="324" spans="1:5" x14ac:dyDescent="0.25">
      <c r="A324" s="2"/>
      <c r="B324" s="2"/>
      <c r="C324" s="2"/>
      <c r="D324" s="2"/>
      <c r="E324" s="2"/>
    </row>
    <row r="325" spans="1:5" x14ac:dyDescent="0.25">
      <c r="A325" s="2"/>
      <c r="B325" s="2"/>
      <c r="C325" s="2"/>
      <c r="D325" s="2"/>
      <c r="E325" s="2"/>
    </row>
    <row r="326" spans="1:5" x14ac:dyDescent="0.25">
      <c r="A326" s="2"/>
      <c r="B326" s="2"/>
      <c r="C326" s="2"/>
      <c r="D326" s="2"/>
      <c r="E326" s="2"/>
    </row>
    <row r="327" spans="1:5" x14ac:dyDescent="0.25">
      <c r="A327" s="2"/>
      <c r="B327" s="2"/>
      <c r="C327" s="2"/>
      <c r="D327" s="2"/>
      <c r="E327" s="2"/>
    </row>
    <row r="328" spans="1:5" x14ac:dyDescent="0.25">
      <c r="A328" s="2"/>
      <c r="B328" s="2"/>
      <c r="C328" s="2"/>
      <c r="D328" s="2"/>
      <c r="E328" s="2"/>
    </row>
    <row r="329" spans="1:5" x14ac:dyDescent="0.25">
      <c r="A329" s="2"/>
      <c r="B329" s="2"/>
      <c r="C329" s="2"/>
      <c r="D329" s="2"/>
      <c r="E329" s="2"/>
    </row>
    <row r="330" spans="1:5" x14ac:dyDescent="0.25">
      <c r="A330" s="2"/>
      <c r="B330" s="2"/>
      <c r="C330" s="2"/>
      <c r="D330" s="2"/>
      <c r="E330" s="2"/>
    </row>
    <row r="331" spans="1:5" x14ac:dyDescent="0.25">
      <c r="A331" s="2"/>
      <c r="B331" s="2"/>
      <c r="C331" s="2"/>
      <c r="D331" s="2"/>
      <c r="E331" s="2"/>
    </row>
    <row r="332" spans="1:5" x14ac:dyDescent="0.25">
      <c r="A332" s="2"/>
      <c r="B332" s="2"/>
      <c r="C332" s="2"/>
      <c r="D332" s="2"/>
      <c r="E332" s="2"/>
    </row>
    <row r="333" spans="1:5" x14ac:dyDescent="0.25">
      <c r="A333" s="2"/>
      <c r="B333" s="2"/>
      <c r="C333" s="2"/>
      <c r="D333" s="2"/>
      <c r="E333" s="2"/>
    </row>
    <row r="334" spans="1:5" x14ac:dyDescent="0.25">
      <c r="A334" s="2"/>
      <c r="B334" s="2"/>
      <c r="C334" s="2"/>
      <c r="D334" s="2"/>
      <c r="E334" s="2"/>
    </row>
    <row r="335" spans="1:5" x14ac:dyDescent="0.25">
      <c r="A335" s="2"/>
      <c r="B335" s="2"/>
      <c r="C335" s="2"/>
      <c r="D335" s="2"/>
      <c r="E335" s="2"/>
    </row>
    <row r="336" spans="1:5" x14ac:dyDescent="0.25">
      <c r="A336" s="2"/>
      <c r="B336" s="2"/>
      <c r="C336" s="2"/>
      <c r="D336" s="2"/>
      <c r="E336" s="2"/>
    </row>
    <row r="337" spans="1:5" x14ac:dyDescent="0.25">
      <c r="A337" s="2"/>
      <c r="B337" s="2"/>
      <c r="C337" s="2"/>
      <c r="D337" s="2"/>
      <c r="E337" s="2"/>
    </row>
    <row r="338" spans="1:5" x14ac:dyDescent="0.25">
      <c r="A338" s="2"/>
      <c r="B338" s="2"/>
      <c r="C338" s="2"/>
      <c r="D338" s="2"/>
      <c r="E338" s="2"/>
    </row>
    <row r="339" spans="1:5" x14ac:dyDescent="0.25">
      <c r="A339" s="2"/>
      <c r="B339" s="2"/>
      <c r="C339" s="2"/>
      <c r="D339" s="2"/>
      <c r="E339" s="2"/>
    </row>
    <row r="340" spans="1:5" x14ac:dyDescent="0.25">
      <c r="A340" s="2"/>
      <c r="B340" s="2"/>
      <c r="C340" s="2"/>
      <c r="D340" s="2"/>
      <c r="E340" s="2"/>
    </row>
    <row r="341" spans="1:5" x14ac:dyDescent="0.25">
      <c r="A341" s="2"/>
      <c r="B341" s="2"/>
      <c r="C341" s="2"/>
      <c r="D341" s="2"/>
      <c r="E341" s="2"/>
    </row>
    <row r="342" spans="1:5" x14ac:dyDescent="0.25">
      <c r="A342" s="2"/>
      <c r="B342" s="2"/>
      <c r="C342" s="2"/>
      <c r="D342" s="2"/>
      <c r="E342" s="2"/>
    </row>
    <row r="343" spans="1:5" x14ac:dyDescent="0.25">
      <c r="A343" s="2"/>
      <c r="B343" s="2"/>
      <c r="C343" s="2"/>
      <c r="D343" s="2"/>
      <c r="E343" s="2"/>
    </row>
    <row r="344" spans="1:5" x14ac:dyDescent="0.25">
      <c r="A344" s="2"/>
      <c r="B344" s="2"/>
      <c r="C344" s="2"/>
      <c r="D344" s="2"/>
      <c r="E344" s="2"/>
    </row>
    <row r="345" spans="1:5" x14ac:dyDescent="0.25">
      <c r="A345" s="2"/>
      <c r="B345" s="2"/>
      <c r="C345" s="2"/>
      <c r="D345" s="2"/>
      <c r="E345" s="2"/>
    </row>
    <row r="346" spans="1:5" x14ac:dyDescent="0.25">
      <c r="A346" s="2"/>
      <c r="B346" s="2"/>
      <c r="C346" s="2"/>
      <c r="D346" s="2"/>
      <c r="E346" s="2"/>
    </row>
    <row r="347" spans="1:5" x14ac:dyDescent="0.25">
      <c r="A347" s="2"/>
      <c r="B347" s="2"/>
      <c r="C347" s="2"/>
      <c r="D347" s="2"/>
      <c r="E347" s="2"/>
    </row>
    <row r="348" spans="1:5" x14ac:dyDescent="0.25">
      <c r="A348" s="2"/>
      <c r="B348" s="2"/>
      <c r="C348" s="2"/>
      <c r="D348" s="2"/>
      <c r="E348" s="2"/>
    </row>
    <row r="349" spans="1:5" x14ac:dyDescent="0.25">
      <c r="A349" s="2"/>
      <c r="B349" s="2"/>
      <c r="C349" s="2"/>
      <c r="D349" s="2"/>
      <c r="E349" s="2"/>
    </row>
    <row r="350" spans="1:5" x14ac:dyDescent="0.25">
      <c r="A350" s="2"/>
      <c r="B350" s="2"/>
      <c r="C350" s="2"/>
      <c r="D350" s="2"/>
      <c r="E350" s="2"/>
    </row>
    <row r="351" spans="1:5" x14ac:dyDescent="0.25">
      <c r="A351" s="2"/>
      <c r="B351" s="2"/>
      <c r="C351" s="2"/>
      <c r="D351" s="2"/>
      <c r="E351" s="2"/>
    </row>
    <row r="352" spans="1:5" x14ac:dyDescent="0.25">
      <c r="A352" s="2"/>
      <c r="B352" s="2"/>
      <c r="C352" s="2"/>
      <c r="D352" s="2"/>
      <c r="E352" s="2"/>
    </row>
    <row r="353" spans="1:5" x14ac:dyDescent="0.25">
      <c r="A353" s="2"/>
      <c r="B353" s="2"/>
      <c r="C353" s="2"/>
      <c r="D353" s="2"/>
      <c r="E353" s="2"/>
    </row>
    <row r="354" spans="1:5" x14ac:dyDescent="0.25">
      <c r="A354" s="2"/>
      <c r="B354" s="2"/>
      <c r="C354" s="2"/>
      <c r="D354" s="2"/>
      <c r="E354" s="2"/>
    </row>
    <row r="355" spans="1:5" x14ac:dyDescent="0.25">
      <c r="A355" s="2"/>
      <c r="B355" s="2"/>
      <c r="C355" s="2"/>
      <c r="D355" s="2"/>
      <c r="E355" s="2"/>
    </row>
    <row r="356" spans="1:5" x14ac:dyDescent="0.25">
      <c r="A356" s="2"/>
      <c r="B356" s="2"/>
      <c r="C356" s="2"/>
      <c r="D356" s="2"/>
      <c r="E356" s="2"/>
    </row>
    <row r="357" spans="1:5" x14ac:dyDescent="0.25">
      <c r="A357" s="2"/>
      <c r="B357" s="2"/>
      <c r="C357" s="2"/>
      <c r="D357" s="2"/>
      <c r="E357" s="2"/>
    </row>
    <row r="358" spans="1:5" x14ac:dyDescent="0.25">
      <c r="A358" s="2"/>
      <c r="B358" s="2"/>
      <c r="C358" s="2"/>
      <c r="D358" s="2"/>
      <c r="E358" s="2"/>
    </row>
    <row r="359" spans="1:5" x14ac:dyDescent="0.25">
      <c r="A359" s="2"/>
      <c r="B359" s="2"/>
      <c r="C359" s="2"/>
      <c r="D359" s="2"/>
      <c r="E359" s="2"/>
    </row>
    <row r="360" spans="1:5" x14ac:dyDescent="0.25">
      <c r="A360" s="2"/>
      <c r="B360" s="2"/>
      <c r="C360" s="2"/>
      <c r="D360" s="2"/>
      <c r="E360" s="2"/>
    </row>
    <row r="361" spans="1:5" x14ac:dyDescent="0.25">
      <c r="A361" s="2"/>
      <c r="B361" s="2"/>
      <c r="C361" s="2"/>
      <c r="D361" s="2"/>
      <c r="E361" s="2"/>
    </row>
    <row r="362" spans="1:5" x14ac:dyDescent="0.25">
      <c r="A362" s="2"/>
      <c r="B362" s="2"/>
      <c r="C362" s="2"/>
      <c r="D362" s="2"/>
      <c r="E362" s="2"/>
    </row>
    <row r="363" spans="1:5" x14ac:dyDescent="0.25">
      <c r="A363" s="2"/>
      <c r="B363" s="2"/>
      <c r="C363" s="2"/>
      <c r="D363" s="2"/>
      <c r="E363" s="2"/>
    </row>
    <row r="364" spans="1:5" x14ac:dyDescent="0.25">
      <c r="A364" s="2"/>
      <c r="B364" s="2"/>
      <c r="C364" s="2"/>
      <c r="D364" s="2"/>
      <c r="E364" s="2"/>
    </row>
    <row r="365" spans="1:5" x14ac:dyDescent="0.25">
      <c r="A365" s="2"/>
      <c r="B365" s="2"/>
      <c r="C365" s="2"/>
      <c r="D365" s="2"/>
      <c r="E365" s="2"/>
    </row>
    <row r="366" spans="1:5" x14ac:dyDescent="0.25">
      <c r="A366" s="2"/>
      <c r="B366" s="2"/>
      <c r="C366" s="2"/>
      <c r="D366" s="2"/>
      <c r="E366" s="2"/>
    </row>
    <row r="367" spans="1:5" x14ac:dyDescent="0.25">
      <c r="A367" s="2"/>
      <c r="B367" s="2"/>
      <c r="C367" s="2"/>
      <c r="D367" s="2"/>
      <c r="E367" s="2"/>
    </row>
    <row r="368" spans="1:5" x14ac:dyDescent="0.25">
      <c r="A368" s="2"/>
      <c r="B368" s="2"/>
      <c r="C368" s="2"/>
      <c r="D368" s="2"/>
      <c r="E368" s="2"/>
    </row>
    <row r="369" spans="1:5" x14ac:dyDescent="0.25">
      <c r="A369" s="2"/>
      <c r="B369" s="2"/>
      <c r="C369" s="2"/>
      <c r="D369" s="2"/>
      <c r="E369" s="2"/>
    </row>
    <row r="370" spans="1:5" x14ac:dyDescent="0.25">
      <c r="A370" s="2"/>
      <c r="B370" s="2"/>
      <c r="C370" s="2"/>
      <c r="D370" s="2"/>
      <c r="E370" s="2"/>
    </row>
    <row r="371" spans="1:5" x14ac:dyDescent="0.25">
      <c r="A371" s="2"/>
      <c r="B371" s="2"/>
      <c r="C371" s="2"/>
      <c r="D371" s="2"/>
      <c r="E371" s="2"/>
    </row>
    <row r="372" spans="1:5" x14ac:dyDescent="0.25">
      <c r="A372" s="2"/>
      <c r="B372" s="2"/>
      <c r="C372" s="2"/>
      <c r="D372" s="2"/>
      <c r="E372" s="2"/>
    </row>
    <row r="373" spans="1:5" x14ac:dyDescent="0.25">
      <c r="A373" s="2"/>
      <c r="B373" s="2"/>
      <c r="C373" s="2"/>
      <c r="D373" s="2"/>
      <c r="E373" s="2"/>
    </row>
    <row r="374" spans="1:5" x14ac:dyDescent="0.25">
      <c r="A374" s="2"/>
      <c r="B374" s="2"/>
      <c r="C374" s="2"/>
      <c r="D374" s="2"/>
      <c r="E374" s="2"/>
    </row>
    <row r="375" spans="1:5" x14ac:dyDescent="0.25">
      <c r="A375" s="2"/>
      <c r="B375" s="2"/>
      <c r="C375" s="2"/>
      <c r="D375" s="2"/>
      <c r="E375" s="2"/>
    </row>
    <row r="376" spans="1:5" x14ac:dyDescent="0.25">
      <c r="A376" s="2"/>
      <c r="B376" s="2"/>
      <c r="C376" s="2"/>
      <c r="D376" s="2"/>
      <c r="E376" s="2"/>
    </row>
    <row r="377" spans="1:5" x14ac:dyDescent="0.25">
      <c r="A377" s="2"/>
      <c r="B377" s="2"/>
      <c r="C377" s="2"/>
      <c r="D377" s="2"/>
      <c r="E377" s="2"/>
    </row>
    <row r="378" spans="1:5" x14ac:dyDescent="0.25">
      <c r="A378" s="2"/>
      <c r="B378" s="2"/>
      <c r="C378" s="2"/>
      <c r="D378" s="2"/>
      <c r="E378" s="2"/>
    </row>
    <row r="379" spans="1:5" x14ac:dyDescent="0.25">
      <c r="A379" s="2"/>
      <c r="B379" s="2"/>
      <c r="C379" s="2"/>
      <c r="D379" s="2"/>
      <c r="E379" s="2"/>
    </row>
    <row r="380" spans="1:5" x14ac:dyDescent="0.25">
      <c r="A380" s="2"/>
      <c r="B380" s="2"/>
      <c r="C380" s="2"/>
      <c r="D380" s="2"/>
      <c r="E380" s="2"/>
    </row>
    <row r="381" spans="1:5" x14ac:dyDescent="0.25">
      <c r="A381" s="2"/>
      <c r="B381" s="2"/>
      <c r="C381" s="2"/>
      <c r="D381" s="2"/>
      <c r="E381" s="2"/>
    </row>
    <row r="382" spans="1:5" x14ac:dyDescent="0.25">
      <c r="A382" s="2"/>
      <c r="B382" s="2"/>
      <c r="C382" s="2"/>
      <c r="D382" s="2"/>
      <c r="E382" s="2"/>
    </row>
    <row r="383" spans="1:5" x14ac:dyDescent="0.25">
      <c r="A383" s="2"/>
      <c r="B383" s="2"/>
      <c r="C383" s="2"/>
      <c r="D383" s="2"/>
      <c r="E383" s="2"/>
    </row>
    <row r="384" spans="1:5" x14ac:dyDescent="0.25">
      <c r="A384" s="2"/>
      <c r="B384" s="2"/>
      <c r="C384" s="2"/>
      <c r="D384" s="2"/>
      <c r="E384" s="2"/>
    </row>
    <row r="385" spans="1:5" x14ac:dyDescent="0.25">
      <c r="A385" s="2"/>
      <c r="B385" s="2"/>
      <c r="C385" s="2"/>
      <c r="D385" s="2"/>
      <c r="E385" s="2"/>
    </row>
    <row r="386" spans="1:5" x14ac:dyDescent="0.25">
      <c r="A386" s="2"/>
      <c r="B386" s="2"/>
      <c r="C386" s="2"/>
      <c r="D386" s="2"/>
      <c r="E386" s="2"/>
    </row>
    <row r="387" spans="1:5" x14ac:dyDescent="0.25">
      <c r="A387" s="2"/>
      <c r="B387" s="2"/>
      <c r="C387" s="2"/>
      <c r="D387" s="2"/>
      <c r="E387" s="2"/>
    </row>
    <row r="388" spans="1:5" x14ac:dyDescent="0.25">
      <c r="A388" s="2"/>
      <c r="B388" s="2"/>
      <c r="C388" s="2"/>
      <c r="D388" s="2"/>
      <c r="E388" s="2"/>
    </row>
    <row r="389" spans="1:5" x14ac:dyDescent="0.25">
      <c r="A389" s="2"/>
      <c r="B389" s="2"/>
      <c r="C389" s="2"/>
      <c r="D389" s="2"/>
      <c r="E389" s="2"/>
    </row>
    <row r="390" spans="1:5" x14ac:dyDescent="0.25">
      <c r="A390" s="2"/>
      <c r="B390" s="2"/>
      <c r="C390" s="2"/>
      <c r="D390" s="2"/>
      <c r="E390" s="2"/>
    </row>
    <row r="391" spans="1:5" x14ac:dyDescent="0.25">
      <c r="A391" s="2"/>
      <c r="B391" s="2"/>
      <c r="C391" s="2"/>
      <c r="D391" s="2"/>
      <c r="E391" s="2"/>
    </row>
    <row r="392" spans="1:5" x14ac:dyDescent="0.25">
      <c r="A392" s="2"/>
      <c r="B392" s="2"/>
      <c r="C392" s="2"/>
      <c r="D392" s="2"/>
      <c r="E392" s="2"/>
    </row>
    <row r="393" spans="1:5" x14ac:dyDescent="0.25">
      <c r="A393" s="2"/>
      <c r="B393" s="2"/>
      <c r="C393" s="2"/>
      <c r="D393" s="2"/>
      <c r="E393" s="2"/>
    </row>
    <row r="394" spans="1:5" x14ac:dyDescent="0.25">
      <c r="A394" s="2"/>
      <c r="B394" s="2"/>
      <c r="C394" s="2"/>
      <c r="D394" s="2"/>
      <c r="E394" s="2"/>
    </row>
    <row r="395" spans="1:5" x14ac:dyDescent="0.25">
      <c r="A395" s="2"/>
      <c r="B395" s="2"/>
      <c r="C395" s="2"/>
      <c r="D395" s="2"/>
      <c r="E395" s="2"/>
    </row>
    <row r="396" spans="1:5" x14ac:dyDescent="0.25">
      <c r="A396" s="2"/>
      <c r="B396" s="2"/>
      <c r="C396" s="2"/>
      <c r="D396" s="2"/>
      <c r="E396" s="2"/>
    </row>
    <row r="397" spans="1:5" x14ac:dyDescent="0.25">
      <c r="A397" s="2"/>
      <c r="B397" s="2"/>
      <c r="C397" s="2"/>
      <c r="D397" s="2"/>
      <c r="E397" s="2"/>
    </row>
    <row r="398" spans="1:5" x14ac:dyDescent="0.25">
      <c r="A398" s="2"/>
      <c r="B398" s="2"/>
      <c r="C398" s="2"/>
      <c r="D398" s="2"/>
      <c r="E398" s="2"/>
    </row>
    <row r="399" spans="1:5" x14ac:dyDescent="0.25">
      <c r="A399" s="2"/>
      <c r="B399" s="2"/>
      <c r="C399" s="2"/>
      <c r="D399" s="2"/>
      <c r="E399" s="2"/>
    </row>
    <row r="400" spans="1:5" x14ac:dyDescent="0.25">
      <c r="A400" s="2"/>
      <c r="B400" s="2"/>
      <c r="C400" s="2"/>
      <c r="D400" s="2"/>
      <c r="E400" s="2"/>
    </row>
    <row r="401" spans="1:5" x14ac:dyDescent="0.25">
      <c r="A401" s="2"/>
      <c r="B401" s="2"/>
      <c r="C401" s="2"/>
      <c r="D401" s="2"/>
      <c r="E401" s="2"/>
    </row>
    <row r="402" spans="1:5" x14ac:dyDescent="0.25">
      <c r="A402" s="2"/>
      <c r="B402" s="2"/>
      <c r="C402" s="2"/>
      <c r="D402" s="2"/>
      <c r="E402" s="2"/>
    </row>
    <row r="403" spans="1:5" x14ac:dyDescent="0.25">
      <c r="A403" s="2"/>
      <c r="B403" s="2"/>
      <c r="C403" s="2"/>
      <c r="D403" s="2"/>
      <c r="E403" s="2"/>
    </row>
    <row r="404" spans="1:5" x14ac:dyDescent="0.25">
      <c r="A404" s="2"/>
      <c r="B404" s="2"/>
      <c r="C404" s="2"/>
      <c r="D404" s="2"/>
      <c r="E404" s="2"/>
    </row>
    <row r="405" spans="1:5" x14ac:dyDescent="0.25">
      <c r="A405" s="2"/>
      <c r="B405" s="2"/>
      <c r="C405" s="2"/>
      <c r="D405" s="2"/>
      <c r="E405" s="2"/>
    </row>
    <row r="406" spans="1:5" x14ac:dyDescent="0.25">
      <c r="A406" s="2"/>
      <c r="B406" s="2"/>
      <c r="C406" s="2"/>
      <c r="D406" s="2"/>
      <c r="E406" s="2"/>
    </row>
    <row r="407" spans="1:5" x14ac:dyDescent="0.25">
      <c r="A407" s="2"/>
      <c r="B407" s="2"/>
      <c r="C407" s="2"/>
      <c r="D407" s="2"/>
      <c r="E407" s="2"/>
    </row>
    <row r="408" spans="1:5" x14ac:dyDescent="0.25">
      <c r="A408" s="2"/>
      <c r="B408" s="2"/>
      <c r="C408" s="2"/>
      <c r="D408" s="2"/>
      <c r="E408" s="2"/>
    </row>
    <row r="409" spans="1:5" x14ac:dyDescent="0.25">
      <c r="A409" s="2"/>
      <c r="B409" s="2"/>
      <c r="C409" s="2"/>
      <c r="D409" s="2"/>
      <c r="E409" s="2"/>
    </row>
    <row r="410" spans="1:5" x14ac:dyDescent="0.25">
      <c r="A410" s="2"/>
      <c r="B410" s="2"/>
      <c r="C410" s="2"/>
      <c r="D410" s="2"/>
      <c r="E410" s="2"/>
    </row>
    <row r="411" spans="1:5" x14ac:dyDescent="0.25">
      <c r="A411" s="2"/>
      <c r="B411" s="2"/>
      <c r="C411" s="2"/>
      <c r="D411" s="2"/>
      <c r="E411" s="2"/>
    </row>
    <row r="412" spans="1:5" x14ac:dyDescent="0.25">
      <c r="A412" s="2"/>
      <c r="B412" s="2"/>
      <c r="C412" s="2"/>
      <c r="D412" s="2"/>
      <c r="E412" s="2"/>
    </row>
    <row r="413" spans="1:5" x14ac:dyDescent="0.25">
      <c r="A413" s="2"/>
      <c r="B413" s="2"/>
      <c r="C413" s="2"/>
      <c r="D413" s="2"/>
      <c r="E413" s="2"/>
    </row>
    <row r="414" spans="1:5" x14ac:dyDescent="0.25">
      <c r="A414" s="2"/>
      <c r="B414" s="2"/>
      <c r="C414" s="2"/>
      <c r="D414" s="2"/>
      <c r="E414" s="2"/>
    </row>
    <row r="415" spans="1:5" x14ac:dyDescent="0.25">
      <c r="A415" s="2"/>
      <c r="B415" s="2"/>
      <c r="C415" s="2"/>
      <c r="D415" s="2"/>
      <c r="E415" s="2"/>
    </row>
    <row r="416" spans="1:5" x14ac:dyDescent="0.25">
      <c r="A416" s="2"/>
      <c r="B416" s="2"/>
      <c r="C416" s="2"/>
      <c r="D416" s="2"/>
      <c r="E416" s="2"/>
    </row>
    <row r="417" spans="1:5" x14ac:dyDescent="0.25">
      <c r="A417" s="2"/>
      <c r="B417" s="2"/>
      <c r="C417" s="2"/>
      <c r="D417" s="2"/>
      <c r="E417" s="2"/>
    </row>
    <row r="418" spans="1:5" x14ac:dyDescent="0.25">
      <c r="A418" s="2"/>
      <c r="B418" s="2"/>
      <c r="C418" s="2"/>
      <c r="D418" s="2"/>
      <c r="E418" s="2"/>
    </row>
    <row r="419" spans="1:5" x14ac:dyDescent="0.25">
      <c r="A419" s="2"/>
      <c r="B419" s="2"/>
      <c r="C419" s="2"/>
      <c r="D419" s="2"/>
      <c r="E419" s="2"/>
    </row>
  </sheetData>
  <mergeCells count="7">
    <mergeCell ref="U15:U16"/>
    <mergeCell ref="N15:N16"/>
    <mergeCell ref="O15:O16"/>
    <mergeCell ref="P15:P16"/>
    <mergeCell ref="Q15:Q16"/>
    <mergeCell ref="R15:R16"/>
    <mergeCell ref="S15:T15"/>
  </mergeCells>
  <dataValidations count="1">
    <dataValidation type="list" allowBlank="1" showInputMessage="1" showErrorMessage="1" sqref="B1">
      <formula1>$N$1:$N$2</formula1>
    </dataValidation>
  </dataValidations>
  <pageMargins left="0.70866141732283472" right="0.70866141732283472" top="0.74803149606299213" bottom="0.74803149606299213" header="0.31496062992125984" footer="0.31496062992125984"/>
  <pageSetup paperSize="9" orientation="portrait" horizontalDpi="0" verticalDpi="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'SUKU BUNGA (2)'!$J$8:$J$13</xm:f>
          </x14:formula1>
          <xm:sqref>C3</xm:sqref>
        </x14:dataValidation>
        <x14:dataValidation type="list" allowBlank="1" showInputMessage="1" showErrorMessage="1">
          <x14:formula1>
            <xm:f>'SUKU BUNGA (2)'!$I$8:$I$13</xm:f>
          </x14:formula1>
          <xm:sqref>C2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B9" sqref="B9"/>
    </sheetView>
  </sheetViews>
  <sheetFormatPr defaultRowHeight="15" x14ac:dyDescent="0.25"/>
  <cols>
    <col min="1" max="1" width="13.5703125" bestFit="1" customWidth="1"/>
    <col min="2" max="2" width="15.28515625" bestFit="1" customWidth="1"/>
    <col min="4" max="4" width="19.7109375" bestFit="1" customWidth="1"/>
    <col min="5" max="5" width="10.5703125" bestFit="1" customWidth="1"/>
    <col min="6" max="6" width="12.5703125" bestFit="1" customWidth="1"/>
  </cols>
  <sheetData>
    <row r="1" spans="1:7" x14ac:dyDescent="0.25">
      <c r="A1" t="s">
        <v>78</v>
      </c>
      <c r="B1" s="2">
        <v>4500000</v>
      </c>
    </row>
    <row r="2" spans="1:7" x14ac:dyDescent="0.25">
      <c r="A2" t="s">
        <v>79</v>
      </c>
      <c r="B2">
        <v>70</v>
      </c>
      <c r="E2" s="42"/>
      <c r="F2" s="42"/>
    </row>
    <row r="3" spans="1:7" x14ac:dyDescent="0.25">
      <c r="A3" t="s">
        <v>80</v>
      </c>
      <c r="B3">
        <v>74</v>
      </c>
      <c r="E3" s="42"/>
    </row>
    <row r="4" spans="1:7" x14ac:dyDescent="0.25">
      <c r="A4" t="s">
        <v>81</v>
      </c>
      <c r="B4">
        <f>B3-B2</f>
        <v>4</v>
      </c>
    </row>
    <row r="5" spans="1:7" s="20" customFormat="1" x14ac:dyDescent="0.25">
      <c r="B5" s="20">
        <f>B4*12</f>
        <v>48</v>
      </c>
      <c r="E5" s="42"/>
      <c r="F5" s="42"/>
    </row>
    <row r="6" spans="1:7" x14ac:dyDescent="0.25">
      <c r="A6" t="s">
        <v>3</v>
      </c>
      <c r="B6" s="25">
        <f>IF(B4&lt;=3,1.3%,IF(B4&lt;=10,1.25%,IF(B4&lt;=11,1.2%,IF(B4&lt;=15,1.17%,0))))</f>
        <v>1.2500000000000001E-2</v>
      </c>
      <c r="E6" s="42"/>
      <c r="F6" s="42"/>
    </row>
    <row r="7" spans="1:7" s="20" customFormat="1" x14ac:dyDescent="0.25">
      <c r="B7" s="25">
        <f>B6*12</f>
        <v>0.15000000000000002</v>
      </c>
    </row>
    <row r="8" spans="1:7" s="20" customFormat="1" x14ac:dyDescent="0.25">
      <c r="A8" s="20" t="s">
        <v>82</v>
      </c>
      <c r="B8" s="2">
        <f>B1*90%</f>
        <v>4050000</v>
      </c>
      <c r="D8" s="1"/>
    </row>
    <row r="9" spans="1:7" s="20" customFormat="1" x14ac:dyDescent="0.25">
      <c r="B9" s="1"/>
    </row>
    <row r="10" spans="1:7" s="20" customFormat="1" x14ac:dyDescent="0.25">
      <c r="B10" s="1"/>
    </row>
    <row r="11" spans="1:7" s="20" customFormat="1" x14ac:dyDescent="0.25">
      <c r="B11" s="1"/>
    </row>
    <row r="12" spans="1:7" s="20" customFormat="1" x14ac:dyDescent="0.25">
      <c r="B12" s="1"/>
    </row>
    <row r="13" spans="1:7" s="20" customFormat="1" x14ac:dyDescent="0.25">
      <c r="B13" s="24"/>
      <c r="G13"/>
    </row>
    <row r="14" spans="1:7" s="20" customFormat="1" x14ac:dyDescent="0.25">
      <c r="B14" s="24"/>
    </row>
    <row r="15" spans="1:7" s="20" customFormat="1" x14ac:dyDescent="0.25">
      <c r="B15" s="24"/>
    </row>
    <row r="16" spans="1:7" x14ac:dyDescent="0.25">
      <c r="A16" t="s">
        <v>62</v>
      </c>
      <c r="B16" s="2">
        <f>((((B1*90%)*B6)+B1)*B5)</f>
        <v>218430000</v>
      </c>
      <c r="D16" s="20"/>
      <c r="E16" s="20"/>
    </row>
    <row r="17" spans="4:5" x14ac:dyDescent="0.25">
      <c r="D17" s="20"/>
      <c r="E17" s="20"/>
    </row>
    <row r="18" spans="4:5" x14ac:dyDescent="0.25">
      <c r="D18" s="20"/>
      <c r="E18" s="2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opLeftCell="A4" workbookViewId="0">
      <selection activeCell="I10" sqref="I10"/>
    </sheetView>
  </sheetViews>
  <sheetFormatPr defaultRowHeight="15" x14ac:dyDescent="0.25"/>
  <cols>
    <col min="1" max="1" width="17.140625" style="20" customWidth="1"/>
    <col min="2" max="2" width="27.140625" style="20" bestFit="1" customWidth="1"/>
    <col min="3" max="3" width="33" style="20" bestFit="1" customWidth="1"/>
    <col min="4" max="4" width="19.28515625" style="20" bestFit="1" customWidth="1"/>
    <col min="5" max="5" width="19.28515625" style="20" customWidth="1"/>
    <col min="6" max="7" width="17.140625" style="20" customWidth="1"/>
    <col min="8" max="8" width="17.140625" style="20" hidden="1" customWidth="1"/>
    <col min="9" max="9" width="27.140625" style="20" bestFit="1" customWidth="1"/>
    <col min="10" max="10" width="33" style="20" bestFit="1" customWidth="1"/>
    <col min="11" max="16384" width="9.140625" style="20"/>
  </cols>
  <sheetData>
    <row r="1" spans="1:10" x14ac:dyDescent="0.25">
      <c r="A1" s="21"/>
      <c r="B1" s="21"/>
    </row>
    <row r="2" spans="1:10" x14ac:dyDescent="0.25">
      <c r="A2" s="26" t="s">
        <v>20</v>
      </c>
      <c r="B2" s="21"/>
    </row>
    <row r="3" spans="1:10" x14ac:dyDescent="0.25">
      <c r="A3" s="27" t="s">
        <v>21</v>
      </c>
      <c r="B3" s="21"/>
    </row>
    <row r="4" spans="1:10" x14ac:dyDescent="0.25">
      <c r="A4" s="21"/>
      <c r="B4" s="21"/>
    </row>
    <row r="5" spans="1:10" x14ac:dyDescent="0.25">
      <c r="A5" s="21"/>
      <c r="B5" s="21"/>
    </row>
    <row r="6" spans="1:10" x14ac:dyDescent="0.25">
      <c r="A6" s="66" t="s">
        <v>22</v>
      </c>
      <c r="B6" s="68" t="s">
        <v>23</v>
      </c>
      <c r="C6" s="70" t="s">
        <v>23</v>
      </c>
      <c r="D6" s="66" t="s">
        <v>2</v>
      </c>
      <c r="E6" s="66" t="s">
        <v>84</v>
      </c>
      <c r="F6" s="72" t="s">
        <v>3</v>
      </c>
      <c r="G6" s="73"/>
      <c r="H6" s="66" t="s">
        <v>24</v>
      </c>
    </row>
    <row r="7" spans="1:10" x14ac:dyDescent="0.25">
      <c r="A7" s="67"/>
      <c r="B7" s="69"/>
      <c r="C7" s="71"/>
      <c r="D7" s="67"/>
      <c r="E7" s="67"/>
      <c r="F7" s="28" t="s">
        <v>25</v>
      </c>
      <c r="G7" s="28" t="s">
        <v>26</v>
      </c>
      <c r="H7" s="67"/>
    </row>
    <row r="8" spans="1:10" x14ac:dyDescent="0.25">
      <c r="A8" s="23">
        <v>1</v>
      </c>
      <c r="B8" s="35" t="s">
        <v>27</v>
      </c>
      <c r="C8" s="56" t="s">
        <v>29</v>
      </c>
      <c r="D8" s="23" t="s">
        <v>30</v>
      </c>
      <c r="E8" s="30">
        <v>5</v>
      </c>
      <c r="F8" s="33">
        <v>1.4999999999999999E-2</v>
      </c>
      <c r="G8" s="23" t="s">
        <v>6</v>
      </c>
      <c r="H8" s="34">
        <v>0.03</v>
      </c>
      <c r="I8" s="35" t="s">
        <v>27</v>
      </c>
      <c r="J8" s="56" t="s">
        <v>29</v>
      </c>
    </row>
    <row r="9" spans="1:10" x14ac:dyDescent="0.25">
      <c r="A9" s="23"/>
      <c r="B9" s="35" t="s">
        <v>27</v>
      </c>
      <c r="C9" s="59" t="s">
        <v>32</v>
      </c>
      <c r="D9" s="23" t="s">
        <v>33</v>
      </c>
      <c r="E9" s="30">
        <v>4</v>
      </c>
      <c r="F9" s="33">
        <v>8.5000000000000006E-3</v>
      </c>
      <c r="G9" s="23" t="s">
        <v>6</v>
      </c>
      <c r="H9" s="34">
        <v>0.03</v>
      </c>
      <c r="I9" s="35" t="s">
        <v>37</v>
      </c>
      <c r="J9" s="59" t="s">
        <v>32</v>
      </c>
    </row>
    <row r="10" spans="1:10" x14ac:dyDescent="0.25">
      <c r="A10" s="23"/>
      <c r="B10" s="35" t="s">
        <v>27</v>
      </c>
      <c r="C10" s="59" t="s">
        <v>35</v>
      </c>
      <c r="D10" s="23" t="s">
        <v>36</v>
      </c>
      <c r="E10" s="30">
        <v>10</v>
      </c>
      <c r="F10" s="33">
        <v>6.4999999999999997E-3</v>
      </c>
      <c r="G10" s="34">
        <v>1.0999999999999999E-2</v>
      </c>
      <c r="H10" s="34">
        <v>0.02</v>
      </c>
      <c r="I10" s="35" t="s">
        <v>42</v>
      </c>
      <c r="J10" s="59" t="s">
        <v>41</v>
      </c>
    </row>
    <row r="11" spans="1:10" x14ac:dyDescent="0.25">
      <c r="A11" s="23">
        <v>2</v>
      </c>
      <c r="B11" s="35" t="s">
        <v>37</v>
      </c>
      <c r="C11" s="59" t="s">
        <v>29</v>
      </c>
      <c r="D11" s="23" t="s">
        <v>38</v>
      </c>
      <c r="E11" s="30">
        <v>2</v>
      </c>
      <c r="F11" s="33">
        <v>1.2999999999999999E-2</v>
      </c>
      <c r="G11" s="23" t="s">
        <v>6</v>
      </c>
      <c r="H11" s="34">
        <v>0.03</v>
      </c>
      <c r="I11" s="35" t="s">
        <v>52</v>
      </c>
      <c r="J11" s="59" t="s">
        <v>43</v>
      </c>
    </row>
    <row r="12" spans="1:10" x14ac:dyDescent="0.25">
      <c r="A12" s="23"/>
      <c r="B12" s="35" t="s">
        <v>37</v>
      </c>
      <c r="C12" s="59" t="s">
        <v>32</v>
      </c>
      <c r="D12" s="23" t="s">
        <v>39</v>
      </c>
      <c r="E12" s="30">
        <v>1</v>
      </c>
      <c r="F12" s="33">
        <v>1.2999999999999999E-2</v>
      </c>
      <c r="G12" s="23" t="s">
        <v>6</v>
      </c>
      <c r="H12" s="34">
        <v>0.03</v>
      </c>
      <c r="I12" s="35" t="s">
        <v>53</v>
      </c>
      <c r="J12" s="59" t="s">
        <v>47</v>
      </c>
    </row>
    <row r="13" spans="1:10" x14ac:dyDescent="0.25">
      <c r="A13" s="23"/>
      <c r="B13" s="35" t="s">
        <v>37</v>
      </c>
      <c r="C13" s="59" t="s">
        <v>35</v>
      </c>
      <c r="D13" s="23" t="s">
        <v>39</v>
      </c>
      <c r="E13" s="30">
        <v>1</v>
      </c>
      <c r="F13" s="33">
        <v>1.2999999999999999E-2</v>
      </c>
      <c r="G13" s="23" t="s">
        <v>6</v>
      </c>
      <c r="H13" s="34">
        <v>0.02</v>
      </c>
      <c r="I13" s="35" t="s">
        <v>54</v>
      </c>
      <c r="J13" s="59" t="s">
        <v>35</v>
      </c>
    </row>
    <row r="14" spans="1:10" x14ac:dyDescent="0.25">
      <c r="A14" s="23"/>
      <c r="B14" s="35" t="s">
        <v>37</v>
      </c>
      <c r="C14" s="59" t="s">
        <v>41</v>
      </c>
      <c r="D14" s="23" t="s">
        <v>38</v>
      </c>
      <c r="E14" s="30">
        <v>2</v>
      </c>
      <c r="F14" s="33">
        <v>1.67E-2</v>
      </c>
      <c r="G14" s="34" t="s">
        <v>6</v>
      </c>
      <c r="H14" s="34">
        <v>0.03</v>
      </c>
    </row>
    <row r="15" spans="1:10" x14ac:dyDescent="0.25">
      <c r="A15" s="23">
        <v>3</v>
      </c>
      <c r="B15" s="35" t="s">
        <v>42</v>
      </c>
      <c r="C15" s="59" t="s">
        <v>43</v>
      </c>
      <c r="D15" s="23" t="s">
        <v>30</v>
      </c>
      <c r="E15" s="23">
        <v>5</v>
      </c>
      <c r="F15" s="34">
        <v>8.9999999999999993E-3</v>
      </c>
      <c r="G15" s="23" t="s">
        <v>6</v>
      </c>
      <c r="H15" s="34">
        <v>0.03</v>
      </c>
    </row>
    <row r="16" spans="1:10" x14ac:dyDescent="0.25">
      <c r="A16" s="23"/>
      <c r="B16" s="35" t="s">
        <v>42</v>
      </c>
      <c r="C16" s="59" t="s">
        <v>43</v>
      </c>
      <c r="D16" s="23" t="s">
        <v>44</v>
      </c>
      <c r="E16" s="23">
        <v>10</v>
      </c>
      <c r="F16" s="36">
        <v>1.0999999999999999E-2</v>
      </c>
      <c r="G16" s="23" t="s">
        <v>6</v>
      </c>
      <c r="H16" s="34">
        <v>0.03</v>
      </c>
    </row>
    <row r="17" spans="1:8" x14ac:dyDescent="0.25">
      <c r="A17" s="23"/>
      <c r="B17" s="35" t="s">
        <v>42</v>
      </c>
      <c r="C17" s="59" t="s">
        <v>43</v>
      </c>
      <c r="D17" s="23" t="s">
        <v>45</v>
      </c>
      <c r="E17" s="23">
        <v>15</v>
      </c>
      <c r="F17" s="34">
        <v>1.15E-2</v>
      </c>
      <c r="G17" s="23" t="s">
        <v>6</v>
      </c>
      <c r="H17" s="34">
        <v>0.03</v>
      </c>
    </row>
    <row r="18" spans="1:8" x14ac:dyDescent="0.25">
      <c r="A18" s="23"/>
      <c r="B18" s="35" t="s">
        <v>42</v>
      </c>
      <c r="C18" s="59" t="s">
        <v>43</v>
      </c>
      <c r="D18" s="23" t="s">
        <v>46</v>
      </c>
      <c r="E18" s="23">
        <v>20</v>
      </c>
      <c r="F18" s="34">
        <v>1.2E-2</v>
      </c>
      <c r="G18" s="23" t="s">
        <v>6</v>
      </c>
      <c r="H18" s="34">
        <v>0.03</v>
      </c>
    </row>
    <row r="19" spans="1:8" x14ac:dyDescent="0.25">
      <c r="A19" s="23"/>
      <c r="B19" s="35" t="s">
        <v>42</v>
      </c>
      <c r="C19" s="59" t="s">
        <v>47</v>
      </c>
      <c r="D19" s="23" t="s">
        <v>48</v>
      </c>
      <c r="E19" s="23">
        <v>3</v>
      </c>
      <c r="F19" s="23" t="s">
        <v>6</v>
      </c>
      <c r="G19" s="34">
        <v>1.2999999999999999E-2</v>
      </c>
      <c r="H19" s="34">
        <v>0.03</v>
      </c>
    </row>
    <row r="20" spans="1:8" x14ac:dyDescent="0.25">
      <c r="A20" s="23"/>
      <c r="B20" s="35" t="s">
        <v>42</v>
      </c>
      <c r="C20" s="59" t="s">
        <v>47</v>
      </c>
      <c r="D20" s="23" t="s">
        <v>49</v>
      </c>
      <c r="E20" s="23">
        <v>10</v>
      </c>
      <c r="F20" s="23" t="s">
        <v>6</v>
      </c>
      <c r="G20" s="34">
        <v>1.2500000000000001E-2</v>
      </c>
      <c r="H20" s="34">
        <v>0.03</v>
      </c>
    </row>
    <row r="21" spans="1:8" x14ac:dyDescent="0.25">
      <c r="A21" s="23"/>
      <c r="B21" s="35" t="s">
        <v>42</v>
      </c>
      <c r="C21" s="59" t="s">
        <v>47</v>
      </c>
      <c r="D21" s="23" t="s">
        <v>50</v>
      </c>
      <c r="E21" s="23">
        <v>11</v>
      </c>
      <c r="F21" s="23" t="s">
        <v>6</v>
      </c>
      <c r="G21" s="34">
        <v>1.2E-2</v>
      </c>
      <c r="H21" s="34">
        <v>0.03</v>
      </c>
    </row>
    <row r="22" spans="1:8" x14ac:dyDescent="0.25">
      <c r="A22" s="23"/>
      <c r="B22" s="35" t="s">
        <v>42</v>
      </c>
      <c r="C22" s="59" t="s">
        <v>47</v>
      </c>
      <c r="D22" s="23" t="s">
        <v>51</v>
      </c>
      <c r="E22" s="23">
        <v>20</v>
      </c>
      <c r="F22" s="23" t="s">
        <v>6</v>
      </c>
      <c r="G22" s="34">
        <v>1.17E-2</v>
      </c>
      <c r="H22" s="34">
        <v>0.03</v>
      </c>
    </row>
    <row r="23" spans="1:8" x14ac:dyDescent="0.25">
      <c r="A23" s="23">
        <v>4</v>
      </c>
      <c r="B23" s="35" t="s">
        <v>52</v>
      </c>
      <c r="C23" s="59" t="s">
        <v>43</v>
      </c>
      <c r="D23" s="23" t="s">
        <v>30</v>
      </c>
      <c r="E23" s="23">
        <v>5</v>
      </c>
      <c r="F23" s="23" t="s">
        <v>6</v>
      </c>
      <c r="G23" s="23" t="s">
        <v>6</v>
      </c>
      <c r="H23" s="34">
        <v>0.03</v>
      </c>
    </row>
    <row r="24" spans="1:8" x14ac:dyDescent="0.25">
      <c r="A24" s="23"/>
      <c r="B24" s="35" t="s">
        <v>52</v>
      </c>
      <c r="C24" s="59" t="s">
        <v>43</v>
      </c>
      <c r="D24" s="23" t="s">
        <v>44</v>
      </c>
      <c r="E24" s="23">
        <v>10</v>
      </c>
      <c r="F24" s="23" t="s">
        <v>6</v>
      </c>
      <c r="G24" s="23" t="s">
        <v>6</v>
      </c>
      <c r="H24" s="34">
        <v>0.03</v>
      </c>
    </row>
    <row r="25" spans="1:8" x14ac:dyDescent="0.25">
      <c r="A25" s="23"/>
      <c r="B25" s="35" t="s">
        <v>52</v>
      </c>
      <c r="C25" s="59" t="s">
        <v>47</v>
      </c>
      <c r="D25" s="23" t="s">
        <v>30</v>
      </c>
      <c r="E25" s="23">
        <v>5</v>
      </c>
      <c r="F25" s="23" t="s">
        <v>6</v>
      </c>
      <c r="G25" s="34">
        <v>1.83E-2</v>
      </c>
      <c r="H25" s="34">
        <v>0.05</v>
      </c>
    </row>
    <row r="26" spans="1:8" x14ac:dyDescent="0.25">
      <c r="A26" s="23"/>
      <c r="B26" s="35" t="s">
        <v>52</v>
      </c>
      <c r="C26" s="59" t="s">
        <v>47</v>
      </c>
      <c r="D26" s="23" t="s">
        <v>44</v>
      </c>
      <c r="E26" s="23">
        <v>10</v>
      </c>
      <c r="F26" s="23" t="s">
        <v>6</v>
      </c>
      <c r="G26" s="34">
        <v>1.8700000000000001E-2</v>
      </c>
      <c r="H26" s="34">
        <v>0.05</v>
      </c>
    </row>
    <row r="27" spans="1:8" x14ac:dyDescent="0.25">
      <c r="A27" s="23">
        <v>5</v>
      </c>
      <c r="B27" s="35" t="s">
        <v>53</v>
      </c>
      <c r="C27" s="59" t="s">
        <v>47</v>
      </c>
      <c r="D27" s="23" t="s">
        <v>38</v>
      </c>
      <c r="E27" s="23">
        <v>2</v>
      </c>
      <c r="F27" s="23" t="s">
        <v>6</v>
      </c>
      <c r="G27" s="34">
        <v>0.02</v>
      </c>
      <c r="H27" s="34">
        <v>0.05</v>
      </c>
    </row>
    <row r="28" spans="1:8" x14ac:dyDescent="0.25">
      <c r="A28" s="23">
        <v>6</v>
      </c>
      <c r="B28" s="35" t="s">
        <v>54</v>
      </c>
      <c r="C28" s="59" t="s">
        <v>47</v>
      </c>
      <c r="D28" s="23" t="s">
        <v>48</v>
      </c>
      <c r="E28" s="23">
        <v>3</v>
      </c>
      <c r="F28" s="34">
        <v>1.4999999999999999E-2</v>
      </c>
      <c r="G28" s="23" t="s">
        <v>6</v>
      </c>
      <c r="H28" s="34">
        <v>0.03</v>
      </c>
    </row>
    <row r="29" spans="1:8" x14ac:dyDescent="0.25">
      <c r="A29" s="21"/>
      <c r="B29" s="21"/>
    </row>
    <row r="30" spans="1:8" x14ac:dyDescent="0.25">
      <c r="A30" s="21"/>
      <c r="B30" s="21"/>
    </row>
    <row r="31" spans="1:8" x14ac:dyDescent="0.25">
      <c r="A31" s="37" t="s">
        <v>56</v>
      </c>
      <c r="B31" s="37"/>
    </row>
    <row r="32" spans="1:8" x14ac:dyDescent="0.25">
      <c r="A32" s="37" t="s">
        <v>57</v>
      </c>
      <c r="B32" s="37"/>
    </row>
    <row r="33" spans="1:2" x14ac:dyDescent="0.25">
      <c r="A33" s="21"/>
      <c r="B33" s="21"/>
    </row>
    <row r="34" spans="1:2" x14ac:dyDescent="0.25">
      <c r="A34" s="21"/>
      <c r="B34" s="21"/>
    </row>
    <row r="35" spans="1:2" x14ac:dyDescent="0.25">
      <c r="A35" s="21"/>
      <c r="B35" s="21"/>
    </row>
    <row r="36" spans="1:2" x14ac:dyDescent="0.25">
      <c r="A36" s="38" t="s">
        <v>58</v>
      </c>
      <c r="B36" s="38"/>
    </row>
  </sheetData>
  <mergeCells count="7">
    <mergeCell ref="A6:A7"/>
    <mergeCell ref="C6:C7"/>
    <mergeCell ref="D6:D7"/>
    <mergeCell ref="F6:G6"/>
    <mergeCell ref="H6:H7"/>
    <mergeCell ref="E6:E7"/>
    <mergeCell ref="B6:B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8"/>
  <sheetViews>
    <sheetView zoomScale="70" zoomScaleNormal="70" workbookViewId="0">
      <selection activeCell="H15" sqref="H15"/>
    </sheetView>
  </sheetViews>
  <sheetFormatPr defaultRowHeight="15" x14ac:dyDescent="0.25"/>
  <cols>
    <col min="1" max="1" width="9.140625" style="20"/>
    <col min="2" max="2" width="13.28515625" style="2" bestFit="1" customWidth="1"/>
    <col min="3" max="17" width="11.5703125" customWidth="1"/>
    <col min="19" max="19" width="11" style="2" bestFit="1" customWidth="1"/>
    <col min="20" max="20" width="12" style="2" bestFit="1" customWidth="1"/>
    <col min="21" max="34" width="11" style="2" bestFit="1" customWidth="1"/>
    <col min="35" max="36" width="9.28515625" style="2" bestFit="1" customWidth="1"/>
    <col min="37" max="37" width="5.28515625" style="2" bestFit="1" customWidth="1"/>
    <col min="38" max="38" width="8.5703125" style="2" bestFit="1" customWidth="1"/>
    <col min="39" max="41" width="5.28515625" style="2" bestFit="1" customWidth="1"/>
    <col min="42" max="48" width="9.140625" style="2"/>
  </cols>
  <sheetData>
    <row r="1" spans="2:48" x14ac:dyDescent="0.25">
      <c r="B1" s="74" t="s">
        <v>62</v>
      </c>
      <c r="C1" s="50" t="s">
        <v>63</v>
      </c>
      <c r="D1" s="50" t="s">
        <v>64</v>
      </c>
      <c r="E1" s="50" t="s">
        <v>65</v>
      </c>
      <c r="F1" s="50" t="s">
        <v>66</v>
      </c>
      <c r="G1" s="50" t="s">
        <v>67</v>
      </c>
      <c r="H1" s="50" t="s">
        <v>68</v>
      </c>
      <c r="I1" s="50" t="s">
        <v>69</v>
      </c>
      <c r="J1" s="50" t="s">
        <v>70</v>
      </c>
      <c r="K1" s="50" t="s">
        <v>71</v>
      </c>
      <c r="L1" s="50" t="s">
        <v>72</v>
      </c>
      <c r="M1" s="50" t="s">
        <v>73</v>
      </c>
      <c r="N1" s="50" t="s">
        <v>74</v>
      </c>
      <c r="O1" s="50" t="s">
        <v>75</v>
      </c>
      <c r="P1" s="50" t="s">
        <v>76</v>
      </c>
      <c r="Q1" s="50" t="s">
        <v>77</v>
      </c>
      <c r="S1" s="50" t="s">
        <v>63</v>
      </c>
      <c r="T1" s="50" t="s">
        <v>64</v>
      </c>
      <c r="U1" s="50" t="s">
        <v>65</v>
      </c>
      <c r="V1" s="50" t="s">
        <v>66</v>
      </c>
      <c r="W1" s="50" t="s">
        <v>67</v>
      </c>
      <c r="X1" s="50" t="s">
        <v>68</v>
      </c>
      <c r="Y1" s="50" t="s">
        <v>69</v>
      </c>
      <c r="Z1" s="50" t="s">
        <v>70</v>
      </c>
      <c r="AA1" s="50" t="s">
        <v>71</v>
      </c>
      <c r="AB1" s="50" t="s">
        <v>72</v>
      </c>
      <c r="AC1" s="50" t="s">
        <v>73</v>
      </c>
      <c r="AD1" s="50" t="s">
        <v>74</v>
      </c>
      <c r="AE1" s="50" t="s">
        <v>75</v>
      </c>
      <c r="AF1" s="50" t="s">
        <v>76</v>
      </c>
      <c r="AG1" s="50" t="s">
        <v>77</v>
      </c>
    </row>
    <row r="2" spans="2:48" s="20" customFormat="1" x14ac:dyDescent="0.25">
      <c r="B2" s="75"/>
      <c r="C2" s="51">
        <v>12</v>
      </c>
      <c r="D2" s="51">
        <v>24</v>
      </c>
      <c r="E2" s="51">
        <v>36</v>
      </c>
      <c r="F2" s="52">
        <v>48</v>
      </c>
      <c r="G2" s="52">
        <v>60</v>
      </c>
      <c r="H2" s="52">
        <v>72</v>
      </c>
      <c r="I2" s="52">
        <v>84</v>
      </c>
      <c r="J2" s="52">
        <v>96</v>
      </c>
      <c r="K2" s="52">
        <v>108</v>
      </c>
      <c r="L2" s="52">
        <v>120</v>
      </c>
      <c r="M2" s="52">
        <v>132</v>
      </c>
      <c r="N2" s="53">
        <v>144</v>
      </c>
      <c r="O2" s="53">
        <v>156</v>
      </c>
      <c r="P2" s="53">
        <v>168</v>
      </c>
      <c r="Q2" s="53">
        <v>180</v>
      </c>
      <c r="S2" s="51">
        <v>12</v>
      </c>
      <c r="T2" s="51">
        <v>24</v>
      </c>
      <c r="U2" s="51">
        <v>36</v>
      </c>
      <c r="V2" s="52">
        <v>48</v>
      </c>
      <c r="W2" s="52">
        <v>60</v>
      </c>
      <c r="X2" s="52">
        <v>72</v>
      </c>
      <c r="Y2" s="52">
        <v>84</v>
      </c>
      <c r="Z2" s="52">
        <v>96</v>
      </c>
      <c r="AA2" s="52">
        <v>108</v>
      </c>
      <c r="AB2" s="52">
        <v>120</v>
      </c>
      <c r="AC2" s="52">
        <v>132</v>
      </c>
      <c r="AD2" s="53">
        <v>144</v>
      </c>
      <c r="AE2" s="53">
        <v>156</v>
      </c>
      <c r="AF2" s="53">
        <v>168</v>
      </c>
      <c r="AG2" s="53">
        <v>180</v>
      </c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</row>
    <row r="3" spans="2:48" s="20" customFormat="1" x14ac:dyDescent="0.25">
      <c r="B3" s="76"/>
      <c r="C3" s="47">
        <v>1.2999999999999999E-2</v>
      </c>
      <c r="D3" s="47">
        <v>1.2999999999999999E-2</v>
      </c>
      <c r="E3" s="47">
        <v>1.2999999999999999E-2</v>
      </c>
      <c r="F3" s="48">
        <v>1.2500000000000001E-2</v>
      </c>
      <c r="G3" s="48">
        <v>1.2500000000000001E-2</v>
      </c>
      <c r="H3" s="48">
        <v>1.2500000000000001E-2</v>
      </c>
      <c r="I3" s="48">
        <v>1.2500000000000001E-2</v>
      </c>
      <c r="J3" s="48">
        <v>1.2500000000000001E-2</v>
      </c>
      <c r="K3" s="48">
        <v>1.2500000000000001E-2</v>
      </c>
      <c r="L3" s="48">
        <v>1.2500000000000001E-2</v>
      </c>
      <c r="M3" s="48">
        <v>1.2E-2</v>
      </c>
      <c r="N3" s="49">
        <v>1.17E-2</v>
      </c>
      <c r="O3" s="49">
        <v>1.17E-2</v>
      </c>
      <c r="P3" s="49">
        <v>1.17E-2</v>
      </c>
      <c r="Q3" s="49">
        <v>1.17E-2</v>
      </c>
      <c r="S3" s="47">
        <v>1.2999999999999999E-2</v>
      </c>
      <c r="T3" s="47">
        <v>1.2999999999999999E-2</v>
      </c>
      <c r="U3" s="47">
        <v>1.2999999999999999E-2</v>
      </c>
      <c r="V3" s="48">
        <v>1.2500000000000001E-2</v>
      </c>
      <c r="W3" s="48">
        <v>1.2500000000000001E-2</v>
      </c>
      <c r="X3" s="48">
        <v>1.2500000000000001E-2</v>
      </c>
      <c r="Y3" s="48">
        <v>1.2500000000000001E-2</v>
      </c>
      <c r="Z3" s="48">
        <v>1.2500000000000001E-2</v>
      </c>
      <c r="AA3" s="48">
        <v>1.2500000000000001E-2</v>
      </c>
      <c r="AB3" s="48">
        <v>1.2500000000000001E-2</v>
      </c>
      <c r="AC3" s="48">
        <v>1.2E-2</v>
      </c>
      <c r="AD3" s="49">
        <v>1.17E-2</v>
      </c>
      <c r="AE3" s="49">
        <v>1.17E-2</v>
      </c>
      <c r="AF3" s="49">
        <v>1.17E-2</v>
      </c>
      <c r="AG3" s="49">
        <v>1.17E-2</v>
      </c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</row>
    <row r="4" spans="2:48" x14ac:dyDescent="0.25">
      <c r="B4" s="54">
        <v>5000000</v>
      </c>
      <c r="C4" s="55">
        <f>B4*$C$3*1/(1-(1/((1+$C$3)^$C$2)))</f>
        <v>452708.38846142625</v>
      </c>
      <c r="D4" s="55">
        <f>B4*$D$3*1/(1-(1/((1+$D$3)^$D$2)))</f>
        <v>243861.01112086073</v>
      </c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S4" s="2">
        <f>ABS(Sheet5!C4-'GAJI + UMUR'!$B$8)</f>
        <v>3597291.6115385736</v>
      </c>
      <c r="T4" s="2">
        <f>'GAJI + UMUR'!$B$8-Sheet5!D4</f>
        <v>3806138.9888791391</v>
      </c>
      <c r="U4" s="2">
        <f>ABS(Sheet5!E4-'GAJI + UMUR'!$B$8)</f>
        <v>4050000</v>
      </c>
      <c r="V4" s="2">
        <f>ABS(Sheet5!F4-'GAJI + UMUR'!$B$8)</f>
        <v>4050000</v>
      </c>
      <c r="W4" s="2">
        <f>ABS(Sheet5!G4-'GAJI + UMUR'!$B$8)</f>
        <v>4050000</v>
      </c>
      <c r="X4" s="2">
        <f>ABS(Sheet5!H4-'GAJI + UMUR'!$B$8)</f>
        <v>4050000</v>
      </c>
      <c r="Y4" s="2">
        <f>ABS(Sheet5!I4-'GAJI + UMUR'!$B$8)</f>
        <v>4050000</v>
      </c>
      <c r="Z4" s="2">
        <f>ABS(Sheet5!J4-'GAJI + UMUR'!$B$8)</f>
        <v>4050000</v>
      </c>
      <c r="AA4" s="2">
        <f>ABS(Sheet5!K4-'GAJI + UMUR'!$B$8)</f>
        <v>4050000</v>
      </c>
      <c r="AB4" s="2">
        <f>ABS(Sheet5!L4-'GAJI + UMUR'!$B$8)</f>
        <v>4050000</v>
      </c>
      <c r="AC4" s="2">
        <f>ABS(Sheet5!M4-'GAJI + UMUR'!$B$8)</f>
        <v>4050000</v>
      </c>
      <c r="AD4" s="2">
        <f>ABS(Sheet5!N4-'GAJI + UMUR'!$B$8)</f>
        <v>4050000</v>
      </c>
      <c r="AE4" s="2">
        <f>ABS(Sheet5!O4-'GAJI + UMUR'!$B$8)</f>
        <v>4050000</v>
      </c>
      <c r="AF4" s="2">
        <f>ABS(Sheet5!P4-'GAJI + UMUR'!$B$8)</f>
        <v>4050000</v>
      </c>
      <c r="AG4" s="2">
        <f>ABS(Sheet5!Q4-'GAJI + UMUR'!$B$8)</f>
        <v>4050000</v>
      </c>
      <c r="AH4" s="2">
        <f>ABS(Sheet5!R$4-'GAJI + UMUR'!$B$8)</f>
        <v>4050000</v>
      </c>
    </row>
    <row r="5" spans="2:48" x14ac:dyDescent="0.25">
      <c r="B5" s="57">
        <v>10000000</v>
      </c>
      <c r="C5" s="58">
        <f t="shared" ref="C5:C48" si="0">B5*$C$3*1/(1-(1/((1+$C$3)^$C$2)))</f>
        <v>905416.7769228525</v>
      </c>
      <c r="D5" s="58">
        <f t="shared" ref="D5:D48" si="1">B5*$D$3*1/(1-(1/((1+$D$3)^$D$2)))</f>
        <v>487722.02224172145</v>
      </c>
      <c r="E5" s="58">
        <f t="shared" ref="E5:E48" si="2">B5*$E$3*1/(1-(1/((1+$E$3)^$E$2)))</f>
        <v>349598.71528327622</v>
      </c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S5" s="2">
        <f>ABS(Sheet5!C5-'GAJI + UMUR'!$B$8)</f>
        <v>3144583.2230771473</v>
      </c>
      <c r="T5" s="2">
        <f>'GAJI + UMUR'!$B$8-Sheet5!D5</f>
        <v>3562277.9777582786</v>
      </c>
      <c r="U5" s="2">
        <f>ABS(Sheet5!E5-'GAJI + UMUR'!$B$8)</f>
        <v>3700401.284716724</v>
      </c>
      <c r="V5" s="2">
        <f>ABS(Sheet5!F5-'GAJI + UMUR'!$B$8)</f>
        <v>4050000</v>
      </c>
      <c r="W5" s="2">
        <f>ABS(Sheet5!G5-'GAJI + UMUR'!$B$8)</f>
        <v>4050000</v>
      </c>
      <c r="X5" s="2">
        <f>ABS(Sheet5!H5-'GAJI + UMUR'!$B$8)</f>
        <v>4050000</v>
      </c>
      <c r="Y5" s="2">
        <f>ABS(Sheet5!I5-'GAJI + UMUR'!$B$8)</f>
        <v>4050000</v>
      </c>
      <c r="Z5" s="2">
        <f>ABS(Sheet5!J5-'GAJI + UMUR'!$B$8)</f>
        <v>4050000</v>
      </c>
      <c r="AA5" s="2">
        <f>ABS(Sheet5!K5-'GAJI + UMUR'!$B$8)</f>
        <v>4050000</v>
      </c>
      <c r="AB5" s="2">
        <f>ABS(Sheet5!L5-'GAJI + UMUR'!$B$8)</f>
        <v>4050000</v>
      </c>
      <c r="AC5" s="2">
        <f>ABS(Sheet5!M5-'GAJI + UMUR'!$B$8)</f>
        <v>4050000</v>
      </c>
      <c r="AD5" s="2">
        <f>ABS(Sheet5!N5-'GAJI + UMUR'!$B$8)</f>
        <v>4050000</v>
      </c>
      <c r="AE5" s="2">
        <f>ABS(Sheet5!O5-'GAJI + UMUR'!$B$8)</f>
        <v>4050000</v>
      </c>
      <c r="AF5" s="2">
        <f>ABS(Sheet5!P5-'GAJI + UMUR'!$B$8)</f>
        <v>4050000</v>
      </c>
      <c r="AG5" s="2">
        <f>ABS(Sheet5!Q5-'GAJI + UMUR'!$B$8)</f>
        <v>4050000</v>
      </c>
    </row>
    <row r="6" spans="2:48" x14ac:dyDescent="0.25">
      <c r="B6" s="57">
        <v>15000000</v>
      </c>
      <c r="C6" s="58">
        <f t="shared" si="0"/>
        <v>1358125.1653842789</v>
      </c>
      <c r="D6" s="58">
        <f t="shared" si="1"/>
        <v>731583.03336258221</v>
      </c>
      <c r="E6" s="58">
        <f t="shared" si="2"/>
        <v>524398.0729249143</v>
      </c>
      <c r="F6" s="58">
        <f>$B6*F$3*1/(1-(1/((1+F$3)^F$2)))</f>
        <v>417461.22399714397</v>
      </c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S6" s="2">
        <f>ABS(Sheet5!C6-'GAJI + UMUR'!$B$8)</f>
        <v>2691874.8346157214</v>
      </c>
      <c r="T6" s="2">
        <f>'GAJI + UMUR'!$B$8-Sheet5!D6</f>
        <v>3318416.9666374177</v>
      </c>
      <c r="U6" s="2">
        <f>ABS(Sheet5!E6-'GAJI + UMUR'!$B$8)</f>
        <v>3525601.9270750857</v>
      </c>
      <c r="V6" s="2">
        <f>ABS(Sheet5!F6-'GAJI + UMUR'!$B$8)</f>
        <v>3632538.776002856</v>
      </c>
      <c r="W6" s="2">
        <f>ABS(Sheet5!G6-'GAJI + UMUR'!$B$8)</f>
        <v>4050000</v>
      </c>
      <c r="X6" s="2">
        <f>ABS(Sheet5!H6-'GAJI + UMUR'!$B$8)</f>
        <v>4050000</v>
      </c>
      <c r="Y6" s="2">
        <f>ABS(Sheet5!I6-'GAJI + UMUR'!$B$8)</f>
        <v>4050000</v>
      </c>
      <c r="Z6" s="2">
        <f>ABS(Sheet5!J6-'GAJI + UMUR'!$B$8)</f>
        <v>4050000</v>
      </c>
      <c r="AA6" s="2">
        <f>ABS(Sheet5!K6-'GAJI + UMUR'!$B$8)</f>
        <v>4050000</v>
      </c>
      <c r="AB6" s="2">
        <f>ABS(Sheet5!L6-'GAJI + UMUR'!$B$8)</f>
        <v>4050000</v>
      </c>
      <c r="AC6" s="2">
        <f>ABS(Sheet5!M6-'GAJI + UMUR'!$B$8)</f>
        <v>4050000</v>
      </c>
      <c r="AD6" s="2">
        <f>ABS(Sheet5!N6-'GAJI + UMUR'!$B$8)</f>
        <v>4050000</v>
      </c>
      <c r="AE6" s="2">
        <f>ABS(Sheet5!O6-'GAJI + UMUR'!$B$8)</f>
        <v>4050000</v>
      </c>
      <c r="AF6" s="2">
        <f>ABS(Sheet5!P6-'GAJI + UMUR'!$B$8)</f>
        <v>4050000</v>
      </c>
      <c r="AG6" s="2">
        <f>ABS(Sheet5!Q6-'GAJI + UMUR'!$B$8)</f>
        <v>4050000</v>
      </c>
    </row>
    <row r="7" spans="2:48" x14ac:dyDescent="0.25">
      <c r="B7" s="57">
        <v>20000000</v>
      </c>
      <c r="C7" s="58">
        <f t="shared" si="0"/>
        <v>1810833.553845705</v>
      </c>
      <c r="D7" s="58">
        <f t="shared" si="1"/>
        <v>975444.04448344291</v>
      </c>
      <c r="E7" s="58">
        <f t="shared" si="2"/>
        <v>699197.43056655244</v>
      </c>
      <c r="F7" s="58">
        <f t="shared" ref="F7:K48" si="3">$B7*F$3*1/(1-(1/((1+F$3)^F$2)))</f>
        <v>556614.96532952529</v>
      </c>
      <c r="G7" s="58">
        <f>$B7*G$3*1/(1-(1/((1+G$3)^G$2)))</f>
        <v>475798.601727175</v>
      </c>
      <c r="H7" s="59"/>
      <c r="I7" s="59"/>
      <c r="J7" s="59"/>
      <c r="K7" s="59"/>
      <c r="L7" s="59"/>
      <c r="M7" s="59"/>
      <c r="N7" s="59"/>
      <c r="O7" s="59"/>
      <c r="P7" s="59"/>
      <c r="Q7" s="59"/>
      <c r="S7" s="2">
        <f>ABS(Sheet5!C7-'GAJI + UMUR'!$B$8)</f>
        <v>2239166.446154295</v>
      </c>
      <c r="T7" s="2">
        <f>'GAJI + UMUR'!$B$8-Sheet5!D7</f>
        <v>3074555.9555165572</v>
      </c>
      <c r="U7" s="2">
        <f>ABS(Sheet5!E7-'GAJI + UMUR'!$B$8)</f>
        <v>3350802.5694334474</v>
      </c>
      <c r="V7" s="2">
        <f>ABS(Sheet5!F7-'GAJI + UMUR'!$B$8)</f>
        <v>3493385.0346704749</v>
      </c>
      <c r="W7" s="2">
        <f>ABS(Sheet5!G7-'GAJI + UMUR'!$B$8)</f>
        <v>3574201.3982728249</v>
      </c>
      <c r="X7" s="2">
        <f>ABS(Sheet5!H7-'GAJI + UMUR'!$B$8)</f>
        <v>4050000</v>
      </c>
      <c r="Y7" s="2">
        <f>ABS(Sheet5!I7-'GAJI + UMUR'!$B$8)</f>
        <v>4050000</v>
      </c>
      <c r="Z7" s="2">
        <f>ABS(Sheet5!J7-'GAJI + UMUR'!$B$8)</f>
        <v>4050000</v>
      </c>
      <c r="AA7" s="2">
        <f>ABS(Sheet5!K7-'GAJI + UMUR'!$B$8)</f>
        <v>4050000</v>
      </c>
      <c r="AB7" s="2">
        <f>ABS(Sheet5!L7-'GAJI + UMUR'!$B$8)</f>
        <v>4050000</v>
      </c>
      <c r="AC7" s="2">
        <f>ABS(Sheet5!M7-'GAJI + UMUR'!$B$8)</f>
        <v>4050000</v>
      </c>
      <c r="AD7" s="2">
        <f>ABS(Sheet5!N7-'GAJI + UMUR'!$B$8)</f>
        <v>4050000</v>
      </c>
      <c r="AE7" s="2">
        <f>ABS(Sheet5!O7-'GAJI + UMUR'!$B$8)</f>
        <v>4050000</v>
      </c>
      <c r="AF7" s="2">
        <f>ABS(Sheet5!P7-'GAJI + UMUR'!$B$8)</f>
        <v>4050000</v>
      </c>
      <c r="AG7" s="2">
        <f>ABS(Sheet5!Q7-'GAJI + UMUR'!$B$8)</f>
        <v>4050000</v>
      </c>
    </row>
    <row r="8" spans="2:48" x14ac:dyDescent="0.25">
      <c r="B8" s="57">
        <v>25000000</v>
      </c>
      <c r="C8" s="58">
        <f t="shared" si="0"/>
        <v>2263541.9423071314</v>
      </c>
      <c r="D8" s="58">
        <f t="shared" si="1"/>
        <v>1219305.0556043037</v>
      </c>
      <c r="E8" s="58">
        <f t="shared" si="2"/>
        <v>873996.78820819047</v>
      </c>
      <c r="F8" s="58">
        <f t="shared" si="3"/>
        <v>695768.70666190668</v>
      </c>
      <c r="G8" s="58">
        <f t="shared" si="3"/>
        <v>594748.25215896871</v>
      </c>
      <c r="H8" s="58">
        <f>$B8*H$3*1/(1-(1/((1+H$3)^H$2)))</f>
        <v>528625.3333857836</v>
      </c>
      <c r="I8" s="59"/>
      <c r="J8" s="59"/>
      <c r="K8" s="59"/>
      <c r="L8" s="59"/>
      <c r="M8" s="59"/>
      <c r="N8" s="59"/>
      <c r="O8" s="59"/>
      <c r="P8" s="59"/>
      <c r="Q8" s="59"/>
      <c r="S8" s="2">
        <f>ABS(Sheet5!C8-'GAJI + UMUR'!$B$8)</f>
        <v>1786458.0576928686</v>
      </c>
      <c r="T8" s="2">
        <f>'GAJI + UMUR'!$B$8-Sheet5!D8</f>
        <v>2830694.9443956963</v>
      </c>
      <c r="U8" s="2">
        <f>ABS(Sheet5!E8-'GAJI + UMUR'!$B$8)</f>
        <v>3176003.2117918096</v>
      </c>
      <c r="V8" s="2">
        <f>ABS(Sheet5!F8-'GAJI + UMUR'!$B$8)</f>
        <v>3354231.2933380934</v>
      </c>
      <c r="W8" s="2">
        <f>ABS(Sheet5!G8-'GAJI + UMUR'!$B$8)</f>
        <v>3455251.7478410313</v>
      </c>
      <c r="X8" s="2">
        <f>ABS(Sheet5!H8-'GAJI + UMUR'!$B$8)</f>
        <v>3521374.6666142163</v>
      </c>
      <c r="Y8" s="2">
        <f>ABS(Sheet5!I8-'GAJI + UMUR'!$B$8)</f>
        <v>4050000</v>
      </c>
      <c r="Z8" s="2">
        <f>ABS(Sheet5!J8-'GAJI + UMUR'!$B$8)</f>
        <v>4050000</v>
      </c>
      <c r="AA8" s="2">
        <f>ABS(Sheet5!K8-'GAJI + UMUR'!$B$8)</f>
        <v>4050000</v>
      </c>
      <c r="AB8" s="2">
        <f>ABS(Sheet5!L8-'GAJI + UMUR'!$B$8)</f>
        <v>4050000</v>
      </c>
      <c r="AC8" s="2">
        <f>ABS(Sheet5!M8-'GAJI + UMUR'!$B$8)</f>
        <v>4050000</v>
      </c>
      <c r="AD8" s="2">
        <f>ABS(Sheet5!N8-'GAJI + UMUR'!$B$8)</f>
        <v>4050000</v>
      </c>
      <c r="AE8" s="2">
        <f>ABS(Sheet5!O8-'GAJI + UMUR'!$B$8)</f>
        <v>4050000</v>
      </c>
      <c r="AF8" s="2">
        <f>ABS(Sheet5!P8-'GAJI + UMUR'!$B$8)</f>
        <v>4050000</v>
      </c>
      <c r="AG8" s="2">
        <f>ABS(Sheet5!Q8-'GAJI + UMUR'!$B$8)</f>
        <v>4050000</v>
      </c>
    </row>
    <row r="9" spans="2:48" x14ac:dyDescent="0.25">
      <c r="B9" s="57">
        <v>30000000</v>
      </c>
      <c r="C9" s="58">
        <f t="shared" si="0"/>
        <v>2716250.3307685577</v>
      </c>
      <c r="D9" s="58">
        <f t="shared" si="1"/>
        <v>1463166.0667251644</v>
      </c>
      <c r="E9" s="58">
        <f t="shared" si="2"/>
        <v>1048796.1458498286</v>
      </c>
      <c r="F9" s="58">
        <f t="shared" si="3"/>
        <v>834922.44799428794</v>
      </c>
      <c r="G9" s="58">
        <f t="shared" si="3"/>
        <v>713697.90259076247</v>
      </c>
      <c r="H9" s="58">
        <f t="shared" si="3"/>
        <v>634350.40006294032</v>
      </c>
      <c r="I9" s="58">
        <f>$B9*I$3*1/(1-(1/((1+I$3)^I$2)))</f>
        <v>578902.64206144516</v>
      </c>
      <c r="J9" s="59"/>
      <c r="K9" s="59"/>
      <c r="L9" s="59"/>
      <c r="M9" s="59"/>
      <c r="N9" s="59"/>
      <c r="O9" s="59"/>
      <c r="P9" s="59"/>
      <c r="Q9" s="59"/>
      <c r="S9" s="2">
        <f>ABS(Sheet5!C9-'GAJI + UMUR'!$B$8)</f>
        <v>1333749.6692314423</v>
      </c>
      <c r="T9" s="2">
        <f>'GAJI + UMUR'!$B$8-Sheet5!D9</f>
        <v>2586833.9332748353</v>
      </c>
      <c r="U9" s="2">
        <f>ABS(Sheet5!E9-'GAJI + UMUR'!$B$8)</f>
        <v>3001203.8541501714</v>
      </c>
      <c r="V9" s="2">
        <f>ABS(Sheet5!F9-'GAJI + UMUR'!$B$8)</f>
        <v>3215077.5520057119</v>
      </c>
      <c r="W9" s="2">
        <f>ABS(Sheet5!G9-'GAJI + UMUR'!$B$8)</f>
        <v>3336302.0974092376</v>
      </c>
      <c r="X9" s="2">
        <f>ABS(Sheet5!H9-'GAJI + UMUR'!$B$8)</f>
        <v>3415649.5999370599</v>
      </c>
      <c r="Y9" s="2">
        <f>ABS(Sheet5!I9-'GAJI + UMUR'!$B$8)</f>
        <v>3471097.3579385551</v>
      </c>
      <c r="Z9" s="2">
        <f>ABS(Sheet5!J9-'GAJI + UMUR'!$B$8)</f>
        <v>4050000</v>
      </c>
      <c r="AA9" s="2">
        <f>ABS(Sheet5!K9-'GAJI + UMUR'!$B$8)</f>
        <v>4050000</v>
      </c>
      <c r="AB9" s="2">
        <f>ABS(Sheet5!L9-'GAJI + UMUR'!$B$8)</f>
        <v>4050000</v>
      </c>
      <c r="AC9" s="2">
        <f>ABS(Sheet5!M9-'GAJI + UMUR'!$B$8)</f>
        <v>4050000</v>
      </c>
      <c r="AD9" s="2">
        <f>ABS(Sheet5!N9-'GAJI + UMUR'!$B$8)</f>
        <v>4050000</v>
      </c>
      <c r="AE9" s="2">
        <f>ABS(Sheet5!O9-'GAJI + UMUR'!$B$8)</f>
        <v>4050000</v>
      </c>
      <c r="AF9" s="2">
        <f>ABS(Sheet5!P9-'GAJI + UMUR'!$B$8)</f>
        <v>4050000</v>
      </c>
      <c r="AG9" s="2">
        <f>ABS(Sheet5!Q9-'GAJI + UMUR'!$B$8)</f>
        <v>4050000</v>
      </c>
    </row>
    <row r="10" spans="2:48" x14ac:dyDescent="0.25">
      <c r="B10" s="57">
        <v>35000000</v>
      </c>
      <c r="C10" s="58">
        <f t="shared" si="0"/>
        <v>3168958.7192299836</v>
      </c>
      <c r="D10" s="58">
        <f t="shared" si="1"/>
        <v>1707027.0778460251</v>
      </c>
      <c r="E10" s="58">
        <f t="shared" si="2"/>
        <v>1223595.5034914666</v>
      </c>
      <c r="F10" s="58">
        <f t="shared" si="3"/>
        <v>974076.18932666932</v>
      </c>
      <c r="G10" s="58">
        <f t="shared" si="3"/>
        <v>832647.55302255624</v>
      </c>
      <c r="H10" s="58">
        <f t="shared" si="3"/>
        <v>740075.46674009704</v>
      </c>
      <c r="I10" s="58">
        <f t="shared" si="3"/>
        <v>675386.41573835269</v>
      </c>
      <c r="J10" s="58">
        <f>$B10*J$3*1/(1-(1/((1+J$3)^J$2)))</f>
        <v>628089.18585160456</v>
      </c>
      <c r="K10" s="58">
        <f>$B10*K$3*1/(1-(1/((1+K$3)^K$2)))</f>
        <v>592351.80519789958</v>
      </c>
      <c r="L10" s="58">
        <f>$B10*L$3*1/(1-(1/((1+L$3)^L$2)))</f>
        <v>564672.34976010467</v>
      </c>
      <c r="M10" s="59"/>
      <c r="N10" s="59"/>
      <c r="O10" s="59"/>
      <c r="P10" s="59"/>
      <c r="Q10" s="59"/>
      <c r="S10" s="2">
        <f>ABS(Sheet5!C10-'GAJI + UMUR'!$B$8)</f>
        <v>881041.28077001637</v>
      </c>
      <c r="T10" s="2">
        <f>'GAJI + UMUR'!$B$8-Sheet5!D10</f>
        <v>2342972.9221539749</v>
      </c>
      <c r="U10" s="2">
        <f>ABS(Sheet5!E10-'GAJI + UMUR'!$B$8)</f>
        <v>2826404.4965085331</v>
      </c>
      <c r="V10" s="2">
        <f>ABS(Sheet5!F10-'GAJI + UMUR'!$B$8)</f>
        <v>3075923.8106733309</v>
      </c>
      <c r="W10" s="2">
        <f>ABS(Sheet5!G10-'GAJI + UMUR'!$B$8)</f>
        <v>3217352.446977444</v>
      </c>
      <c r="X10" s="2">
        <f>ABS(Sheet5!H10-'GAJI + UMUR'!$B$8)</f>
        <v>3309924.5332599031</v>
      </c>
      <c r="Y10" s="2">
        <f>ABS(Sheet5!I10-'GAJI + UMUR'!$B$8)</f>
        <v>3374613.5842616474</v>
      </c>
      <c r="Z10" s="2">
        <f>ABS(Sheet5!J10-'GAJI + UMUR'!$B$8)</f>
        <v>3421910.8141483953</v>
      </c>
      <c r="AA10" s="2">
        <f>ABS(Sheet5!K10-'GAJI + UMUR'!$B$8)</f>
        <v>3457648.1948021003</v>
      </c>
      <c r="AB10" s="2">
        <f>ABS(Sheet5!L10-'GAJI + UMUR'!$B$8)</f>
        <v>3485327.6502398951</v>
      </c>
      <c r="AC10" s="2">
        <f>ABS(Sheet5!M10-'GAJI + UMUR'!$B$8)</f>
        <v>4050000</v>
      </c>
      <c r="AD10" s="2">
        <f>ABS(Sheet5!N10-'GAJI + UMUR'!$B$8)</f>
        <v>4050000</v>
      </c>
      <c r="AE10" s="2">
        <f>ABS(Sheet5!O10-'GAJI + UMUR'!$B$8)</f>
        <v>4050000</v>
      </c>
      <c r="AF10" s="2">
        <f>ABS(Sheet5!P10-'GAJI + UMUR'!$B$8)</f>
        <v>4050000</v>
      </c>
      <c r="AG10" s="2">
        <f>ABS(Sheet5!Q10-'GAJI + UMUR'!$B$8)</f>
        <v>4050000</v>
      </c>
    </row>
    <row r="11" spans="2:48" x14ac:dyDescent="0.25">
      <c r="B11" s="57">
        <v>40000000</v>
      </c>
      <c r="C11" s="58">
        <f t="shared" si="0"/>
        <v>3621667.10769141</v>
      </c>
      <c r="D11" s="58">
        <f t="shared" si="1"/>
        <v>1950888.0889668858</v>
      </c>
      <c r="E11" s="58">
        <f t="shared" si="2"/>
        <v>1398394.8611331049</v>
      </c>
      <c r="F11" s="58">
        <f t="shared" si="3"/>
        <v>1113229.9306590506</v>
      </c>
      <c r="G11" s="58">
        <f t="shared" si="3"/>
        <v>951597.20345435</v>
      </c>
      <c r="H11" s="58">
        <f t="shared" si="3"/>
        <v>845800.53341725376</v>
      </c>
      <c r="I11" s="58">
        <f t="shared" si="3"/>
        <v>771870.18941526033</v>
      </c>
      <c r="J11" s="58">
        <f t="shared" si="3"/>
        <v>717816.21240183385</v>
      </c>
      <c r="K11" s="58">
        <f>$B11*K$3*1/(1-(1/((1+K$3)^K$2)))</f>
        <v>676973.49165474239</v>
      </c>
      <c r="L11" s="58">
        <f>$B11*L$3*1/(1-(1/((1+L$3)^L$2)))</f>
        <v>645339.82829726255</v>
      </c>
      <c r="M11" s="58">
        <f>$B11*M$3*1/(1-(1/((1+M$3)^M$2)))</f>
        <v>605369.86117534421</v>
      </c>
      <c r="N11" s="59"/>
      <c r="O11" s="59"/>
      <c r="P11" s="59"/>
      <c r="Q11" s="59"/>
      <c r="S11" s="2">
        <f>ABS(Sheet5!C11-'GAJI + UMUR'!$B$8)</f>
        <v>428332.89230859</v>
      </c>
      <c r="T11" s="2">
        <f>'GAJI + UMUR'!$B$8-Sheet5!D11</f>
        <v>2099111.9110331144</v>
      </c>
      <c r="U11" s="2">
        <f>ABS(Sheet5!E11-'GAJI + UMUR'!$B$8)</f>
        <v>2651605.1388668949</v>
      </c>
      <c r="V11" s="2">
        <f>ABS(Sheet5!F11-'GAJI + UMUR'!$B$8)</f>
        <v>2936770.0693409494</v>
      </c>
      <c r="W11" s="2">
        <f>ABS(Sheet5!G11-'GAJI + UMUR'!$B$8)</f>
        <v>3098402.7965456499</v>
      </c>
      <c r="X11" s="2">
        <f>ABS(Sheet5!H11-'GAJI + UMUR'!$B$8)</f>
        <v>3204199.4665827462</v>
      </c>
      <c r="Y11" s="2">
        <f>ABS(Sheet5!I11-'GAJI + UMUR'!$B$8)</f>
        <v>3278129.8105847398</v>
      </c>
      <c r="Z11" s="2">
        <f>ABS(Sheet5!J11-'GAJI + UMUR'!$B$8)</f>
        <v>3332183.7875981661</v>
      </c>
      <c r="AA11" s="2">
        <f>ABS(Sheet5!K11-'GAJI + UMUR'!$B$8)</f>
        <v>3373026.5083452575</v>
      </c>
      <c r="AB11" s="2">
        <f>ABS(Sheet5!L11-'GAJI + UMUR'!$B$8)</f>
        <v>3404660.1717027375</v>
      </c>
      <c r="AC11" s="2">
        <f>ABS(Sheet5!M11-'GAJI + UMUR'!$B$8)</f>
        <v>3444630.1388246557</v>
      </c>
      <c r="AD11" s="2">
        <f>ABS(Sheet5!N11-'GAJI + UMUR'!$B$8)</f>
        <v>4050000</v>
      </c>
      <c r="AE11" s="2">
        <f>ABS(Sheet5!O11-'GAJI + UMUR'!$B$8)</f>
        <v>4050000</v>
      </c>
      <c r="AF11" s="2">
        <f>ABS(Sheet5!P11-'GAJI + UMUR'!$B$8)</f>
        <v>4050000</v>
      </c>
      <c r="AG11" s="2">
        <f>ABS(Sheet5!Q11-'GAJI + UMUR'!$B$8)</f>
        <v>4050000</v>
      </c>
    </row>
    <row r="12" spans="2:48" x14ac:dyDescent="0.25">
      <c r="B12" s="57">
        <v>45000000</v>
      </c>
      <c r="C12" s="58">
        <f t="shared" si="0"/>
        <v>4074375.4961528364</v>
      </c>
      <c r="D12" s="58">
        <f t="shared" si="1"/>
        <v>2194749.1000877465</v>
      </c>
      <c r="E12" s="58">
        <f t="shared" si="2"/>
        <v>1573194.2187747429</v>
      </c>
      <c r="F12" s="58">
        <f t="shared" si="3"/>
        <v>1252383.6719914321</v>
      </c>
      <c r="G12" s="58">
        <f t="shared" si="3"/>
        <v>1070546.8538861438</v>
      </c>
      <c r="H12" s="58">
        <f t="shared" si="3"/>
        <v>951525.60009441047</v>
      </c>
      <c r="I12" s="58">
        <f t="shared" si="3"/>
        <v>868353.96309216786</v>
      </c>
      <c r="J12" s="58">
        <f t="shared" si="3"/>
        <v>807543.23895206302</v>
      </c>
      <c r="K12" s="58">
        <f t="shared" si="3"/>
        <v>761595.17811158521</v>
      </c>
      <c r="L12" s="58">
        <f t="shared" ref="L12:N31" si="4">$B12*L$3*1/(1-(1/((1+L$3)^L$2)))</f>
        <v>726007.30683442031</v>
      </c>
      <c r="M12" s="58">
        <f t="shared" si="4"/>
        <v>681041.09382226213</v>
      </c>
      <c r="N12" s="58">
        <f t="shared" si="4"/>
        <v>647844.0463397837</v>
      </c>
      <c r="O12" s="59"/>
      <c r="P12" s="59"/>
      <c r="Q12" s="59"/>
      <c r="S12" s="2">
        <f>ABS(Sheet5!C12-'GAJI + UMUR'!$B$8)</f>
        <v>24375.496152836364</v>
      </c>
      <c r="T12" s="2">
        <f>'GAJI + UMUR'!$B$8-Sheet5!D12</f>
        <v>1855250.8999122535</v>
      </c>
      <c r="U12" s="2">
        <f>ABS(Sheet5!E12-'GAJI + UMUR'!$B$8)</f>
        <v>2476805.7812252571</v>
      </c>
      <c r="V12" s="2">
        <f>ABS(Sheet5!F12-'GAJI + UMUR'!$B$8)</f>
        <v>2797616.3280085679</v>
      </c>
      <c r="W12" s="2">
        <f>ABS(Sheet5!G12-'GAJI + UMUR'!$B$8)</f>
        <v>2979453.1461138562</v>
      </c>
      <c r="X12" s="2">
        <f>ABS(Sheet5!H12-'GAJI + UMUR'!$B$8)</f>
        <v>3098474.3999055894</v>
      </c>
      <c r="Y12" s="2">
        <f>ABS(Sheet5!I12-'GAJI + UMUR'!$B$8)</f>
        <v>3181646.0369078321</v>
      </c>
      <c r="Z12" s="2">
        <f>ABS(Sheet5!J12-'GAJI + UMUR'!$B$8)</f>
        <v>3242456.761047937</v>
      </c>
      <c r="AA12" s="2">
        <f>ABS(Sheet5!K12-'GAJI + UMUR'!$B$8)</f>
        <v>3288404.8218884147</v>
      </c>
      <c r="AB12" s="2">
        <f>ABS(Sheet5!L12-'GAJI + UMUR'!$B$8)</f>
        <v>3323992.6931655798</v>
      </c>
      <c r="AC12" s="2">
        <f>ABS(Sheet5!M12-'GAJI + UMUR'!$B$8)</f>
        <v>3368958.9061777378</v>
      </c>
      <c r="AD12" s="2">
        <f>ABS(Sheet5!N12-'GAJI + UMUR'!$B$8)</f>
        <v>3402155.9536602162</v>
      </c>
      <c r="AE12" s="2">
        <f>ABS(Sheet5!O12-'GAJI + UMUR'!$B$8)</f>
        <v>4050000</v>
      </c>
      <c r="AF12" s="2">
        <f>ABS(Sheet5!P12-'GAJI + UMUR'!$B$8)</f>
        <v>4050000</v>
      </c>
      <c r="AG12" s="2">
        <f>ABS(Sheet5!Q12-'GAJI + UMUR'!$B$8)</f>
        <v>4050000</v>
      </c>
    </row>
    <row r="13" spans="2:48" x14ac:dyDescent="0.25">
      <c r="B13" s="57">
        <v>50000000</v>
      </c>
      <c r="C13" s="58">
        <f t="shared" si="0"/>
        <v>4527083.8846142627</v>
      </c>
      <c r="D13" s="58">
        <f t="shared" si="1"/>
        <v>2438610.1112086074</v>
      </c>
      <c r="E13" s="58">
        <f t="shared" si="2"/>
        <v>1747993.5764163809</v>
      </c>
      <c r="F13" s="58">
        <f t="shared" si="3"/>
        <v>1391537.4133238134</v>
      </c>
      <c r="G13" s="58">
        <f t="shared" si="3"/>
        <v>1189496.5043179374</v>
      </c>
      <c r="H13" s="58">
        <f t="shared" si="3"/>
        <v>1057250.6667715672</v>
      </c>
      <c r="I13" s="58">
        <f t="shared" si="3"/>
        <v>964837.73676907539</v>
      </c>
      <c r="J13" s="58">
        <f t="shared" si="3"/>
        <v>897270.2655022922</v>
      </c>
      <c r="K13" s="58">
        <f t="shared" si="3"/>
        <v>846216.86456842802</v>
      </c>
      <c r="L13" s="58">
        <f t="shared" si="4"/>
        <v>806674.78537157818</v>
      </c>
      <c r="M13" s="58">
        <f t="shared" si="4"/>
        <v>756712.32646918017</v>
      </c>
      <c r="N13" s="58">
        <f t="shared" si="4"/>
        <v>719826.71815531515</v>
      </c>
      <c r="O13" s="58">
        <f t="shared" ref="O13:O48" si="5">$B13*O$3*1/(1-(1/((1+O$3)^O$2)))</f>
        <v>698843.09035396064</v>
      </c>
      <c r="P13" s="59"/>
      <c r="Q13" s="59"/>
      <c r="S13" s="2">
        <f>ABS(Sheet5!C13-'GAJI + UMUR'!$B$8)</f>
        <v>477083.88461426273</v>
      </c>
      <c r="T13" s="2">
        <f>'GAJI + UMUR'!$B$8-Sheet5!D13</f>
        <v>1611389.8887913926</v>
      </c>
      <c r="U13" s="2">
        <f>ABS(Sheet5!E13-'GAJI + UMUR'!$B$8)</f>
        <v>2302006.4235836193</v>
      </c>
      <c r="V13" s="2">
        <f>ABS(Sheet5!F13-'GAJI + UMUR'!$B$8)</f>
        <v>2658462.5866761869</v>
      </c>
      <c r="W13" s="2">
        <f>ABS(Sheet5!G13-'GAJI + UMUR'!$B$8)</f>
        <v>2860503.4956820626</v>
      </c>
      <c r="X13" s="2">
        <f>ABS(Sheet5!H13-'GAJI + UMUR'!$B$8)</f>
        <v>2992749.3332284326</v>
      </c>
      <c r="Y13" s="2">
        <f>ABS(Sheet5!I13-'GAJI + UMUR'!$B$8)</f>
        <v>3085162.2632309245</v>
      </c>
      <c r="Z13" s="2">
        <f>ABS(Sheet5!J13-'GAJI + UMUR'!$B$8)</f>
        <v>3152729.7344977078</v>
      </c>
      <c r="AA13" s="2">
        <f>ABS(Sheet5!K13-'GAJI + UMUR'!$B$8)</f>
        <v>3203783.1354315719</v>
      </c>
      <c r="AB13" s="2">
        <f>ABS(Sheet5!L13-'GAJI + UMUR'!$B$8)</f>
        <v>3243325.2146284217</v>
      </c>
      <c r="AC13" s="2">
        <f>ABS(Sheet5!M13-'GAJI + UMUR'!$B$8)</f>
        <v>3293287.6735308198</v>
      </c>
      <c r="AD13" s="2">
        <f>ABS(Sheet5!N13-'GAJI + UMUR'!$B$8)</f>
        <v>3330173.2818446849</v>
      </c>
      <c r="AE13" s="2">
        <f>ABS(Sheet5!O13-'GAJI + UMUR'!$B$8)</f>
        <v>3351156.9096460394</v>
      </c>
      <c r="AF13" s="2">
        <f>ABS(Sheet5!P13-'GAJI + UMUR'!$B$8)</f>
        <v>4050000</v>
      </c>
      <c r="AG13" s="2">
        <f>ABS(Sheet5!Q13-'GAJI + UMUR'!$B$8)</f>
        <v>4050000</v>
      </c>
    </row>
    <row r="14" spans="2:48" x14ac:dyDescent="0.25">
      <c r="B14" s="57">
        <v>55000000</v>
      </c>
      <c r="C14" s="58">
        <f t="shared" si="0"/>
        <v>4979792.2730756886</v>
      </c>
      <c r="D14" s="58">
        <f t="shared" si="1"/>
        <v>2682471.1223294684</v>
      </c>
      <c r="E14" s="58">
        <f t="shared" si="2"/>
        <v>1922792.9340580192</v>
      </c>
      <c r="F14" s="58">
        <f t="shared" si="3"/>
        <v>1530691.1546561946</v>
      </c>
      <c r="G14" s="58">
        <f t="shared" si="3"/>
        <v>1308446.1547497313</v>
      </c>
      <c r="H14" s="58">
        <f t="shared" si="3"/>
        <v>1162975.733448724</v>
      </c>
      <c r="I14" s="58">
        <f t="shared" si="3"/>
        <v>1061321.5104459829</v>
      </c>
      <c r="J14" s="58">
        <f t="shared" si="3"/>
        <v>986997.29205252149</v>
      </c>
      <c r="K14" s="58">
        <f t="shared" si="3"/>
        <v>930838.55102527083</v>
      </c>
      <c r="L14" s="58">
        <f t="shared" si="4"/>
        <v>887342.26390873594</v>
      </c>
      <c r="M14" s="58">
        <f t="shared" si="4"/>
        <v>832383.55911609821</v>
      </c>
      <c r="N14" s="58">
        <f t="shared" si="4"/>
        <v>791809.38997084671</v>
      </c>
      <c r="O14" s="58">
        <f t="shared" si="5"/>
        <v>768727.39938935672</v>
      </c>
      <c r="P14" s="58">
        <f t="shared" ref="P14:P48" si="6">$B14*P$3*1/(1-(1/((1+P$3)^P$2)))</f>
        <v>749719.65818229329</v>
      </c>
      <c r="Q14" s="59"/>
      <c r="S14" s="2">
        <f>ABS(Sheet5!C14-'GAJI + UMUR'!$B$8)</f>
        <v>929792.27307568863</v>
      </c>
      <c r="T14" s="2">
        <f>'GAJI + UMUR'!$B$8-Sheet5!D14</f>
        <v>1367528.8776705316</v>
      </c>
      <c r="U14" s="2">
        <f>ABS(Sheet5!E14-'GAJI + UMUR'!$B$8)</f>
        <v>2127207.065941981</v>
      </c>
      <c r="V14" s="2">
        <f>ABS(Sheet5!F14-'GAJI + UMUR'!$B$8)</f>
        <v>2519308.8453438054</v>
      </c>
      <c r="W14" s="2">
        <f>ABS(Sheet5!G14-'GAJI + UMUR'!$B$8)</f>
        <v>2741553.8452502685</v>
      </c>
      <c r="X14" s="2">
        <f>ABS(Sheet5!H14-'GAJI + UMUR'!$B$8)</f>
        <v>2887024.2665512757</v>
      </c>
      <c r="Y14" s="2">
        <f>ABS(Sheet5!I14-'GAJI + UMUR'!$B$8)</f>
        <v>2988678.4895540169</v>
      </c>
      <c r="Z14" s="2">
        <f>ABS(Sheet5!J14-'GAJI + UMUR'!$B$8)</f>
        <v>3063002.7079474786</v>
      </c>
      <c r="AA14" s="2">
        <f>ABS(Sheet5!K14-'GAJI + UMUR'!$B$8)</f>
        <v>3119161.448974729</v>
      </c>
      <c r="AB14" s="2">
        <f>ABS(Sheet5!L14-'GAJI + UMUR'!$B$8)</f>
        <v>3162657.7360912641</v>
      </c>
      <c r="AC14" s="2">
        <f>ABS(Sheet5!M14-'GAJI + UMUR'!$B$8)</f>
        <v>3217616.4408839019</v>
      </c>
      <c r="AD14" s="2">
        <f>ABS(Sheet5!N14-'GAJI + UMUR'!$B$8)</f>
        <v>3258190.6100291535</v>
      </c>
      <c r="AE14" s="2">
        <f>ABS(Sheet5!O14-'GAJI + UMUR'!$B$8)</f>
        <v>3281272.6006106432</v>
      </c>
      <c r="AF14" s="2">
        <f>ABS(Sheet5!P14-'GAJI + UMUR'!$B$8)</f>
        <v>3300280.3418177068</v>
      </c>
      <c r="AG14" s="2">
        <f>ABS(Sheet5!Q14-'GAJI + UMUR'!$B$8)</f>
        <v>4050000</v>
      </c>
    </row>
    <row r="15" spans="2:48" x14ac:dyDescent="0.25">
      <c r="B15" s="57">
        <v>60000000</v>
      </c>
      <c r="C15" s="58">
        <f t="shared" si="0"/>
        <v>5432500.6615371155</v>
      </c>
      <c r="D15" s="58">
        <f t="shared" si="1"/>
        <v>2926332.1334503288</v>
      </c>
      <c r="E15" s="58">
        <f t="shared" si="2"/>
        <v>2097592.2916996572</v>
      </c>
      <c r="F15" s="58">
        <f t="shared" si="3"/>
        <v>1669844.8959885759</v>
      </c>
      <c r="G15" s="58">
        <f t="shared" si="3"/>
        <v>1427395.8051815249</v>
      </c>
      <c r="H15" s="58">
        <f t="shared" si="3"/>
        <v>1268700.8001258806</v>
      </c>
      <c r="I15" s="58">
        <f t="shared" si="3"/>
        <v>1157805.2841228903</v>
      </c>
      <c r="J15" s="58">
        <f t="shared" si="3"/>
        <v>1076724.3186027508</v>
      </c>
      <c r="K15" s="58">
        <f t="shared" si="3"/>
        <v>1015460.2374821135</v>
      </c>
      <c r="L15" s="58">
        <f t="shared" si="4"/>
        <v>968009.7424458937</v>
      </c>
      <c r="M15" s="58">
        <f t="shared" si="4"/>
        <v>908054.79176301626</v>
      </c>
      <c r="N15" s="58">
        <f t="shared" si="4"/>
        <v>863792.06178637827</v>
      </c>
      <c r="O15" s="58">
        <f t="shared" si="5"/>
        <v>838611.70842475281</v>
      </c>
      <c r="P15" s="58">
        <f t="shared" si="6"/>
        <v>817875.99074431998</v>
      </c>
      <c r="Q15" s="58">
        <f t="shared" ref="Q15:Q48" si="7">$B15*Q$3*1/(1-(1/((1+Q$3)^Q$2)))</f>
        <v>800657.93296910054</v>
      </c>
      <c r="S15" s="2">
        <f>ABS(Sheet5!C15-'GAJI + UMUR'!$B$8)</f>
        <v>1382500.6615371155</v>
      </c>
      <c r="T15" s="2">
        <f>'GAJI + UMUR'!$B$8-Sheet5!D15</f>
        <v>1123667.8665496712</v>
      </c>
      <c r="U15" s="2">
        <f>ABS(Sheet5!E15-'GAJI + UMUR'!$B$8)</f>
        <v>1952407.7083003428</v>
      </c>
      <c r="V15" s="2">
        <f>ABS(Sheet5!F15-'GAJI + UMUR'!$B$8)</f>
        <v>2380155.1040114239</v>
      </c>
      <c r="W15" s="2">
        <f>ABS(Sheet5!G15-'GAJI + UMUR'!$B$8)</f>
        <v>2622604.1948184753</v>
      </c>
      <c r="X15" s="2">
        <f>ABS(Sheet5!H15-'GAJI + UMUR'!$B$8)</f>
        <v>2781299.1998741194</v>
      </c>
      <c r="Y15" s="2">
        <f>ABS(Sheet5!I15-'GAJI + UMUR'!$B$8)</f>
        <v>2892194.7158771097</v>
      </c>
      <c r="Z15" s="2">
        <f>ABS(Sheet5!J15-'GAJI + UMUR'!$B$8)</f>
        <v>2973275.681397249</v>
      </c>
      <c r="AA15" s="2">
        <f>ABS(Sheet5!K15-'GAJI + UMUR'!$B$8)</f>
        <v>3034539.7625178862</v>
      </c>
      <c r="AB15" s="2">
        <f>ABS(Sheet5!L15-'GAJI + UMUR'!$B$8)</f>
        <v>3081990.2575541064</v>
      </c>
      <c r="AC15" s="2">
        <f>ABS(Sheet5!M15-'GAJI + UMUR'!$B$8)</f>
        <v>3141945.208236984</v>
      </c>
      <c r="AD15" s="2">
        <f>ABS(Sheet5!N15-'GAJI + UMUR'!$B$8)</f>
        <v>3186207.9382136217</v>
      </c>
      <c r="AE15" s="2">
        <f>ABS(Sheet5!O15-'GAJI + UMUR'!$B$8)</f>
        <v>3211388.2915752474</v>
      </c>
      <c r="AF15" s="2">
        <f>ABS(Sheet5!P15-'GAJI + UMUR'!$B$8)</f>
        <v>3232124.0092556803</v>
      </c>
      <c r="AG15" s="2">
        <f>ABS(Sheet5!Q15-'GAJI + UMUR'!$B$8)</f>
        <v>3249342.0670308992</v>
      </c>
    </row>
    <row r="16" spans="2:48" x14ac:dyDescent="0.25">
      <c r="B16" s="57">
        <v>65000000</v>
      </c>
      <c r="C16" s="58">
        <f t="shared" si="0"/>
        <v>5885209.0499985414</v>
      </c>
      <c r="D16" s="58">
        <f t="shared" si="1"/>
        <v>3170193.1445711898</v>
      </c>
      <c r="E16" s="58">
        <f t="shared" si="2"/>
        <v>2272391.6493412955</v>
      </c>
      <c r="F16" s="58">
        <f t="shared" si="3"/>
        <v>1808998.6373209574</v>
      </c>
      <c r="G16" s="58">
        <f t="shared" si="3"/>
        <v>1546345.4556133188</v>
      </c>
      <c r="H16" s="58">
        <f t="shared" si="3"/>
        <v>1374425.8668030375</v>
      </c>
      <c r="I16" s="58">
        <f t="shared" si="3"/>
        <v>1254289.057799798</v>
      </c>
      <c r="J16" s="58">
        <f t="shared" si="3"/>
        <v>1166451.3451529799</v>
      </c>
      <c r="K16" s="58">
        <f t="shared" si="3"/>
        <v>1100081.9239389563</v>
      </c>
      <c r="L16" s="58">
        <f t="shared" si="4"/>
        <v>1048677.2209830515</v>
      </c>
      <c r="M16" s="58">
        <f t="shared" si="4"/>
        <v>983726.0244099343</v>
      </c>
      <c r="N16" s="58">
        <f t="shared" si="4"/>
        <v>935774.73360190971</v>
      </c>
      <c r="O16" s="58">
        <f t="shared" si="5"/>
        <v>908496.0174601489</v>
      </c>
      <c r="P16" s="58">
        <f t="shared" si="6"/>
        <v>886032.32330634666</v>
      </c>
      <c r="Q16" s="58">
        <f t="shared" si="7"/>
        <v>867379.42738319223</v>
      </c>
      <c r="S16" s="2">
        <f>ABS(Sheet5!C16-'GAJI + UMUR'!$B$8)</f>
        <v>1835209.0499985414</v>
      </c>
      <c r="T16" s="2">
        <f>'GAJI + UMUR'!$B$8-Sheet5!D16</f>
        <v>879806.85542881023</v>
      </c>
      <c r="U16" s="2">
        <f>ABS(Sheet5!E16-'GAJI + UMUR'!$B$8)</f>
        <v>1777608.3506587045</v>
      </c>
      <c r="V16" s="2">
        <f>ABS(Sheet5!F16-'GAJI + UMUR'!$B$8)</f>
        <v>2241001.3626790429</v>
      </c>
      <c r="W16" s="2">
        <f>ABS(Sheet5!G16-'GAJI + UMUR'!$B$8)</f>
        <v>2503654.5443866812</v>
      </c>
      <c r="X16" s="2">
        <f>ABS(Sheet5!H16-'GAJI + UMUR'!$B$8)</f>
        <v>2675574.1331969625</v>
      </c>
      <c r="Y16" s="2">
        <f>ABS(Sheet5!I16-'GAJI + UMUR'!$B$8)</f>
        <v>2795710.942200202</v>
      </c>
      <c r="Z16" s="2">
        <f>ABS(Sheet5!J16-'GAJI + UMUR'!$B$8)</f>
        <v>2883548.6548470203</v>
      </c>
      <c r="AA16" s="2">
        <f>ABS(Sheet5!K16-'GAJI + UMUR'!$B$8)</f>
        <v>2949918.0760610439</v>
      </c>
      <c r="AB16" s="2">
        <f>ABS(Sheet5!L16-'GAJI + UMUR'!$B$8)</f>
        <v>3001322.7790169483</v>
      </c>
      <c r="AC16" s="2">
        <f>ABS(Sheet5!M16-'GAJI + UMUR'!$B$8)</f>
        <v>3066273.9755900656</v>
      </c>
      <c r="AD16" s="2">
        <f>ABS(Sheet5!N16-'GAJI + UMUR'!$B$8)</f>
        <v>3114225.2663980904</v>
      </c>
      <c r="AE16" s="2">
        <f>ABS(Sheet5!O16-'GAJI + UMUR'!$B$8)</f>
        <v>3141503.9825398512</v>
      </c>
      <c r="AF16" s="2">
        <f>ABS(Sheet5!P16-'GAJI + UMUR'!$B$8)</f>
        <v>3163967.6766936532</v>
      </c>
      <c r="AG16" s="2">
        <f>ABS(Sheet5!Q16-'GAJI + UMUR'!$B$8)</f>
        <v>3182620.5726168077</v>
      </c>
    </row>
    <row r="17" spans="2:33" x14ac:dyDescent="0.25">
      <c r="B17" s="57">
        <v>70000000</v>
      </c>
      <c r="C17" s="58">
        <f t="shared" si="0"/>
        <v>6337917.4384599673</v>
      </c>
      <c r="D17" s="58">
        <f t="shared" si="1"/>
        <v>3414054.1556920502</v>
      </c>
      <c r="E17" s="58">
        <f t="shared" si="2"/>
        <v>2447191.0069829333</v>
      </c>
      <c r="F17" s="58">
        <f t="shared" si="3"/>
        <v>1948152.3786533386</v>
      </c>
      <c r="G17" s="58">
        <f t="shared" si="3"/>
        <v>1665295.1060451125</v>
      </c>
      <c r="H17" s="58">
        <f t="shared" si="3"/>
        <v>1480150.9334801941</v>
      </c>
      <c r="I17" s="58">
        <f t="shared" si="3"/>
        <v>1350772.8314767054</v>
      </c>
      <c r="J17" s="58">
        <f t="shared" si="3"/>
        <v>1256178.3717032091</v>
      </c>
      <c r="K17" s="58">
        <f t="shared" si="3"/>
        <v>1184703.6103957992</v>
      </c>
      <c r="L17" s="58">
        <f t="shared" si="4"/>
        <v>1129344.6995202093</v>
      </c>
      <c r="M17" s="58">
        <f t="shared" si="4"/>
        <v>1059397.2570568523</v>
      </c>
      <c r="N17" s="58">
        <f t="shared" si="4"/>
        <v>1007757.4054174413</v>
      </c>
      <c r="O17" s="58">
        <f t="shared" si="5"/>
        <v>978380.32649554487</v>
      </c>
      <c r="P17" s="58">
        <f t="shared" si="6"/>
        <v>954188.65586837335</v>
      </c>
      <c r="Q17" s="58">
        <f t="shared" si="7"/>
        <v>934100.92179728393</v>
      </c>
      <c r="S17" s="2">
        <f>ABS(Sheet5!C17-'GAJI + UMUR'!$B$8)</f>
        <v>2287917.4384599673</v>
      </c>
      <c r="T17" s="2">
        <f>'GAJI + UMUR'!$B$8-Sheet5!D17</f>
        <v>635945.84430794977</v>
      </c>
      <c r="U17" s="2">
        <f>ABS(Sheet5!E17-'GAJI + UMUR'!$B$8)</f>
        <v>1602808.9930170667</v>
      </c>
      <c r="V17" s="2">
        <f>ABS(Sheet5!F17-'GAJI + UMUR'!$B$8)</f>
        <v>2101847.6213466614</v>
      </c>
      <c r="W17" s="2">
        <f>ABS(Sheet5!G17-'GAJI + UMUR'!$B$8)</f>
        <v>2384704.8939548875</v>
      </c>
      <c r="X17" s="2">
        <f>ABS(Sheet5!H17-'GAJI + UMUR'!$B$8)</f>
        <v>2569849.0665198062</v>
      </c>
      <c r="Y17" s="2">
        <f>ABS(Sheet5!I17-'GAJI + UMUR'!$B$8)</f>
        <v>2699227.1685232949</v>
      </c>
      <c r="Z17" s="2">
        <f>ABS(Sheet5!J17-'GAJI + UMUR'!$B$8)</f>
        <v>2793821.6282967906</v>
      </c>
      <c r="AA17" s="2">
        <f>ABS(Sheet5!K17-'GAJI + UMUR'!$B$8)</f>
        <v>2865296.3896042006</v>
      </c>
      <c r="AB17" s="2">
        <f>ABS(Sheet5!L17-'GAJI + UMUR'!$B$8)</f>
        <v>2920655.3004797907</v>
      </c>
      <c r="AC17" s="2">
        <f>ABS(Sheet5!M17-'GAJI + UMUR'!$B$8)</f>
        <v>2990602.7429431477</v>
      </c>
      <c r="AD17" s="2">
        <f>ABS(Sheet5!N17-'GAJI + UMUR'!$B$8)</f>
        <v>3042242.5945825586</v>
      </c>
      <c r="AE17" s="2">
        <f>ABS(Sheet5!O17-'GAJI + UMUR'!$B$8)</f>
        <v>3071619.673504455</v>
      </c>
      <c r="AF17" s="2">
        <f>ABS(Sheet5!P17-'GAJI + UMUR'!$B$8)</f>
        <v>3095811.3441316267</v>
      </c>
      <c r="AG17" s="2">
        <f>ABS(Sheet5!Q17-'GAJI + UMUR'!$B$8)</f>
        <v>3115899.0782027161</v>
      </c>
    </row>
    <row r="18" spans="2:33" x14ac:dyDescent="0.25">
      <c r="B18" s="57">
        <v>75000000</v>
      </c>
      <c r="C18" s="58">
        <f t="shared" si="0"/>
        <v>6790625.8269213941</v>
      </c>
      <c r="D18" s="58">
        <f t="shared" si="1"/>
        <v>3657915.1668129112</v>
      </c>
      <c r="E18" s="58">
        <f t="shared" si="2"/>
        <v>2621990.3646245715</v>
      </c>
      <c r="F18" s="58">
        <f t="shared" si="3"/>
        <v>2087306.1199857199</v>
      </c>
      <c r="G18" s="58">
        <f t="shared" si="3"/>
        <v>1784244.7564769064</v>
      </c>
      <c r="H18" s="58">
        <f t="shared" si="3"/>
        <v>1585876.0001573509</v>
      </c>
      <c r="I18" s="58">
        <f t="shared" si="3"/>
        <v>1447256.605153613</v>
      </c>
      <c r="J18" s="58">
        <f t="shared" si="3"/>
        <v>1345905.3982534383</v>
      </c>
      <c r="K18" s="58">
        <f t="shared" si="3"/>
        <v>1269325.296852642</v>
      </c>
      <c r="L18" s="58">
        <f t="shared" si="4"/>
        <v>1210012.1780573672</v>
      </c>
      <c r="M18" s="58">
        <f t="shared" si="4"/>
        <v>1135068.4897037703</v>
      </c>
      <c r="N18" s="58">
        <f t="shared" si="4"/>
        <v>1079740.0772329727</v>
      </c>
      <c r="O18" s="58">
        <f t="shared" si="5"/>
        <v>1048264.635530941</v>
      </c>
      <c r="P18" s="58">
        <f t="shared" si="6"/>
        <v>1022344.9884304</v>
      </c>
      <c r="Q18" s="58">
        <f t="shared" si="7"/>
        <v>1000822.4162113756</v>
      </c>
      <c r="S18" s="2">
        <f>ABS(Sheet5!C18-'GAJI + UMUR'!$B$8)</f>
        <v>2740625.8269213941</v>
      </c>
      <c r="T18" s="2">
        <f>'GAJI + UMUR'!$B$8-Sheet5!D18</f>
        <v>392084.83318708884</v>
      </c>
      <c r="U18" s="2">
        <f>ABS(Sheet5!E18-'GAJI + UMUR'!$B$8)</f>
        <v>1428009.6353754285</v>
      </c>
      <c r="V18" s="2">
        <f>ABS(Sheet5!F18-'GAJI + UMUR'!$B$8)</f>
        <v>1962693.8800142801</v>
      </c>
      <c r="W18" s="2">
        <f>ABS(Sheet5!G18-'GAJI + UMUR'!$B$8)</f>
        <v>2265755.2435230939</v>
      </c>
      <c r="X18" s="2">
        <f>ABS(Sheet5!H18-'GAJI + UMUR'!$B$8)</f>
        <v>2464123.9998426493</v>
      </c>
      <c r="Y18" s="2">
        <f>ABS(Sheet5!I18-'GAJI + UMUR'!$B$8)</f>
        <v>2602743.3948463872</v>
      </c>
      <c r="Z18" s="2">
        <f>ABS(Sheet5!J18-'GAJI + UMUR'!$B$8)</f>
        <v>2704094.6017465619</v>
      </c>
      <c r="AA18" s="2">
        <f>ABS(Sheet5!K18-'GAJI + UMUR'!$B$8)</f>
        <v>2780674.7031473583</v>
      </c>
      <c r="AB18" s="2">
        <f>ABS(Sheet5!L18-'GAJI + UMUR'!$B$8)</f>
        <v>2839987.821942633</v>
      </c>
      <c r="AC18" s="2">
        <f>ABS(Sheet5!M18-'GAJI + UMUR'!$B$8)</f>
        <v>2914931.5102962297</v>
      </c>
      <c r="AD18" s="2">
        <f>ABS(Sheet5!N18-'GAJI + UMUR'!$B$8)</f>
        <v>2970259.9227670273</v>
      </c>
      <c r="AE18" s="2">
        <f>ABS(Sheet5!O18-'GAJI + UMUR'!$B$8)</f>
        <v>3001735.3644690588</v>
      </c>
      <c r="AF18" s="2">
        <f>ABS(Sheet5!P18-'GAJI + UMUR'!$B$8)</f>
        <v>3027655.0115696001</v>
      </c>
      <c r="AG18" s="2">
        <f>ABS(Sheet5!Q18-'GAJI + UMUR'!$B$8)</f>
        <v>3049177.5837886245</v>
      </c>
    </row>
    <row r="19" spans="2:33" x14ac:dyDescent="0.25">
      <c r="B19" s="57">
        <v>80000000</v>
      </c>
      <c r="C19" s="58">
        <f t="shared" si="0"/>
        <v>7243334.21538282</v>
      </c>
      <c r="D19" s="58">
        <f t="shared" si="1"/>
        <v>3901776.1779337716</v>
      </c>
      <c r="E19" s="58">
        <f t="shared" si="2"/>
        <v>2796789.7222662098</v>
      </c>
      <c r="F19" s="58">
        <f t="shared" si="3"/>
        <v>2226459.8613181012</v>
      </c>
      <c r="G19" s="58">
        <f t="shared" si="3"/>
        <v>1903194.4069087</v>
      </c>
      <c r="H19" s="58">
        <f t="shared" si="3"/>
        <v>1691601.0668345075</v>
      </c>
      <c r="I19" s="58">
        <f t="shared" si="3"/>
        <v>1543740.3788305207</v>
      </c>
      <c r="J19" s="58">
        <f t="shared" si="3"/>
        <v>1435632.4248036677</v>
      </c>
      <c r="K19" s="58">
        <f t="shared" si="3"/>
        <v>1353946.9833094848</v>
      </c>
      <c r="L19" s="58">
        <f t="shared" si="4"/>
        <v>1290679.6565945251</v>
      </c>
      <c r="M19" s="58">
        <f t="shared" si="4"/>
        <v>1210739.7223506884</v>
      </c>
      <c r="N19" s="58">
        <f t="shared" si="4"/>
        <v>1151722.7490485043</v>
      </c>
      <c r="O19" s="58">
        <f t="shared" si="5"/>
        <v>1118148.9445663372</v>
      </c>
      <c r="P19" s="58">
        <f t="shared" si="6"/>
        <v>1090501.3209924267</v>
      </c>
      <c r="Q19" s="58">
        <f t="shared" si="7"/>
        <v>1067543.9106254673</v>
      </c>
      <c r="S19" s="2">
        <f>ABS(Sheet5!C19-'GAJI + UMUR'!$B$8)</f>
        <v>3193334.21538282</v>
      </c>
      <c r="T19" s="2">
        <f>'GAJI + UMUR'!$B$8-Sheet5!D19</f>
        <v>148223.82206622837</v>
      </c>
      <c r="U19" s="2">
        <f>ABS(Sheet5!E19-'GAJI + UMUR'!$B$8)</f>
        <v>1253210.2777337902</v>
      </c>
      <c r="V19" s="2">
        <f>ABS(Sheet5!F19-'GAJI + UMUR'!$B$8)</f>
        <v>1823540.1386818988</v>
      </c>
      <c r="W19" s="2">
        <f>ABS(Sheet5!G19-'GAJI + UMUR'!$B$8)</f>
        <v>2146805.5930912998</v>
      </c>
      <c r="X19" s="2">
        <f>ABS(Sheet5!H19-'GAJI + UMUR'!$B$8)</f>
        <v>2358398.9331654925</v>
      </c>
      <c r="Y19" s="2">
        <f>ABS(Sheet5!I19-'GAJI + UMUR'!$B$8)</f>
        <v>2506259.6211694796</v>
      </c>
      <c r="Z19" s="2">
        <f>ABS(Sheet5!J19-'GAJI + UMUR'!$B$8)</f>
        <v>2614367.5751963323</v>
      </c>
      <c r="AA19" s="2">
        <f>ABS(Sheet5!K19-'GAJI + UMUR'!$B$8)</f>
        <v>2696053.016690515</v>
      </c>
      <c r="AB19" s="2">
        <f>ABS(Sheet5!L19-'GAJI + UMUR'!$B$8)</f>
        <v>2759320.3434054749</v>
      </c>
      <c r="AC19" s="2">
        <f>ABS(Sheet5!M19-'GAJI + UMUR'!$B$8)</f>
        <v>2839260.2776493113</v>
      </c>
      <c r="AD19" s="2">
        <f>ABS(Sheet5!N19-'GAJI + UMUR'!$B$8)</f>
        <v>2898277.250951496</v>
      </c>
      <c r="AE19" s="2">
        <f>ABS(Sheet5!O19-'GAJI + UMUR'!$B$8)</f>
        <v>2931851.0554336626</v>
      </c>
      <c r="AF19" s="2">
        <f>ABS(Sheet5!P19-'GAJI + UMUR'!$B$8)</f>
        <v>2959498.6790075731</v>
      </c>
      <c r="AG19" s="2">
        <f>ABS(Sheet5!Q19-'GAJI + UMUR'!$B$8)</f>
        <v>2982456.0893745329</v>
      </c>
    </row>
    <row r="20" spans="2:33" x14ac:dyDescent="0.25">
      <c r="B20" s="57">
        <v>85000000</v>
      </c>
      <c r="C20" s="58">
        <f t="shared" si="0"/>
        <v>7696042.6038442468</v>
      </c>
      <c r="D20" s="58">
        <f t="shared" si="1"/>
        <v>4145637.1890546326</v>
      </c>
      <c r="E20" s="58">
        <f t="shared" si="2"/>
        <v>2971589.0799078476</v>
      </c>
      <c r="F20" s="58">
        <f t="shared" si="3"/>
        <v>2365613.6026504827</v>
      </c>
      <c r="G20" s="58">
        <f t="shared" si="3"/>
        <v>2022144.0573404939</v>
      </c>
      <c r="H20" s="58">
        <f t="shared" si="3"/>
        <v>1797326.1335116643</v>
      </c>
      <c r="I20" s="58">
        <f t="shared" si="3"/>
        <v>1640224.1525074281</v>
      </c>
      <c r="J20" s="58">
        <f t="shared" si="3"/>
        <v>1525359.4513538969</v>
      </c>
      <c r="K20" s="58">
        <f t="shared" si="3"/>
        <v>1438568.6697663276</v>
      </c>
      <c r="L20" s="58">
        <f t="shared" si="4"/>
        <v>1371347.1351316827</v>
      </c>
      <c r="M20" s="58">
        <f t="shared" si="4"/>
        <v>1286410.9549976063</v>
      </c>
      <c r="N20" s="58">
        <f t="shared" si="4"/>
        <v>1223705.4208640358</v>
      </c>
      <c r="O20" s="58">
        <f t="shared" si="5"/>
        <v>1188033.2536017331</v>
      </c>
      <c r="P20" s="58">
        <f t="shared" si="6"/>
        <v>1158657.6535544533</v>
      </c>
      <c r="Q20" s="58">
        <f t="shared" si="7"/>
        <v>1134265.4050395591</v>
      </c>
      <c r="S20" s="2">
        <f>ABS(Sheet5!C20-'GAJI + UMUR'!$B$8)</f>
        <v>3646042.6038442468</v>
      </c>
      <c r="T20" s="2">
        <f>'GAJI + UMUR'!$B$8-Sheet5!D20</f>
        <v>-95637.189054632559</v>
      </c>
      <c r="U20" s="2">
        <f>ABS(Sheet5!E20-'GAJI + UMUR'!$B$8)</f>
        <v>1078410.9200921524</v>
      </c>
      <c r="V20" s="2">
        <f>ABS(Sheet5!F20-'GAJI + UMUR'!$B$8)</f>
        <v>1684386.3973495173</v>
      </c>
      <c r="W20" s="2">
        <f>ABS(Sheet5!G20-'GAJI + UMUR'!$B$8)</f>
        <v>2027855.9426595061</v>
      </c>
      <c r="X20" s="2">
        <f>ABS(Sheet5!H20-'GAJI + UMUR'!$B$8)</f>
        <v>2252673.8664883357</v>
      </c>
      <c r="Y20" s="2">
        <f>ABS(Sheet5!I20-'GAJI + UMUR'!$B$8)</f>
        <v>2409775.8474925719</v>
      </c>
      <c r="Z20" s="2">
        <f>ABS(Sheet5!J20-'GAJI + UMUR'!$B$8)</f>
        <v>2524640.5486461031</v>
      </c>
      <c r="AA20" s="2">
        <f>ABS(Sheet5!K20-'GAJI + UMUR'!$B$8)</f>
        <v>2611431.3302336726</v>
      </c>
      <c r="AB20" s="2">
        <f>ABS(Sheet5!L20-'GAJI + UMUR'!$B$8)</f>
        <v>2678652.8648683173</v>
      </c>
      <c r="AC20" s="2">
        <f>ABS(Sheet5!M20-'GAJI + UMUR'!$B$8)</f>
        <v>2763589.0450023934</v>
      </c>
      <c r="AD20" s="2">
        <f>ABS(Sheet5!N20-'GAJI + UMUR'!$B$8)</f>
        <v>2826294.5791359642</v>
      </c>
      <c r="AE20" s="2">
        <f>ABS(Sheet5!O20-'GAJI + UMUR'!$B$8)</f>
        <v>2861966.7463982669</v>
      </c>
      <c r="AF20" s="2">
        <f>ABS(Sheet5!P20-'GAJI + UMUR'!$B$8)</f>
        <v>2891342.3464455465</v>
      </c>
      <c r="AG20" s="2">
        <f>ABS(Sheet5!Q20-'GAJI + UMUR'!$B$8)</f>
        <v>2915734.5949604409</v>
      </c>
    </row>
    <row r="21" spans="2:33" x14ac:dyDescent="0.25">
      <c r="B21" s="57">
        <v>90000000</v>
      </c>
      <c r="C21" s="58">
        <f t="shared" si="0"/>
        <v>8148750.9923056727</v>
      </c>
      <c r="D21" s="58">
        <f t="shared" si="1"/>
        <v>4389498.200175493</v>
      </c>
      <c r="E21" s="58">
        <f t="shared" si="2"/>
        <v>3146388.4375494858</v>
      </c>
      <c r="F21" s="58">
        <f t="shared" si="3"/>
        <v>2504767.3439828642</v>
      </c>
      <c r="G21" s="58">
        <f t="shared" si="3"/>
        <v>2141093.7077722875</v>
      </c>
      <c r="H21" s="58">
        <f t="shared" si="3"/>
        <v>1903051.2001888209</v>
      </c>
      <c r="I21" s="58">
        <f t="shared" si="3"/>
        <v>1736707.9261843357</v>
      </c>
      <c r="J21" s="58">
        <f t="shared" si="3"/>
        <v>1615086.477904126</v>
      </c>
      <c r="K21" s="58">
        <f t="shared" si="3"/>
        <v>1523190.3562231704</v>
      </c>
      <c r="L21" s="58">
        <f t="shared" si="4"/>
        <v>1452014.6136688406</v>
      </c>
      <c r="M21" s="58">
        <f t="shared" si="4"/>
        <v>1362082.1876445243</v>
      </c>
      <c r="N21" s="58">
        <f t="shared" si="4"/>
        <v>1295688.0926795674</v>
      </c>
      <c r="O21" s="58">
        <f t="shared" si="5"/>
        <v>1257917.5626371291</v>
      </c>
      <c r="P21" s="58">
        <f t="shared" si="6"/>
        <v>1226813.9861164801</v>
      </c>
      <c r="Q21" s="58">
        <f t="shared" si="7"/>
        <v>1200986.8994536507</v>
      </c>
      <c r="S21" s="2">
        <f>ABS(Sheet5!C21-'GAJI + UMUR'!$B$8)</f>
        <v>4098750.9923056727</v>
      </c>
      <c r="T21" s="2">
        <f>'GAJI + UMUR'!$B$8-Sheet5!D21</f>
        <v>-339498.20017549302</v>
      </c>
      <c r="U21" s="2">
        <f>ABS(Sheet5!E21-'GAJI + UMUR'!$B$8)</f>
        <v>903611.56245051417</v>
      </c>
      <c r="V21" s="2">
        <f>ABS(Sheet5!F21-'GAJI + UMUR'!$B$8)</f>
        <v>1545232.6560171358</v>
      </c>
      <c r="W21" s="2">
        <f>ABS(Sheet5!G21-'GAJI + UMUR'!$B$8)</f>
        <v>1908906.2922277125</v>
      </c>
      <c r="X21" s="2">
        <f>ABS(Sheet5!H21-'GAJI + UMUR'!$B$8)</f>
        <v>2146948.7998111788</v>
      </c>
      <c r="Y21" s="2">
        <f>ABS(Sheet5!I21-'GAJI + UMUR'!$B$8)</f>
        <v>2313292.0738156643</v>
      </c>
      <c r="Z21" s="2">
        <f>ABS(Sheet5!J21-'GAJI + UMUR'!$B$8)</f>
        <v>2434913.522095874</v>
      </c>
      <c r="AA21" s="2">
        <f>ABS(Sheet5!K21-'GAJI + UMUR'!$B$8)</f>
        <v>2526809.6437768294</v>
      </c>
      <c r="AB21" s="2">
        <f>ABS(Sheet5!L21-'GAJI + UMUR'!$B$8)</f>
        <v>2597985.3863311596</v>
      </c>
      <c r="AC21" s="2">
        <f>ABS(Sheet5!M21-'GAJI + UMUR'!$B$8)</f>
        <v>2687917.8123554755</v>
      </c>
      <c r="AD21" s="2">
        <f>ABS(Sheet5!N21-'GAJI + UMUR'!$B$8)</f>
        <v>2754311.9073204324</v>
      </c>
      <c r="AE21" s="2">
        <f>ABS(Sheet5!O21-'GAJI + UMUR'!$B$8)</f>
        <v>2792082.4373628711</v>
      </c>
      <c r="AF21" s="2">
        <f>ABS(Sheet5!P21-'GAJI + UMUR'!$B$8)</f>
        <v>2823186.0138835199</v>
      </c>
      <c r="AG21" s="2">
        <f>ABS(Sheet5!Q21-'GAJI + UMUR'!$B$8)</f>
        <v>2849013.1005463493</v>
      </c>
    </row>
    <row r="22" spans="2:33" x14ac:dyDescent="0.25">
      <c r="B22" s="57">
        <v>95000000</v>
      </c>
      <c r="C22" s="58">
        <f t="shared" si="0"/>
        <v>8601459.3807670996</v>
      </c>
      <c r="D22" s="58">
        <f t="shared" si="1"/>
        <v>4633359.2112963544</v>
      </c>
      <c r="E22" s="58">
        <f t="shared" si="2"/>
        <v>3321187.7951911241</v>
      </c>
      <c r="F22" s="58">
        <f t="shared" si="3"/>
        <v>2643921.0853152452</v>
      </c>
      <c r="G22" s="58">
        <f t="shared" si="3"/>
        <v>2260043.3582040812</v>
      </c>
      <c r="H22" s="58">
        <f t="shared" si="3"/>
        <v>2008776.2668659778</v>
      </c>
      <c r="I22" s="58">
        <f t="shared" si="3"/>
        <v>1833191.6998612431</v>
      </c>
      <c r="J22" s="58">
        <f t="shared" si="3"/>
        <v>1704813.5044543552</v>
      </c>
      <c r="K22" s="58">
        <f t="shared" si="3"/>
        <v>1607812.0426800132</v>
      </c>
      <c r="L22" s="58">
        <f t="shared" si="4"/>
        <v>1532682.0922059985</v>
      </c>
      <c r="M22" s="58">
        <f t="shared" si="4"/>
        <v>1437753.4202914424</v>
      </c>
      <c r="N22" s="58">
        <f t="shared" si="4"/>
        <v>1367670.764495099</v>
      </c>
      <c r="O22" s="58">
        <f t="shared" si="5"/>
        <v>1327801.8716725253</v>
      </c>
      <c r="P22" s="58">
        <f t="shared" si="6"/>
        <v>1294970.3186785067</v>
      </c>
      <c r="Q22" s="58">
        <f t="shared" si="7"/>
        <v>1267708.3938677425</v>
      </c>
      <c r="S22" s="2">
        <f>ABS(Sheet5!C22-'GAJI + UMUR'!$B$8)</f>
        <v>4551459.3807670996</v>
      </c>
      <c r="T22" s="2">
        <f>'GAJI + UMUR'!$B$8-Sheet5!D22</f>
        <v>-583359.21129635442</v>
      </c>
      <c r="U22" s="2">
        <f>ABS(Sheet5!E22-'GAJI + UMUR'!$B$8)</f>
        <v>728812.20480887592</v>
      </c>
      <c r="V22" s="2">
        <f>ABS(Sheet5!F22-'GAJI + UMUR'!$B$8)</f>
        <v>1406078.9146847548</v>
      </c>
      <c r="W22" s="2">
        <f>ABS(Sheet5!G22-'GAJI + UMUR'!$B$8)</f>
        <v>1789956.6417959188</v>
      </c>
      <c r="X22" s="2">
        <f>ABS(Sheet5!H22-'GAJI + UMUR'!$B$8)</f>
        <v>2041223.7331340222</v>
      </c>
      <c r="Y22" s="2">
        <f>ABS(Sheet5!I22-'GAJI + UMUR'!$B$8)</f>
        <v>2216808.3001387566</v>
      </c>
      <c r="Z22" s="2">
        <f>ABS(Sheet5!J22-'GAJI + UMUR'!$B$8)</f>
        <v>2345186.4955456448</v>
      </c>
      <c r="AA22" s="2">
        <f>ABS(Sheet5!K22-'GAJI + UMUR'!$B$8)</f>
        <v>2442187.957319987</v>
      </c>
      <c r="AB22" s="2">
        <f>ABS(Sheet5!L22-'GAJI + UMUR'!$B$8)</f>
        <v>2517317.9077940015</v>
      </c>
      <c r="AC22" s="2">
        <f>ABS(Sheet5!M22-'GAJI + UMUR'!$B$8)</f>
        <v>2612246.5797085576</v>
      </c>
      <c r="AD22" s="2">
        <f>ABS(Sheet5!N22-'GAJI + UMUR'!$B$8)</f>
        <v>2682329.235504901</v>
      </c>
      <c r="AE22" s="2">
        <f>ABS(Sheet5!O22-'GAJI + UMUR'!$B$8)</f>
        <v>2722198.1283274749</v>
      </c>
      <c r="AF22" s="2">
        <f>ABS(Sheet5!P22-'GAJI + UMUR'!$B$8)</f>
        <v>2755029.6813214933</v>
      </c>
      <c r="AG22" s="2">
        <f>ABS(Sheet5!Q22-'GAJI + UMUR'!$B$8)</f>
        <v>2782291.6061322577</v>
      </c>
    </row>
    <row r="23" spans="2:33" x14ac:dyDescent="0.25">
      <c r="B23" s="57">
        <v>100000000</v>
      </c>
      <c r="C23" s="58">
        <f t="shared" si="0"/>
        <v>9054167.7692285255</v>
      </c>
      <c r="D23" s="58">
        <f t="shared" si="1"/>
        <v>4877220.2224172149</v>
      </c>
      <c r="E23" s="58">
        <f t="shared" si="2"/>
        <v>3495987.1528327619</v>
      </c>
      <c r="F23" s="58">
        <f t="shared" si="3"/>
        <v>2783074.8266476267</v>
      </c>
      <c r="G23" s="58">
        <f t="shared" si="3"/>
        <v>2378993.0086358748</v>
      </c>
      <c r="H23" s="58">
        <f t="shared" si="3"/>
        <v>2114501.3335431344</v>
      </c>
      <c r="I23" s="58">
        <f t="shared" si="3"/>
        <v>1929675.4735381508</v>
      </c>
      <c r="J23" s="58">
        <f t="shared" si="3"/>
        <v>1794540.5310045844</v>
      </c>
      <c r="K23" s="58">
        <f t="shared" si="3"/>
        <v>1692433.729136856</v>
      </c>
      <c r="L23" s="58">
        <f t="shared" si="4"/>
        <v>1613349.5707431564</v>
      </c>
      <c r="M23" s="58">
        <f t="shared" si="4"/>
        <v>1513424.6529383603</v>
      </c>
      <c r="N23" s="58">
        <f t="shared" si="4"/>
        <v>1439653.4363106303</v>
      </c>
      <c r="O23" s="58">
        <f t="shared" si="5"/>
        <v>1397686.1807079213</v>
      </c>
      <c r="P23" s="58">
        <f t="shared" si="6"/>
        <v>1363126.6512405332</v>
      </c>
      <c r="Q23" s="58">
        <f t="shared" si="7"/>
        <v>1334429.8882818341</v>
      </c>
      <c r="S23" s="2">
        <f>ABS(Sheet5!C23-'GAJI + UMUR'!$B$8)</f>
        <v>5004167.7692285255</v>
      </c>
      <c r="T23" s="2">
        <f>'GAJI + UMUR'!$B$8-Sheet5!D23</f>
        <v>-827220.22241721489</v>
      </c>
      <c r="U23" s="2">
        <f>ABS(Sheet5!E23-'GAJI + UMUR'!$B$8)</f>
        <v>554012.84716723813</v>
      </c>
      <c r="V23" s="2">
        <f>ABS(Sheet5!F23-'GAJI + UMUR'!$B$8)</f>
        <v>1266925.1733523733</v>
      </c>
      <c r="W23" s="2">
        <f>ABS(Sheet5!G23-'GAJI + UMUR'!$B$8)</f>
        <v>1671006.9913641252</v>
      </c>
      <c r="X23" s="2">
        <f>ABS(Sheet5!H23-'GAJI + UMUR'!$B$8)</f>
        <v>1935498.6664568656</v>
      </c>
      <c r="Y23" s="2">
        <f>ABS(Sheet5!I23-'GAJI + UMUR'!$B$8)</f>
        <v>2120324.526461849</v>
      </c>
      <c r="Z23" s="2">
        <f>ABS(Sheet5!J23-'GAJI + UMUR'!$B$8)</f>
        <v>2255459.4689954156</v>
      </c>
      <c r="AA23" s="2">
        <f>ABS(Sheet5!K23-'GAJI + UMUR'!$B$8)</f>
        <v>2357566.2708631437</v>
      </c>
      <c r="AB23" s="2">
        <f>ABS(Sheet5!L23-'GAJI + UMUR'!$B$8)</f>
        <v>2436650.4292568434</v>
      </c>
      <c r="AC23" s="2">
        <f>ABS(Sheet5!M23-'GAJI + UMUR'!$B$8)</f>
        <v>2536575.3470616397</v>
      </c>
      <c r="AD23" s="2">
        <f>ABS(Sheet5!N23-'GAJI + UMUR'!$B$8)</f>
        <v>2610346.5636893697</v>
      </c>
      <c r="AE23" s="2">
        <f>ABS(Sheet5!O23-'GAJI + UMUR'!$B$8)</f>
        <v>2652313.8192920787</v>
      </c>
      <c r="AF23" s="2">
        <f>ABS(Sheet5!P23-'GAJI + UMUR'!$B$8)</f>
        <v>2686873.3487594668</v>
      </c>
      <c r="AG23" s="2">
        <f>ABS(Sheet5!Q23-'GAJI + UMUR'!$B$8)</f>
        <v>2715570.1117181657</v>
      </c>
    </row>
    <row r="24" spans="2:33" x14ac:dyDescent="0.25">
      <c r="B24" s="57">
        <v>110000000</v>
      </c>
      <c r="C24" s="58">
        <f t="shared" si="0"/>
        <v>9959584.5461513773</v>
      </c>
      <c r="D24" s="58">
        <f t="shared" si="1"/>
        <v>5364942.2446589367</v>
      </c>
      <c r="E24" s="58">
        <f t="shared" si="2"/>
        <v>3845585.8681160384</v>
      </c>
      <c r="F24" s="58">
        <f t="shared" si="3"/>
        <v>3061382.3093123892</v>
      </c>
      <c r="G24" s="58">
        <f t="shared" si="3"/>
        <v>2616892.3094994626</v>
      </c>
      <c r="H24" s="58">
        <f t="shared" si="3"/>
        <v>2325951.4668974481</v>
      </c>
      <c r="I24" s="58">
        <f t="shared" si="3"/>
        <v>2122643.0208919658</v>
      </c>
      <c r="J24" s="58">
        <f t="shared" si="3"/>
        <v>1973994.584105043</v>
      </c>
      <c r="K24" s="58">
        <f t="shared" si="3"/>
        <v>1861677.1020505417</v>
      </c>
      <c r="L24" s="58">
        <f t="shared" si="4"/>
        <v>1774684.5278174719</v>
      </c>
      <c r="M24" s="58">
        <f t="shared" si="4"/>
        <v>1664767.1182321964</v>
      </c>
      <c r="N24" s="58">
        <f t="shared" si="4"/>
        <v>1583618.7799416934</v>
      </c>
      <c r="O24" s="58">
        <f t="shared" si="5"/>
        <v>1537454.7987787134</v>
      </c>
      <c r="P24" s="58">
        <f t="shared" si="6"/>
        <v>1499439.3163645866</v>
      </c>
      <c r="Q24" s="58">
        <f t="shared" si="7"/>
        <v>1467872.8771100177</v>
      </c>
      <c r="S24" s="2">
        <f>ABS(Sheet5!C24-'GAJI + UMUR'!$B$8)</f>
        <v>5909584.5461513773</v>
      </c>
      <c r="T24" s="2">
        <f>'GAJI + UMUR'!$B$8-Sheet5!D24</f>
        <v>-1314942.2446589367</v>
      </c>
      <c r="U24" s="2">
        <f>ABS(Sheet5!E24-'GAJI + UMUR'!$B$8)</f>
        <v>204414.13188396161</v>
      </c>
      <c r="V24" s="2">
        <f>ABS(Sheet5!F24-'GAJI + UMUR'!$B$8)</f>
        <v>988617.69068761077</v>
      </c>
      <c r="W24" s="2">
        <f>ABS(Sheet5!G24-'GAJI + UMUR'!$B$8)</f>
        <v>1433107.6905005374</v>
      </c>
      <c r="X24" s="2">
        <f>ABS(Sheet5!H24-'GAJI + UMUR'!$B$8)</f>
        <v>1724048.5331025519</v>
      </c>
      <c r="Y24" s="2">
        <f>ABS(Sheet5!I24-'GAJI + UMUR'!$B$8)</f>
        <v>1927356.9791080342</v>
      </c>
      <c r="Z24" s="2">
        <f>ABS(Sheet5!J24-'GAJI + UMUR'!$B$8)</f>
        <v>2076005.415894957</v>
      </c>
      <c r="AA24" s="2">
        <f>ABS(Sheet5!K24-'GAJI + UMUR'!$B$8)</f>
        <v>2188322.8979494581</v>
      </c>
      <c r="AB24" s="2">
        <f>ABS(Sheet5!L24-'GAJI + UMUR'!$B$8)</f>
        <v>2275315.4721825281</v>
      </c>
      <c r="AC24" s="2">
        <f>ABS(Sheet5!M24-'GAJI + UMUR'!$B$8)</f>
        <v>2385232.8817678038</v>
      </c>
      <c r="AD24" s="2">
        <f>ABS(Sheet5!N24-'GAJI + UMUR'!$B$8)</f>
        <v>2466381.2200583066</v>
      </c>
      <c r="AE24" s="2">
        <f>ABS(Sheet5!O24-'GAJI + UMUR'!$B$8)</f>
        <v>2512545.2012212863</v>
      </c>
      <c r="AF24" s="2">
        <f>ABS(Sheet5!P24-'GAJI + UMUR'!$B$8)</f>
        <v>2550560.6836354136</v>
      </c>
      <c r="AG24" s="2">
        <f>ABS(Sheet5!Q24-'GAJI + UMUR'!$B$8)</f>
        <v>2582127.1228899825</v>
      </c>
    </row>
    <row r="25" spans="2:33" x14ac:dyDescent="0.25">
      <c r="B25" s="57">
        <v>120000000</v>
      </c>
      <c r="C25" s="58">
        <f t="shared" si="0"/>
        <v>10865001.323074231</v>
      </c>
      <c r="D25" s="58">
        <f t="shared" si="1"/>
        <v>5852664.2669006577</v>
      </c>
      <c r="E25" s="58">
        <f t="shared" si="2"/>
        <v>4195184.5833993144</v>
      </c>
      <c r="F25" s="58">
        <f t="shared" si="3"/>
        <v>3339689.7919771518</v>
      </c>
      <c r="G25" s="58">
        <f t="shared" si="3"/>
        <v>2854791.6103630499</v>
      </c>
      <c r="H25" s="58">
        <f t="shared" si="3"/>
        <v>2537401.6002517613</v>
      </c>
      <c r="I25" s="58">
        <f t="shared" si="3"/>
        <v>2315610.5682457807</v>
      </c>
      <c r="J25" s="58">
        <f t="shared" si="3"/>
        <v>2153448.6372055016</v>
      </c>
      <c r="K25" s="58">
        <f t="shared" si="3"/>
        <v>2030920.4749642271</v>
      </c>
      <c r="L25" s="58">
        <f t="shared" si="4"/>
        <v>1936019.4848917874</v>
      </c>
      <c r="M25" s="58">
        <f t="shared" si="4"/>
        <v>1816109.5835260325</v>
      </c>
      <c r="N25" s="58">
        <f t="shared" si="4"/>
        <v>1727584.1235727565</v>
      </c>
      <c r="O25" s="58">
        <f t="shared" si="5"/>
        <v>1677223.4168495056</v>
      </c>
      <c r="P25" s="58">
        <f t="shared" si="6"/>
        <v>1635751.98148864</v>
      </c>
      <c r="Q25" s="58">
        <f t="shared" si="7"/>
        <v>1601315.8659382011</v>
      </c>
      <c r="S25" s="2">
        <f>ABS(Sheet5!C25-'GAJI + UMUR'!$B$8)</f>
        <v>6815001.3230742309</v>
      </c>
      <c r="T25" s="2">
        <f>'GAJI + UMUR'!$B$8-Sheet5!D25</f>
        <v>-1802664.2669006577</v>
      </c>
      <c r="U25" s="2">
        <f>ABS(Sheet5!E25-'GAJI + UMUR'!$B$8)</f>
        <v>145184.58339931443</v>
      </c>
      <c r="V25" s="2">
        <f>ABS(Sheet5!F25-'GAJI + UMUR'!$B$8)</f>
        <v>710310.20802284824</v>
      </c>
      <c r="W25" s="2">
        <f>ABS(Sheet5!G25-'GAJI + UMUR'!$B$8)</f>
        <v>1195208.3896369501</v>
      </c>
      <c r="X25" s="2">
        <f>ABS(Sheet5!H25-'GAJI + UMUR'!$B$8)</f>
        <v>1512598.3997482387</v>
      </c>
      <c r="Y25" s="2">
        <f>ABS(Sheet5!I25-'GAJI + UMUR'!$B$8)</f>
        <v>1734389.4317542193</v>
      </c>
      <c r="Z25" s="2">
        <f>ABS(Sheet5!J25-'GAJI + UMUR'!$B$8)</f>
        <v>1896551.3627944984</v>
      </c>
      <c r="AA25" s="2">
        <f>ABS(Sheet5!K25-'GAJI + UMUR'!$B$8)</f>
        <v>2019079.5250357729</v>
      </c>
      <c r="AB25" s="2">
        <f>ABS(Sheet5!L25-'GAJI + UMUR'!$B$8)</f>
        <v>2113980.5151082128</v>
      </c>
      <c r="AC25" s="2">
        <f>ABS(Sheet5!M25-'GAJI + UMUR'!$B$8)</f>
        <v>2233890.4164739675</v>
      </c>
      <c r="AD25" s="2">
        <f>ABS(Sheet5!N25-'GAJI + UMUR'!$B$8)</f>
        <v>2322415.8764272435</v>
      </c>
      <c r="AE25" s="2">
        <f>ABS(Sheet5!O25-'GAJI + UMUR'!$B$8)</f>
        <v>2372776.5831504944</v>
      </c>
      <c r="AF25" s="2">
        <f>ABS(Sheet5!P25-'GAJI + UMUR'!$B$8)</f>
        <v>2414248.01851136</v>
      </c>
      <c r="AG25" s="2">
        <f>ABS(Sheet5!Q25-'GAJI + UMUR'!$B$8)</f>
        <v>2448684.1340617989</v>
      </c>
    </row>
    <row r="26" spans="2:33" x14ac:dyDescent="0.25">
      <c r="B26" s="57">
        <v>130000000</v>
      </c>
      <c r="C26" s="58">
        <f t="shared" si="0"/>
        <v>11770418.099997083</v>
      </c>
      <c r="D26" s="58">
        <f t="shared" si="1"/>
        <v>6340386.2891423795</v>
      </c>
      <c r="E26" s="58">
        <f t="shared" si="2"/>
        <v>4544783.2986825909</v>
      </c>
      <c r="F26" s="58">
        <f t="shared" si="3"/>
        <v>3617997.2746419148</v>
      </c>
      <c r="G26" s="58">
        <f t="shared" si="3"/>
        <v>3092690.9112266377</v>
      </c>
      <c r="H26" s="58">
        <f t="shared" si="3"/>
        <v>2748851.7336060749</v>
      </c>
      <c r="I26" s="58">
        <f t="shared" si="3"/>
        <v>2508578.1155995959</v>
      </c>
      <c r="J26" s="58">
        <f t="shared" si="3"/>
        <v>2332902.6903059599</v>
      </c>
      <c r="K26" s="58">
        <f t="shared" si="3"/>
        <v>2200163.8478779127</v>
      </c>
      <c r="L26" s="58">
        <f t="shared" si="4"/>
        <v>2097354.4419661029</v>
      </c>
      <c r="M26" s="58">
        <f t="shared" si="4"/>
        <v>1967452.0488198686</v>
      </c>
      <c r="N26" s="58">
        <f t="shared" si="4"/>
        <v>1871549.4672038194</v>
      </c>
      <c r="O26" s="58">
        <f t="shared" si="5"/>
        <v>1816992.0349202978</v>
      </c>
      <c r="P26" s="58">
        <f t="shared" si="6"/>
        <v>1772064.6466126933</v>
      </c>
      <c r="Q26" s="58">
        <f t="shared" si="7"/>
        <v>1734758.8547663845</v>
      </c>
      <c r="S26" s="2">
        <f>ABS(Sheet5!C26-'GAJI + UMUR'!$B$8)</f>
        <v>7720418.0999970827</v>
      </c>
      <c r="T26" s="2">
        <f>'GAJI + UMUR'!$B$8-Sheet5!D26</f>
        <v>-2290386.2891423795</v>
      </c>
      <c r="U26" s="2">
        <f>ABS(Sheet5!E26-'GAJI + UMUR'!$B$8)</f>
        <v>494783.29868259095</v>
      </c>
      <c r="V26" s="2">
        <f>ABS(Sheet5!F26-'GAJI + UMUR'!$B$8)</f>
        <v>432002.72535808524</v>
      </c>
      <c r="W26" s="2">
        <f>ABS(Sheet5!G26-'GAJI + UMUR'!$B$8)</f>
        <v>957309.08877336234</v>
      </c>
      <c r="X26" s="2">
        <f>ABS(Sheet5!H26-'GAJI + UMUR'!$B$8)</f>
        <v>1301148.2663939251</v>
      </c>
      <c r="Y26" s="2">
        <f>ABS(Sheet5!I26-'GAJI + UMUR'!$B$8)</f>
        <v>1541421.8844004041</v>
      </c>
      <c r="Z26" s="2">
        <f>ABS(Sheet5!J26-'GAJI + UMUR'!$B$8)</f>
        <v>1717097.3096940401</v>
      </c>
      <c r="AA26" s="2">
        <f>ABS(Sheet5!K26-'GAJI + UMUR'!$B$8)</f>
        <v>1849836.1521220873</v>
      </c>
      <c r="AB26" s="2">
        <f>ABS(Sheet5!L26-'GAJI + UMUR'!$B$8)</f>
        <v>1952645.5580338971</v>
      </c>
      <c r="AC26" s="2">
        <f>ABS(Sheet5!M26-'GAJI + UMUR'!$B$8)</f>
        <v>2082547.9511801314</v>
      </c>
      <c r="AD26" s="2">
        <f>ABS(Sheet5!N26-'GAJI + UMUR'!$B$8)</f>
        <v>2178450.5327961808</v>
      </c>
      <c r="AE26" s="2">
        <f>ABS(Sheet5!O26-'GAJI + UMUR'!$B$8)</f>
        <v>2233007.9650797024</v>
      </c>
      <c r="AF26" s="2">
        <f>ABS(Sheet5!P26-'GAJI + UMUR'!$B$8)</f>
        <v>2277935.3533873064</v>
      </c>
      <c r="AG26" s="2">
        <f>ABS(Sheet5!Q26-'GAJI + UMUR'!$B$8)</f>
        <v>2315241.1452336153</v>
      </c>
    </row>
    <row r="27" spans="2:33" x14ac:dyDescent="0.25">
      <c r="B27" s="57">
        <v>140000000</v>
      </c>
      <c r="C27" s="58">
        <f t="shared" si="0"/>
        <v>12675834.876919935</v>
      </c>
      <c r="D27" s="58">
        <f t="shared" si="1"/>
        <v>6828108.3113841005</v>
      </c>
      <c r="E27" s="58">
        <f t="shared" si="2"/>
        <v>4894382.0139658665</v>
      </c>
      <c r="F27" s="58">
        <f t="shared" si="3"/>
        <v>3896304.7573066773</v>
      </c>
      <c r="G27" s="58">
        <f t="shared" si="3"/>
        <v>3330590.212090225</v>
      </c>
      <c r="H27" s="58">
        <f t="shared" si="3"/>
        <v>2960301.8669603881</v>
      </c>
      <c r="I27" s="58">
        <f t="shared" si="3"/>
        <v>2701545.6629534108</v>
      </c>
      <c r="J27" s="58">
        <f t="shared" si="3"/>
        <v>2512356.7434064182</v>
      </c>
      <c r="K27" s="58">
        <f t="shared" si="3"/>
        <v>2369407.2207915983</v>
      </c>
      <c r="L27" s="58">
        <f t="shared" si="4"/>
        <v>2258689.3990404187</v>
      </c>
      <c r="M27" s="58">
        <f t="shared" si="4"/>
        <v>2118794.5141137047</v>
      </c>
      <c r="N27" s="58">
        <f t="shared" si="4"/>
        <v>2015514.8108348825</v>
      </c>
      <c r="O27" s="58">
        <f t="shared" si="5"/>
        <v>1956760.6529910897</v>
      </c>
      <c r="P27" s="58">
        <f t="shared" si="6"/>
        <v>1908377.3117367467</v>
      </c>
      <c r="Q27" s="58">
        <f t="shared" si="7"/>
        <v>1868201.8435945679</v>
      </c>
      <c r="S27" s="2">
        <f>ABS(Sheet5!C27-'GAJI + UMUR'!$B$8)</f>
        <v>8625834.8769199345</v>
      </c>
      <c r="T27" s="2">
        <f>'GAJI + UMUR'!$B$8-Sheet5!D27</f>
        <v>-2778108.3113841005</v>
      </c>
      <c r="U27" s="2">
        <f>ABS(Sheet5!E27-'GAJI + UMUR'!$B$8)</f>
        <v>844382.01396586653</v>
      </c>
      <c r="V27" s="2">
        <f>ABS(Sheet5!F27-'GAJI + UMUR'!$B$8)</f>
        <v>153695.24269332271</v>
      </c>
      <c r="W27" s="2">
        <f>ABS(Sheet5!G27-'GAJI + UMUR'!$B$8)</f>
        <v>719409.78790977504</v>
      </c>
      <c r="X27" s="2">
        <f>ABS(Sheet5!H27-'GAJI + UMUR'!$B$8)</f>
        <v>1089698.1330396119</v>
      </c>
      <c r="Y27" s="2">
        <f>ABS(Sheet5!I27-'GAJI + UMUR'!$B$8)</f>
        <v>1348454.3370465892</v>
      </c>
      <c r="Z27" s="2">
        <f>ABS(Sheet5!J27-'GAJI + UMUR'!$B$8)</f>
        <v>1537643.2565935818</v>
      </c>
      <c r="AA27" s="2">
        <f>ABS(Sheet5!K27-'GAJI + UMUR'!$B$8)</f>
        <v>1680592.7792084017</v>
      </c>
      <c r="AB27" s="2">
        <f>ABS(Sheet5!L27-'GAJI + UMUR'!$B$8)</f>
        <v>1791310.6009595813</v>
      </c>
      <c r="AC27" s="2">
        <f>ABS(Sheet5!M27-'GAJI + UMUR'!$B$8)</f>
        <v>1931205.4858862953</v>
      </c>
      <c r="AD27" s="2">
        <f>ABS(Sheet5!N27-'GAJI + UMUR'!$B$8)</f>
        <v>2034485.1891651175</v>
      </c>
      <c r="AE27" s="2">
        <f>ABS(Sheet5!O27-'GAJI + UMUR'!$B$8)</f>
        <v>2093239.3470089103</v>
      </c>
      <c r="AF27" s="2">
        <f>ABS(Sheet5!P27-'GAJI + UMUR'!$B$8)</f>
        <v>2141622.6882632533</v>
      </c>
      <c r="AG27" s="2">
        <f>ABS(Sheet5!Q27-'GAJI + UMUR'!$B$8)</f>
        <v>2181798.1564054321</v>
      </c>
    </row>
    <row r="28" spans="2:33" x14ac:dyDescent="0.25">
      <c r="B28" s="57">
        <v>150000000</v>
      </c>
      <c r="C28" s="58">
        <f t="shared" si="0"/>
        <v>13581251.653842788</v>
      </c>
      <c r="D28" s="58">
        <f t="shared" si="1"/>
        <v>7315830.3336258223</v>
      </c>
      <c r="E28" s="58">
        <f t="shared" si="2"/>
        <v>5243980.729249143</v>
      </c>
      <c r="F28" s="58">
        <f t="shared" si="3"/>
        <v>4174612.2399714398</v>
      </c>
      <c r="G28" s="58">
        <f t="shared" si="3"/>
        <v>3568489.5129538127</v>
      </c>
      <c r="H28" s="58">
        <f t="shared" si="3"/>
        <v>3171752.0003147018</v>
      </c>
      <c r="I28" s="58">
        <f t="shared" si="3"/>
        <v>2894513.2103072261</v>
      </c>
      <c r="J28" s="58">
        <f t="shared" si="3"/>
        <v>2691810.7965068766</v>
      </c>
      <c r="K28" s="58">
        <f t="shared" si="3"/>
        <v>2538650.5937052839</v>
      </c>
      <c r="L28" s="58">
        <f t="shared" si="4"/>
        <v>2420024.3561147344</v>
      </c>
      <c r="M28" s="58">
        <f t="shared" si="4"/>
        <v>2270136.9794075405</v>
      </c>
      <c r="N28" s="58">
        <f t="shared" si="4"/>
        <v>2159480.1544659454</v>
      </c>
      <c r="O28" s="58">
        <f t="shared" si="5"/>
        <v>2096529.2710618819</v>
      </c>
      <c r="P28" s="58">
        <f t="shared" si="6"/>
        <v>2044689.9768608001</v>
      </c>
      <c r="Q28" s="58">
        <f t="shared" si="7"/>
        <v>2001644.8324227512</v>
      </c>
      <c r="S28" s="2">
        <f>ABS(Sheet5!C28-'GAJI + UMUR'!$B$8)</f>
        <v>9531251.6538427882</v>
      </c>
      <c r="T28" s="2">
        <f>'GAJI + UMUR'!$B$8-Sheet5!D28</f>
        <v>-3265830.3336258223</v>
      </c>
      <c r="U28" s="2">
        <f>ABS(Sheet5!E28-'GAJI + UMUR'!$B$8)</f>
        <v>1193980.729249143</v>
      </c>
      <c r="V28" s="2">
        <f>ABS(Sheet5!F28-'GAJI + UMUR'!$B$8)</f>
        <v>124612.23997143982</v>
      </c>
      <c r="W28" s="2">
        <f>ABS(Sheet5!G28-'GAJI + UMUR'!$B$8)</f>
        <v>481510.48704618728</v>
      </c>
      <c r="X28" s="2">
        <f>ABS(Sheet5!H28-'GAJI + UMUR'!$B$8)</f>
        <v>878247.99968529819</v>
      </c>
      <c r="Y28" s="2">
        <f>ABS(Sheet5!I28-'GAJI + UMUR'!$B$8)</f>
        <v>1155486.7896927739</v>
      </c>
      <c r="Z28" s="2">
        <f>ABS(Sheet5!J28-'GAJI + UMUR'!$B$8)</f>
        <v>1358189.2034931234</v>
      </c>
      <c r="AA28" s="2">
        <f>ABS(Sheet5!K28-'GAJI + UMUR'!$B$8)</f>
        <v>1511349.4062947161</v>
      </c>
      <c r="AB28" s="2">
        <f>ABS(Sheet5!L28-'GAJI + UMUR'!$B$8)</f>
        <v>1629975.6438852656</v>
      </c>
      <c r="AC28" s="2">
        <f>ABS(Sheet5!M28-'GAJI + UMUR'!$B$8)</f>
        <v>1779863.0205924595</v>
      </c>
      <c r="AD28" s="2">
        <f>ABS(Sheet5!N28-'GAJI + UMUR'!$B$8)</f>
        <v>1890519.8455340546</v>
      </c>
      <c r="AE28" s="2">
        <f>ABS(Sheet5!O28-'GAJI + UMUR'!$B$8)</f>
        <v>1953470.7289381181</v>
      </c>
      <c r="AF28" s="2">
        <f>ABS(Sheet5!P28-'GAJI + UMUR'!$B$8)</f>
        <v>2005310.0231391999</v>
      </c>
      <c r="AG28" s="2">
        <f>ABS(Sheet5!Q28-'GAJI + UMUR'!$B$8)</f>
        <v>2048355.1675772488</v>
      </c>
    </row>
    <row r="29" spans="2:33" x14ac:dyDescent="0.25">
      <c r="B29" s="57">
        <v>160000000</v>
      </c>
      <c r="C29" s="58">
        <f t="shared" si="0"/>
        <v>14486668.43076564</v>
      </c>
      <c r="D29" s="58">
        <f t="shared" si="1"/>
        <v>7803552.3558675433</v>
      </c>
      <c r="E29" s="58">
        <f t="shared" si="2"/>
        <v>5593579.4445324196</v>
      </c>
      <c r="F29" s="58">
        <f t="shared" si="3"/>
        <v>4452919.7226362024</v>
      </c>
      <c r="G29" s="58">
        <f t="shared" si="3"/>
        <v>3806388.8138174</v>
      </c>
      <c r="H29" s="58">
        <f t="shared" si="3"/>
        <v>3383202.133669015</v>
      </c>
      <c r="I29" s="58">
        <f t="shared" si="3"/>
        <v>3087480.7576610413</v>
      </c>
      <c r="J29" s="58">
        <f t="shared" si="3"/>
        <v>2871264.8496073354</v>
      </c>
      <c r="K29" s="58">
        <f t="shared" si="3"/>
        <v>2707893.9666189696</v>
      </c>
      <c r="L29" s="58">
        <f t="shared" si="4"/>
        <v>2581359.3131890502</v>
      </c>
      <c r="M29" s="58">
        <f t="shared" si="4"/>
        <v>2421479.4447013768</v>
      </c>
      <c r="N29" s="58">
        <f t="shared" si="4"/>
        <v>2303445.4980970086</v>
      </c>
      <c r="O29" s="58">
        <f t="shared" si="5"/>
        <v>2236297.8891326743</v>
      </c>
      <c r="P29" s="58">
        <f t="shared" si="6"/>
        <v>2181002.6419848534</v>
      </c>
      <c r="Q29" s="58">
        <f t="shared" si="7"/>
        <v>2135087.8212509346</v>
      </c>
      <c r="S29" s="2">
        <f>ABS(Sheet5!C29-'GAJI + UMUR'!$B$8)</f>
        <v>10436668.43076564</v>
      </c>
      <c r="T29" s="2">
        <f>'GAJI + UMUR'!$B$8-Sheet5!D29</f>
        <v>-3753552.3558675433</v>
      </c>
      <c r="U29" s="2">
        <f>ABS(Sheet5!E29-'GAJI + UMUR'!$B$8)</f>
        <v>1543579.4445324196</v>
      </c>
      <c r="V29" s="2">
        <f>ABS(Sheet5!F29-'GAJI + UMUR'!$B$8)</f>
        <v>402919.72263620235</v>
      </c>
      <c r="W29" s="2">
        <f>ABS(Sheet5!G29-'GAJI + UMUR'!$B$8)</f>
        <v>243611.18618259998</v>
      </c>
      <c r="X29" s="2">
        <f>ABS(Sheet5!H29-'GAJI + UMUR'!$B$8)</f>
        <v>666797.86633098498</v>
      </c>
      <c r="Y29" s="2">
        <f>ABS(Sheet5!I29-'GAJI + UMUR'!$B$8)</f>
        <v>962519.24233895866</v>
      </c>
      <c r="Z29" s="2">
        <f>ABS(Sheet5!J29-'GAJI + UMUR'!$B$8)</f>
        <v>1178735.1503926646</v>
      </c>
      <c r="AA29" s="2">
        <f>ABS(Sheet5!K29-'GAJI + UMUR'!$B$8)</f>
        <v>1342106.0333810304</v>
      </c>
      <c r="AB29" s="2">
        <f>ABS(Sheet5!L29-'GAJI + UMUR'!$B$8)</f>
        <v>1468640.6868109498</v>
      </c>
      <c r="AC29" s="2">
        <f>ABS(Sheet5!M29-'GAJI + UMUR'!$B$8)</f>
        <v>1628520.5552986232</v>
      </c>
      <c r="AD29" s="2">
        <f>ABS(Sheet5!N29-'GAJI + UMUR'!$B$8)</f>
        <v>1746554.5019029914</v>
      </c>
      <c r="AE29" s="2">
        <f>ABS(Sheet5!O29-'GAJI + UMUR'!$B$8)</f>
        <v>1813702.1108673257</v>
      </c>
      <c r="AF29" s="2">
        <f>ABS(Sheet5!P29-'GAJI + UMUR'!$B$8)</f>
        <v>1868997.3580151466</v>
      </c>
      <c r="AG29" s="2">
        <f>ABS(Sheet5!Q29-'GAJI + UMUR'!$B$8)</f>
        <v>1914912.1787490654</v>
      </c>
    </row>
    <row r="30" spans="2:33" x14ac:dyDescent="0.25">
      <c r="B30" s="57">
        <v>170000000</v>
      </c>
      <c r="C30" s="58">
        <f t="shared" si="0"/>
        <v>15392085.207688494</v>
      </c>
      <c r="D30" s="58">
        <f t="shared" si="1"/>
        <v>8291274.3781092651</v>
      </c>
      <c r="E30" s="58">
        <f t="shared" si="2"/>
        <v>5943178.1598156951</v>
      </c>
      <c r="F30" s="58">
        <f t="shared" si="3"/>
        <v>4731227.2053009653</v>
      </c>
      <c r="G30" s="58">
        <f t="shared" si="3"/>
        <v>4044288.1146809878</v>
      </c>
      <c r="H30" s="58">
        <f t="shared" si="3"/>
        <v>3594652.2670233287</v>
      </c>
      <c r="I30" s="58">
        <f t="shared" si="3"/>
        <v>3280448.3050148562</v>
      </c>
      <c r="J30" s="58">
        <f t="shared" si="3"/>
        <v>3050718.9027077937</v>
      </c>
      <c r="K30" s="58">
        <f t="shared" si="3"/>
        <v>2877137.3395326552</v>
      </c>
      <c r="L30" s="58">
        <f t="shared" si="4"/>
        <v>2742694.2702633655</v>
      </c>
      <c r="M30" s="58">
        <f t="shared" si="4"/>
        <v>2572821.9099952127</v>
      </c>
      <c r="N30" s="58">
        <f t="shared" si="4"/>
        <v>2447410.8417280717</v>
      </c>
      <c r="O30" s="58">
        <f t="shared" si="5"/>
        <v>2376066.5072034663</v>
      </c>
      <c r="P30" s="58">
        <f t="shared" si="6"/>
        <v>2317315.3071089066</v>
      </c>
      <c r="Q30" s="58">
        <f t="shared" si="7"/>
        <v>2268530.8100791182</v>
      </c>
      <c r="S30" s="2">
        <f>ABS(Sheet5!C30-'GAJI + UMUR'!$B$8)</f>
        <v>11342085.207688494</v>
      </c>
      <c r="T30" s="2">
        <f>'GAJI + UMUR'!$B$8-Sheet5!D30</f>
        <v>-4241274.3781092651</v>
      </c>
      <c r="U30" s="2">
        <f>ABS(Sheet5!E30-'GAJI + UMUR'!$B$8)</f>
        <v>1893178.1598156951</v>
      </c>
      <c r="V30" s="2">
        <f>ABS(Sheet5!F30-'GAJI + UMUR'!$B$8)</f>
        <v>681227.20530096535</v>
      </c>
      <c r="W30" s="2">
        <f>ABS(Sheet5!G30-'GAJI + UMUR'!$B$8)</f>
        <v>5711.8853190122172</v>
      </c>
      <c r="X30" s="2">
        <f>ABS(Sheet5!H30-'GAJI + UMUR'!$B$8)</f>
        <v>455347.73297667131</v>
      </c>
      <c r="Y30" s="2">
        <f>ABS(Sheet5!I30-'GAJI + UMUR'!$B$8)</f>
        <v>769551.69498514384</v>
      </c>
      <c r="Z30" s="2">
        <f>ABS(Sheet5!J30-'GAJI + UMUR'!$B$8)</f>
        <v>999281.09729220625</v>
      </c>
      <c r="AA30" s="2">
        <f>ABS(Sheet5!K30-'GAJI + UMUR'!$B$8)</f>
        <v>1172862.6604673448</v>
      </c>
      <c r="AB30" s="2">
        <f>ABS(Sheet5!L30-'GAJI + UMUR'!$B$8)</f>
        <v>1307305.7297366345</v>
      </c>
      <c r="AC30" s="2">
        <f>ABS(Sheet5!M30-'GAJI + UMUR'!$B$8)</f>
        <v>1477178.0900047873</v>
      </c>
      <c r="AD30" s="2">
        <f>ABS(Sheet5!N30-'GAJI + UMUR'!$B$8)</f>
        <v>1602589.1582719283</v>
      </c>
      <c r="AE30" s="2">
        <f>ABS(Sheet5!O30-'GAJI + UMUR'!$B$8)</f>
        <v>1673933.4927965337</v>
      </c>
      <c r="AF30" s="2">
        <f>ABS(Sheet5!P30-'GAJI + UMUR'!$B$8)</f>
        <v>1732684.6928910934</v>
      </c>
      <c r="AG30" s="2">
        <f>ABS(Sheet5!Q30-'GAJI + UMUR'!$B$8)</f>
        <v>1781469.1899208818</v>
      </c>
    </row>
    <row r="31" spans="2:33" x14ac:dyDescent="0.25">
      <c r="B31" s="57">
        <v>180000000</v>
      </c>
      <c r="C31" s="58">
        <f t="shared" si="0"/>
        <v>16297501.984611345</v>
      </c>
      <c r="D31" s="58">
        <f t="shared" si="1"/>
        <v>8778996.400350986</v>
      </c>
      <c r="E31" s="58">
        <f t="shared" si="2"/>
        <v>6292776.8750989717</v>
      </c>
      <c r="F31" s="58">
        <f t="shared" si="3"/>
        <v>5009534.6879657283</v>
      </c>
      <c r="G31" s="58">
        <f t="shared" si="3"/>
        <v>4282187.4155445751</v>
      </c>
      <c r="H31" s="58">
        <f t="shared" si="3"/>
        <v>3806102.4003776419</v>
      </c>
      <c r="I31" s="58">
        <f t="shared" si="3"/>
        <v>3473415.8523686714</v>
      </c>
      <c r="J31" s="58">
        <f t="shared" si="3"/>
        <v>3230172.9558082521</v>
      </c>
      <c r="K31" s="58">
        <f t="shared" si="3"/>
        <v>3046380.7124463408</v>
      </c>
      <c r="L31" s="58">
        <f t="shared" si="4"/>
        <v>2904029.2273376812</v>
      </c>
      <c r="M31" s="58">
        <f t="shared" si="4"/>
        <v>2724164.3752890485</v>
      </c>
      <c r="N31" s="58">
        <f t="shared" si="4"/>
        <v>2591376.1853591348</v>
      </c>
      <c r="O31" s="58">
        <f t="shared" si="5"/>
        <v>2515835.1252742582</v>
      </c>
      <c r="P31" s="58">
        <f t="shared" si="6"/>
        <v>2453627.9722329602</v>
      </c>
      <c r="Q31" s="58">
        <f t="shared" si="7"/>
        <v>2401973.7989073014</v>
      </c>
      <c r="S31" s="2">
        <f>ABS(Sheet5!C31-'GAJI + UMUR'!$B$8)</f>
        <v>12247501.984611345</v>
      </c>
      <c r="T31" s="2">
        <f>'GAJI + UMUR'!$B$8-Sheet5!D31</f>
        <v>-4728996.400350986</v>
      </c>
      <c r="U31" s="2">
        <f>ABS(Sheet5!E31-'GAJI + UMUR'!$B$8)</f>
        <v>2242776.8750989717</v>
      </c>
      <c r="V31" s="2">
        <f>ABS(Sheet5!F31-'GAJI + UMUR'!$B$8)</f>
        <v>959534.68796572834</v>
      </c>
      <c r="W31" s="2">
        <f>ABS(Sheet5!G31-'GAJI + UMUR'!$B$8)</f>
        <v>232187.41554457508</v>
      </c>
      <c r="X31" s="2">
        <f>ABS(Sheet5!H31-'GAJI + UMUR'!$B$8)</f>
        <v>243897.5996223581</v>
      </c>
      <c r="Y31" s="2">
        <f>ABS(Sheet5!I31-'GAJI + UMUR'!$B$8)</f>
        <v>576584.14763132855</v>
      </c>
      <c r="Z31" s="2">
        <f>ABS(Sheet5!J31-'GAJI + UMUR'!$B$8)</f>
        <v>819827.0441917479</v>
      </c>
      <c r="AA31" s="2">
        <f>ABS(Sheet5!K31-'GAJI + UMUR'!$B$8)</f>
        <v>1003619.2875536592</v>
      </c>
      <c r="AB31" s="2">
        <f>ABS(Sheet5!L31-'GAJI + UMUR'!$B$8)</f>
        <v>1145970.7726623188</v>
      </c>
      <c r="AC31" s="2">
        <f>ABS(Sheet5!M31-'GAJI + UMUR'!$B$8)</f>
        <v>1325835.6247109515</v>
      </c>
      <c r="AD31" s="2">
        <f>ABS(Sheet5!N31-'GAJI + UMUR'!$B$8)</f>
        <v>1458623.8146408652</v>
      </c>
      <c r="AE31" s="2">
        <f>ABS(Sheet5!O31-'GAJI + UMUR'!$B$8)</f>
        <v>1534164.8747257418</v>
      </c>
      <c r="AF31" s="2">
        <f>ABS(Sheet5!P31-'GAJI + UMUR'!$B$8)</f>
        <v>1596372.0277670398</v>
      </c>
      <c r="AG31" s="2">
        <f>ABS(Sheet5!Q31-'GAJI + UMUR'!$B$8)</f>
        <v>1648026.2010926986</v>
      </c>
    </row>
    <row r="32" spans="2:33" x14ac:dyDescent="0.25">
      <c r="B32" s="57">
        <v>190000000</v>
      </c>
      <c r="C32" s="58">
        <f t="shared" si="0"/>
        <v>17202918.761534199</v>
      </c>
      <c r="D32" s="58">
        <f t="shared" si="1"/>
        <v>9266718.4225927088</v>
      </c>
      <c r="E32" s="58">
        <f t="shared" si="2"/>
        <v>6642375.5903822482</v>
      </c>
      <c r="F32" s="58">
        <f t="shared" si="3"/>
        <v>5287842.1706304904</v>
      </c>
      <c r="G32" s="58">
        <f t="shared" si="3"/>
        <v>4520086.7164081624</v>
      </c>
      <c r="H32" s="58">
        <f t="shared" si="3"/>
        <v>4017552.5337319556</v>
      </c>
      <c r="I32" s="58">
        <f t="shared" si="3"/>
        <v>3666383.3997224863</v>
      </c>
      <c r="J32" s="58">
        <f t="shared" si="3"/>
        <v>3409627.0089087104</v>
      </c>
      <c r="K32" s="58">
        <f t="shared" si="3"/>
        <v>3215624.0853600265</v>
      </c>
      <c r="L32" s="58">
        <f t="shared" ref="L32:N48" si="8">$B32*L$3*1/(1-(1/((1+L$3)^L$2)))</f>
        <v>3065364.184411997</v>
      </c>
      <c r="M32" s="58">
        <f t="shared" si="8"/>
        <v>2875506.8405828848</v>
      </c>
      <c r="N32" s="58">
        <f t="shared" si="8"/>
        <v>2735341.5289901979</v>
      </c>
      <c r="O32" s="58">
        <f t="shared" si="5"/>
        <v>2655603.7433450506</v>
      </c>
      <c r="P32" s="58">
        <f t="shared" si="6"/>
        <v>2589940.6373570133</v>
      </c>
      <c r="Q32" s="58">
        <f t="shared" si="7"/>
        <v>2535416.787735485</v>
      </c>
      <c r="S32" s="2">
        <f>ABS(Sheet5!C32-'GAJI + UMUR'!$B$8)</f>
        <v>13152918.761534199</v>
      </c>
      <c r="T32" s="2">
        <f>'GAJI + UMUR'!$B$8-Sheet5!D32</f>
        <v>-5216718.4225927088</v>
      </c>
      <c r="U32" s="2">
        <f>ABS(Sheet5!E32-'GAJI + UMUR'!$B$8)</f>
        <v>2592375.5903822482</v>
      </c>
      <c r="V32" s="2">
        <f>ABS(Sheet5!F32-'GAJI + UMUR'!$B$8)</f>
        <v>1237842.1706304904</v>
      </c>
      <c r="W32" s="2">
        <f>ABS(Sheet5!G32-'GAJI + UMUR'!$B$8)</f>
        <v>470086.71640816238</v>
      </c>
      <c r="X32" s="2">
        <f>ABS(Sheet5!H32-'GAJI + UMUR'!$B$8)</f>
        <v>32447.466268044431</v>
      </c>
      <c r="Y32" s="2">
        <f>ABS(Sheet5!I32-'GAJI + UMUR'!$B$8)</f>
        <v>383616.60027751373</v>
      </c>
      <c r="Z32" s="2">
        <f>ABS(Sheet5!J32-'GAJI + UMUR'!$B$8)</f>
        <v>640372.99109128956</v>
      </c>
      <c r="AA32" s="2">
        <f>ABS(Sheet5!K32-'GAJI + UMUR'!$B$8)</f>
        <v>834375.91463997355</v>
      </c>
      <c r="AB32" s="2">
        <f>ABS(Sheet5!L32-'GAJI + UMUR'!$B$8)</f>
        <v>984635.81558800302</v>
      </c>
      <c r="AC32" s="2">
        <f>ABS(Sheet5!M32-'GAJI + UMUR'!$B$8)</f>
        <v>1174493.1594171152</v>
      </c>
      <c r="AD32" s="2">
        <f>ABS(Sheet5!N32-'GAJI + UMUR'!$B$8)</f>
        <v>1314658.4710098021</v>
      </c>
      <c r="AE32" s="2">
        <f>ABS(Sheet5!O32-'GAJI + UMUR'!$B$8)</f>
        <v>1394396.2566549494</v>
      </c>
      <c r="AF32" s="2">
        <f>ABS(Sheet5!P32-'GAJI + UMUR'!$B$8)</f>
        <v>1460059.3626429867</v>
      </c>
      <c r="AG32" s="2">
        <f>ABS(Sheet5!Q32-'GAJI + UMUR'!$B$8)</f>
        <v>1514583.212264515</v>
      </c>
    </row>
    <row r="33" spans="2:33" x14ac:dyDescent="0.25">
      <c r="B33" s="57">
        <v>200000000</v>
      </c>
      <c r="C33" s="58">
        <f t="shared" si="0"/>
        <v>18108335.538457051</v>
      </c>
      <c r="D33" s="58">
        <f t="shared" si="1"/>
        <v>9754440.4448344298</v>
      </c>
      <c r="E33" s="58">
        <f t="shared" si="2"/>
        <v>6991974.3056655237</v>
      </c>
      <c r="F33" s="58">
        <f t="shared" si="3"/>
        <v>5566149.6532952534</v>
      </c>
      <c r="G33" s="58">
        <f t="shared" si="3"/>
        <v>4757986.0172717497</v>
      </c>
      <c r="H33" s="58">
        <f t="shared" si="3"/>
        <v>4229002.6670862688</v>
      </c>
      <c r="I33" s="58">
        <f t="shared" si="3"/>
        <v>3859350.9470763016</v>
      </c>
      <c r="J33" s="58">
        <f t="shared" si="3"/>
        <v>3589081.0620091688</v>
      </c>
      <c r="K33" s="58">
        <f t="shared" si="3"/>
        <v>3384867.4582737121</v>
      </c>
      <c r="L33" s="58">
        <f t="shared" si="8"/>
        <v>3226699.1414863127</v>
      </c>
      <c r="M33" s="58">
        <f t="shared" si="8"/>
        <v>3026849.3058767207</v>
      </c>
      <c r="N33" s="58">
        <f t="shared" si="8"/>
        <v>2879306.8726212606</v>
      </c>
      <c r="O33" s="58">
        <f t="shared" si="5"/>
        <v>2795372.3614158425</v>
      </c>
      <c r="P33" s="58">
        <f t="shared" si="6"/>
        <v>2726253.3024810664</v>
      </c>
      <c r="Q33" s="58">
        <f t="shared" si="7"/>
        <v>2668859.7765636682</v>
      </c>
      <c r="S33" s="2">
        <f>ABS(Sheet5!C33-'GAJI + UMUR'!$B$8)</f>
        <v>14058335.538457051</v>
      </c>
      <c r="T33" s="2">
        <f>'GAJI + UMUR'!$B$8-Sheet5!D33</f>
        <v>-5704440.4448344298</v>
      </c>
      <c r="U33" s="2">
        <f>ABS(Sheet5!E33-'GAJI + UMUR'!$B$8)</f>
        <v>2941974.3056655237</v>
      </c>
      <c r="V33" s="2">
        <f>ABS(Sheet5!F33-'GAJI + UMUR'!$B$8)</f>
        <v>1516149.6532952534</v>
      </c>
      <c r="W33" s="2">
        <f>ABS(Sheet5!G33-'GAJI + UMUR'!$B$8)</f>
        <v>707986.01727174968</v>
      </c>
      <c r="X33" s="2">
        <f>ABS(Sheet5!H33-'GAJI + UMUR'!$B$8)</f>
        <v>179002.66708626878</v>
      </c>
      <c r="Y33" s="2">
        <f>ABS(Sheet5!I33-'GAJI + UMUR'!$B$8)</f>
        <v>190649.05292369844</v>
      </c>
      <c r="Z33" s="2">
        <f>ABS(Sheet5!J33-'GAJI + UMUR'!$B$8)</f>
        <v>460918.93799083121</v>
      </c>
      <c r="AA33" s="2">
        <f>ABS(Sheet5!K33-'GAJI + UMUR'!$B$8)</f>
        <v>665132.54172628792</v>
      </c>
      <c r="AB33" s="2">
        <f>ABS(Sheet5!L33-'GAJI + UMUR'!$B$8)</f>
        <v>823300.85851368727</v>
      </c>
      <c r="AC33" s="2">
        <f>ABS(Sheet5!M33-'GAJI + UMUR'!$B$8)</f>
        <v>1023150.6941232793</v>
      </c>
      <c r="AD33" s="2">
        <f>ABS(Sheet5!N33-'GAJI + UMUR'!$B$8)</f>
        <v>1170693.1273787394</v>
      </c>
      <c r="AE33" s="2">
        <f>ABS(Sheet5!O33-'GAJI + UMUR'!$B$8)</f>
        <v>1254627.6385841575</v>
      </c>
      <c r="AF33" s="2">
        <f>ABS(Sheet5!P33-'GAJI + UMUR'!$B$8)</f>
        <v>1323746.6975189336</v>
      </c>
      <c r="AG33" s="2">
        <f>ABS(Sheet5!Q33-'GAJI + UMUR'!$B$8)</f>
        <v>1381140.2234363318</v>
      </c>
    </row>
    <row r="34" spans="2:33" x14ac:dyDescent="0.25">
      <c r="B34" s="57">
        <v>210000000</v>
      </c>
      <c r="C34" s="58">
        <f t="shared" si="0"/>
        <v>19013752.315379903</v>
      </c>
      <c r="D34" s="58">
        <f t="shared" si="1"/>
        <v>10242162.467076151</v>
      </c>
      <c r="E34" s="58">
        <f t="shared" si="2"/>
        <v>7341573.0209488003</v>
      </c>
      <c r="F34" s="58">
        <f t="shared" si="3"/>
        <v>5844457.1359600164</v>
      </c>
      <c r="G34" s="58">
        <f t="shared" si="3"/>
        <v>4995885.3181353379</v>
      </c>
      <c r="H34" s="58">
        <f t="shared" si="3"/>
        <v>4440452.8004405824</v>
      </c>
      <c r="I34" s="58">
        <f t="shared" si="3"/>
        <v>4052318.4944301164</v>
      </c>
      <c r="J34" s="58">
        <f t="shared" si="3"/>
        <v>3768535.1151096276</v>
      </c>
      <c r="K34" s="58">
        <f t="shared" si="3"/>
        <v>3554110.8311873977</v>
      </c>
      <c r="L34" s="58">
        <f t="shared" si="8"/>
        <v>3388034.098560628</v>
      </c>
      <c r="M34" s="58">
        <f t="shared" si="8"/>
        <v>3178191.771170557</v>
      </c>
      <c r="N34" s="58">
        <f t="shared" si="8"/>
        <v>3023272.2162523237</v>
      </c>
      <c r="O34" s="58">
        <f t="shared" si="5"/>
        <v>2935140.979486635</v>
      </c>
      <c r="P34" s="58">
        <f t="shared" si="6"/>
        <v>2862565.96760512</v>
      </c>
      <c r="Q34" s="58">
        <f t="shared" si="7"/>
        <v>2802302.7653918518</v>
      </c>
      <c r="S34" s="2">
        <f>ABS(Sheet5!C34-'GAJI + UMUR'!$B$8)</f>
        <v>14963752.315379903</v>
      </c>
      <c r="T34" s="2">
        <f>'GAJI + UMUR'!$B$8-Sheet5!D34</f>
        <v>-6192162.4670761507</v>
      </c>
      <c r="U34" s="2">
        <f>ABS(Sheet5!E34-'GAJI + UMUR'!$B$8)</f>
        <v>3291573.0209488003</v>
      </c>
      <c r="V34" s="2">
        <f>ABS(Sheet5!F34-'GAJI + UMUR'!$B$8)</f>
        <v>1794457.1359600164</v>
      </c>
      <c r="W34" s="2">
        <f>ABS(Sheet5!G34-'GAJI + UMUR'!$B$8)</f>
        <v>945885.3181353379</v>
      </c>
      <c r="X34" s="2">
        <f>ABS(Sheet5!H34-'GAJI + UMUR'!$B$8)</f>
        <v>390452.80044058245</v>
      </c>
      <c r="Y34" s="2">
        <f>ABS(Sheet5!I34-'GAJI + UMUR'!$B$8)</f>
        <v>2318.4944301163778</v>
      </c>
      <c r="Z34" s="2">
        <f>ABS(Sheet5!J34-'GAJI + UMUR'!$B$8)</f>
        <v>281464.8848903724</v>
      </c>
      <c r="AA34" s="2">
        <f>ABS(Sheet5!K34-'GAJI + UMUR'!$B$8)</f>
        <v>495889.16881260229</v>
      </c>
      <c r="AB34" s="2">
        <f>ABS(Sheet5!L34-'GAJI + UMUR'!$B$8)</f>
        <v>661965.90143937198</v>
      </c>
      <c r="AC34" s="2">
        <f>ABS(Sheet5!M34-'GAJI + UMUR'!$B$8)</f>
        <v>871808.22882944299</v>
      </c>
      <c r="AD34" s="2">
        <f>ABS(Sheet5!N34-'GAJI + UMUR'!$B$8)</f>
        <v>1026727.7837476763</v>
      </c>
      <c r="AE34" s="2">
        <f>ABS(Sheet5!O34-'GAJI + UMUR'!$B$8)</f>
        <v>1114859.020513365</v>
      </c>
      <c r="AF34" s="2">
        <f>ABS(Sheet5!P34-'GAJI + UMUR'!$B$8)</f>
        <v>1187434.03239488</v>
      </c>
      <c r="AG34" s="2">
        <f>ABS(Sheet5!Q34-'GAJI + UMUR'!$B$8)</f>
        <v>1247697.2346081482</v>
      </c>
    </row>
    <row r="35" spans="2:33" x14ac:dyDescent="0.25">
      <c r="B35" s="57">
        <v>220000000</v>
      </c>
      <c r="C35" s="58">
        <f t="shared" si="0"/>
        <v>19919169.092302755</v>
      </c>
      <c r="D35" s="58">
        <f t="shared" si="1"/>
        <v>10729884.489317873</v>
      </c>
      <c r="E35" s="58">
        <f t="shared" si="2"/>
        <v>7691171.7362320768</v>
      </c>
      <c r="F35" s="58">
        <f t="shared" si="3"/>
        <v>6122764.6186247785</v>
      </c>
      <c r="G35" s="58">
        <f t="shared" si="3"/>
        <v>5233784.6189989252</v>
      </c>
      <c r="H35" s="58">
        <f t="shared" si="3"/>
        <v>4651902.9337948961</v>
      </c>
      <c r="I35" s="58">
        <f t="shared" si="3"/>
        <v>4245286.0417839317</v>
      </c>
      <c r="J35" s="58">
        <f t="shared" si="3"/>
        <v>3947989.1682100859</v>
      </c>
      <c r="K35" s="58">
        <f t="shared" si="3"/>
        <v>3723354.2041010833</v>
      </c>
      <c r="L35" s="58">
        <f t="shared" si="8"/>
        <v>3549369.0556349438</v>
      </c>
      <c r="M35" s="58">
        <f t="shared" si="8"/>
        <v>3329534.2364643929</v>
      </c>
      <c r="N35" s="58">
        <f t="shared" si="8"/>
        <v>3167237.5598833868</v>
      </c>
      <c r="O35" s="58">
        <f t="shared" si="5"/>
        <v>3074909.5975574269</v>
      </c>
      <c r="P35" s="58">
        <f t="shared" si="6"/>
        <v>2998878.6327291732</v>
      </c>
      <c r="Q35" s="58">
        <f t="shared" si="7"/>
        <v>2935745.7542200354</v>
      </c>
      <c r="S35" s="2">
        <f>ABS(Sheet5!C35-'GAJI + UMUR'!$B$8)</f>
        <v>15869169.092302755</v>
      </c>
      <c r="T35" s="2">
        <f>'GAJI + UMUR'!$B$8-Sheet5!D35</f>
        <v>-6679884.4893178735</v>
      </c>
      <c r="U35" s="2">
        <f>ABS(Sheet5!E35-'GAJI + UMUR'!$B$8)</f>
        <v>3641171.7362320768</v>
      </c>
      <c r="V35" s="2">
        <f>ABS(Sheet5!F35-'GAJI + UMUR'!$B$8)</f>
        <v>2072764.6186247785</v>
      </c>
      <c r="W35" s="2">
        <f>ABS(Sheet5!G35-'GAJI + UMUR'!$B$8)</f>
        <v>1183784.6189989252</v>
      </c>
      <c r="X35" s="2">
        <f>ABS(Sheet5!H35-'GAJI + UMUR'!$B$8)</f>
        <v>601902.93379489612</v>
      </c>
      <c r="Y35" s="2">
        <f>ABS(Sheet5!I35-'GAJI + UMUR'!$B$8)</f>
        <v>195286.04178393167</v>
      </c>
      <c r="Z35" s="2">
        <f>ABS(Sheet5!J35-'GAJI + UMUR'!$B$8)</f>
        <v>102010.83178991405</v>
      </c>
      <c r="AA35" s="2">
        <f>ABS(Sheet5!K35-'GAJI + UMUR'!$B$8)</f>
        <v>326645.79589891667</v>
      </c>
      <c r="AB35" s="2">
        <f>ABS(Sheet5!L35-'GAJI + UMUR'!$B$8)</f>
        <v>500630.94436505623</v>
      </c>
      <c r="AC35" s="2">
        <f>ABS(Sheet5!M35-'GAJI + UMUR'!$B$8)</f>
        <v>720465.76353560714</v>
      </c>
      <c r="AD35" s="2">
        <f>ABS(Sheet5!N35-'GAJI + UMUR'!$B$8)</f>
        <v>882762.44011661317</v>
      </c>
      <c r="AE35" s="2">
        <f>ABS(Sheet5!O35-'GAJI + UMUR'!$B$8)</f>
        <v>975090.4024425731</v>
      </c>
      <c r="AF35" s="2">
        <f>ABS(Sheet5!P35-'GAJI + UMUR'!$B$8)</f>
        <v>1051121.3672708268</v>
      </c>
      <c r="AG35" s="2">
        <f>ABS(Sheet5!Q35-'GAJI + UMUR'!$B$8)</f>
        <v>1114254.2457799646</v>
      </c>
    </row>
    <row r="36" spans="2:33" x14ac:dyDescent="0.25">
      <c r="B36" s="57">
        <v>230000000</v>
      </c>
      <c r="C36" s="58">
        <f t="shared" si="0"/>
        <v>20824585.869225606</v>
      </c>
      <c r="D36" s="58">
        <f t="shared" si="1"/>
        <v>11217606.511559594</v>
      </c>
      <c r="E36" s="58">
        <f t="shared" si="2"/>
        <v>8040770.4515153533</v>
      </c>
      <c r="F36" s="58">
        <f t="shared" si="3"/>
        <v>6401072.1012895415</v>
      </c>
      <c r="G36" s="58">
        <f t="shared" si="3"/>
        <v>5471683.9198625125</v>
      </c>
      <c r="H36" s="58">
        <f t="shared" si="3"/>
        <v>4863353.0671492089</v>
      </c>
      <c r="I36" s="58">
        <f t="shared" si="3"/>
        <v>4438253.589137747</v>
      </c>
      <c r="J36" s="58">
        <f t="shared" si="3"/>
        <v>4127443.2213105443</v>
      </c>
      <c r="K36" s="58">
        <f t="shared" si="3"/>
        <v>3892597.5770147685</v>
      </c>
      <c r="L36" s="58">
        <f t="shared" si="8"/>
        <v>3710704.0127092595</v>
      </c>
      <c r="M36" s="58">
        <f t="shared" si="8"/>
        <v>3480876.7017582292</v>
      </c>
      <c r="N36" s="58">
        <f t="shared" si="8"/>
        <v>3311202.90351445</v>
      </c>
      <c r="O36" s="58">
        <f t="shared" si="5"/>
        <v>3214678.2156282188</v>
      </c>
      <c r="P36" s="58">
        <f t="shared" si="6"/>
        <v>3135191.2978532268</v>
      </c>
      <c r="Q36" s="58">
        <f t="shared" si="7"/>
        <v>3069188.7430482185</v>
      </c>
      <c r="S36" s="2">
        <f>ABS(Sheet5!C36-'GAJI + UMUR'!$B$8)</f>
        <v>16774585.869225606</v>
      </c>
      <c r="T36" s="2">
        <f>'GAJI + UMUR'!$B$8-Sheet5!D36</f>
        <v>-7167606.5115595944</v>
      </c>
      <c r="U36" s="2">
        <f>ABS(Sheet5!E36-'GAJI + UMUR'!$B$8)</f>
        <v>3990770.4515153533</v>
      </c>
      <c r="V36" s="2">
        <f>ABS(Sheet5!F36-'GAJI + UMUR'!$B$8)</f>
        <v>2351072.1012895415</v>
      </c>
      <c r="W36" s="2">
        <f>ABS(Sheet5!G36-'GAJI + UMUR'!$B$8)</f>
        <v>1421683.9198625125</v>
      </c>
      <c r="X36" s="2">
        <f>ABS(Sheet5!H36-'GAJI + UMUR'!$B$8)</f>
        <v>813353.06714920886</v>
      </c>
      <c r="Y36" s="2">
        <f>ABS(Sheet5!I36-'GAJI + UMUR'!$B$8)</f>
        <v>388253.58913774695</v>
      </c>
      <c r="Z36" s="2">
        <f>ABS(Sheet5!J36-'GAJI + UMUR'!$B$8)</f>
        <v>77443.221310544293</v>
      </c>
      <c r="AA36" s="2">
        <f>ABS(Sheet5!K36-'GAJI + UMUR'!$B$8)</f>
        <v>157402.4229852315</v>
      </c>
      <c r="AB36" s="2">
        <f>ABS(Sheet5!L36-'GAJI + UMUR'!$B$8)</f>
        <v>339295.98729074048</v>
      </c>
      <c r="AC36" s="2">
        <f>ABS(Sheet5!M36-'GAJI + UMUR'!$B$8)</f>
        <v>569123.29824177083</v>
      </c>
      <c r="AD36" s="2">
        <f>ABS(Sheet5!N36-'GAJI + UMUR'!$B$8)</f>
        <v>738797.09648555005</v>
      </c>
      <c r="AE36" s="2">
        <f>ABS(Sheet5!O36-'GAJI + UMUR'!$B$8)</f>
        <v>835321.78437178116</v>
      </c>
      <c r="AF36" s="2">
        <f>ABS(Sheet5!P36-'GAJI + UMUR'!$B$8)</f>
        <v>914808.70214677323</v>
      </c>
      <c r="AG36" s="2">
        <f>ABS(Sheet5!Q36-'GAJI + UMUR'!$B$8)</f>
        <v>980811.25695178146</v>
      </c>
    </row>
    <row r="37" spans="2:33" x14ac:dyDescent="0.25">
      <c r="B37" s="57">
        <v>240000000</v>
      </c>
      <c r="C37" s="58">
        <f t="shared" si="0"/>
        <v>21730002.646148462</v>
      </c>
      <c r="D37" s="58">
        <f t="shared" si="1"/>
        <v>11705328.533801315</v>
      </c>
      <c r="E37" s="58">
        <f t="shared" si="2"/>
        <v>8390369.1667986289</v>
      </c>
      <c r="F37" s="58">
        <f t="shared" si="3"/>
        <v>6679379.5839543035</v>
      </c>
      <c r="G37" s="58">
        <f t="shared" si="3"/>
        <v>5709583.2207260998</v>
      </c>
      <c r="H37" s="58">
        <f t="shared" si="3"/>
        <v>5074803.2005035225</v>
      </c>
      <c r="I37" s="58">
        <f t="shared" si="3"/>
        <v>4631221.1364915613</v>
      </c>
      <c r="J37" s="58">
        <f t="shared" si="3"/>
        <v>4306897.2744110031</v>
      </c>
      <c r="K37" s="58">
        <f t="shared" si="3"/>
        <v>4061840.9499284541</v>
      </c>
      <c r="L37" s="58">
        <f t="shared" si="8"/>
        <v>3872038.9697835748</v>
      </c>
      <c r="M37" s="58">
        <f t="shared" si="8"/>
        <v>3632219.167052065</v>
      </c>
      <c r="N37" s="58">
        <f t="shared" si="8"/>
        <v>3455168.2471455131</v>
      </c>
      <c r="O37" s="58">
        <f t="shared" si="5"/>
        <v>3354446.8336990112</v>
      </c>
      <c r="P37" s="58">
        <f t="shared" si="6"/>
        <v>3271503.9629772799</v>
      </c>
      <c r="Q37" s="58">
        <f t="shared" si="7"/>
        <v>3202631.7318764022</v>
      </c>
      <c r="S37" s="2">
        <f>ABS(Sheet5!C37-'GAJI + UMUR'!$B$8)</f>
        <v>17680002.646148462</v>
      </c>
      <c r="T37" s="2">
        <f>'GAJI + UMUR'!$B$8-Sheet5!D37</f>
        <v>-7655328.5338013154</v>
      </c>
      <c r="U37" s="2">
        <f>ABS(Sheet5!E37-'GAJI + UMUR'!$B$8)</f>
        <v>4340369.1667986289</v>
      </c>
      <c r="V37" s="2">
        <f>ABS(Sheet5!F37-'GAJI + UMUR'!$B$8)</f>
        <v>2629379.5839543035</v>
      </c>
      <c r="W37" s="2">
        <f>ABS(Sheet5!G37-'GAJI + UMUR'!$B$8)</f>
        <v>1659583.2207260998</v>
      </c>
      <c r="X37" s="2">
        <f>ABS(Sheet5!H37-'GAJI + UMUR'!$B$8)</f>
        <v>1024803.2005035225</v>
      </c>
      <c r="Y37" s="2">
        <f>ABS(Sheet5!I37-'GAJI + UMUR'!$B$8)</f>
        <v>581221.13649156131</v>
      </c>
      <c r="Z37" s="2">
        <f>ABS(Sheet5!J37-'GAJI + UMUR'!$B$8)</f>
        <v>256897.27441100311</v>
      </c>
      <c r="AA37" s="2">
        <f>ABS(Sheet5!K37-'GAJI + UMUR'!$B$8)</f>
        <v>11840.949928454123</v>
      </c>
      <c r="AB37" s="2">
        <f>ABS(Sheet5!L37-'GAJI + UMUR'!$B$8)</f>
        <v>177961.03021642519</v>
      </c>
      <c r="AC37" s="2">
        <f>ABS(Sheet5!M37-'GAJI + UMUR'!$B$8)</f>
        <v>417780.83294793498</v>
      </c>
      <c r="AD37" s="2">
        <f>ABS(Sheet5!N37-'GAJI + UMUR'!$B$8)</f>
        <v>594831.75285448693</v>
      </c>
      <c r="AE37" s="2">
        <f>ABS(Sheet5!O37-'GAJI + UMUR'!$B$8)</f>
        <v>695553.16630098876</v>
      </c>
      <c r="AF37" s="2">
        <f>ABS(Sheet5!P37-'GAJI + UMUR'!$B$8)</f>
        <v>778496.03702272009</v>
      </c>
      <c r="AG37" s="2">
        <f>ABS(Sheet5!Q37-'GAJI + UMUR'!$B$8)</f>
        <v>847368.26812359784</v>
      </c>
    </row>
    <row r="38" spans="2:33" x14ac:dyDescent="0.25">
      <c r="B38" s="57">
        <v>250000000</v>
      </c>
      <c r="C38" s="58">
        <f t="shared" si="0"/>
        <v>22635419.423071314</v>
      </c>
      <c r="D38" s="58">
        <f t="shared" si="1"/>
        <v>12193050.556043036</v>
      </c>
      <c r="E38" s="58">
        <f t="shared" si="2"/>
        <v>8739967.8820819054</v>
      </c>
      <c r="F38" s="58">
        <f t="shared" si="3"/>
        <v>6957687.0666190665</v>
      </c>
      <c r="G38" s="58">
        <f t="shared" si="3"/>
        <v>5947482.521589688</v>
      </c>
      <c r="H38" s="58">
        <f t="shared" si="3"/>
        <v>5286253.3338578362</v>
      </c>
      <c r="I38" s="58">
        <f t="shared" si="3"/>
        <v>4824188.6838453766</v>
      </c>
      <c r="J38" s="58">
        <f t="shared" si="3"/>
        <v>4486351.3275114615</v>
      </c>
      <c r="K38" s="58">
        <f t="shared" si="3"/>
        <v>4231084.3228421398</v>
      </c>
      <c r="L38" s="58">
        <f t="shared" si="8"/>
        <v>4033373.9268578906</v>
      </c>
      <c r="M38" s="58">
        <f t="shared" si="8"/>
        <v>3783561.6323459009</v>
      </c>
      <c r="N38" s="58">
        <f t="shared" si="8"/>
        <v>3599133.5907765762</v>
      </c>
      <c r="O38" s="58">
        <f t="shared" si="5"/>
        <v>3494215.4517698032</v>
      </c>
      <c r="P38" s="58">
        <f t="shared" si="6"/>
        <v>3407816.6281013335</v>
      </c>
      <c r="Q38" s="58">
        <f t="shared" si="7"/>
        <v>3336074.7207045853</v>
      </c>
      <c r="S38" s="2">
        <f>ABS(Sheet5!C38-'GAJI + UMUR'!$B$8)</f>
        <v>18585419.423071314</v>
      </c>
      <c r="T38" s="2">
        <f>'GAJI + UMUR'!$B$8-Sheet5!D38</f>
        <v>-8143050.5560430363</v>
      </c>
      <c r="U38" s="2">
        <f>ABS(Sheet5!E38-'GAJI + UMUR'!$B$8)</f>
        <v>4689967.8820819054</v>
      </c>
      <c r="V38" s="2">
        <f>ABS(Sheet5!F38-'GAJI + UMUR'!$B$8)</f>
        <v>2907687.0666190665</v>
      </c>
      <c r="W38" s="2">
        <f>ABS(Sheet5!G38-'GAJI + UMUR'!$B$8)</f>
        <v>1897482.521589688</v>
      </c>
      <c r="X38" s="2">
        <f>ABS(Sheet5!H38-'GAJI + UMUR'!$B$8)</f>
        <v>1236253.3338578362</v>
      </c>
      <c r="Y38" s="2">
        <f>ABS(Sheet5!I38-'GAJI + UMUR'!$B$8)</f>
        <v>774188.6838453766</v>
      </c>
      <c r="Z38" s="2">
        <f>ABS(Sheet5!J38-'GAJI + UMUR'!$B$8)</f>
        <v>436351.32751146145</v>
      </c>
      <c r="AA38" s="2">
        <f>ABS(Sheet5!K38-'GAJI + UMUR'!$B$8)</f>
        <v>181084.32284213975</v>
      </c>
      <c r="AB38" s="2">
        <f>ABS(Sheet5!L38-'GAJI + UMUR'!$B$8)</f>
        <v>16626.073142109439</v>
      </c>
      <c r="AC38" s="2">
        <f>ABS(Sheet5!M38-'GAJI + UMUR'!$B$8)</f>
        <v>266438.36765409913</v>
      </c>
      <c r="AD38" s="2">
        <f>ABS(Sheet5!N38-'GAJI + UMUR'!$B$8)</f>
        <v>450866.40922342381</v>
      </c>
      <c r="AE38" s="2">
        <f>ABS(Sheet5!O38-'GAJI + UMUR'!$B$8)</f>
        <v>555784.54823019681</v>
      </c>
      <c r="AF38" s="2">
        <f>ABS(Sheet5!P38-'GAJI + UMUR'!$B$8)</f>
        <v>642183.37189866649</v>
      </c>
      <c r="AG38" s="2">
        <f>ABS(Sheet5!Q38-'GAJI + UMUR'!$B$8)</f>
        <v>713925.27929541469</v>
      </c>
    </row>
    <row r="39" spans="2:33" x14ac:dyDescent="0.25">
      <c r="B39" s="57">
        <v>260000000</v>
      </c>
      <c r="C39" s="58">
        <f t="shared" si="0"/>
        <v>23540836.199994165</v>
      </c>
      <c r="D39" s="58">
        <f t="shared" si="1"/>
        <v>12680772.578284759</v>
      </c>
      <c r="E39" s="58">
        <f t="shared" si="2"/>
        <v>9089566.5973651819</v>
      </c>
      <c r="F39" s="58">
        <f t="shared" si="3"/>
        <v>7235994.5492838295</v>
      </c>
      <c r="G39" s="58">
        <f t="shared" si="3"/>
        <v>6185381.8224532753</v>
      </c>
      <c r="H39" s="58">
        <f t="shared" si="3"/>
        <v>5497703.4672121499</v>
      </c>
      <c r="I39" s="58">
        <f t="shared" si="3"/>
        <v>5017156.2311991919</v>
      </c>
      <c r="J39" s="58">
        <f t="shared" si="3"/>
        <v>4665805.3806119198</v>
      </c>
      <c r="K39" s="58">
        <f t="shared" si="3"/>
        <v>4400327.6957558254</v>
      </c>
      <c r="L39" s="58">
        <f t="shared" si="8"/>
        <v>4194708.8839322058</v>
      </c>
      <c r="M39" s="58">
        <f t="shared" si="8"/>
        <v>3934904.0976397372</v>
      </c>
      <c r="N39" s="58">
        <f t="shared" si="8"/>
        <v>3743098.9344076389</v>
      </c>
      <c r="O39" s="58">
        <f t="shared" si="5"/>
        <v>3633984.0698405956</v>
      </c>
      <c r="P39" s="58">
        <f t="shared" si="6"/>
        <v>3544129.2932253866</v>
      </c>
      <c r="Q39" s="58">
        <f t="shared" si="7"/>
        <v>3469517.7095327689</v>
      </c>
      <c r="S39" s="2">
        <f>ABS(Sheet5!C39-'GAJI + UMUR'!$B$8)</f>
        <v>19490836.199994165</v>
      </c>
      <c r="T39" s="2">
        <f>'GAJI + UMUR'!$B$8-Sheet5!D39</f>
        <v>-8630772.5782847591</v>
      </c>
      <c r="U39" s="2">
        <f>ABS(Sheet5!E39-'GAJI + UMUR'!$B$8)</f>
        <v>5039566.5973651819</v>
      </c>
      <c r="V39" s="2">
        <f>ABS(Sheet5!F39-'GAJI + UMUR'!$B$8)</f>
        <v>3185994.5492838295</v>
      </c>
      <c r="W39" s="2">
        <f>ABS(Sheet5!G39-'GAJI + UMUR'!$B$8)</f>
        <v>2135381.8224532753</v>
      </c>
      <c r="X39" s="2">
        <f>ABS(Sheet5!H39-'GAJI + UMUR'!$B$8)</f>
        <v>1447703.4672121499</v>
      </c>
      <c r="Y39" s="2">
        <f>ABS(Sheet5!I39-'GAJI + UMUR'!$B$8)</f>
        <v>967156.23119919188</v>
      </c>
      <c r="Z39" s="2">
        <f>ABS(Sheet5!J39-'GAJI + UMUR'!$B$8)</f>
        <v>615805.3806119198</v>
      </c>
      <c r="AA39" s="2">
        <f>ABS(Sheet5!K39-'GAJI + UMUR'!$B$8)</f>
        <v>350327.69575582538</v>
      </c>
      <c r="AB39" s="2">
        <f>ABS(Sheet5!L39-'GAJI + UMUR'!$B$8)</f>
        <v>144708.88393220585</v>
      </c>
      <c r="AC39" s="2">
        <f>ABS(Sheet5!M39-'GAJI + UMUR'!$B$8)</f>
        <v>115095.90236026281</v>
      </c>
      <c r="AD39" s="2">
        <f>ABS(Sheet5!N39-'GAJI + UMUR'!$B$8)</f>
        <v>306901.06559236115</v>
      </c>
      <c r="AE39" s="2">
        <f>ABS(Sheet5!O39-'GAJI + UMUR'!$B$8)</f>
        <v>416015.93015940441</v>
      </c>
      <c r="AF39" s="2">
        <f>ABS(Sheet5!P39-'GAJI + UMUR'!$B$8)</f>
        <v>505870.70677461335</v>
      </c>
      <c r="AG39" s="2">
        <f>ABS(Sheet5!Q39-'GAJI + UMUR'!$B$8)</f>
        <v>580482.29046723107</v>
      </c>
    </row>
    <row r="40" spans="2:33" x14ac:dyDescent="0.25">
      <c r="B40" s="57">
        <v>270000000</v>
      </c>
      <c r="C40" s="58">
        <f t="shared" si="0"/>
        <v>24446252.976917017</v>
      </c>
      <c r="D40" s="58">
        <f t="shared" si="1"/>
        <v>13168494.60052648</v>
      </c>
      <c r="E40" s="58">
        <f t="shared" si="2"/>
        <v>9439165.3126484584</v>
      </c>
      <c r="F40" s="58">
        <f t="shared" si="3"/>
        <v>7514302.0319485916</v>
      </c>
      <c r="G40" s="58">
        <f t="shared" si="3"/>
        <v>6423281.1233168626</v>
      </c>
      <c r="H40" s="58">
        <f t="shared" si="3"/>
        <v>5709153.6005664626</v>
      </c>
      <c r="I40" s="58">
        <f t="shared" si="3"/>
        <v>5210123.7785530072</v>
      </c>
      <c r="J40" s="58">
        <f t="shared" si="3"/>
        <v>4845259.4337123781</v>
      </c>
      <c r="K40" s="58">
        <f t="shared" si="3"/>
        <v>4569571.068669511</v>
      </c>
      <c r="L40" s="58">
        <f t="shared" si="8"/>
        <v>4356043.8410065221</v>
      </c>
      <c r="M40" s="58">
        <f t="shared" si="8"/>
        <v>4086246.562933573</v>
      </c>
      <c r="N40" s="58">
        <f t="shared" si="8"/>
        <v>3887064.278038702</v>
      </c>
      <c r="O40" s="58">
        <f t="shared" si="5"/>
        <v>3773752.6879113875</v>
      </c>
      <c r="P40" s="58">
        <f t="shared" si="6"/>
        <v>3680441.9583494398</v>
      </c>
      <c r="Q40" s="58">
        <f t="shared" si="7"/>
        <v>3602960.6983609521</v>
      </c>
      <c r="S40" s="2">
        <f>ABS(Sheet5!C40-'GAJI + UMUR'!$B$8)</f>
        <v>20396252.976917017</v>
      </c>
      <c r="T40" s="2">
        <f>'GAJI + UMUR'!$B$8-Sheet5!D40</f>
        <v>-9118494.60052648</v>
      </c>
      <c r="U40" s="2">
        <f>ABS(Sheet5!E40-'GAJI + UMUR'!$B$8)</f>
        <v>5389165.3126484584</v>
      </c>
      <c r="V40" s="2">
        <f>ABS(Sheet5!F40-'GAJI + UMUR'!$B$8)</f>
        <v>3464302.0319485916</v>
      </c>
      <c r="W40" s="2">
        <f>ABS(Sheet5!G40-'GAJI + UMUR'!$B$8)</f>
        <v>2373281.1233168626</v>
      </c>
      <c r="X40" s="2">
        <f>ABS(Sheet5!H40-'GAJI + UMUR'!$B$8)</f>
        <v>1659153.6005664626</v>
      </c>
      <c r="Y40" s="2">
        <f>ABS(Sheet5!I40-'GAJI + UMUR'!$B$8)</f>
        <v>1160123.7785530072</v>
      </c>
      <c r="Z40" s="2">
        <f>ABS(Sheet5!J40-'GAJI + UMUR'!$B$8)</f>
        <v>795259.43371237814</v>
      </c>
      <c r="AA40" s="2">
        <f>ABS(Sheet5!K40-'GAJI + UMUR'!$B$8)</f>
        <v>519571.06866951101</v>
      </c>
      <c r="AB40" s="2">
        <f>ABS(Sheet5!L40-'GAJI + UMUR'!$B$8)</f>
        <v>306043.84100652207</v>
      </c>
      <c r="AC40" s="2">
        <f>ABS(Sheet5!M40-'GAJI + UMUR'!$B$8)</f>
        <v>36246.562933573034</v>
      </c>
      <c r="AD40" s="2">
        <f>ABS(Sheet5!N40-'GAJI + UMUR'!$B$8)</f>
        <v>162935.72196129803</v>
      </c>
      <c r="AE40" s="2">
        <f>ABS(Sheet5!O40-'GAJI + UMUR'!$B$8)</f>
        <v>276247.31208861247</v>
      </c>
      <c r="AF40" s="2">
        <f>ABS(Sheet5!P40-'GAJI + UMUR'!$B$8)</f>
        <v>369558.04165056022</v>
      </c>
      <c r="AG40" s="2">
        <f>ABS(Sheet5!Q40-'GAJI + UMUR'!$B$8)</f>
        <v>447039.30163904792</v>
      </c>
    </row>
    <row r="41" spans="2:33" x14ac:dyDescent="0.25">
      <c r="B41" s="57">
        <v>280000000</v>
      </c>
      <c r="C41" s="58">
        <f t="shared" si="0"/>
        <v>25351669.753839869</v>
      </c>
      <c r="D41" s="58">
        <f t="shared" si="1"/>
        <v>13656216.622768201</v>
      </c>
      <c r="E41" s="58">
        <f t="shared" si="2"/>
        <v>9788764.0279317331</v>
      </c>
      <c r="F41" s="58">
        <f t="shared" si="3"/>
        <v>7792609.5146133546</v>
      </c>
      <c r="G41" s="58">
        <f t="shared" si="3"/>
        <v>6661180.4241804499</v>
      </c>
      <c r="H41" s="58">
        <f t="shared" si="3"/>
        <v>5920603.7339207763</v>
      </c>
      <c r="I41" s="58">
        <f t="shared" si="3"/>
        <v>5403091.3259068215</v>
      </c>
      <c r="J41" s="58">
        <f t="shared" si="3"/>
        <v>5024713.4868128365</v>
      </c>
      <c r="K41" s="58">
        <f t="shared" si="3"/>
        <v>4738814.4415831966</v>
      </c>
      <c r="L41" s="58">
        <f t="shared" si="8"/>
        <v>4517378.7980808374</v>
      </c>
      <c r="M41" s="58">
        <f t="shared" si="8"/>
        <v>4237589.0282274093</v>
      </c>
      <c r="N41" s="58">
        <f t="shared" si="8"/>
        <v>4031029.6216697651</v>
      </c>
      <c r="O41" s="58">
        <f t="shared" si="5"/>
        <v>3913521.3059821795</v>
      </c>
      <c r="P41" s="58">
        <f t="shared" si="6"/>
        <v>3816754.6234734934</v>
      </c>
      <c r="Q41" s="58">
        <f t="shared" si="7"/>
        <v>3736403.6871891357</v>
      </c>
      <c r="S41" s="2">
        <f>ABS(Sheet5!C41-'GAJI + UMUR'!$B$8)</f>
        <v>21301669.753839869</v>
      </c>
      <c r="T41" s="2">
        <f>'GAJI + UMUR'!$B$8-Sheet5!D41</f>
        <v>-9606216.6227682009</v>
      </c>
      <c r="U41" s="2">
        <f>ABS(Sheet5!E41-'GAJI + UMUR'!$B$8)</f>
        <v>5738764.0279317331</v>
      </c>
      <c r="V41" s="2">
        <f>ABS(Sheet5!F41-'GAJI + UMUR'!$B$8)</f>
        <v>3742609.5146133546</v>
      </c>
      <c r="W41" s="2">
        <f>ABS(Sheet5!G41-'GAJI + UMUR'!$B$8)</f>
        <v>2611180.4241804499</v>
      </c>
      <c r="X41" s="2">
        <f>ABS(Sheet5!H41-'GAJI + UMUR'!$B$8)</f>
        <v>1870603.7339207763</v>
      </c>
      <c r="Y41" s="2">
        <f>ABS(Sheet5!I41-'GAJI + UMUR'!$B$8)</f>
        <v>1353091.3259068215</v>
      </c>
      <c r="Z41" s="2">
        <f>ABS(Sheet5!J41-'GAJI + UMUR'!$B$8)</f>
        <v>974713.48681283649</v>
      </c>
      <c r="AA41" s="2">
        <f>ABS(Sheet5!K41-'GAJI + UMUR'!$B$8)</f>
        <v>688814.44158319663</v>
      </c>
      <c r="AB41" s="2">
        <f>ABS(Sheet5!L41-'GAJI + UMUR'!$B$8)</f>
        <v>467378.79808083735</v>
      </c>
      <c r="AC41" s="2">
        <f>ABS(Sheet5!M41-'GAJI + UMUR'!$B$8)</f>
        <v>187589.02822740935</v>
      </c>
      <c r="AD41" s="2">
        <f>ABS(Sheet5!N41-'GAJI + UMUR'!$B$8)</f>
        <v>18970.378330234904</v>
      </c>
      <c r="AE41" s="2">
        <f>ABS(Sheet5!O41-'GAJI + UMUR'!$B$8)</f>
        <v>136478.69401782053</v>
      </c>
      <c r="AF41" s="2">
        <f>ABS(Sheet5!P41-'GAJI + UMUR'!$B$8)</f>
        <v>233245.37652650662</v>
      </c>
      <c r="AG41" s="2">
        <f>ABS(Sheet5!Q41-'GAJI + UMUR'!$B$8)</f>
        <v>313596.3128108643</v>
      </c>
    </row>
    <row r="42" spans="2:33" x14ac:dyDescent="0.25">
      <c r="B42" s="57">
        <v>290000000</v>
      </c>
      <c r="C42" s="58">
        <f t="shared" si="0"/>
        <v>26257086.530762725</v>
      </c>
      <c r="D42" s="58">
        <f t="shared" si="1"/>
        <v>14143938.645009924</v>
      </c>
      <c r="E42" s="58">
        <f t="shared" si="2"/>
        <v>10138362.74321501</v>
      </c>
      <c r="F42" s="58">
        <f t="shared" si="3"/>
        <v>8070916.9972781176</v>
      </c>
      <c r="G42" s="58">
        <f t="shared" si="3"/>
        <v>6899079.7250440372</v>
      </c>
      <c r="H42" s="58">
        <f t="shared" si="3"/>
        <v>6132053.86727509</v>
      </c>
      <c r="I42" s="58">
        <f t="shared" si="3"/>
        <v>5596058.8732606368</v>
      </c>
      <c r="J42" s="58">
        <f t="shared" si="3"/>
        <v>5204167.5399132948</v>
      </c>
      <c r="K42" s="58">
        <f t="shared" si="3"/>
        <v>4908057.8144968823</v>
      </c>
      <c r="L42" s="58">
        <f t="shared" si="8"/>
        <v>4678713.7551551536</v>
      </c>
      <c r="M42" s="58">
        <f t="shared" si="8"/>
        <v>4388931.4935212452</v>
      </c>
      <c r="N42" s="58">
        <f t="shared" si="8"/>
        <v>4174994.9653008282</v>
      </c>
      <c r="O42" s="58">
        <f t="shared" si="5"/>
        <v>4053289.9240529719</v>
      </c>
      <c r="P42" s="58">
        <f t="shared" si="6"/>
        <v>3953067.2885975465</v>
      </c>
      <c r="Q42" s="58">
        <f t="shared" si="7"/>
        <v>3869846.6760173193</v>
      </c>
      <c r="S42" s="2">
        <f>ABS(Sheet5!C42-'GAJI + UMUR'!$B$8)</f>
        <v>22207086.530762725</v>
      </c>
      <c r="T42" s="2">
        <f>'GAJI + UMUR'!$B$8-Sheet5!D42</f>
        <v>-10093938.645009924</v>
      </c>
      <c r="U42" s="2">
        <f>ABS(Sheet5!E42-'GAJI + UMUR'!$B$8)</f>
        <v>6088362.7432150096</v>
      </c>
      <c r="V42" s="2">
        <f>ABS(Sheet5!F42-'GAJI + UMUR'!$B$8)</f>
        <v>4020916.9972781176</v>
      </c>
      <c r="W42" s="2">
        <f>ABS(Sheet5!G42-'GAJI + UMUR'!$B$8)</f>
        <v>2849079.7250440372</v>
      </c>
      <c r="X42" s="2">
        <f>ABS(Sheet5!H42-'GAJI + UMUR'!$B$8)</f>
        <v>2082053.86727509</v>
      </c>
      <c r="Y42" s="2">
        <f>ABS(Sheet5!I42-'GAJI + UMUR'!$B$8)</f>
        <v>1546058.8732606368</v>
      </c>
      <c r="Z42" s="2">
        <f>ABS(Sheet5!J42-'GAJI + UMUR'!$B$8)</f>
        <v>1154167.5399132948</v>
      </c>
      <c r="AA42" s="2">
        <f>ABS(Sheet5!K42-'GAJI + UMUR'!$B$8)</f>
        <v>858057.81449688226</v>
      </c>
      <c r="AB42" s="2">
        <f>ABS(Sheet5!L42-'GAJI + UMUR'!$B$8)</f>
        <v>628713.75515515357</v>
      </c>
      <c r="AC42" s="2">
        <f>ABS(Sheet5!M42-'GAJI + UMUR'!$B$8)</f>
        <v>338931.4935212452</v>
      </c>
      <c r="AD42" s="2">
        <f>ABS(Sheet5!N42-'GAJI + UMUR'!$B$8)</f>
        <v>124994.96530082822</v>
      </c>
      <c r="AE42" s="2">
        <f>ABS(Sheet5!O42-'GAJI + UMUR'!$B$8)</f>
        <v>3289.9240529718809</v>
      </c>
      <c r="AF42" s="2">
        <f>ABS(Sheet5!P42-'GAJI + UMUR'!$B$8)</f>
        <v>96932.711402453482</v>
      </c>
      <c r="AG42" s="2">
        <f>ABS(Sheet5!Q42-'GAJI + UMUR'!$B$8)</f>
        <v>180153.32398268068</v>
      </c>
    </row>
    <row r="43" spans="2:33" x14ac:dyDescent="0.25">
      <c r="B43" s="57">
        <v>300000000</v>
      </c>
      <c r="C43" s="58">
        <f t="shared" si="0"/>
        <v>27162503.307685576</v>
      </c>
      <c r="D43" s="58">
        <f t="shared" si="1"/>
        <v>14631660.667251645</v>
      </c>
      <c r="E43" s="58">
        <f t="shared" si="2"/>
        <v>10487961.458498286</v>
      </c>
      <c r="F43" s="58">
        <f t="shared" si="3"/>
        <v>8349224.4799428796</v>
      </c>
      <c r="G43" s="58">
        <f t="shared" si="3"/>
        <v>7136979.0259076254</v>
      </c>
      <c r="H43" s="58">
        <f t="shared" si="3"/>
        <v>6343504.0006294036</v>
      </c>
      <c r="I43" s="58">
        <f t="shared" si="3"/>
        <v>5789026.4206144521</v>
      </c>
      <c r="J43" s="58">
        <f t="shared" si="3"/>
        <v>5383621.5930137532</v>
      </c>
      <c r="K43" s="58">
        <f t="shared" si="3"/>
        <v>5077301.1874105679</v>
      </c>
      <c r="L43" s="58">
        <f t="shared" si="8"/>
        <v>4840048.7122294689</v>
      </c>
      <c r="M43" s="58">
        <f t="shared" si="8"/>
        <v>4540273.958815081</v>
      </c>
      <c r="N43" s="58">
        <f t="shared" si="8"/>
        <v>4318960.3089318909</v>
      </c>
      <c r="O43" s="58">
        <f t="shared" si="5"/>
        <v>4193058.5421237638</v>
      </c>
      <c r="P43" s="58">
        <f t="shared" si="6"/>
        <v>4089379.9537216001</v>
      </c>
      <c r="Q43" s="58">
        <f t="shared" si="7"/>
        <v>4003289.6648455025</v>
      </c>
      <c r="S43" s="2">
        <f>ABS(Sheet5!C43-'GAJI + UMUR'!$B$8)</f>
        <v>23112503.307685576</v>
      </c>
      <c r="T43" s="2">
        <f>'GAJI + UMUR'!$B$8-Sheet5!D43</f>
        <v>-10581660.667251645</v>
      </c>
      <c r="U43" s="2">
        <f>ABS(Sheet5!E43-'GAJI + UMUR'!$B$8)</f>
        <v>6437961.4584982861</v>
      </c>
      <c r="V43" s="2">
        <f>ABS(Sheet5!F43-'GAJI + UMUR'!$B$8)</f>
        <v>4299224.4799428796</v>
      </c>
      <c r="W43" s="2">
        <f>ABS(Sheet5!G43-'GAJI + UMUR'!$B$8)</f>
        <v>3086979.0259076254</v>
      </c>
      <c r="X43" s="2">
        <f>ABS(Sheet5!H43-'GAJI + UMUR'!$B$8)</f>
        <v>2293504.0006294036</v>
      </c>
      <c r="Y43" s="2">
        <f>ABS(Sheet5!I43-'GAJI + UMUR'!$B$8)</f>
        <v>1739026.4206144521</v>
      </c>
      <c r="Z43" s="2">
        <f>ABS(Sheet5!J43-'GAJI + UMUR'!$B$8)</f>
        <v>1333621.5930137532</v>
      </c>
      <c r="AA43" s="2">
        <f>ABS(Sheet5!K43-'GAJI + UMUR'!$B$8)</f>
        <v>1027301.1874105679</v>
      </c>
      <c r="AB43" s="2">
        <f>ABS(Sheet5!L43-'GAJI + UMUR'!$B$8)</f>
        <v>790048.71222946886</v>
      </c>
      <c r="AC43" s="2">
        <f>ABS(Sheet5!M43-'GAJI + UMUR'!$B$8)</f>
        <v>490273.95881508105</v>
      </c>
      <c r="AD43" s="2">
        <f>ABS(Sheet5!N43-'GAJI + UMUR'!$B$8)</f>
        <v>268960.30893189088</v>
      </c>
      <c r="AE43" s="2">
        <f>ABS(Sheet5!O43-'GAJI + UMUR'!$B$8)</f>
        <v>143058.54212376382</v>
      </c>
      <c r="AF43" s="2">
        <f>ABS(Sheet5!P43-'GAJI + UMUR'!$B$8)</f>
        <v>39379.953721600119</v>
      </c>
      <c r="AG43" s="2">
        <f>ABS(Sheet5!Q43-'GAJI + UMUR'!$B$8)</f>
        <v>46710.33515449753</v>
      </c>
    </row>
    <row r="44" spans="2:33" x14ac:dyDescent="0.25">
      <c r="B44" s="57">
        <v>310000000</v>
      </c>
      <c r="C44" s="58">
        <f t="shared" si="0"/>
        <v>28067920.084608428</v>
      </c>
      <c r="D44" s="58">
        <f t="shared" si="1"/>
        <v>15119382.689493366</v>
      </c>
      <c r="E44" s="58">
        <f t="shared" si="2"/>
        <v>10837560.173781563</v>
      </c>
      <c r="F44" s="58">
        <f t="shared" si="3"/>
        <v>8627531.9626076426</v>
      </c>
      <c r="G44" s="58">
        <f t="shared" si="3"/>
        <v>7374878.3267712127</v>
      </c>
      <c r="H44" s="58">
        <f t="shared" si="3"/>
        <v>6554954.1339837164</v>
      </c>
      <c r="I44" s="58">
        <f t="shared" si="3"/>
        <v>5981993.9679682674</v>
      </c>
      <c r="J44" s="58">
        <f t="shared" si="3"/>
        <v>5563075.6461142115</v>
      </c>
      <c r="K44" s="58">
        <f t="shared" si="3"/>
        <v>5246544.5603242535</v>
      </c>
      <c r="L44" s="58">
        <f t="shared" si="8"/>
        <v>5001383.6693037841</v>
      </c>
      <c r="M44" s="58">
        <f t="shared" si="8"/>
        <v>4691616.4241089169</v>
      </c>
      <c r="N44" s="58">
        <f t="shared" si="8"/>
        <v>4462925.6525629545</v>
      </c>
      <c r="O44" s="58">
        <f t="shared" si="5"/>
        <v>4332827.1601945562</v>
      </c>
      <c r="P44" s="58">
        <f t="shared" si="6"/>
        <v>4225692.6188456537</v>
      </c>
      <c r="Q44" s="58">
        <f t="shared" si="7"/>
        <v>4136732.6536736861</v>
      </c>
      <c r="S44" s="2">
        <f>ABS(Sheet5!C44-'GAJI + UMUR'!$B$8)</f>
        <v>24017920.084608428</v>
      </c>
      <c r="T44" s="2">
        <f>'GAJI + UMUR'!$B$8-Sheet5!D44</f>
        <v>-11069382.689493366</v>
      </c>
      <c r="U44" s="2">
        <f>ABS(Sheet5!E44-'GAJI + UMUR'!$B$8)</f>
        <v>6787560.1737815626</v>
      </c>
      <c r="V44" s="2">
        <f>ABS(Sheet5!F44-'GAJI + UMUR'!$B$8)</f>
        <v>4577531.9626076426</v>
      </c>
      <c r="W44" s="2">
        <f>ABS(Sheet5!G44-'GAJI + UMUR'!$B$8)</f>
        <v>3324878.3267712127</v>
      </c>
      <c r="X44" s="2">
        <f>ABS(Sheet5!H44-'GAJI + UMUR'!$B$8)</f>
        <v>2504954.1339837164</v>
      </c>
      <c r="Y44" s="2">
        <f>ABS(Sheet5!I44-'GAJI + UMUR'!$B$8)</f>
        <v>1931993.9679682674</v>
      </c>
      <c r="Z44" s="2">
        <f>ABS(Sheet5!J44-'GAJI + UMUR'!$B$8)</f>
        <v>1513075.6461142115</v>
      </c>
      <c r="AA44" s="2">
        <f>ABS(Sheet5!K44-'GAJI + UMUR'!$B$8)</f>
        <v>1196544.5603242535</v>
      </c>
      <c r="AB44" s="2">
        <f>ABS(Sheet5!L44-'GAJI + UMUR'!$B$8)</f>
        <v>951383.66930378415</v>
      </c>
      <c r="AC44" s="2">
        <f>ABS(Sheet5!M44-'GAJI + UMUR'!$B$8)</f>
        <v>641616.42410891689</v>
      </c>
      <c r="AD44" s="2">
        <f>ABS(Sheet5!N44-'GAJI + UMUR'!$B$8)</f>
        <v>412925.65256295446</v>
      </c>
      <c r="AE44" s="2">
        <f>ABS(Sheet5!O44-'GAJI + UMUR'!$B$8)</f>
        <v>282827.16019455623</v>
      </c>
      <c r="AF44" s="2">
        <f>ABS(Sheet5!P44-'GAJI + UMUR'!$B$8)</f>
        <v>175692.61884565372</v>
      </c>
      <c r="AG44" s="2">
        <f>ABS(Sheet5!Q44-'GAJI + UMUR'!$B$8)</f>
        <v>86732.653673686087</v>
      </c>
    </row>
    <row r="45" spans="2:33" x14ac:dyDescent="0.25">
      <c r="B45" s="57">
        <v>320000000</v>
      </c>
      <c r="C45" s="58">
        <f t="shared" si="0"/>
        <v>28973336.86153128</v>
      </c>
      <c r="D45" s="58">
        <f t="shared" si="1"/>
        <v>15607104.711735087</v>
      </c>
      <c r="E45" s="58">
        <f t="shared" si="2"/>
        <v>11187158.889064839</v>
      </c>
      <c r="F45" s="58">
        <f t="shared" si="3"/>
        <v>8905839.4452724047</v>
      </c>
      <c r="G45" s="58">
        <f t="shared" si="3"/>
        <v>7612777.6276348</v>
      </c>
      <c r="H45" s="58">
        <f t="shared" si="3"/>
        <v>6766404.26733803</v>
      </c>
      <c r="I45" s="58">
        <f t="shared" si="3"/>
        <v>6174961.5153220827</v>
      </c>
      <c r="J45" s="58">
        <f t="shared" si="3"/>
        <v>5742529.6992146708</v>
      </c>
      <c r="K45" s="58">
        <f t="shared" si="3"/>
        <v>5415787.9332379391</v>
      </c>
      <c r="L45" s="58">
        <f t="shared" si="8"/>
        <v>5162718.6263781004</v>
      </c>
      <c r="M45" s="58">
        <f t="shared" si="8"/>
        <v>4842958.8894027537</v>
      </c>
      <c r="N45" s="58">
        <f t="shared" si="8"/>
        <v>4606890.9961940171</v>
      </c>
      <c r="O45" s="58">
        <f t="shared" si="5"/>
        <v>4472595.7782653486</v>
      </c>
      <c r="P45" s="58">
        <f t="shared" si="6"/>
        <v>4362005.2839697069</v>
      </c>
      <c r="Q45" s="58">
        <f t="shared" si="7"/>
        <v>4270175.6425018692</v>
      </c>
      <c r="S45" s="2">
        <f>ABS(Sheet5!C45-'GAJI + UMUR'!$B$8)</f>
        <v>24923336.86153128</v>
      </c>
      <c r="T45" s="2">
        <f>'GAJI + UMUR'!$B$8-Sheet5!D45</f>
        <v>-11557104.711735087</v>
      </c>
      <c r="U45" s="2">
        <f>ABS(Sheet5!E45-'GAJI + UMUR'!$B$8)</f>
        <v>7137158.8890648391</v>
      </c>
      <c r="V45" s="2">
        <f>ABS(Sheet5!F45-'GAJI + UMUR'!$B$8)</f>
        <v>4855839.4452724047</v>
      </c>
      <c r="W45" s="2">
        <f>ABS(Sheet5!G45-'GAJI + UMUR'!$B$8)</f>
        <v>3562777.6276348</v>
      </c>
      <c r="X45" s="2">
        <f>ABS(Sheet5!H45-'GAJI + UMUR'!$B$8)</f>
        <v>2716404.26733803</v>
      </c>
      <c r="Y45" s="2">
        <f>ABS(Sheet5!I45-'GAJI + UMUR'!$B$8)</f>
        <v>2124961.5153220827</v>
      </c>
      <c r="Z45" s="2">
        <f>ABS(Sheet5!J45-'GAJI + UMUR'!$B$8)</f>
        <v>1692529.6992146708</v>
      </c>
      <c r="AA45" s="2">
        <f>ABS(Sheet5!K45-'GAJI + UMUR'!$B$8)</f>
        <v>1365787.9332379391</v>
      </c>
      <c r="AB45" s="2">
        <f>ABS(Sheet5!L45-'GAJI + UMUR'!$B$8)</f>
        <v>1112718.6263781004</v>
      </c>
      <c r="AC45" s="2">
        <f>ABS(Sheet5!M45-'GAJI + UMUR'!$B$8)</f>
        <v>792958.88940275367</v>
      </c>
      <c r="AD45" s="2">
        <f>ABS(Sheet5!N45-'GAJI + UMUR'!$B$8)</f>
        <v>556890.99619401712</v>
      </c>
      <c r="AE45" s="2">
        <f>ABS(Sheet5!O45-'GAJI + UMUR'!$B$8)</f>
        <v>422595.77826534864</v>
      </c>
      <c r="AF45" s="2">
        <f>ABS(Sheet5!P45-'GAJI + UMUR'!$B$8)</f>
        <v>312005.28396970686</v>
      </c>
      <c r="AG45" s="2">
        <f>ABS(Sheet5!Q45-'GAJI + UMUR'!$B$8)</f>
        <v>220175.64250186924</v>
      </c>
    </row>
    <row r="46" spans="2:33" x14ac:dyDescent="0.25">
      <c r="B46" s="57">
        <v>330000000</v>
      </c>
      <c r="C46" s="58">
        <f t="shared" si="0"/>
        <v>29878753.638454132</v>
      </c>
      <c r="D46" s="58">
        <f t="shared" si="1"/>
        <v>16094826.733976809</v>
      </c>
      <c r="E46" s="58">
        <f t="shared" si="2"/>
        <v>11536757.604348116</v>
      </c>
      <c r="F46" s="58">
        <f t="shared" si="3"/>
        <v>9184146.9279371686</v>
      </c>
      <c r="G46" s="58">
        <f t="shared" si="3"/>
        <v>7850676.9284983873</v>
      </c>
      <c r="H46" s="58">
        <f t="shared" si="3"/>
        <v>6977854.4006923437</v>
      </c>
      <c r="I46" s="58">
        <f t="shared" si="3"/>
        <v>6367929.062675897</v>
      </c>
      <c r="J46" s="58">
        <f t="shared" si="3"/>
        <v>5921983.7523151292</v>
      </c>
      <c r="K46" s="58">
        <f t="shared" si="3"/>
        <v>5585031.3061516248</v>
      </c>
      <c r="L46" s="58">
        <f t="shared" si="8"/>
        <v>5324053.5834524157</v>
      </c>
      <c r="M46" s="58">
        <f t="shared" si="8"/>
        <v>4994301.3546965895</v>
      </c>
      <c r="N46" s="58">
        <f t="shared" si="8"/>
        <v>4750856.3398250807</v>
      </c>
      <c r="O46" s="58">
        <f t="shared" si="5"/>
        <v>4612364.3963361401</v>
      </c>
      <c r="P46" s="58">
        <f t="shared" si="6"/>
        <v>4498317.94909376</v>
      </c>
      <c r="Q46" s="58">
        <f t="shared" si="7"/>
        <v>4403618.6313300524</v>
      </c>
      <c r="S46" s="2">
        <f>ABS(Sheet5!C46-'GAJI + UMUR'!$B$8)</f>
        <v>25828753.638454132</v>
      </c>
      <c r="T46" s="2">
        <f>'GAJI + UMUR'!$B$8-Sheet5!D46</f>
        <v>-12044826.733976809</v>
      </c>
      <c r="U46" s="2">
        <f>ABS(Sheet5!E46-'GAJI + UMUR'!$B$8)</f>
        <v>7486757.6043481156</v>
      </c>
      <c r="V46" s="2">
        <f>ABS(Sheet5!F46-'GAJI + UMUR'!$B$8)</f>
        <v>5134146.9279371686</v>
      </c>
      <c r="W46" s="2">
        <f>ABS(Sheet5!G46-'GAJI + UMUR'!$B$8)</f>
        <v>3800676.9284983873</v>
      </c>
      <c r="X46" s="2">
        <f>ABS(Sheet5!H46-'GAJI + UMUR'!$B$8)</f>
        <v>2927854.4006923437</v>
      </c>
      <c r="Y46" s="2">
        <f>ABS(Sheet5!I46-'GAJI + UMUR'!$B$8)</f>
        <v>2317929.062675897</v>
      </c>
      <c r="Z46" s="2">
        <f>ABS(Sheet5!J46-'GAJI + UMUR'!$B$8)</f>
        <v>1871983.7523151292</v>
      </c>
      <c r="AA46" s="2">
        <f>ABS(Sheet5!K46-'GAJI + UMUR'!$B$8)</f>
        <v>1535031.3061516248</v>
      </c>
      <c r="AB46" s="2">
        <f>ABS(Sheet5!L46-'GAJI + UMUR'!$B$8)</f>
        <v>1274053.5834524157</v>
      </c>
      <c r="AC46" s="2">
        <f>ABS(Sheet5!M46-'GAJI + UMUR'!$B$8)</f>
        <v>944301.35469658952</v>
      </c>
      <c r="AD46" s="2">
        <f>ABS(Sheet5!N46-'GAJI + UMUR'!$B$8)</f>
        <v>700856.33982508071</v>
      </c>
      <c r="AE46" s="2">
        <f>ABS(Sheet5!O46-'GAJI + UMUR'!$B$8)</f>
        <v>562364.39633614011</v>
      </c>
      <c r="AF46" s="2">
        <f>ABS(Sheet5!P46-'GAJI + UMUR'!$B$8)</f>
        <v>448317.94909375999</v>
      </c>
      <c r="AG46" s="2">
        <f>ABS(Sheet5!Q46-'GAJI + UMUR'!$B$8)</f>
        <v>353618.63133005239</v>
      </c>
    </row>
    <row r="47" spans="2:33" x14ac:dyDescent="0.25">
      <c r="B47" s="57">
        <v>340000000</v>
      </c>
      <c r="C47" s="58">
        <f t="shared" si="0"/>
        <v>30784170.415376987</v>
      </c>
      <c r="D47" s="58">
        <f t="shared" si="1"/>
        <v>16582548.75621853</v>
      </c>
      <c r="E47" s="58">
        <f t="shared" si="2"/>
        <v>11886356.31963139</v>
      </c>
      <c r="F47" s="58">
        <f t="shared" si="3"/>
        <v>9462454.4106019307</v>
      </c>
      <c r="G47" s="58">
        <f t="shared" si="3"/>
        <v>8088576.2293619756</v>
      </c>
      <c r="H47" s="58">
        <f t="shared" si="3"/>
        <v>7189304.5340466574</v>
      </c>
      <c r="I47" s="58">
        <f t="shared" si="3"/>
        <v>6560896.6100297123</v>
      </c>
      <c r="J47" s="58">
        <f t="shared" si="3"/>
        <v>6101437.8054155875</v>
      </c>
      <c r="K47" s="58">
        <f t="shared" si="3"/>
        <v>5754274.6790653104</v>
      </c>
      <c r="L47" s="58">
        <f t="shared" si="8"/>
        <v>5485388.5405267309</v>
      </c>
      <c r="M47" s="58">
        <f t="shared" si="8"/>
        <v>5145643.8199904254</v>
      </c>
      <c r="N47" s="58">
        <f t="shared" si="8"/>
        <v>4894821.6834561434</v>
      </c>
      <c r="O47" s="58">
        <f t="shared" si="5"/>
        <v>4752133.0144069325</v>
      </c>
      <c r="P47" s="58">
        <f t="shared" si="6"/>
        <v>4634630.6142178131</v>
      </c>
      <c r="Q47" s="58">
        <f t="shared" si="7"/>
        <v>4537061.6201582365</v>
      </c>
      <c r="S47" s="2">
        <f>ABS(Sheet5!C47-'GAJI + UMUR'!$B$8)</f>
        <v>26734170.415376987</v>
      </c>
      <c r="T47" s="2">
        <f>'GAJI + UMUR'!$B$8-Sheet5!D47</f>
        <v>-12532548.75621853</v>
      </c>
      <c r="U47" s="2">
        <f>ABS(Sheet5!E47-'GAJI + UMUR'!$B$8)</f>
        <v>7836356.3196313903</v>
      </c>
      <c r="V47" s="2">
        <f>ABS(Sheet5!F47-'GAJI + UMUR'!$B$8)</f>
        <v>5412454.4106019307</v>
      </c>
      <c r="W47" s="2">
        <f>ABS(Sheet5!G47-'GAJI + UMUR'!$B$8)</f>
        <v>4038576.2293619756</v>
      </c>
      <c r="X47" s="2">
        <f>ABS(Sheet5!H47-'GAJI + UMUR'!$B$8)</f>
        <v>3139304.5340466574</v>
      </c>
      <c r="Y47" s="2">
        <f>ABS(Sheet5!I47-'GAJI + UMUR'!$B$8)</f>
        <v>2510896.6100297123</v>
      </c>
      <c r="Z47" s="2">
        <f>ABS(Sheet5!J47-'GAJI + UMUR'!$B$8)</f>
        <v>2051437.8054155875</v>
      </c>
      <c r="AA47" s="2">
        <f>ABS(Sheet5!K47-'GAJI + UMUR'!$B$8)</f>
        <v>1704274.6790653104</v>
      </c>
      <c r="AB47" s="2">
        <f>ABS(Sheet5!L47-'GAJI + UMUR'!$B$8)</f>
        <v>1435388.5405267309</v>
      </c>
      <c r="AC47" s="2">
        <f>ABS(Sheet5!M47-'GAJI + UMUR'!$B$8)</f>
        <v>1095643.8199904254</v>
      </c>
      <c r="AD47" s="2">
        <f>ABS(Sheet5!N47-'GAJI + UMUR'!$B$8)</f>
        <v>844821.68345614336</v>
      </c>
      <c r="AE47" s="2">
        <f>ABS(Sheet5!O47-'GAJI + UMUR'!$B$8)</f>
        <v>702133.01440693252</v>
      </c>
      <c r="AF47" s="2">
        <f>ABS(Sheet5!P47-'GAJI + UMUR'!$B$8)</f>
        <v>584630.61421781313</v>
      </c>
      <c r="AG47" s="2">
        <f>ABS(Sheet5!Q47-'GAJI + UMUR'!$B$8)</f>
        <v>487061.62015823647</v>
      </c>
    </row>
    <row r="48" spans="2:33" x14ac:dyDescent="0.25">
      <c r="B48" s="60">
        <v>350000000</v>
      </c>
      <c r="C48" s="61">
        <f t="shared" si="0"/>
        <v>31689587.192299839</v>
      </c>
      <c r="D48" s="61">
        <f t="shared" si="1"/>
        <v>17070270.778460253</v>
      </c>
      <c r="E48" s="61">
        <f t="shared" si="2"/>
        <v>12235955.034914667</v>
      </c>
      <c r="F48" s="61">
        <f t="shared" si="3"/>
        <v>9740761.8932666928</v>
      </c>
      <c r="G48" s="61">
        <f t="shared" si="3"/>
        <v>8326475.5302255629</v>
      </c>
      <c r="H48" s="61">
        <f t="shared" si="3"/>
        <v>7400754.6674009701</v>
      </c>
      <c r="I48" s="61">
        <f t="shared" si="3"/>
        <v>6753864.1573835276</v>
      </c>
      <c r="J48" s="61">
        <f t="shared" si="3"/>
        <v>6280891.8585160458</v>
      </c>
      <c r="K48" s="61">
        <f t="shared" si="3"/>
        <v>5923518.051978996</v>
      </c>
      <c r="L48" s="61">
        <f t="shared" si="8"/>
        <v>5646723.4976010472</v>
      </c>
      <c r="M48" s="61">
        <f t="shared" si="8"/>
        <v>5296986.2852842612</v>
      </c>
      <c r="N48" s="61">
        <f t="shared" si="8"/>
        <v>5038787.027087206</v>
      </c>
      <c r="O48" s="61">
        <f t="shared" si="5"/>
        <v>4891901.6324777249</v>
      </c>
      <c r="P48" s="61">
        <f t="shared" si="6"/>
        <v>4770943.2793418663</v>
      </c>
      <c r="Q48" s="61">
        <f t="shared" si="7"/>
        <v>4670504.6089864196</v>
      </c>
      <c r="S48" s="2">
        <f>ABS(Sheet5!C48-'GAJI + UMUR'!$B$8)</f>
        <v>27639587.192299839</v>
      </c>
      <c r="T48" s="2">
        <f>'GAJI + UMUR'!$B$8-Sheet5!D48</f>
        <v>-13020270.778460253</v>
      </c>
      <c r="U48" s="2">
        <f>ABS(Sheet5!E48-'GAJI + UMUR'!$B$8)</f>
        <v>8185955.0349146668</v>
      </c>
      <c r="V48" s="2">
        <f>ABS(Sheet5!F48-'GAJI + UMUR'!$B$8)</f>
        <v>5690761.8932666928</v>
      </c>
      <c r="W48" s="2">
        <f>ABS(Sheet5!G48-'GAJI + UMUR'!$B$8)</f>
        <v>4276475.5302255629</v>
      </c>
      <c r="X48" s="2">
        <f>ABS(Sheet5!H48-'GAJI + UMUR'!$B$8)</f>
        <v>3350754.6674009701</v>
      </c>
      <c r="Y48" s="2">
        <f>ABS(Sheet5!I48-'GAJI + UMUR'!$B$8)</f>
        <v>2703864.1573835276</v>
      </c>
      <c r="Z48" s="2">
        <f>ABS(Sheet5!J48-'GAJI + UMUR'!$B$8)</f>
        <v>2230891.8585160458</v>
      </c>
      <c r="AA48" s="2">
        <f>ABS(Sheet5!K48-'GAJI + UMUR'!$B$8)</f>
        <v>1873518.051978996</v>
      </c>
      <c r="AB48" s="2">
        <f>ABS(Sheet5!L48-'GAJI + UMUR'!$B$8)</f>
        <v>1596723.4976010472</v>
      </c>
      <c r="AC48" s="2">
        <f>ABS(Sheet5!M48-'GAJI + UMUR'!$B$8)</f>
        <v>1246986.2852842612</v>
      </c>
      <c r="AD48" s="2">
        <f>ABS(Sheet5!N48-'GAJI + UMUR'!$B$8)</f>
        <v>988787.02708720602</v>
      </c>
      <c r="AE48" s="2">
        <f>ABS(Sheet5!O48-'GAJI + UMUR'!$B$8)</f>
        <v>841901.63247772492</v>
      </c>
      <c r="AF48" s="2">
        <f>ABS(Sheet5!P48-'GAJI + UMUR'!$B$8)</f>
        <v>720943.27934186626</v>
      </c>
      <c r="AG48" s="2">
        <f>ABS(Sheet5!Q48-'GAJI + UMUR'!$B$8)</f>
        <v>620504.60898641963</v>
      </c>
    </row>
  </sheetData>
  <mergeCells count="1">
    <mergeCell ref="B1:B3"/>
  </mergeCells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opLeftCell="A5" workbookViewId="0">
      <selection activeCell="D19" sqref="D19"/>
    </sheetView>
  </sheetViews>
  <sheetFormatPr defaultRowHeight="15" x14ac:dyDescent="0.25"/>
  <cols>
    <col min="1" max="1" width="17.140625" customWidth="1"/>
    <col min="2" max="2" width="17.140625" style="20" customWidth="1"/>
    <col min="3" max="3" width="9.28515625" customWidth="1"/>
    <col min="4" max="4" width="23.28515625" customWidth="1"/>
    <col min="5" max="5" width="17.5703125" customWidth="1"/>
    <col min="6" max="6" width="19.28515625" bestFit="1" customWidth="1"/>
    <col min="7" max="7" width="19.28515625" style="20" customWidth="1"/>
    <col min="8" max="10" width="17.140625" customWidth="1"/>
  </cols>
  <sheetData>
    <row r="1" spans="1:10" x14ac:dyDescent="0.25">
      <c r="A1" s="21"/>
      <c r="B1" s="21"/>
      <c r="C1" s="21"/>
      <c r="D1" s="20"/>
      <c r="E1" s="20"/>
      <c r="F1" s="20"/>
      <c r="H1" s="20"/>
      <c r="I1" s="20"/>
      <c r="J1" s="20"/>
    </row>
    <row r="2" spans="1:10" x14ac:dyDescent="0.25">
      <c r="A2" s="21"/>
      <c r="B2" s="21"/>
      <c r="C2" s="21"/>
      <c r="D2" s="20"/>
      <c r="E2" s="26" t="s">
        <v>20</v>
      </c>
      <c r="F2" s="20"/>
      <c r="H2" s="20"/>
      <c r="I2" s="20"/>
      <c r="J2" s="20"/>
    </row>
    <row r="3" spans="1:10" x14ac:dyDescent="0.25">
      <c r="A3" s="21"/>
      <c r="B3" s="21"/>
      <c r="C3" s="21"/>
      <c r="D3" s="20"/>
      <c r="E3" s="27" t="s">
        <v>21</v>
      </c>
      <c r="F3" s="20"/>
      <c r="H3" s="20"/>
      <c r="I3" s="20"/>
      <c r="J3" s="20"/>
    </row>
    <row r="4" spans="1:10" x14ac:dyDescent="0.25">
      <c r="A4" s="21"/>
      <c r="B4" s="21"/>
      <c r="C4" s="21"/>
      <c r="D4" s="20"/>
      <c r="E4" s="20"/>
      <c r="F4" s="20"/>
      <c r="H4" s="20"/>
      <c r="I4" s="20"/>
      <c r="J4" s="20"/>
    </row>
    <row r="5" spans="1:10" x14ac:dyDescent="0.25">
      <c r="A5" s="21"/>
      <c r="B5" s="21"/>
      <c r="C5" s="21"/>
      <c r="D5" s="20"/>
      <c r="E5" s="20"/>
      <c r="F5" s="20"/>
      <c r="H5" s="20"/>
      <c r="I5" s="20"/>
      <c r="J5" s="20"/>
    </row>
    <row r="6" spans="1:10" x14ac:dyDescent="0.25">
      <c r="A6" s="66" t="s">
        <v>22</v>
      </c>
      <c r="B6" s="40"/>
      <c r="C6" s="68" t="s">
        <v>23</v>
      </c>
      <c r="D6" s="70"/>
      <c r="E6" s="78"/>
      <c r="F6" s="66" t="s">
        <v>2</v>
      </c>
      <c r="G6" s="40"/>
      <c r="H6" s="72" t="s">
        <v>3</v>
      </c>
      <c r="I6" s="73"/>
      <c r="J6" s="66" t="s">
        <v>24</v>
      </c>
    </row>
    <row r="7" spans="1:10" x14ac:dyDescent="0.25">
      <c r="A7" s="67"/>
      <c r="B7" s="41"/>
      <c r="C7" s="69"/>
      <c r="D7" s="71"/>
      <c r="E7" s="79"/>
      <c r="F7" s="67"/>
      <c r="G7" s="39"/>
      <c r="H7" s="28" t="s">
        <v>25</v>
      </c>
      <c r="I7" s="28" t="s">
        <v>26</v>
      </c>
      <c r="J7" s="67"/>
    </row>
    <row r="8" spans="1:10" x14ac:dyDescent="0.25">
      <c r="A8" s="23">
        <v>1</v>
      </c>
      <c r="B8" s="23"/>
      <c r="C8" s="29" t="s">
        <v>27</v>
      </c>
      <c r="D8" s="22"/>
      <c r="E8" s="22"/>
      <c r="F8" s="22"/>
      <c r="G8" s="22"/>
      <c r="H8" s="23"/>
      <c r="I8" s="23"/>
      <c r="J8" s="23"/>
    </row>
    <row r="9" spans="1:10" x14ac:dyDescent="0.25">
      <c r="A9" s="23"/>
      <c r="B9" s="30"/>
      <c r="C9" s="30" t="s">
        <v>28</v>
      </c>
      <c r="D9" s="31" t="s">
        <v>29</v>
      </c>
      <c r="E9" s="32"/>
      <c r="F9" s="23" t="s">
        <v>30</v>
      </c>
      <c r="G9" s="30">
        <v>5</v>
      </c>
      <c r="H9" s="33">
        <v>1.4999999999999999E-2</v>
      </c>
      <c r="I9" s="23" t="s">
        <v>6</v>
      </c>
      <c r="J9" s="34">
        <v>0.03</v>
      </c>
    </row>
    <row r="10" spans="1:10" x14ac:dyDescent="0.25">
      <c r="A10" s="23"/>
      <c r="B10" s="30"/>
      <c r="C10" s="30" t="s">
        <v>31</v>
      </c>
      <c r="D10" s="31" t="s">
        <v>32</v>
      </c>
      <c r="E10" s="32"/>
      <c r="F10" s="23" t="s">
        <v>33</v>
      </c>
      <c r="G10" s="30">
        <v>4</v>
      </c>
      <c r="H10" s="33">
        <v>8.5000000000000006E-3</v>
      </c>
      <c r="I10" s="23" t="s">
        <v>6</v>
      </c>
      <c r="J10" s="34">
        <v>0.03</v>
      </c>
    </row>
    <row r="11" spans="1:10" x14ac:dyDescent="0.25">
      <c r="A11" s="23"/>
      <c r="B11" s="30"/>
      <c r="C11" s="30" t="s">
        <v>34</v>
      </c>
      <c r="D11" s="31" t="s">
        <v>35</v>
      </c>
      <c r="E11" s="32"/>
      <c r="F11" s="23" t="s">
        <v>36</v>
      </c>
      <c r="G11" s="30">
        <v>10</v>
      </c>
      <c r="H11" s="33">
        <v>6.4999999999999997E-3</v>
      </c>
      <c r="I11" s="34">
        <v>1.0999999999999999E-2</v>
      </c>
      <c r="J11" s="34">
        <v>0.02</v>
      </c>
    </row>
    <row r="12" spans="1:10" x14ac:dyDescent="0.25">
      <c r="A12" s="23"/>
      <c r="B12" s="30"/>
      <c r="C12" s="30"/>
      <c r="D12" s="31"/>
      <c r="E12" s="32"/>
      <c r="F12" s="22"/>
      <c r="G12" s="62"/>
      <c r="H12" s="30"/>
      <c r="I12" s="23"/>
      <c r="J12" s="23"/>
    </row>
    <row r="13" spans="1:10" x14ac:dyDescent="0.25">
      <c r="A13" s="23">
        <v>2</v>
      </c>
      <c r="B13" s="23"/>
      <c r="C13" s="29" t="s">
        <v>37</v>
      </c>
      <c r="D13" s="22"/>
      <c r="E13" s="22"/>
      <c r="F13" s="22"/>
      <c r="G13" s="22"/>
      <c r="H13" s="23"/>
      <c r="I13" s="23"/>
      <c r="J13" s="23"/>
    </row>
    <row r="14" spans="1:10" x14ac:dyDescent="0.25">
      <c r="A14" s="23"/>
      <c r="B14" s="30"/>
      <c r="C14" s="30" t="s">
        <v>28</v>
      </c>
      <c r="D14" s="31" t="s">
        <v>29</v>
      </c>
      <c r="E14" s="32"/>
      <c r="F14" s="23" t="s">
        <v>38</v>
      </c>
      <c r="G14" s="30">
        <v>2</v>
      </c>
      <c r="H14" s="33">
        <v>1.2999999999999999E-2</v>
      </c>
      <c r="I14" s="23" t="s">
        <v>6</v>
      </c>
      <c r="J14" s="34">
        <v>0.03</v>
      </c>
    </row>
    <row r="15" spans="1:10" x14ac:dyDescent="0.25">
      <c r="A15" s="23"/>
      <c r="B15" s="30"/>
      <c r="C15" s="30" t="s">
        <v>31</v>
      </c>
      <c r="D15" s="31" t="s">
        <v>32</v>
      </c>
      <c r="E15" s="32"/>
      <c r="F15" s="23" t="s">
        <v>39</v>
      </c>
      <c r="G15" s="30">
        <v>1</v>
      </c>
      <c r="H15" s="33">
        <v>1.2999999999999999E-2</v>
      </c>
      <c r="I15" s="23" t="s">
        <v>6</v>
      </c>
      <c r="J15" s="34">
        <v>0.03</v>
      </c>
    </row>
    <row r="16" spans="1:10" x14ac:dyDescent="0.25">
      <c r="A16" s="23"/>
      <c r="B16" s="30"/>
      <c r="C16" s="30" t="s">
        <v>34</v>
      </c>
      <c r="D16" s="31" t="s">
        <v>35</v>
      </c>
      <c r="E16" s="32"/>
      <c r="F16" s="23" t="s">
        <v>39</v>
      </c>
      <c r="G16" s="30">
        <v>1</v>
      </c>
      <c r="H16" s="33">
        <v>1.2999999999999999E-2</v>
      </c>
      <c r="I16" s="23" t="s">
        <v>6</v>
      </c>
      <c r="J16" s="34">
        <v>0.02</v>
      </c>
    </row>
    <row r="17" spans="1:10" x14ac:dyDescent="0.25">
      <c r="A17" s="23"/>
      <c r="B17" s="30"/>
      <c r="C17" s="30" t="s">
        <v>40</v>
      </c>
      <c r="D17" s="31" t="s">
        <v>41</v>
      </c>
      <c r="E17" s="32"/>
      <c r="F17" s="23" t="s">
        <v>38</v>
      </c>
      <c r="G17" s="30">
        <v>2</v>
      </c>
      <c r="H17" s="33">
        <v>1.67E-2</v>
      </c>
      <c r="I17" s="34" t="s">
        <v>6</v>
      </c>
      <c r="J17" s="34">
        <v>0.03</v>
      </c>
    </row>
    <row r="18" spans="1:10" x14ac:dyDescent="0.25">
      <c r="A18" s="23"/>
      <c r="B18" s="30"/>
      <c r="C18" s="30"/>
      <c r="D18" s="31"/>
      <c r="E18" s="32"/>
      <c r="F18" s="23"/>
      <c r="G18" s="23"/>
      <c r="H18" s="23"/>
      <c r="I18" s="34"/>
      <c r="J18" s="34"/>
    </row>
    <row r="19" spans="1:10" x14ac:dyDescent="0.25">
      <c r="A19" s="23">
        <v>3</v>
      </c>
      <c r="B19" s="30"/>
      <c r="C19" s="35" t="s">
        <v>42</v>
      </c>
      <c r="D19" s="31"/>
      <c r="E19" s="32"/>
      <c r="F19" s="22"/>
      <c r="G19" s="22"/>
      <c r="H19" s="23"/>
      <c r="I19" s="23"/>
      <c r="J19" s="23"/>
    </row>
    <row r="20" spans="1:10" x14ac:dyDescent="0.25">
      <c r="A20" s="23"/>
      <c r="B20" s="30"/>
      <c r="C20" s="30" t="s">
        <v>28</v>
      </c>
      <c r="D20" s="31" t="s">
        <v>43</v>
      </c>
      <c r="E20" s="32"/>
      <c r="F20" s="23" t="s">
        <v>30</v>
      </c>
      <c r="G20" s="23">
        <v>5</v>
      </c>
      <c r="H20" s="34">
        <v>8.9999999999999993E-3</v>
      </c>
      <c r="I20" s="23" t="s">
        <v>6</v>
      </c>
      <c r="J20" s="34">
        <v>0.03</v>
      </c>
    </row>
    <row r="21" spans="1:10" x14ac:dyDescent="0.25">
      <c r="A21" s="23"/>
      <c r="B21" s="30"/>
      <c r="C21" s="30"/>
      <c r="D21" s="31"/>
      <c r="E21" s="32"/>
      <c r="F21" s="23" t="s">
        <v>44</v>
      </c>
      <c r="G21" s="23">
        <v>10</v>
      </c>
      <c r="H21" s="36">
        <v>1.0999999999999999E-2</v>
      </c>
      <c r="I21" s="23" t="s">
        <v>6</v>
      </c>
      <c r="J21" s="34">
        <v>0.03</v>
      </c>
    </row>
    <row r="22" spans="1:10" x14ac:dyDescent="0.25">
      <c r="A22" s="23"/>
      <c r="B22" s="30"/>
      <c r="C22" s="30"/>
      <c r="D22" s="31"/>
      <c r="E22" s="32"/>
      <c r="F22" s="23" t="s">
        <v>45</v>
      </c>
      <c r="G22" s="23">
        <v>15</v>
      </c>
      <c r="H22" s="34">
        <v>1.15E-2</v>
      </c>
      <c r="I22" s="23" t="s">
        <v>6</v>
      </c>
      <c r="J22" s="34">
        <v>0.03</v>
      </c>
    </row>
    <row r="23" spans="1:10" x14ac:dyDescent="0.25">
      <c r="A23" s="23"/>
      <c r="B23" s="30"/>
      <c r="C23" s="30"/>
      <c r="D23" s="31"/>
      <c r="E23" s="32"/>
      <c r="F23" s="23" t="s">
        <v>46</v>
      </c>
      <c r="G23" s="23">
        <v>20</v>
      </c>
      <c r="H23" s="34">
        <v>1.2E-2</v>
      </c>
      <c r="I23" s="23" t="s">
        <v>6</v>
      </c>
      <c r="J23" s="34">
        <v>0.03</v>
      </c>
    </row>
    <row r="24" spans="1:10" x14ac:dyDescent="0.25">
      <c r="A24" s="23"/>
      <c r="B24" s="30"/>
      <c r="C24" s="30"/>
      <c r="D24" s="31"/>
      <c r="E24" s="32"/>
      <c r="F24" s="23"/>
      <c r="G24" s="23"/>
      <c r="H24" s="34"/>
      <c r="I24" s="23"/>
      <c r="J24" s="34"/>
    </row>
    <row r="25" spans="1:10" x14ac:dyDescent="0.25">
      <c r="A25" s="23"/>
      <c r="B25" s="30"/>
      <c r="C25" s="30" t="s">
        <v>31</v>
      </c>
      <c r="D25" s="31" t="s">
        <v>47</v>
      </c>
      <c r="E25" s="32"/>
      <c r="F25" s="23" t="s">
        <v>48</v>
      </c>
      <c r="G25" s="23">
        <v>3</v>
      </c>
      <c r="H25" s="23" t="s">
        <v>6</v>
      </c>
      <c r="I25" s="34">
        <v>1.2999999999999999E-2</v>
      </c>
      <c r="J25" s="34">
        <v>0.03</v>
      </c>
    </row>
    <row r="26" spans="1:10" x14ac:dyDescent="0.25">
      <c r="A26" s="23"/>
      <c r="B26" s="30"/>
      <c r="C26" s="30"/>
      <c r="D26" s="31"/>
      <c r="E26" s="32"/>
      <c r="F26" s="23" t="s">
        <v>49</v>
      </c>
      <c r="G26" s="23">
        <v>10</v>
      </c>
      <c r="H26" s="23" t="s">
        <v>6</v>
      </c>
      <c r="I26" s="34">
        <v>1.2500000000000001E-2</v>
      </c>
      <c r="J26" s="34">
        <v>0.03</v>
      </c>
    </row>
    <row r="27" spans="1:10" x14ac:dyDescent="0.25">
      <c r="A27" s="23"/>
      <c r="B27" s="30"/>
      <c r="C27" s="30"/>
      <c r="D27" s="31"/>
      <c r="E27" s="32"/>
      <c r="F27" s="23" t="s">
        <v>50</v>
      </c>
      <c r="G27" s="23">
        <v>11</v>
      </c>
      <c r="H27" s="23" t="s">
        <v>6</v>
      </c>
      <c r="I27" s="34">
        <v>1.2E-2</v>
      </c>
      <c r="J27" s="34">
        <v>0.03</v>
      </c>
    </row>
    <row r="28" spans="1:10" x14ac:dyDescent="0.25">
      <c r="A28" s="23"/>
      <c r="B28" s="30"/>
      <c r="C28" s="30"/>
      <c r="D28" s="31"/>
      <c r="E28" s="32"/>
      <c r="F28" s="23" t="s">
        <v>51</v>
      </c>
      <c r="G28" s="23">
        <v>20</v>
      </c>
      <c r="H28" s="23" t="s">
        <v>6</v>
      </c>
      <c r="I28" s="34">
        <v>1.17E-2</v>
      </c>
      <c r="J28" s="34">
        <v>0.03</v>
      </c>
    </row>
    <row r="29" spans="1:10" x14ac:dyDescent="0.25">
      <c r="A29" s="23"/>
      <c r="B29" s="30"/>
      <c r="C29" s="30"/>
      <c r="D29" s="31"/>
      <c r="E29" s="32"/>
      <c r="F29" s="23"/>
      <c r="G29" s="23"/>
      <c r="H29" s="23"/>
      <c r="I29" s="34"/>
      <c r="J29" s="34"/>
    </row>
    <row r="30" spans="1:10" x14ac:dyDescent="0.25">
      <c r="A30" s="23">
        <v>4</v>
      </c>
      <c r="B30" s="30"/>
      <c r="C30" s="35" t="s">
        <v>52</v>
      </c>
      <c r="D30" s="31"/>
      <c r="E30" s="32"/>
      <c r="F30" s="23"/>
      <c r="G30" s="23"/>
      <c r="H30" s="23"/>
      <c r="I30" s="34"/>
      <c r="J30" s="34"/>
    </row>
    <row r="31" spans="1:10" x14ac:dyDescent="0.25">
      <c r="A31" s="23"/>
      <c r="B31" s="30"/>
      <c r="C31" s="30" t="s">
        <v>28</v>
      </c>
      <c r="D31" s="31" t="s">
        <v>43</v>
      </c>
      <c r="E31" s="32"/>
      <c r="F31" s="23" t="s">
        <v>30</v>
      </c>
      <c r="G31" s="23">
        <v>5</v>
      </c>
      <c r="H31" s="23" t="s">
        <v>6</v>
      </c>
      <c r="I31" s="23" t="s">
        <v>6</v>
      </c>
      <c r="J31" s="34">
        <v>0.03</v>
      </c>
    </row>
    <row r="32" spans="1:10" x14ac:dyDescent="0.25">
      <c r="A32" s="23"/>
      <c r="B32" s="30"/>
      <c r="C32" s="30"/>
      <c r="D32" s="31"/>
      <c r="E32" s="32"/>
      <c r="F32" s="23" t="s">
        <v>44</v>
      </c>
      <c r="G32" s="23">
        <v>10</v>
      </c>
      <c r="H32" s="23" t="s">
        <v>6</v>
      </c>
      <c r="I32" s="23" t="s">
        <v>6</v>
      </c>
      <c r="J32" s="34">
        <v>0.03</v>
      </c>
    </row>
    <row r="33" spans="1:10" x14ac:dyDescent="0.25">
      <c r="A33" s="23"/>
      <c r="B33" s="30"/>
      <c r="C33" s="30"/>
      <c r="D33" s="31"/>
      <c r="E33" s="32"/>
      <c r="F33" s="23"/>
      <c r="G33" s="23"/>
      <c r="H33" s="23"/>
      <c r="I33" s="34"/>
      <c r="J33" s="34"/>
    </row>
    <row r="34" spans="1:10" x14ac:dyDescent="0.25">
      <c r="A34" s="23"/>
      <c r="B34" s="30"/>
      <c r="C34" s="30" t="s">
        <v>31</v>
      </c>
      <c r="D34" s="31" t="s">
        <v>47</v>
      </c>
      <c r="E34" s="32"/>
      <c r="F34" s="23" t="s">
        <v>30</v>
      </c>
      <c r="G34" s="23">
        <v>5</v>
      </c>
      <c r="H34" s="23" t="s">
        <v>6</v>
      </c>
      <c r="I34" s="34">
        <v>1.83E-2</v>
      </c>
      <c r="J34" s="34">
        <v>0.05</v>
      </c>
    </row>
    <row r="35" spans="1:10" x14ac:dyDescent="0.25">
      <c r="A35" s="23"/>
      <c r="B35" s="30"/>
      <c r="C35" s="30"/>
      <c r="D35" s="31"/>
      <c r="E35" s="32"/>
      <c r="F35" s="23" t="s">
        <v>44</v>
      </c>
      <c r="G35" s="23">
        <v>10</v>
      </c>
      <c r="H35" s="23" t="s">
        <v>6</v>
      </c>
      <c r="I35" s="34">
        <v>1.8700000000000001E-2</v>
      </c>
      <c r="J35" s="34">
        <v>0.05</v>
      </c>
    </row>
    <row r="36" spans="1:10" x14ac:dyDescent="0.25">
      <c r="A36" s="23"/>
      <c r="B36" s="30"/>
      <c r="C36" s="30"/>
      <c r="D36" s="31"/>
      <c r="E36" s="32"/>
      <c r="F36" s="23"/>
      <c r="G36" s="23"/>
      <c r="H36" s="23"/>
      <c r="I36" s="34"/>
      <c r="J36" s="34"/>
    </row>
    <row r="37" spans="1:10" x14ac:dyDescent="0.25">
      <c r="A37" s="23">
        <v>5</v>
      </c>
      <c r="B37" s="30"/>
      <c r="C37" s="35" t="s">
        <v>53</v>
      </c>
      <c r="D37" s="31"/>
      <c r="E37" s="32"/>
      <c r="F37" s="23" t="s">
        <v>38</v>
      </c>
      <c r="G37" s="23">
        <v>2</v>
      </c>
      <c r="H37" s="23" t="s">
        <v>6</v>
      </c>
      <c r="I37" s="34">
        <v>0.02</v>
      </c>
      <c r="J37" s="34">
        <v>0.05</v>
      </c>
    </row>
    <row r="38" spans="1:10" x14ac:dyDescent="0.25">
      <c r="A38" s="23"/>
      <c r="B38" s="30"/>
      <c r="C38" s="30"/>
      <c r="D38" s="31"/>
      <c r="E38" s="32"/>
      <c r="F38" s="23"/>
      <c r="G38" s="23"/>
      <c r="H38" s="23"/>
      <c r="I38" s="34"/>
      <c r="J38" s="34"/>
    </row>
    <row r="39" spans="1:10" x14ac:dyDescent="0.25">
      <c r="A39" s="23">
        <v>6</v>
      </c>
      <c r="B39" s="23"/>
      <c r="C39" s="29" t="s">
        <v>54</v>
      </c>
      <c r="D39" s="22"/>
      <c r="E39" s="32"/>
      <c r="F39" s="23" t="s">
        <v>48</v>
      </c>
      <c r="G39" s="23">
        <v>3</v>
      </c>
      <c r="H39" s="34">
        <v>1.4999999999999999E-2</v>
      </c>
      <c r="I39" s="23" t="s">
        <v>6</v>
      </c>
      <c r="J39" s="34">
        <v>0.03</v>
      </c>
    </row>
    <row r="40" spans="1:10" x14ac:dyDescent="0.25">
      <c r="A40" s="23"/>
      <c r="B40" s="30"/>
      <c r="C40" s="30"/>
      <c r="D40" s="31"/>
      <c r="E40" s="32"/>
      <c r="F40" s="23"/>
      <c r="G40" s="23"/>
      <c r="H40" s="23"/>
      <c r="I40" s="34"/>
      <c r="J40" s="34"/>
    </row>
    <row r="41" spans="1:10" x14ac:dyDescent="0.25">
      <c r="A41" s="77" t="s">
        <v>55</v>
      </c>
      <c r="B41" s="77"/>
      <c r="C41" s="77"/>
      <c r="D41" s="77"/>
      <c r="E41" s="77"/>
      <c r="F41" s="77"/>
      <c r="G41" s="77"/>
      <c r="H41" s="77"/>
      <c r="I41" s="77"/>
      <c r="J41" s="77"/>
    </row>
    <row r="42" spans="1:10" x14ac:dyDescent="0.25">
      <c r="A42" s="77"/>
      <c r="B42" s="77"/>
      <c r="C42" s="77"/>
      <c r="D42" s="77"/>
      <c r="E42" s="77"/>
      <c r="F42" s="77"/>
      <c r="G42" s="77"/>
      <c r="H42" s="77"/>
      <c r="I42" s="77"/>
      <c r="J42" s="77"/>
    </row>
    <row r="43" spans="1:10" x14ac:dyDescent="0.25">
      <c r="A43" s="21"/>
      <c r="B43" s="21"/>
      <c r="C43" s="21"/>
      <c r="D43" s="20"/>
      <c r="E43" s="20"/>
      <c r="F43" s="20"/>
      <c r="H43" s="20"/>
      <c r="I43" s="20"/>
      <c r="J43" s="20"/>
    </row>
    <row r="44" spans="1:10" x14ac:dyDescent="0.25">
      <c r="A44" s="21"/>
      <c r="B44" s="21"/>
      <c r="C44" s="21"/>
      <c r="D44" s="20"/>
      <c r="E44" s="20"/>
      <c r="F44" s="20"/>
      <c r="H44" s="20"/>
      <c r="I44" s="20"/>
      <c r="J44" s="20"/>
    </row>
    <row r="45" spans="1:10" x14ac:dyDescent="0.25">
      <c r="A45" s="37" t="s">
        <v>56</v>
      </c>
      <c r="B45" s="37"/>
      <c r="C45" s="21"/>
      <c r="D45" s="20"/>
      <c r="E45" s="20"/>
      <c r="F45" s="20"/>
      <c r="H45" s="20"/>
      <c r="I45" s="20"/>
      <c r="J45" s="20"/>
    </row>
    <row r="46" spans="1:10" x14ac:dyDescent="0.25">
      <c r="A46" s="37" t="s">
        <v>57</v>
      </c>
      <c r="B46" s="37"/>
      <c r="C46" s="21"/>
      <c r="D46" s="20"/>
      <c r="E46" s="20"/>
      <c r="F46" s="20"/>
      <c r="H46" s="20"/>
      <c r="I46" s="20"/>
      <c r="J46" s="20"/>
    </row>
    <row r="47" spans="1:10" x14ac:dyDescent="0.25">
      <c r="A47" s="21"/>
      <c r="B47" s="21"/>
      <c r="C47" s="21"/>
      <c r="D47" s="20"/>
      <c r="E47" s="20"/>
      <c r="F47" s="20"/>
      <c r="H47" s="20"/>
      <c r="I47" s="20"/>
      <c r="J47" s="20"/>
    </row>
    <row r="48" spans="1:10" x14ac:dyDescent="0.25">
      <c r="A48" s="21"/>
      <c r="B48" s="21"/>
      <c r="C48" s="21"/>
      <c r="D48" s="20"/>
      <c r="E48" s="20"/>
      <c r="F48" s="20"/>
      <c r="H48" s="20"/>
      <c r="I48" s="20"/>
      <c r="J48" s="20"/>
    </row>
    <row r="49" spans="1:3" x14ac:dyDescent="0.25">
      <c r="A49" s="21"/>
      <c r="B49" s="21"/>
      <c r="C49" s="21"/>
    </row>
    <row r="50" spans="1:3" x14ac:dyDescent="0.25">
      <c r="A50" s="38" t="s">
        <v>58</v>
      </c>
      <c r="B50" s="38"/>
      <c r="C50" s="21"/>
    </row>
  </sheetData>
  <mergeCells count="6">
    <mergeCell ref="A41:J42"/>
    <mergeCell ref="A6:A7"/>
    <mergeCell ref="C6:E7"/>
    <mergeCell ref="F6:F7"/>
    <mergeCell ref="H6:I6"/>
    <mergeCell ref="J6:J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21"/>
  <sheetViews>
    <sheetView topLeftCell="A4" workbookViewId="0">
      <selection activeCell="D19" sqref="D19"/>
    </sheetView>
  </sheetViews>
  <sheetFormatPr defaultRowHeight="15" x14ac:dyDescent="0.25"/>
  <cols>
    <col min="1" max="1" width="18.5703125" bestFit="1" customWidth="1"/>
    <col min="2" max="2" width="33" bestFit="1" customWidth="1"/>
    <col min="3" max="3" width="15.28515625" bestFit="1" customWidth="1"/>
    <col min="4" max="4" width="15.28515625" customWidth="1"/>
    <col min="5" max="5" width="14.28515625" bestFit="1" customWidth="1"/>
    <col min="14" max="14" width="3.5703125" bestFit="1" customWidth="1"/>
    <col min="15" max="15" width="27.140625" bestFit="1" customWidth="1"/>
    <col min="16" max="16" width="33" bestFit="1" customWidth="1"/>
    <col min="17" max="17" width="19.28515625" bestFit="1" customWidth="1"/>
    <col min="18" max="18" width="17.7109375" bestFit="1" customWidth="1"/>
    <col min="19" max="20" width="9.85546875" customWidth="1"/>
    <col min="21" max="21" width="13.7109375" bestFit="1" customWidth="1"/>
  </cols>
  <sheetData>
    <row r="1" spans="1:14" x14ac:dyDescent="0.25">
      <c r="A1" t="s">
        <v>10</v>
      </c>
      <c r="B1" t="s">
        <v>91</v>
      </c>
      <c r="N1" t="s">
        <v>90</v>
      </c>
    </row>
    <row r="2" spans="1:14" s="20" customFormat="1" x14ac:dyDescent="0.25">
      <c r="A2" s="20" t="s">
        <v>23</v>
      </c>
      <c r="B2" s="20" t="s">
        <v>27</v>
      </c>
      <c r="N2" s="20" t="s">
        <v>91</v>
      </c>
    </row>
    <row r="3" spans="1:14" s="20" customFormat="1" x14ac:dyDescent="0.25">
      <c r="A3" s="20" t="s">
        <v>85</v>
      </c>
      <c r="B3" s="20" t="s">
        <v>35</v>
      </c>
    </row>
    <row r="4" spans="1:14" s="20" customFormat="1" x14ac:dyDescent="0.25"/>
    <row r="5" spans="1:14" x14ac:dyDescent="0.25">
      <c r="A5" t="s">
        <v>11</v>
      </c>
      <c r="B5" s="9">
        <v>50000000</v>
      </c>
      <c r="C5" s="9"/>
    </row>
    <row r="6" spans="1:14" s="20" customFormat="1" x14ac:dyDescent="0.25">
      <c r="A6" t="s">
        <v>12</v>
      </c>
      <c r="B6">
        <v>6</v>
      </c>
    </row>
    <row r="7" spans="1:14" s="20" customFormat="1" x14ac:dyDescent="0.25">
      <c r="A7" t="s">
        <v>12</v>
      </c>
      <c r="B7">
        <f>B6*12</f>
        <v>72</v>
      </c>
    </row>
    <row r="8" spans="1:14" x14ac:dyDescent="0.25">
      <c r="A8" t="s">
        <v>3</v>
      </c>
      <c r="B8" s="25">
        <f>B10*12</f>
        <v>7.8E-2</v>
      </c>
      <c r="C8" s="25"/>
    </row>
    <row r="9" spans="1:14" s="20" customFormat="1" x14ac:dyDescent="0.25">
      <c r="A9" t="s">
        <v>87</v>
      </c>
      <c r="B9" s="25">
        <f t="array" ref="B9">INDEX('1'!S19:S39,MATCH('1'!B2&amp;'1'!B3,'1'!O19:O39&amp;'1'!P19:P39,0))</f>
        <v>6.4999999999999997E-3</v>
      </c>
      <c r="C9" s="25"/>
    </row>
    <row r="10" spans="1:14" s="20" customFormat="1" x14ac:dyDescent="0.25">
      <c r="A10" s="20" t="s">
        <v>89</v>
      </c>
      <c r="B10" s="25">
        <f>IF(B1="Anuitas",B9,#REF!)</f>
        <v>6.4999999999999997E-3</v>
      </c>
      <c r="C10" s="25"/>
    </row>
    <row r="11" spans="1:14" x14ac:dyDescent="0.25">
      <c r="A11" t="s">
        <v>86</v>
      </c>
      <c r="B11" s="25">
        <f t="array" ref="B11">INDEX('1'!U19:U39,MATCH('1'!B2&amp;'1'!B3,'1'!O19:O39&amp;'1'!P19:P39,0))</f>
        <v>0.02</v>
      </c>
    </row>
    <row r="13" spans="1:14" x14ac:dyDescent="0.25">
      <c r="D13" s="2"/>
      <c r="G13" t="s">
        <v>61</v>
      </c>
    </row>
    <row r="16" spans="1:14" x14ac:dyDescent="0.25">
      <c r="A16" s="2"/>
      <c r="B16" s="2"/>
      <c r="C16" s="2"/>
      <c r="D16" s="2"/>
      <c r="E16" s="2">
        <f>B5</f>
        <v>50000000</v>
      </c>
    </row>
    <row r="17" spans="1:21" x14ac:dyDescent="0.25">
      <c r="A17" s="18" t="s">
        <v>13</v>
      </c>
      <c r="B17" s="18" t="s">
        <v>14</v>
      </c>
      <c r="C17" s="18" t="s">
        <v>15</v>
      </c>
      <c r="D17" s="46" t="s">
        <v>17</v>
      </c>
      <c r="E17" s="18" t="s">
        <v>16</v>
      </c>
      <c r="N17" s="66" t="s">
        <v>22</v>
      </c>
      <c r="O17" s="68" t="s">
        <v>23</v>
      </c>
      <c r="P17" s="70" t="s">
        <v>23</v>
      </c>
      <c r="Q17" s="66" t="s">
        <v>2</v>
      </c>
      <c r="R17" s="66" t="s">
        <v>84</v>
      </c>
      <c r="S17" s="72" t="s">
        <v>3</v>
      </c>
      <c r="T17" s="73"/>
      <c r="U17" s="66" t="s">
        <v>24</v>
      </c>
    </row>
    <row r="18" spans="1:21" x14ac:dyDescent="0.25">
      <c r="A18" s="18">
        <v>1</v>
      </c>
      <c r="B18" s="18">
        <f>IF(B1="ANUITAS",E16*B9, IF(B1="FLAT",($B$5*$B$8)/12))</f>
        <v>325000</v>
      </c>
      <c r="C18" s="18">
        <f>IF(B1="ANUITAS",D18-B18,IF(B1="FLAT",'1'!B5/'1'!B7))</f>
        <v>546787.35069571552</v>
      </c>
      <c r="D18" s="18">
        <f>IF(B1="ANUITAS",B5*B10*1/(1-(1/((1+B10)^B7))),IF(B1="FLAT",(B5/B7)+(B5*B10)))</f>
        <v>871787.35069571552</v>
      </c>
      <c r="E18" s="18">
        <f>E16-C18</f>
        <v>49453212.649304286</v>
      </c>
      <c r="N18" s="67"/>
      <c r="O18" s="69"/>
      <c r="P18" s="71"/>
      <c r="Q18" s="67"/>
      <c r="R18" s="67"/>
      <c r="S18" s="28" t="s">
        <v>25</v>
      </c>
      <c r="T18" s="28" t="s">
        <v>26</v>
      </c>
      <c r="U18" s="67"/>
    </row>
    <row r="19" spans="1:21" x14ac:dyDescent="0.25">
      <c r="A19" s="18">
        <v>2</v>
      </c>
      <c r="B19" s="18">
        <f>IF(E18&gt;=0,E18*$B$9)</f>
        <v>321445.88222047786</v>
      </c>
      <c r="C19" s="18">
        <f>IF(B19&gt;0,D19-B19,0)</f>
        <v>550341.46847523772</v>
      </c>
      <c r="D19" s="18">
        <f>IF(B19&gt;0,D18,0)</f>
        <v>871787.35069571552</v>
      </c>
      <c r="E19" s="18">
        <f>IF(E18&gt;0,E18-C19,0)</f>
        <v>48902871.180829048</v>
      </c>
      <c r="N19" s="23">
        <v>1</v>
      </c>
      <c r="O19" s="35" t="s">
        <v>27</v>
      </c>
      <c r="P19" s="56" t="s">
        <v>29</v>
      </c>
      <c r="Q19" s="23" t="s">
        <v>30</v>
      </c>
      <c r="R19" s="30">
        <v>5</v>
      </c>
      <c r="S19" s="33">
        <v>1.4999999999999999E-2</v>
      </c>
      <c r="T19" s="23" t="s">
        <v>6</v>
      </c>
      <c r="U19" s="34">
        <v>0.03</v>
      </c>
    </row>
    <row r="20" spans="1:21" x14ac:dyDescent="0.25">
      <c r="A20" s="18">
        <v>3</v>
      </c>
      <c r="B20" s="18">
        <f t="shared" ref="B20:B83" si="0">IF(E19&gt;=0,E19*$B$9,0)</f>
        <v>317868.6626753888</v>
      </c>
      <c r="C20" s="18">
        <f t="shared" ref="C20:C83" si="1">IF(B20&gt;0,D20-B20,0)</f>
        <v>553918.68802032666</v>
      </c>
      <c r="D20" s="18">
        <f t="shared" ref="D20:D83" si="2">IF(B20&gt;0,D19,0)</f>
        <v>871787.35069571552</v>
      </c>
      <c r="E20" s="18">
        <f t="shared" ref="E20:E83" si="3">IF(E19&gt;0,E19-C20,0)</f>
        <v>48348952.492808722</v>
      </c>
      <c r="N20" s="23"/>
      <c r="O20" s="35" t="s">
        <v>27</v>
      </c>
      <c r="P20" s="59" t="s">
        <v>32</v>
      </c>
      <c r="Q20" s="23" t="s">
        <v>33</v>
      </c>
      <c r="R20" s="30">
        <v>4</v>
      </c>
      <c r="S20" s="33">
        <v>8.5000000000000006E-3</v>
      </c>
      <c r="T20" s="23" t="s">
        <v>6</v>
      </c>
      <c r="U20" s="34">
        <v>0.03</v>
      </c>
    </row>
    <row r="21" spans="1:21" x14ac:dyDescent="0.25">
      <c r="A21" s="18">
        <v>4</v>
      </c>
      <c r="B21" s="18">
        <f t="shared" si="0"/>
        <v>314268.19120325666</v>
      </c>
      <c r="C21" s="18">
        <f t="shared" si="1"/>
        <v>557519.15949245892</v>
      </c>
      <c r="D21" s="18">
        <f t="shared" si="2"/>
        <v>871787.35069571552</v>
      </c>
      <c r="E21" s="18">
        <f t="shared" si="3"/>
        <v>47791433.333316267</v>
      </c>
      <c r="N21" s="23"/>
      <c r="O21" s="35" t="s">
        <v>27</v>
      </c>
      <c r="P21" s="59" t="s">
        <v>35</v>
      </c>
      <c r="Q21" s="23" t="s">
        <v>36</v>
      </c>
      <c r="R21" s="30">
        <v>10</v>
      </c>
      <c r="S21" s="33">
        <v>6.4999999999999997E-3</v>
      </c>
      <c r="T21" s="34">
        <v>1.0999999999999999E-2</v>
      </c>
      <c r="U21" s="34">
        <v>0.02</v>
      </c>
    </row>
    <row r="22" spans="1:21" x14ac:dyDescent="0.25">
      <c r="A22" s="18">
        <v>5</v>
      </c>
      <c r="B22" s="18">
        <f t="shared" si="0"/>
        <v>310644.31666655571</v>
      </c>
      <c r="C22" s="18">
        <f t="shared" si="1"/>
        <v>561143.03402915981</v>
      </c>
      <c r="D22" s="18">
        <f t="shared" si="2"/>
        <v>871787.35069571552</v>
      </c>
      <c r="E22" s="18">
        <f t="shared" si="3"/>
        <v>47230290.299287103</v>
      </c>
      <c r="N22" s="23">
        <v>2</v>
      </c>
      <c r="O22" s="35" t="s">
        <v>37</v>
      </c>
      <c r="P22" s="59" t="s">
        <v>29</v>
      </c>
      <c r="Q22" s="23" t="s">
        <v>38</v>
      </c>
      <c r="R22" s="30">
        <v>2</v>
      </c>
      <c r="S22" s="33">
        <v>1.2999999999999999E-2</v>
      </c>
      <c r="T22" s="23" t="s">
        <v>6</v>
      </c>
      <c r="U22" s="34">
        <v>0.03</v>
      </c>
    </row>
    <row r="23" spans="1:21" x14ac:dyDescent="0.25">
      <c r="A23" s="18">
        <v>6</v>
      </c>
      <c r="B23" s="18">
        <f t="shared" si="0"/>
        <v>306996.88694536616</v>
      </c>
      <c r="C23" s="18">
        <f t="shared" si="1"/>
        <v>564790.46375034936</v>
      </c>
      <c r="D23" s="18">
        <f t="shared" si="2"/>
        <v>871787.35069571552</v>
      </c>
      <c r="E23" s="18">
        <f t="shared" si="3"/>
        <v>46665499.835536756</v>
      </c>
      <c r="N23" s="23"/>
      <c r="O23" s="35" t="s">
        <v>37</v>
      </c>
      <c r="P23" s="59" t="s">
        <v>32</v>
      </c>
      <c r="Q23" s="23" t="s">
        <v>39</v>
      </c>
      <c r="R23" s="30">
        <v>1</v>
      </c>
      <c r="S23" s="33">
        <v>1.2999999999999999E-2</v>
      </c>
      <c r="T23" s="23" t="s">
        <v>6</v>
      </c>
      <c r="U23" s="34">
        <v>0.03</v>
      </c>
    </row>
    <row r="24" spans="1:21" x14ac:dyDescent="0.25">
      <c r="A24" s="18">
        <v>7</v>
      </c>
      <c r="B24" s="18">
        <f t="shared" si="0"/>
        <v>303325.74893098889</v>
      </c>
      <c r="C24" s="18">
        <f t="shared" si="1"/>
        <v>568461.60176472669</v>
      </c>
      <c r="D24" s="18">
        <f t="shared" si="2"/>
        <v>871787.35069571552</v>
      </c>
      <c r="E24" s="18">
        <f t="shared" si="3"/>
        <v>46097038.233772032</v>
      </c>
      <c r="N24" s="23"/>
      <c r="O24" s="35" t="s">
        <v>37</v>
      </c>
      <c r="P24" s="59" t="s">
        <v>35</v>
      </c>
      <c r="Q24" s="23" t="s">
        <v>39</v>
      </c>
      <c r="R24" s="30">
        <v>1</v>
      </c>
      <c r="S24" s="33">
        <v>1.2999999999999999E-2</v>
      </c>
      <c r="T24" s="23" t="s">
        <v>6</v>
      </c>
      <c r="U24" s="34">
        <v>0.02</v>
      </c>
    </row>
    <row r="25" spans="1:21" x14ac:dyDescent="0.25">
      <c r="A25" s="18">
        <v>8</v>
      </c>
      <c r="B25" s="18">
        <f t="shared" si="0"/>
        <v>299630.74851951818</v>
      </c>
      <c r="C25" s="18">
        <f t="shared" si="1"/>
        <v>572156.60217619734</v>
      </c>
      <c r="D25" s="18">
        <f t="shared" si="2"/>
        <v>871787.35069571552</v>
      </c>
      <c r="E25" s="18">
        <f t="shared" si="3"/>
        <v>45524881.631595835</v>
      </c>
      <c r="N25" s="23"/>
      <c r="O25" s="35" t="s">
        <v>37</v>
      </c>
      <c r="P25" s="59" t="s">
        <v>41</v>
      </c>
      <c r="Q25" s="23" t="s">
        <v>38</v>
      </c>
      <c r="R25" s="30">
        <v>2</v>
      </c>
      <c r="S25" s="33">
        <v>1.67E-2</v>
      </c>
      <c r="T25" s="34" t="s">
        <v>6</v>
      </c>
      <c r="U25" s="34">
        <v>0.03</v>
      </c>
    </row>
    <row r="26" spans="1:21" x14ac:dyDescent="0.25">
      <c r="A26" s="18">
        <v>9</v>
      </c>
      <c r="B26" s="18">
        <f t="shared" si="0"/>
        <v>295911.73060537293</v>
      </c>
      <c r="C26" s="18">
        <f t="shared" si="1"/>
        <v>575875.62009034259</v>
      </c>
      <c r="D26" s="18">
        <f t="shared" si="2"/>
        <v>871787.35069571552</v>
      </c>
      <c r="E26" s="18">
        <f t="shared" si="3"/>
        <v>44949006.011505492</v>
      </c>
      <c r="N26" s="23">
        <v>3</v>
      </c>
      <c r="O26" s="35" t="s">
        <v>42</v>
      </c>
      <c r="P26" s="59" t="s">
        <v>43</v>
      </c>
      <c r="Q26" s="23" t="s">
        <v>30</v>
      </c>
      <c r="R26" s="23">
        <v>5</v>
      </c>
      <c r="S26" s="34">
        <v>8.9999999999999993E-3</v>
      </c>
      <c r="T26" s="23" t="s">
        <v>6</v>
      </c>
      <c r="U26" s="34">
        <v>0.03</v>
      </c>
    </row>
    <row r="27" spans="1:21" x14ac:dyDescent="0.25">
      <c r="A27" s="18">
        <v>10</v>
      </c>
      <c r="B27" s="18">
        <f t="shared" si="0"/>
        <v>292168.53907478566</v>
      </c>
      <c r="C27" s="18">
        <f t="shared" si="1"/>
        <v>579618.81162092986</v>
      </c>
      <c r="D27" s="18">
        <f t="shared" si="2"/>
        <v>871787.35069571552</v>
      </c>
      <c r="E27" s="18">
        <f t="shared" si="3"/>
        <v>44369387.199884564</v>
      </c>
      <c r="N27" s="23"/>
      <c r="O27" s="35" t="s">
        <v>42</v>
      </c>
      <c r="P27" s="59" t="s">
        <v>43</v>
      </c>
      <c r="Q27" s="23" t="s">
        <v>44</v>
      </c>
      <c r="R27" s="23">
        <v>10</v>
      </c>
      <c r="S27" s="36">
        <v>1.0999999999999999E-2</v>
      </c>
      <c r="T27" s="23" t="s">
        <v>6</v>
      </c>
      <c r="U27" s="34">
        <v>0.03</v>
      </c>
    </row>
    <row r="28" spans="1:21" x14ac:dyDescent="0.25">
      <c r="A28" s="18">
        <v>11</v>
      </c>
      <c r="B28" s="18">
        <f t="shared" si="0"/>
        <v>288401.01679924963</v>
      </c>
      <c r="C28" s="18">
        <f t="shared" si="1"/>
        <v>583386.33389646583</v>
      </c>
      <c r="D28" s="18">
        <f t="shared" si="2"/>
        <v>871787.35069571552</v>
      </c>
      <c r="E28" s="18">
        <f t="shared" si="3"/>
        <v>43786000.865988098</v>
      </c>
      <c r="N28" s="23"/>
      <c r="O28" s="35" t="s">
        <v>42</v>
      </c>
      <c r="P28" s="59" t="s">
        <v>43</v>
      </c>
      <c r="Q28" s="23" t="s">
        <v>45</v>
      </c>
      <c r="R28" s="23">
        <v>15</v>
      </c>
      <c r="S28" s="34">
        <v>1.15E-2</v>
      </c>
      <c r="T28" s="23" t="s">
        <v>6</v>
      </c>
      <c r="U28" s="34">
        <v>0.03</v>
      </c>
    </row>
    <row r="29" spans="1:21" x14ac:dyDescent="0.25">
      <c r="A29" s="18">
        <v>12</v>
      </c>
      <c r="B29" s="18">
        <f t="shared" si="0"/>
        <v>284609.0056289226</v>
      </c>
      <c r="C29" s="18">
        <f t="shared" si="1"/>
        <v>587178.34506679291</v>
      </c>
      <c r="D29" s="18">
        <f t="shared" si="2"/>
        <v>871787.35069571552</v>
      </c>
      <c r="E29" s="18">
        <f t="shared" si="3"/>
        <v>43198822.520921305</v>
      </c>
      <c r="N29" s="23"/>
      <c r="O29" s="35" t="s">
        <v>42</v>
      </c>
      <c r="P29" s="59" t="s">
        <v>43</v>
      </c>
      <c r="Q29" s="23" t="s">
        <v>46</v>
      </c>
      <c r="R29" s="23">
        <v>20</v>
      </c>
      <c r="S29" s="34">
        <v>1.2E-2</v>
      </c>
      <c r="T29" s="23" t="s">
        <v>6</v>
      </c>
      <c r="U29" s="34">
        <v>0.03</v>
      </c>
    </row>
    <row r="30" spans="1:21" x14ac:dyDescent="0.25">
      <c r="A30" s="18">
        <v>13</v>
      </c>
      <c r="B30" s="18">
        <f t="shared" si="0"/>
        <v>280792.34638598847</v>
      </c>
      <c r="C30" s="18">
        <f t="shared" si="1"/>
        <v>590995.00430972711</v>
      </c>
      <c r="D30" s="18">
        <f t="shared" si="2"/>
        <v>871787.35069571552</v>
      </c>
      <c r="E30" s="18">
        <f t="shared" si="3"/>
        <v>42607827.516611576</v>
      </c>
      <c r="N30" s="23"/>
      <c r="O30" s="35" t="s">
        <v>42</v>
      </c>
      <c r="P30" s="59" t="s">
        <v>47</v>
      </c>
      <c r="Q30" s="23" t="s">
        <v>48</v>
      </c>
      <c r="R30" s="23">
        <v>3</v>
      </c>
      <c r="S30" s="23" t="s">
        <v>6</v>
      </c>
      <c r="T30" s="34">
        <v>1.2999999999999999E-2</v>
      </c>
      <c r="U30" s="34">
        <v>0.03</v>
      </c>
    </row>
    <row r="31" spans="1:21" x14ac:dyDescent="0.25">
      <c r="A31" s="18">
        <v>14</v>
      </c>
      <c r="B31" s="18">
        <f t="shared" si="0"/>
        <v>276950.87885797524</v>
      </c>
      <c r="C31" s="18">
        <f t="shared" si="1"/>
        <v>594836.47183774028</v>
      </c>
      <c r="D31" s="18">
        <f t="shared" si="2"/>
        <v>871787.35069571552</v>
      </c>
      <c r="E31" s="18">
        <f t="shared" si="3"/>
        <v>42012991.044773839</v>
      </c>
      <c r="N31" s="23"/>
      <c r="O31" s="35" t="s">
        <v>42</v>
      </c>
      <c r="P31" s="59" t="s">
        <v>47</v>
      </c>
      <c r="Q31" s="23" t="s">
        <v>49</v>
      </c>
      <c r="R31" s="23">
        <v>10</v>
      </c>
      <c r="S31" s="23" t="s">
        <v>6</v>
      </c>
      <c r="T31" s="34">
        <v>1.2500000000000001E-2</v>
      </c>
      <c r="U31" s="34">
        <v>0.03</v>
      </c>
    </row>
    <row r="32" spans="1:21" x14ac:dyDescent="0.25">
      <c r="A32" s="18">
        <v>15</v>
      </c>
      <c r="B32" s="18">
        <f t="shared" si="0"/>
        <v>273084.44179102994</v>
      </c>
      <c r="C32" s="18">
        <f t="shared" si="1"/>
        <v>598702.90890468564</v>
      </c>
      <c r="D32" s="18">
        <f t="shared" si="2"/>
        <v>871787.35069571552</v>
      </c>
      <c r="E32" s="18">
        <f t="shared" si="3"/>
        <v>41414288.135869153</v>
      </c>
      <c r="N32" s="23"/>
      <c r="O32" s="35" t="s">
        <v>42</v>
      </c>
      <c r="P32" s="59" t="s">
        <v>47</v>
      </c>
      <c r="Q32" s="23" t="s">
        <v>50</v>
      </c>
      <c r="R32" s="23">
        <v>11</v>
      </c>
      <c r="S32" s="23" t="s">
        <v>6</v>
      </c>
      <c r="T32" s="34">
        <v>1.2E-2</v>
      </c>
      <c r="U32" s="34">
        <v>0.03</v>
      </c>
    </row>
    <row r="33" spans="1:21" x14ac:dyDescent="0.25">
      <c r="A33" s="18">
        <v>16</v>
      </c>
      <c r="B33" s="18">
        <f t="shared" si="0"/>
        <v>269192.87288314948</v>
      </c>
      <c r="C33" s="18">
        <f t="shared" si="1"/>
        <v>602594.4778125661</v>
      </c>
      <c r="D33" s="18">
        <f t="shared" si="2"/>
        <v>871787.35069571552</v>
      </c>
      <c r="E33" s="18">
        <f t="shared" si="3"/>
        <v>40811693.658056587</v>
      </c>
      <c r="N33" s="23"/>
      <c r="O33" s="35" t="s">
        <v>42</v>
      </c>
      <c r="P33" s="59" t="s">
        <v>47</v>
      </c>
      <c r="Q33" s="23" t="s">
        <v>51</v>
      </c>
      <c r="R33" s="23">
        <v>20</v>
      </c>
      <c r="S33" s="23" t="s">
        <v>6</v>
      </c>
      <c r="T33" s="34">
        <v>1.17E-2</v>
      </c>
      <c r="U33" s="34">
        <v>0.03</v>
      </c>
    </row>
    <row r="34" spans="1:21" x14ac:dyDescent="0.25">
      <c r="A34" s="18">
        <v>17</v>
      </c>
      <c r="B34" s="18">
        <f t="shared" si="0"/>
        <v>265276.00877736782</v>
      </c>
      <c r="C34" s="18">
        <f t="shared" si="1"/>
        <v>606511.34191834764</v>
      </c>
      <c r="D34" s="18">
        <f t="shared" si="2"/>
        <v>871787.35069571552</v>
      </c>
      <c r="E34" s="18">
        <f t="shared" si="3"/>
        <v>40205182.316138238</v>
      </c>
      <c r="N34" s="23">
        <v>4</v>
      </c>
      <c r="O34" s="35" t="s">
        <v>52</v>
      </c>
      <c r="P34" s="59" t="s">
        <v>43</v>
      </c>
      <c r="Q34" s="23" t="s">
        <v>30</v>
      </c>
      <c r="R34" s="23">
        <v>5</v>
      </c>
      <c r="S34" s="23" t="s">
        <v>6</v>
      </c>
      <c r="T34" s="23" t="s">
        <v>6</v>
      </c>
      <c r="U34" s="34">
        <v>0.03</v>
      </c>
    </row>
    <row r="35" spans="1:21" x14ac:dyDescent="0.25">
      <c r="A35" s="18">
        <v>18</v>
      </c>
      <c r="B35" s="18">
        <f t="shared" si="0"/>
        <v>261333.68505489852</v>
      </c>
      <c r="C35" s="18">
        <f t="shared" si="1"/>
        <v>610453.66564081702</v>
      </c>
      <c r="D35" s="18">
        <f t="shared" si="2"/>
        <v>871787.35069571552</v>
      </c>
      <c r="E35" s="18">
        <f t="shared" si="3"/>
        <v>39594728.650497422</v>
      </c>
      <c r="N35" s="23"/>
      <c r="O35" s="35" t="s">
        <v>52</v>
      </c>
      <c r="P35" s="59" t="s">
        <v>43</v>
      </c>
      <c r="Q35" s="23" t="s">
        <v>44</v>
      </c>
      <c r="R35" s="23">
        <v>10</v>
      </c>
      <c r="S35" s="23" t="s">
        <v>6</v>
      </c>
      <c r="T35" s="23" t="s">
        <v>6</v>
      </c>
      <c r="U35" s="34">
        <v>0.03</v>
      </c>
    </row>
    <row r="36" spans="1:21" x14ac:dyDescent="0.25">
      <c r="A36" s="18">
        <v>19</v>
      </c>
      <c r="B36" s="18">
        <f t="shared" si="0"/>
        <v>257365.73622823323</v>
      </c>
      <c r="C36" s="18">
        <f t="shared" si="1"/>
        <v>614421.61446748232</v>
      </c>
      <c r="D36" s="18">
        <f t="shared" si="2"/>
        <v>871787.35069571552</v>
      </c>
      <c r="E36" s="18">
        <f t="shared" si="3"/>
        <v>38980307.036029942</v>
      </c>
      <c r="N36" s="23"/>
      <c r="O36" s="35" t="s">
        <v>52</v>
      </c>
      <c r="P36" s="59" t="s">
        <v>47</v>
      </c>
      <c r="Q36" s="23" t="s">
        <v>30</v>
      </c>
      <c r="R36" s="23">
        <v>5</v>
      </c>
      <c r="S36" s="23" t="s">
        <v>6</v>
      </c>
      <c r="T36" s="34">
        <v>1.83E-2</v>
      </c>
      <c r="U36" s="34">
        <v>0.05</v>
      </c>
    </row>
    <row r="37" spans="1:21" x14ac:dyDescent="0.25">
      <c r="A37" s="18">
        <v>20</v>
      </c>
      <c r="B37" s="18">
        <f t="shared" si="0"/>
        <v>253371.99573419461</v>
      </c>
      <c r="C37" s="18">
        <f t="shared" si="1"/>
        <v>618415.35496152088</v>
      </c>
      <c r="D37" s="18">
        <f t="shared" si="2"/>
        <v>871787.35069571552</v>
      </c>
      <c r="E37" s="18">
        <f t="shared" si="3"/>
        <v>38361891.68106842</v>
      </c>
      <c r="N37" s="23"/>
      <c r="O37" s="35" t="s">
        <v>52</v>
      </c>
      <c r="P37" s="59" t="s">
        <v>47</v>
      </c>
      <c r="Q37" s="23" t="s">
        <v>44</v>
      </c>
      <c r="R37" s="23">
        <v>10</v>
      </c>
      <c r="S37" s="23" t="s">
        <v>6</v>
      </c>
      <c r="T37" s="34">
        <v>1.8700000000000001E-2</v>
      </c>
      <c r="U37" s="34">
        <v>0.05</v>
      </c>
    </row>
    <row r="38" spans="1:21" x14ac:dyDescent="0.25">
      <c r="A38" s="18">
        <v>21</v>
      </c>
      <c r="B38" s="18">
        <f t="shared" si="0"/>
        <v>249352.29592694473</v>
      </c>
      <c r="C38" s="18">
        <f t="shared" si="1"/>
        <v>622435.05476877082</v>
      </c>
      <c r="D38" s="18">
        <f t="shared" si="2"/>
        <v>871787.35069571552</v>
      </c>
      <c r="E38" s="18">
        <f t="shared" si="3"/>
        <v>37739456.626299649</v>
      </c>
      <c r="N38" s="23">
        <v>5</v>
      </c>
      <c r="O38" s="35" t="s">
        <v>53</v>
      </c>
      <c r="P38" s="59" t="s">
        <v>47</v>
      </c>
      <c r="Q38" s="23" t="s">
        <v>38</v>
      </c>
      <c r="R38" s="23">
        <v>2</v>
      </c>
      <c r="S38" s="23" t="s">
        <v>6</v>
      </c>
      <c r="T38" s="34">
        <v>0.02</v>
      </c>
      <c r="U38" s="34">
        <v>0.05</v>
      </c>
    </row>
    <row r="39" spans="1:21" x14ac:dyDescent="0.25">
      <c r="A39" s="18">
        <v>22</v>
      </c>
      <c r="B39" s="18">
        <f t="shared" si="0"/>
        <v>245306.46807094771</v>
      </c>
      <c r="C39" s="18">
        <f t="shared" si="1"/>
        <v>626480.88262476784</v>
      </c>
      <c r="D39" s="18">
        <f t="shared" si="2"/>
        <v>871787.35069571552</v>
      </c>
      <c r="E39" s="18">
        <f t="shared" si="3"/>
        <v>37112975.743674882</v>
      </c>
      <c r="N39" s="23">
        <v>6</v>
      </c>
      <c r="O39" s="35" t="s">
        <v>54</v>
      </c>
      <c r="P39" s="59" t="s">
        <v>47</v>
      </c>
      <c r="Q39" s="23" t="s">
        <v>48</v>
      </c>
      <c r="R39" s="23">
        <v>3</v>
      </c>
      <c r="S39" s="34">
        <v>1.4999999999999999E-2</v>
      </c>
      <c r="T39" s="23" t="s">
        <v>6</v>
      </c>
      <c r="U39" s="34">
        <v>0.03</v>
      </c>
    </row>
    <row r="40" spans="1:21" x14ac:dyDescent="0.25">
      <c r="A40" s="18">
        <v>23</v>
      </c>
      <c r="B40" s="18">
        <f t="shared" si="0"/>
        <v>241234.34233388671</v>
      </c>
      <c r="C40" s="18">
        <f t="shared" si="1"/>
        <v>630553.00836182875</v>
      </c>
      <c r="D40" s="18">
        <f t="shared" si="2"/>
        <v>871787.35069571552</v>
      </c>
      <c r="E40" s="18">
        <f t="shared" si="3"/>
        <v>36482422.73531305</v>
      </c>
    </row>
    <row r="41" spans="1:21" x14ac:dyDescent="0.25">
      <c r="A41" s="18">
        <v>24</v>
      </c>
      <c r="B41" s="18">
        <f t="shared" si="0"/>
        <v>237135.74777953481</v>
      </c>
      <c r="C41" s="18">
        <f t="shared" si="1"/>
        <v>634651.60291618074</v>
      </c>
      <c r="D41" s="18">
        <f t="shared" si="2"/>
        <v>871787.35069571552</v>
      </c>
      <c r="E41" s="18">
        <f t="shared" si="3"/>
        <v>35847771.132396869</v>
      </c>
    </row>
    <row r="42" spans="1:21" x14ac:dyDescent="0.25">
      <c r="A42" s="18">
        <v>25</v>
      </c>
      <c r="B42" s="18">
        <f t="shared" si="0"/>
        <v>233010.51236057965</v>
      </c>
      <c r="C42" s="18">
        <f t="shared" si="1"/>
        <v>638776.83833513584</v>
      </c>
      <c r="D42" s="18">
        <f t="shared" si="2"/>
        <v>871787.35069571552</v>
      </c>
      <c r="E42" s="18">
        <f t="shared" si="3"/>
        <v>35208994.294061735</v>
      </c>
    </row>
    <row r="43" spans="1:21" x14ac:dyDescent="0.25">
      <c r="A43" s="18">
        <v>26</v>
      </c>
      <c r="B43" s="18">
        <f t="shared" si="0"/>
        <v>228858.46291140126</v>
      </c>
      <c r="C43" s="18">
        <f t="shared" si="1"/>
        <v>642928.88778431423</v>
      </c>
      <c r="D43" s="18">
        <f t="shared" si="2"/>
        <v>871787.35069571552</v>
      </c>
      <c r="E43" s="18">
        <f t="shared" si="3"/>
        <v>34566065.406277418</v>
      </c>
    </row>
    <row r="44" spans="1:21" x14ac:dyDescent="0.25">
      <c r="A44" s="18">
        <v>27</v>
      </c>
      <c r="B44" s="18">
        <f t="shared" si="0"/>
        <v>224679.42514080321</v>
      </c>
      <c r="C44" s="18">
        <f t="shared" si="1"/>
        <v>647107.9255549123</v>
      </c>
      <c r="D44" s="18">
        <f t="shared" si="2"/>
        <v>871787.35069571552</v>
      </c>
      <c r="E44" s="18">
        <f t="shared" si="3"/>
        <v>33918957.480722509</v>
      </c>
    </row>
    <row r="45" spans="1:21" x14ac:dyDescent="0.25">
      <c r="A45" s="18">
        <v>28</v>
      </c>
      <c r="B45" s="18">
        <f t="shared" si="0"/>
        <v>220473.22362469631</v>
      </c>
      <c r="C45" s="18">
        <f t="shared" si="1"/>
        <v>651314.12707101926</v>
      </c>
      <c r="D45" s="18">
        <f t="shared" si="2"/>
        <v>871787.35069571552</v>
      </c>
      <c r="E45" s="18">
        <f t="shared" si="3"/>
        <v>33267643.35365149</v>
      </c>
    </row>
    <row r="46" spans="1:21" x14ac:dyDescent="0.25">
      <c r="A46" s="18">
        <v>29</v>
      </c>
      <c r="B46" s="18">
        <f t="shared" si="0"/>
        <v>216239.68179873467</v>
      </c>
      <c r="C46" s="18">
        <f t="shared" si="1"/>
        <v>655547.66889698082</v>
      </c>
      <c r="D46" s="18">
        <f t="shared" si="2"/>
        <v>871787.35069571552</v>
      </c>
      <c r="E46" s="18">
        <f t="shared" si="3"/>
        <v>32612095.684754509</v>
      </c>
    </row>
    <row r="47" spans="1:21" x14ac:dyDescent="0.25">
      <c r="A47" s="18">
        <v>30</v>
      </c>
      <c r="B47" s="18">
        <f t="shared" si="0"/>
        <v>211978.62195090431</v>
      </c>
      <c r="C47" s="18">
        <f t="shared" si="1"/>
        <v>659808.72874481115</v>
      </c>
      <c r="D47" s="18">
        <f t="shared" si="2"/>
        <v>871787.35069571552</v>
      </c>
      <c r="E47" s="18">
        <f t="shared" si="3"/>
        <v>31952286.956009697</v>
      </c>
    </row>
    <row r="48" spans="1:21" x14ac:dyDescent="0.25">
      <c r="A48" s="18">
        <v>31</v>
      </c>
      <c r="B48" s="18">
        <f t="shared" si="0"/>
        <v>207689.86521406303</v>
      </c>
      <c r="C48" s="18">
        <f t="shared" si="1"/>
        <v>664097.48548165243</v>
      </c>
      <c r="D48" s="18">
        <f t="shared" si="2"/>
        <v>871787.35069571552</v>
      </c>
      <c r="E48" s="18">
        <f t="shared" si="3"/>
        <v>31288189.470528044</v>
      </c>
    </row>
    <row r="49" spans="1:5" x14ac:dyDescent="0.25">
      <c r="A49" s="18">
        <v>32</v>
      </c>
      <c r="B49" s="18">
        <f t="shared" si="0"/>
        <v>203373.23155843228</v>
      </c>
      <c r="C49" s="18">
        <f t="shared" si="1"/>
        <v>668414.11913728318</v>
      </c>
      <c r="D49" s="18">
        <f t="shared" si="2"/>
        <v>871787.35069571552</v>
      </c>
      <c r="E49" s="18">
        <f t="shared" si="3"/>
        <v>30619775.35139076</v>
      </c>
    </row>
    <row r="50" spans="1:5" x14ac:dyDescent="0.25">
      <c r="A50" s="18">
        <v>33</v>
      </c>
      <c r="B50" s="18">
        <f t="shared" si="0"/>
        <v>199028.53978403992</v>
      </c>
      <c r="C50" s="18">
        <f t="shared" si="1"/>
        <v>672758.81091167557</v>
      </c>
      <c r="D50" s="18">
        <f t="shared" si="2"/>
        <v>871787.35069571552</v>
      </c>
      <c r="E50" s="18">
        <f t="shared" si="3"/>
        <v>29947016.540479086</v>
      </c>
    </row>
    <row r="51" spans="1:5" x14ac:dyDescent="0.25">
      <c r="A51" s="18">
        <v>34</v>
      </c>
      <c r="B51" s="18">
        <f t="shared" si="0"/>
        <v>194655.60751311405</v>
      </c>
      <c r="C51" s="18">
        <f t="shared" si="1"/>
        <v>677131.74318260141</v>
      </c>
      <c r="D51" s="18">
        <f t="shared" si="2"/>
        <v>871787.35069571552</v>
      </c>
      <c r="E51" s="18">
        <f t="shared" si="3"/>
        <v>29269884.797296487</v>
      </c>
    </row>
    <row r="52" spans="1:5" x14ac:dyDescent="0.25">
      <c r="A52" s="18">
        <v>35</v>
      </c>
      <c r="B52" s="18">
        <f t="shared" si="0"/>
        <v>190254.25118242716</v>
      </c>
      <c r="C52" s="18">
        <f t="shared" si="1"/>
        <v>681533.09951328835</v>
      </c>
      <c r="D52" s="18">
        <f t="shared" si="2"/>
        <v>871787.35069571552</v>
      </c>
      <c r="E52" s="18">
        <f t="shared" si="3"/>
        <v>28588351.697783198</v>
      </c>
    </row>
    <row r="53" spans="1:5" x14ac:dyDescent="0.25">
      <c r="A53" s="18">
        <v>36</v>
      </c>
      <c r="B53" s="18">
        <f t="shared" si="0"/>
        <v>185824.28603559078</v>
      </c>
      <c r="C53" s="18">
        <f t="shared" si="1"/>
        <v>685963.06466012471</v>
      </c>
      <c r="D53" s="18">
        <f t="shared" si="2"/>
        <v>871787.35069571552</v>
      </c>
      <c r="E53" s="18">
        <f t="shared" si="3"/>
        <v>27902388.633123074</v>
      </c>
    </row>
    <row r="54" spans="1:5" x14ac:dyDescent="0.25">
      <c r="A54" s="18">
        <v>37</v>
      </c>
      <c r="B54" s="18">
        <f t="shared" si="0"/>
        <v>181365.52611529996</v>
      </c>
      <c r="C54" s="18">
        <f t="shared" si="1"/>
        <v>690421.82458041562</v>
      </c>
      <c r="D54" s="18">
        <f t="shared" si="2"/>
        <v>871787.35069571552</v>
      </c>
      <c r="E54" s="18">
        <f t="shared" si="3"/>
        <v>27211966.808542658</v>
      </c>
    </row>
    <row r="55" spans="1:5" x14ac:dyDescent="0.25">
      <c r="A55" s="18">
        <v>38</v>
      </c>
      <c r="B55" s="18">
        <f t="shared" si="0"/>
        <v>176877.78425552728</v>
      </c>
      <c r="C55" s="18">
        <f t="shared" si="1"/>
        <v>694909.56644018821</v>
      </c>
      <c r="D55" s="18">
        <f t="shared" si="2"/>
        <v>871787.35069571552</v>
      </c>
      <c r="E55" s="18">
        <f t="shared" si="3"/>
        <v>26517057.24210247</v>
      </c>
    </row>
    <row r="56" spans="1:5" x14ac:dyDescent="0.25">
      <c r="A56" s="18">
        <v>39</v>
      </c>
      <c r="B56" s="18">
        <f t="shared" si="0"/>
        <v>172360.87207366605</v>
      </c>
      <c r="C56" s="18">
        <f t="shared" si="1"/>
        <v>699426.47862204944</v>
      </c>
      <c r="D56" s="18">
        <f t="shared" si="2"/>
        <v>871787.35069571552</v>
      </c>
      <c r="E56" s="18">
        <f t="shared" si="3"/>
        <v>25817630.763480421</v>
      </c>
    </row>
    <row r="57" spans="1:5" x14ac:dyDescent="0.25">
      <c r="A57" s="18">
        <v>40</v>
      </c>
      <c r="B57" s="18">
        <f t="shared" si="0"/>
        <v>167814.59996262274</v>
      </c>
      <c r="C57" s="18">
        <f t="shared" si="1"/>
        <v>703972.75073309278</v>
      </c>
      <c r="D57" s="18">
        <f t="shared" si="2"/>
        <v>871787.35069571552</v>
      </c>
      <c r="E57" s="18">
        <f t="shared" si="3"/>
        <v>25113658.012747329</v>
      </c>
    </row>
    <row r="58" spans="1:5" x14ac:dyDescent="0.25">
      <c r="A58" s="18">
        <v>41</v>
      </c>
      <c r="B58" s="18">
        <f t="shared" si="0"/>
        <v>163238.77708285762</v>
      </c>
      <c r="C58" s="18">
        <f t="shared" si="1"/>
        <v>708548.57361285784</v>
      </c>
      <c r="D58" s="18">
        <f t="shared" si="2"/>
        <v>871787.35069571552</v>
      </c>
      <c r="E58" s="18">
        <f t="shared" si="3"/>
        <v>24405109.439134471</v>
      </c>
    </row>
    <row r="59" spans="1:5" x14ac:dyDescent="0.25">
      <c r="A59" s="18">
        <v>42</v>
      </c>
      <c r="B59" s="18">
        <f t="shared" si="0"/>
        <v>158633.21135437404</v>
      </c>
      <c r="C59" s="18">
        <f t="shared" si="1"/>
        <v>713154.13934134145</v>
      </c>
      <c r="D59" s="18">
        <f t="shared" si="2"/>
        <v>871787.35069571552</v>
      </c>
      <c r="E59" s="18">
        <f t="shared" si="3"/>
        <v>23691955.299793128</v>
      </c>
    </row>
    <row r="60" spans="1:5" x14ac:dyDescent="0.25">
      <c r="A60" s="18">
        <v>43</v>
      </c>
      <c r="B60" s="18">
        <f t="shared" si="0"/>
        <v>153997.70944865531</v>
      </c>
      <c r="C60" s="18">
        <f t="shared" si="1"/>
        <v>717789.64124706015</v>
      </c>
      <c r="D60" s="18">
        <f t="shared" si="2"/>
        <v>871787.35069571552</v>
      </c>
      <c r="E60" s="18">
        <f t="shared" si="3"/>
        <v>22974165.658546068</v>
      </c>
    </row>
    <row r="61" spans="1:5" x14ac:dyDescent="0.25">
      <c r="A61" s="18">
        <v>44</v>
      </c>
      <c r="B61" s="18">
        <f t="shared" si="0"/>
        <v>149332.07678054943</v>
      </c>
      <c r="C61" s="18">
        <f t="shared" si="1"/>
        <v>722455.27391516604</v>
      </c>
      <c r="D61" s="18">
        <f t="shared" si="2"/>
        <v>871787.35069571552</v>
      </c>
      <c r="E61" s="18">
        <f t="shared" si="3"/>
        <v>22251710.384630904</v>
      </c>
    </row>
    <row r="62" spans="1:5" x14ac:dyDescent="0.25">
      <c r="A62" s="18">
        <v>45</v>
      </c>
      <c r="B62" s="18">
        <f t="shared" si="0"/>
        <v>144636.11750010087</v>
      </c>
      <c r="C62" s="18">
        <f t="shared" si="1"/>
        <v>727151.23319561465</v>
      </c>
      <c r="D62" s="18">
        <f t="shared" si="2"/>
        <v>871787.35069571552</v>
      </c>
      <c r="E62" s="18">
        <f t="shared" si="3"/>
        <v>21524559.15143529</v>
      </c>
    </row>
    <row r="63" spans="1:5" x14ac:dyDescent="0.25">
      <c r="A63" s="18">
        <v>46</v>
      </c>
      <c r="B63" s="18">
        <f t="shared" si="0"/>
        <v>139909.63448432938</v>
      </c>
      <c r="C63" s="18">
        <f t="shared" si="1"/>
        <v>731877.71621138614</v>
      </c>
      <c r="D63" s="18">
        <f t="shared" si="2"/>
        <v>871787.35069571552</v>
      </c>
      <c r="E63" s="18">
        <f t="shared" si="3"/>
        <v>20792681.435223904</v>
      </c>
    </row>
    <row r="64" spans="1:5" x14ac:dyDescent="0.25">
      <c r="A64" s="18">
        <v>47</v>
      </c>
      <c r="B64" s="18">
        <f t="shared" si="0"/>
        <v>135152.42932895536</v>
      </c>
      <c r="C64" s="18">
        <f t="shared" si="1"/>
        <v>736634.92136676016</v>
      </c>
      <c r="D64" s="18">
        <f t="shared" si="2"/>
        <v>871787.35069571552</v>
      </c>
      <c r="E64" s="18">
        <f t="shared" si="3"/>
        <v>20056046.513857145</v>
      </c>
    </row>
    <row r="65" spans="1:5" x14ac:dyDescent="0.25">
      <c r="A65" s="18">
        <v>48</v>
      </c>
      <c r="B65" s="18">
        <f t="shared" si="0"/>
        <v>130364.30234007143</v>
      </c>
      <c r="C65" s="18">
        <f t="shared" si="1"/>
        <v>741423.0483556441</v>
      </c>
      <c r="D65" s="18">
        <f t="shared" si="2"/>
        <v>871787.35069571552</v>
      </c>
      <c r="E65" s="18">
        <f t="shared" si="3"/>
        <v>19314623.465501502</v>
      </c>
    </row>
    <row r="66" spans="1:5" x14ac:dyDescent="0.25">
      <c r="A66" s="18">
        <v>49</v>
      </c>
      <c r="B66" s="18">
        <f t="shared" si="0"/>
        <v>125545.05252575976</v>
      </c>
      <c r="C66" s="18">
        <f t="shared" si="1"/>
        <v>746242.29816995573</v>
      </c>
      <c r="D66" s="18">
        <f t="shared" si="2"/>
        <v>871787.35069571552</v>
      </c>
      <c r="E66" s="18">
        <f t="shared" si="3"/>
        <v>18568381.167331547</v>
      </c>
    </row>
    <row r="67" spans="1:5" x14ac:dyDescent="0.25">
      <c r="A67" s="18">
        <v>50</v>
      </c>
      <c r="B67" s="18">
        <f t="shared" si="0"/>
        <v>120694.47758765504</v>
      </c>
      <c r="C67" s="18">
        <f t="shared" si="1"/>
        <v>751092.87310806045</v>
      </c>
      <c r="D67" s="18">
        <f t="shared" si="2"/>
        <v>871787.35069571552</v>
      </c>
      <c r="E67" s="18">
        <f t="shared" si="3"/>
        <v>17817288.294223487</v>
      </c>
    </row>
    <row r="68" spans="1:5" x14ac:dyDescent="0.25">
      <c r="A68" s="18">
        <v>51</v>
      </c>
      <c r="B68" s="18">
        <f t="shared" si="0"/>
        <v>115812.37391245266</v>
      </c>
      <c r="C68" s="18">
        <f t="shared" si="1"/>
        <v>755974.9767832628</v>
      </c>
      <c r="D68" s="18">
        <f t="shared" si="2"/>
        <v>871787.35069571552</v>
      </c>
      <c r="E68" s="18">
        <f t="shared" si="3"/>
        <v>17061313.317440223</v>
      </c>
    </row>
    <row r="69" spans="1:5" x14ac:dyDescent="0.25">
      <c r="A69" s="18">
        <v>52</v>
      </c>
      <c r="B69" s="18">
        <f t="shared" si="0"/>
        <v>110898.53656336144</v>
      </c>
      <c r="C69" s="18">
        <f t="shared" si="1"/>
        <v>760888.81413235411</v>
      </c>
      <c r="D69" s="18">
        <f t="shared" si="2"/>
        <v>871787.35069571552</v>
      </c>
      <c r="E69" s="18">
        <f t="shared" si="3"/>
        <v>16300424.50330787</v>
      </c>
    </row>
    <row r="70" spans="1:5" x14ac:dyDescent="0.25">
      <c r="A70" s="18">
        <v>53</v>
      </c>
      <c r="B70" s="18">
        <f t="shared" si="0"/>
        <v>105952.75927150114</v>
      </c>
      <c r="C70" s="18">
        <f t="shared" si="1"/>
        <v>765834.59142421442</v>
      </c>
      <c r="D70" s="18">
        <f t="shared" si="2"/>
        <v>871787.35069571552</v>
      </c>
      <c r="E70" s="18">
        <f t="shared" si="3"/>
        <v>15534589.911883656</v>
      </c>
    </row>
    <row r="71" spans="1:5" x14ac:dyDescent="0.25">
      <c r="A71" s="18">
        <v>54</v>
      </c>
      <c r="B71" s="18">
        <f t="shared" si="0"/>
        <v>100974.83442724375</v>
      </c>
      <c r="C71" s="18">
        <f t="shared" si="1"/>
        <v>770812.51626847172</v>
      </c>
      <c r="D71" s="18">
        <f t="shared" si="2"/>
        <v>871787.35069571552</v>
      </c>
      <c r="E71" s="18">
        <f t="shared" si="3"/>
        <v>14763777.395615185</v>
      </c>
    </row>
    <row r="72" spans="1:5" x14ac:dyDescent="0.25">
      <c r="A72" s="18">
        <v>55</v>
      </c>
      <c r="B72" s="18">
        <f t="shared" si="0"/>
        <v>95964.553071498696</v>
      </c>
      <c r="C72" s="18">
        <f t="shared" si="1"/>
        <v>775822.79762421688</v>
      </c>
      <c r="D72" s="18">
        <f t="shared" si="2"/>
        <v>871787.35069571552</v>
      </c>
      <c r="E72" s="18">
        <f t="shared" si="3"/>
        <v>13987954.597990967</v>
      </c>
    </row>
    <row r="73" spans="1:5" x14ac:dyDescent="0.25">
      <c r="A73" s="18">
        <v>56</v>
      </c>
      <c r="B73" s="18">
        <f t="shared" si="0"/>
        <v>90921.704886941283</v>
      </c>
      <c r="C73" s="18">
        <f t="shared" si="1"/>
        <v>780865.64580877428</v>
      </c>
      <c r="D73" s="18">
        <f t="shared" si="2"/>
        <v>871787.35069571552</v>
      </c>
      <c r="E73" s="18">
        <f t="shared" si="3"/>
        <v>13207088.952182192</v>
      </c>
    </row>
    <row r="74" spans="1:5" x14ac:dyDescent="0.25">
      <c r="A74" s="18">
        <v>57</v>
      </c>
      <c r="B74" s="18">
        <f t="shared" si="0"/>
        <v>85846.078189184249</v>
      </c>
      <c r="C74" s="18">
        <f t="shared" si="1"/>
        <v>785941.27250653133</v>
      </c>
      <c r="D74" s="18">
        <f t="shared" si="2"/>
        <v>871787.35069571552</v>
      </c>
      <c r="E74" s="18">
        <f t="shared" si="3"/>
        <v>12421147.679675661</v>
      </c>
    </row>
    <row r="75" spans="1:5" x14ac:dyDescent="0.25">
      <c r="A75" s="18">
        <v>58</v>
      </c>
      <c r="B75" s="18">
        <f t="shared" si="0"/>
        <v>80737.4599178918</v>
      </c>
      <c r="C75" s="18">
        <f t="shared" si="1"/>
        <v>791049.89077782375</v>
      </c>
      <c r="D75" s="18">
        <f t="shared" si="2"/>
        <v>871787.35069571552</v>
      </c>
      <c r="E75" s="18">
        <f t="shared" si="3"/>
        <v>11630097.788897837</v>
      </c>
    </row>
    <row r="76" spans="1:5" x14ac:dyDescent="0.25">
      <c r="A76" s="18">
        <v>59</v>
      </c>
      <c r="B76" s="18">
        <f t="shared" si="0"/>
        <v>75595.635627835931</v>
      </c>
      <c r="C76" s="18">
        <f t="shared" si="1"/>
        <v>796191.71506787953</v>
      </c>
      <c r="D76" s="18">
        <f t="shared" si="2"/>
        <v>871787.35069571552</v>
      </c>
      <c r="E76" s="18">
        <f t="shared" si="3"/>
        <v>10833906.073829956</v>
      </c>
    </row>
    <row r="77" spans="1:5" x14ac:dyDescent="0.25">
      <c r="A77" s="18">
        <v>60</v>
      </c>
      <c r="B77" s="18">
        <f t="shared" si="0"/>
        <v>70420.389479894715</v>
      </c>
      <c r="C77" s="18">
        <f t="shared" si="1"/>
        <v>801366.96121582086</v>
      </c>
      <c r="D77" s="18">
        <f t="shared" si="2"/>
        <v>871787.35069571552</v>
      </c>
      <c r="E77" s="18">
        <f t="shared" si="3"/>
        <v>10032539.112614136</v>
      </c>
    </row>
    <row r="78" spans="1:5" x14ac:dyDescent="0.25">
      <c r="A78" s="18">
        <v>61</v>
      </c>
      <c r="B78" s="18">
        <f t="shared" si="0"/>
        <v>65211.504231991879</v>
      </c>
      <c r="C78" s="18">
        <f t="shared" si="1"/>
        <v>806575.84646372369</v>
      </c>
      <c r="D78" s="18">
        <f t="shared" si="2"/>
        <v>871787.35069571552</v>
      </c>
      <c r="E78" s="18">
        <f t="shared" si="3"/>
        <v>9225963.2661504131</v>
      </c>
    </row>
    <row r="79" spans="1:5" x14ac:dyDescent="0.25">
      <c r="A79" s="18">
        <v>62</v>
      </c>
      <c r="B79" s="18">
        <f t="shared" si="0"/>
        <v>59968.761229977681</v>
      </c>
      <c r="C79" s="18">
        <f t="shared" si="1"/>
        <v>811818.58946573781</v>
      </c>
      <c r="D79" s="18">
        <f t="shared" si="2"/>
        <v>871787.35069571552</v>
      </c>
      <c r="E79" s="18">
        <f t="shared" si="3"/>
        <v>8414144.6766846757</v>
      </c>
    </row>
    <row r="80" spans="1:5" x14ac:dyDescent="0.25">
      <c r="A80" s="18">
        <v>63</v>
      </c>
      <c r="B80" s="18">
        <f t="shared" si="0"/>
        <v>54691.940398450388</v>
      </c>
      <c r="C80" s="18">
        <f t="shared" si="1"/>
        <v>817095.41029726516</v>
      </c>
      <c r="D80" s="18">
        <f t="shared" si="2"/>
        <v>871787.35069571552</v>
      </c>
      <c r="E80" s="18">
        <f t="shared" si="3"/>
        <v>7597049.2663874105</v>
      </c>
    </row>
    <row r="81" spans="1:5" x14ac:dyDescent="0.25">
      <c r="A81" s="18">
        <v>64</v>
      </c>
      <c r="B81" s="18">
        <f t="shared" si="0"/>
        <v>49380.820231518162</v>
      </c>
      <c r="C81" s="18">
        <f t="shared" si="1"/>
        <v>822406.53046419739</v>
      </c>
      <c r="D81" s="18">
        <f t="shared" si="2"/>
        <v>871787.35069571552</v>
      </c>
      <c r="E81" s="18">
        <f t="shared" si="3"/>
        <v>6774642.735923213</v>
      </c>
    </row>
    <row r="82" spans="1:5" x14ac:dyDescent="0.25">
      <c r="A82" s="18">
        <v>65</v>
      </c>
      <c r="B82" s="18">
        <f t="shared" si="0"/>
        <v>44035.177783500883</v>
      </c>
      <c r="C82" s="18">
        <f t="shared" si="1"/>
        <v>827752.17291221465</v>
      </c>
      <c r="D82" s="18">
        <f t="shared" si="2"/>
        <v>871787.35069571552</v>
      </c>
      <c r="E82" s="18">
        <f t="shared" si="3"/>
        <v>5946890.5630109981</v>
      </c>
    </row>
    <row r="83" spans="1:5" x14ac:dyDescent="0.25">
      <c r="A83" s="18">
        <v>66</v>
      </c>
      <c r="B83" s="18">
        <f t="shared" si="0"/>
        <v>38654.788659571488</v>
      </c>
      <c r="C83" s="18">
        <f t="shared" si="1"/>
        <v>833132.56203614408</v>
      </c>
      <c r="D83" s="18">
        <f t="shared" si="2"/>
        <v>871787.35069571552</v>
      </c>
      <c r="E83" s="18">
        <f t="shared" si="3"/>
        <v>5113758.0009748545</v>
      </c>
    </row>
    <row r="84" spans="1:5" x14ac:dyDescent="0.25">
      <c r="A84" s="18">
        <v>67</v>
      </c>
      <c r="B84" s="18">
        <f t="shared" ref="B84:B89" si="4">IF(E83&gt;=0,E83*$B$9,0)</f>
        <v>33239.427006336555</v>
      </c>
      <c r="C84" s="18">
        <f t="shared" ref="C84:C147" si="5">IF(B84&gt;0,D84-B84,0)</f>
        <v>838547.92368937901</v>
      </c>
      <c r="D84" s="18">
        <f t="shared" ref="D84:D147" si="6">IF(B84&gt;0,D83,0)</f>
        <v>871787.35069571552</v>
      </c>
      <c r="E84" s="18">
        <f t="shared" ref="E84:E147" si="7">IF(E83&gt;0,E83-C84,0)</f>
        <v>4275210.0772854751</v>
      </c>
    </row>
    <row r="85" spans="1:5" x14ac:dyDescent="0.25">
      <c r="A85" s="18">
        <v>68</v>
      </c>
      <c r="B85" s="18">
        <f t="shared" si="4"/>
        <v>27788.865502355588</v>
      </c>
      <c r="C85" s="18">
        <f t="shared" si="5"/>
        <v>843998.4851933599</v>
      </c>
      <c r="D85" s="18">
        <f t="shared" si="6"/>
        <v>871787.35069571552</v>
      </c>
      <c r="E85" s="18">
        <f t="shared" si="7"/>
        <v>3431211.5920921154</v>
      </c>
    </row>
    <row r="86" spans="1:5" x14ac:dyDescent="0.25">
      <c r="A86" s="18">
        <v>69</v>
      </c>
      <c r="B86" s="18">
        <f t="shared" si="4"/>
        <v>22302.875348598751</v>
      </c>
      <c r="C86" s="18">
        <f t="shared" si="5"/>
        <v>849484.47534711682</v>
      </c>
      <c r="D86" s="18">
        <f t="shared" si="6"/>
        <v>871787.35069571552</v>
      </c>
      <c r="E86" s="18">
        <f t="shared" si="7"/>
        <v>2581727.1167449988</v>
      </c>
    </row>
    <row r="87" spans="1:5" x14ac:dyDescent="0.25">
      <c r="A87" s="18">
        <v>70</v>
      </c>
      <c r="B87" s="18">
        <f t="shared" si="4"/>
        <v>16781.226258842493</v>
      </c>
      <c r="C87" s="18">
        <f t="shared" si="5"/>
        <v>855006.12443687301</v>
      </c>
      <c r="D87" s="18">
        <f t="shared" si="6"/>
        <v>871787.35069571552</v>
      </c>
      <c r="E87" s="18">
        <f t="shared" si="7"/>
        <v>1726720.9923081258</v>
      </c>
    </row>
    <row r="88" spans="1:5" x14ac:dyDescent="0.25">
      <c r="A88" s="18">
        <v>71</v>
      </c>
      <c r="B88" s="18">
        <f t="shared" si="4"/>
        <v>11223.686450002817</v>
      </c>
      <c r="C88" s="18">
        <f t="shared" si="5"/>
        <v>860563.66424571269</v>
      </c>
      <c r="D88" s="18">
        <f t="shared" si="6"/>
        <v>871787.35069571552</v>
      </c>
      <c r="E88" s="18">
        <f t="shared" si="7"/>
        <v>866157.32806241314</v>
      </c>
    </row>
    <row r="89" spans="1:5" x14ac:dyDescent="0.25">
      <c r="A89" s="18">
        <v>72</v>
      </c>
      <c r="B89" s="18">
        <f t="shared" si="4"/>
        <v>5630.0226324056848</v>
      </c>
      <c r="C89" s="18">
        <f t="shared" si="5"/>
        <v>866157.32806330989</v>
      </c>
      <c r="D89" s="18">
        <f t="shared" si="6"/>
        <v>871787.35069571552</v>
      </c>
      <c r="E89" s="18">
        <f t="shared" si="7"/>
        <v>-8.9674722403287888E-7</v>
      </c>
    </row>
    <row r="90" spans="1:5" x14ac:dyDescent="0.25">
      <c r="A90" s="18">
        <v>73</v>
      </c>
      <c r="B90" s="18">
        <f>IF(E89&gt;=0,E89*$B$9,0)</f>
        <v>0</v>
      </c>
      <c r="C90" s="18">
        <f t="shared" si="5"/>
        <v>0</v>
      </c>
      <c r="D90" s="18">
        <f t="shared" si="6"/>
        <v>0</v>
      </c>
      <c r="E90" s="18">
        <f t="shared" si="7"/>
        <v>0</v>
      </c>
    </row>
    <row r="91" spans="1:5" x14ac:dyDescent="0.25">
      <c r="A91" s="18">
        <v>74</v>
      </c>
      <c r="B91" s="18">
        <f t="shared" ref="B91:B154" si="8">IF(E90&gt;=0,E90*$B$9,0)</f>
        <v>0</v>
      </c>
      <c r="C91" s="18">
        <f t="shared" si="5"/>
        <v>0</v>
      </c>
      <c r="D91" s="18">
        <f t="shared" si="6"/>
        <v>0</v>
      </c>
      <c r="E91" s="18">
        <f t="shared" si="7"/>
        <v>0</v>
      </c>
    </row>
    <row r="92" spans="1:5" x14ac:dyDescent="0.25">
      <c r="A92" s="18">
        <v>75</v>
      </c>
      <c r="B92" s="18">
        <f t="shared" si="8"/>
        <v>0</v>
      </c>
      <c r="C92" s="18">
        <f t="shared" si="5"/>
        <v>0</v>
      </c>
      <c r="D92" s="18">
        <f t="shared" si="6"/>
        <v>0</v>
      </c>
      <c r="E92" s="18">
        <f t="shared" si="7"/>
        <v>0</v>
      </c>
    </row>
    <row r="93" spans="1:5" x14ac:dyDescent="0.25">
      <c r="A93" s="18">
        <v>76</v>
      </c>
      <c r="B93" s="18">
        <f t="shared" si="8"/>
        <v>0</v>
      </c>
      <c r="C93" s="18">
        <f t="shared" si="5"/>
        <v>0</v>
      </c>
      <c r="D93" s="18">
        <f t="shared" si="6"/>
        <v>0</v>
      </c>
      <c r="E93" s="18">
        <f t="shared" si="7"/>
        <v>0</v>
      </c>
    </row>
    <row r="94" spans="1:5" x14ac:dyDescent="0.25">
      <c r="A94" s="18">
        <v>77</v>
      </c>
      <c r="B94" s="18">
        <f t="shared" si="8"/>
        <v>0</v>
      </c>
      <c r="C94" s="18">
        <f t="shared" si="5"/>
        <v>0</v>
      </c>
      <c r="D94" s="18">
        <f t="shared" si="6"/>
        <v>0</v>
      </c>
      <c r="E94" s="18">
        <f t="shared" si="7"/>
        <v>0</v>
      </c>
    </row>
    <row r="95" spans="1:5" x14ac:dyDescent="0.25">
      <c r="A95" s="18">
        <v>78</v>
      </c>
      <c r="B95" s="18">
        <f t="shared" si="8"/>
        <v>0</v>
      </c>
      <c r="C95" s="18">
        <f t="shared" si="5"/>
        <v>0</v>
      </c>
      <c r="D95" s="18">
        <f t="shared" si="6"/>
        <v>0</v>
      </c>
      <c r="E95" s="18">
        <f t="shared" si="7"/>
        <v>0</v>
      </c>
    </row>
    <row r="96" spans="1:5" x14ac:dyDescent="0.25">
      <c r="A96" s="18">
        <v>79</v>
      </c>
      <c r="B96" s="18">
        <f t="shared" si="8"/>
        <v>0</v>
      </c>
      <c r="C96" s="18">
        <f t="shared" si="5"/>
        <v>0</v>
      </c>
      <c r="D96" s="18">
        <f t="shared" si="6"/>
        <v>0</v>
      </c>
      <c r="E96" s="18">
        <f t="shared" si="7"/>
        <v>0</v>
      </c>
    </row>
    <row r="97" spans="1:5" x14ac:dyDescent="0.25">
      <c r="A97" s="18">
        <v>80</v>
      </c>
      <c r="B97" s="18">
        <f t="shared" si="8"/>
        <v>0</v>
      </c>
      <c r="C97" s="18">
        <f t="shared" si="5"/>
        <v>0</v>
      </c>
      <c r="D97" s="18">
        <f t="shared" si="6"/>
        <v>0</v>
      </c>
      <c r="E97" s="18">
        <f t="shared" si="7"/>
        <v>0</v>
      </c>
    </row>
    <row r="98" spans="1:5" x14ac:dyDescent="0.25">
      <c r="A98" s="18">
        <v>81</v>
      </c>
      <c r="B98" s="18">
        <f t="shared" si="8"/>
        <v>0</v>
      </c>
      <c r="C98" s="18">
        <f t="shared" si="5"/>
        <v>0</v>
      </c>
      <c r="D98" s="18">
        <f t="shared" si="6"/>
        <v>0</v>
      </c>
      <c r="E98" s="18">
        <f t="shared" si="7"/>
        <v>0</v>
      </c>
    </row>
    <row r="99" spans="1:5" x14ac:dyDescent="0.25">
      <c r="A99" s="18">
        <v>82</v>
      </c>
      <c r="B99" s="18">
        <f t="shared" si="8"/>
        <v>0</v>
      </c>
      <c r="C99" s="18">
        <f t="shared" si="5"/>
        <v>0</v>
      </c>
      <c r="D99" s="18">
        <f t="shared" si="6"/>
        <v>0</v>
      </c>
      <c r="E99" s="18">
        <f t="shared" si="7"/>
        <v>0</v>
      </c>
    </row>
    <row r="100" spans="1:5" x14ac:dyDescent="0.25">
      <c r="A100" s="18">
        <v>83</v>
      </c>
      <c r="B100" s="18">
        <f t="shared" si="8"/>
        <v>0</v>
      </c>
      <c r="C100" s="18">
        <f t="shared" si="5"/>
        <v>0</v>
      </c>
      <c r="D100" s="18">
        <f t="shared" si="6"/>
        <v>0</v>
      </c>
      <c r="E100" s="18">
        <f t="shared" si="7"/>
        <v>0</v>
      </c>
    </row>
    <row r="101" spans="1:5" x14ac:dyDescent="0.25">
      <c r="A101" s="18">
        <v>84</v>
      </c>
      <c r="B101" s="18">
        <f t="shared" si="8"/>
        <v>0</v>
      </c>
      <c r="C101" s="18">
        <f t="shared" si="5"/>
        <v>0</v>
      </c>
      <c r="D101" s="18">
        <f t="shared" si="6"/>
        <v>0</v>
      </c>
      <c r="E101" s="18">
        <f t="shared" si="7"/>
        <v>0</v>
      </c>
    </row>
    <row r="102" spans="1:5" x14ac:dyDescent="0.25">
      <c r="A102" s="18">
        <v>85</v>
      </c>
      <c r="B102" s="18">
        <f t="shared" si="8"/>
        <v>0</v>
      </c>
      <c r="C102" s="18">
        <f t="shared" si="5"/>
        <v>0</v>
      </c>
      <c r="D102" s="18">
        <f t="shared" si="6"/>
        <v>0</v>
      </c>
      <c r="E102" s="18">
        <f t="shared" si="7"/>
        <v>0</v>
      </c>
    </row>
    <row r="103" spans="1:5" x14ac:dyDescent="0.25">
      <c r="A103" s="18">
        <v>86</v>
      </c>
      <c r="B103" s="18">
        <f t="shared" si="8"/>
        <v>0</v>
      </c>
      <c r="C103" s="18">
        <f t="shared" si="5"/>
        <v>0</v>
      </c>
      <c r="D103" s="18">
        <f t="shared" si="6"/>
        <v>0</v>
      </c>
      <c r="E103" s="18">
        <f t="shared" si="7"/>
        <v>0</v>
      </c>
    </row>
    <row r="104" spans="1:5" x14ac:dyDescent="0.25">
      <c r="A104" s="18">
        <v>87</v>
      </c>
      <c r="B104" s="18">
        <f t="shared" si="8"/>
        <v>0</v>
      </c>
      <c r="C104" s="18">
        <f t="shared" si="5"/>
        <v>0</v>
      </c>
      <c r="D104" s="18">
        <f t="shared" si="6"/>
        <v>0</v>
      </c>
      <c r="E104" s="18">
        <f t="shared" si="7"/>
        <v>0</v>
      </c>
    </row>
    <row r="105" spans="1:5" x14ac:dyDescent="0.25">
      <c r="A105" s="18">
        <v>88</v>
      </c>
      <c r="B105" s="18">
        <f t="shared" si="8"/>
        <v>0</v>
      </c>
      <c r="C105" s="18">
        <f t="shared" si="5"/>
        <v>0</v>
      </c>
      <c r="D105" s="18">
        <f t="shared" si="6"/>
        <v>0</v>
      </c>
      <c r="E105" s="18">
        <f t="shared" si="7"/>
        <v>0</v>
      </c>
    </row>
    <row r="106" spans="1:5" x14ac:dyDescent="0.25">
      <c r="A106" s="18">
        <v>89</v>
      </c>
      <c r="B106" s="18">
        <f t="shared" si="8"/>
        <v>0</v>
      </c>
      <c r="C106" s="18">
        <f t="shared" si="5"/>
        <v>0</v>
      </c>
      <c r="D106" s="18">
        <f t="shared" si="6"/>
        <v>0</v>
      </c>
      <c r="E106" s="18">
        <f t="shared" si="7"/>
        <v>0</v>
      </c>
    </row>
    <row r="107" spans="1:5" x14ac:dyDescent="0.25">
      <c r="A107" s="18">
        <v>90</v>
      </c>
      <c r="B107" s="18">
        <f t="shared" si="8"/>
        <v>0</v>
      </c>
      <c r="C107" s="18">
        <f t="shared" si="5"/>
        <v>0</v>
      </c>
      <c r="D107" s="18">
        <f t="shared" si="6"/>
        <v>0</v>
      </c>
      <c r="E107" s="18">
        <f t="shared" si="7"/>
        <v>0</v>
      </c>
    </row>
    <row r="108" spans="1:5" x14ac:dyDescent="0.25">
      <c r="A108" s="18">
        <v>91</v>
      </c>
      <c r="B108" s="18">
        <f t="shared" si="8"/>
        <v>0</v>
      </c>
      <c r="C108" s="18">
        <f t="shared" si="5"/>
        <v>0</v>
      </c>
      <c r="D108" s="18">
        <f t="shared" si="6"/>
        <v>0</v>
      </c>
      <c r="E108" s="18">
        <f t="shared" si="7"/>
        <v>0</v>
      </c>
    </row>
    <row r="109" spans="1:5" x14ac:dyDescent="0.25">
      <c r="A109" s="18">
        <v>92</v>
      </c>
      <c r="B109" s="18">
        <f t="shared" si="8"/>
        <v>0</v>
      </c>
      <c r="C109" s="18">
        <f t="shared" si="5"/>
        <v>0</v>
      </c>
      <c r="D109" s="18">
        <f t="shared" si="6"/>
        <v>0</v>
      </c>
      <c r="E109" s="18">
        <f t="shared" si="7"/>
        <v>0</v>
      </c>
    </row>
    <row r="110" spans="1:5" x14ac:dyDescent="0.25">
      <c r="A110" s="18">
        <v>93</v>
      </c>
      <c r="B110" s="18">
        <f t="shared" si="8"/>
        <v>0</v>
      </c>
      <c r="C110" s="18">
        <f t="shared" si="5"/>
        <v>0</v>
      </c>
      <c r="D110" s="18">
        <f t="shared" si="6"/>
        <v>0</v>
      </c>
      <c r="E110" s="18">
        <f t="shared" si="7"/>
        <v>0</v>
      </c>
    </row>
    <row r="111" spans="1:5" x14ac:dyDescent="0.25">
      <c r="A111" s="18">
        <v>94</v>
      </c>
      <c r="B111" s="18">
        <f t="shared" si="8"/>
        <v>0</v>
      </c>
      <c r="C111" s="18">
        <f t="shared" si="5"/>
        <v>0</v>
      </c>
      <c r="D111" s="18">
        <f t="shared" si="6"/>
        <v>0</v>
      </c>
      <c r="E111" s="18">
        <f t="shared" si="7"/>
        <v>0</v>
      </c>
    </row>
    <row r="112" spans="1:5" x14ac:dyDescent="0.25">
      <c r="A112" s="18">
        <v>95</v>
      </c>
      <c r="B112" s="18">
        <f t="shared" si="8"/>
        <v>0</v>
      </c>
      <c r="C112" s="18">
        <f t="shared" si="5"/>
        <v>0</v>
      </c>
      <c r="D112" s="18">
        <f t="shared" si="6"/>
        <v>0</v>
      </c>
      <c r="E112" s="18">
        <f t="shared" si="7"/>
        <v>0</v>
      </c>
    </row>
    <row r="113" spans="1:5" x14ac:dyDescent="0.25">
      <c r="A113" s="18">
        <v>96</v>
      </c>
      <c r="B113" s="18">
        <f t="shared" si="8"/>
        <v>0</v>
      </c>
      <c r="C113" s="18">
        <f t="shared" si="5"/>
        <v>0</v>
      </c>
      <c r="D113" s="18">
        <f t="shared" si="6"/>
        <v>0</v>
      </c>
      <c r="E113" s="18">
        <f t="shared" si="7"/>
        <v>0</v>
      </c>
    </row>
    <row r="114" spans="1:5" x14ac:dyDescent="0.25">
      <c r="A114" s="18">
        <v>97</v>
      </c>
      <c r="B114" s="18">
        <f t="shared" si="8"/>
        <v>0</v>
      </c>
      <c r="C114" s="18">
        <f t="shared" si="5"/>
        <v>0</v>
      </c>
      <c r="D114" s="18">
        <f t="shared" si="6"/>
        <v>0</v>
      </c>
      <c r="E114" s="18">
        <f t="shared" si="7"/>
        <v>0</v>
      </c>
    </row>
    <row r="115" spans="1:5" x14ac:dyDescent="0.25">
      <c r="A115" s="18">
        <v>98</v>
      </c>
      <c r="B115" s="18">
        <f t="shared" si="8"/>
        <v>0</v>
      </c>
      <c r="C115" s="18">
        <f t="shared" si="5"/>
        <v>0</v>
      </c>
      <c r="D115" s="18">
        <f t="shared" si="6"/>
        <v>0</v>
      </c>
      <c r="E115" s="18">
        <f t="shared" si="7"/>
        <v>0</v>
      </c>
    </row>
    <row r="116" spans="1:5" x14ac:dyDescent="0.25">
      <c r="A116" s="18">
        <v>99</v>
      </c>
      <c r="B116" s="18">
        <f t="shared" si="8"/>
        <v>0</v>
      </c>
      <c r="C116" s="18">
        <f t="shared" si="5"/>
        <v>0</v>
      </c>
      <c r="D116" s="18">
        <f t="shared" si="6"/>
        <v>0</v>
      </c>
      <c r="E116" s="18">
        <f t="shared" si="7"/>
        <v>0</v>
      </c>
    </row>
    <row r="117" spans="1:5" x14ac:dyDescent="0.25">
      <c r="A117" s="18">
        <v>100</v>
      </c>
      <c r="B117" s="18">
        <f t="shared" si="8"/>
        <v>0</v>
      </c>
      <c r="C117" s="18">
        <f t="shared" si="5"/>
        <v>0</v>
      </c>
      <c r="D117" s="18">
        <f t="shared" si="6"/>
        <v>0</v>
      </c>
      <c r="E117" s="18">
        <f t="shared" si="7"/>
        <v>0</v>
      </c>
    </row>
    <row r="118" spans="1:5" x14ac:dyDescent="0.25">
      <c r="A118" s="18">
        <v>101</v>
      </c>
      <c r="B118" s="18">
        <f t="shared" si="8"/>
        <v>0</v>
      </c>
      <c r="C118" s="18">
        <f t="shared" si="5"/>
        <v>0</v>
      </c>
      <c r="D118" s="18">
        <f t="shared" si="6"/>
        <v>0</v>
      </c>
      <c r="E118" s="18">
        <f t="shared" si="7"/>
        <v>0</v>
      </c>
    </row>
    <row r="119" spans="1:5" x14ac:dyDescent="0.25">
      <c r="A119" s="18">
        <v>102</v>
      </c>
      <c r="B119" s="18">
        <f t="shared" si="8"/>
        <v>0</v>
      </c>
      <c r="C119" s="18">
        <f t="shared" si="5"/>
        <v>0</v>
      </c>
      <c r="D119" s="18">
        <f t="shared" si="6"/>
        <v>0</v>
      </c>
      <c r="E119" s="18">
        <f t="shared" si="7"/>
        <v>0</v>
      </c>
    </row>
    <row r="120" spans="1:5" x14ac:dyDescent="0.25">
      <c r="A120" s="18">
        <v>103</v>
      </c>
      <c r="B120" s="18">
        <f t="shared" si="8"/>
        <v>0</v>
      </c>
      <c r="C120" s="18">
        <f t="shared" si="5"/>
        <v>0</v>
      </c>
      <c r="D120" s="18">
        <f t="shared" si="6"/>
        <v>0</v>
      </c>
      <c r="E120" s="18">
        <f t="shared" si="7"/>
        <v>0</v>
      </c>
    </row>
    <row r="121" spans="1:5" x14ac:dyDescent="0.25">
      <c r="A121" s="18">
        <v>104</v>
      </c>
      <c r="B121" s="18">
        <f t="shared" si="8"/>
        <v>0</v>
      </c>
      <c r="C121" s="18">
        <f t="shared" si="5"/>
        <v>0</v>
      </c>
      <c r="D121" s="18">
        <f t="shared" si="6"/>
        <v>0</v>
      </c>
      <c r="E121" s="18">
        <f t="shared" si="7"/>
        <v>0</v>
      </c>
    </row>
    <row r="122" spans="1:5" x14ac:dyDescent="0.25">
      <c r="A122" s="18">
        <v>105</v>
      </c>
      <c r="B122" s="18">
        <f t="shared" si="8"/>
        <v>0</v>
      </c>
      <c r="C122" s="18">
        <f t="shared" si="5"/>
        <v>0</v>
      </c>
      <c r="D122" s="18">
        <f t="shared" si="6"/>
        <v>0</v>
      </c>
      <c r="E122" s="18">
        <f t="shared" si="7"/>
        <v>0</v>
      </c>
    </row>
    <row r="123" spans="1:5" x14ac:dyDescent="0.25">
      <c r="A123" s="18">
        <v>106</v>
      </c>
      <c r="B123" s="18">
        <f t="shared" si="8"/>
        <v>0</v>
      </c>
      <c r="C123" s="18">
        <f t="shared" si="5"/>
        <v>0</v>
      </c>
      <c r="D123" s="18">
        <f t="shared" si="6"/>
        <v>0</v>
      </c>
      <c r="E123" s="18">
        <f t="shared" si="7"/>
        <v>0</v>
      </c>
    </row>
    <row r="124" spans="1:5" x14ac:dyDescent="0.25">
      <c r="A124" s="18">
        <v>107</v>
      </c>
      <c r="B124" s="18">
        <f t="shared" si="8"/>
        <v>0</v>
      </c>
      <c r="C124" s="18">
        <f t="shared" si="5"/>
        <v>0</v>
      </c>
      <c r="D124" s="18">
        <f t="shared" si="6"/>
        <v>0</v>
      </c>
      <c r="E124" s="18">
        <f t="shared" si="7"/>
        <v>0</v>
      </c>
    </row>
    <row r="125" spans="1:5" x14ac:dyDescent="0.25">
      <c r="A125" s="18">
        <v>108</v>
      </c>
      <c r="B125" s="18">
        <f t="shared" si="8"/>
        <v>0</v>
      </c>
      <c r="C125" s="18">
        <f t="shared" si="5"/>
        <v>0</v>
      </c>
      <c r="D125" s="18">
        <f t="shared" si="6"/>
        <v>0</v>
      </c>
      <c r="E125" s="18">
        <f t="shared" si="7"/>
        <v>0</v>
      </c>
    </row>
    <row r="126" spans="1:5" x14ac:dyDescent="0.25">
      <c r="A126" s="18">
        <v>109</v>
      </c>
      <c r="B126" s="18">
        <f t="shared" si="8"/>
        <v>0</v>
      </c>
      <c r="C126" s="18">
        <f t="shared" si="5"/>
        <v>0</v>
      </c>
      <c r="D126" s="18">
        <f t="shared" si="6"/>
        <v>0</v>
      </c>
      <c r="E126" s="18">
        <f t="shared" si="7"/>
        <v>0</v>
      </c>
    </row>
    <row r="127" spans="1:5" x14ac:dyDescent="0.25">
      <c r="A127" s="18">
        <v>110</v>
      </c>
      <c r="B127" s="18">
        <f t="shared" si="8"/>
        <v>0</v>
      </c>
      <c r="C127" s="18">
        <f t="shared" si="5"/>
        <v>0</v>
      </c>
      <c r="D127" s="18">
        <f t="shared" si="6"/>
        <v>0</v>
      </c>
      <c r="E127" s="18">
        <f t="shared" si="7"/>
        <v>0</v>
      </c>
    </row>
    <row r="128" spans="1:5" x14ac:dyDescent="0.25">
      <c r="A128" s="18">
        <v>111</v>
      </c>
      <c r="B128" s="18">
        <f t="shared" si="8"/>
        <v>0</v>
      </c>
      <c r="C128" s="18">
        <f t="shared" si="5"/>
        <v>0</v>
      </c>
      <c r="D128" s="18">
        <f t="shared" si="6"/>
        <v>0</v>
      </c>
      <c r="E128" s="18">
        <f t="shared" si="7"/>
        <v>0</v>
      </c>
    </row>
    <row r="129" spans="1:5" x14ac:dyDescent="0.25">
      <c r="A129" s="18">
        <v>112</v>
      </c>
      <c r="B129" s="18">
        <f t="shared" si="8"/>
        <v>0</v>
      </c>
      <c r="C129" s="18">
        <f t="shared" si="5"/>
        <v>0</v>
      </c>
      <c r="D129" s="18">
        <f t="shared" si="6"/>
        <v>0</v>
      </c>
      <c r="E129" s="18">
        <f t="shared" si="7"/>
        <v>0</v>
      </c>
    </row>
    <row r="130" spans="1:5" x14ac:dyDescent="0.25">
      <c r="A130" s="18">
        <v>113</v>
      </c>
      <c r="B130" s="18">
        <f t="shared" si="8"/>
        <v>0</v>
      </c>
      <c r="C130" s="18">
        <f t="shared" si="5"/>
        <v>0</v>
      </c>
      <c r="D130" s="18">
        <f t="shared" si="6"/>
        <v>0</v>
      </c>
      <c r="E130" s="18">
        <f t="shared" si="7"/>
        <v>0</v>
      </c>
    </row>
    <row r="131" spans="1:5" x14ac:dyDescent="0.25">
      <c r="A131" s="18">
        <v>114</v>
      </c>
      <c r="B131" s="18">
        <f t="shared" si="8"/>
        <v>0</v>
      </c>
      <c r="C131" s="18">
        <f t="shared" si="5"/>
        <v>0</v>
      </c>
      <c r="D131" s="18">
        <f t="shared" si="6"/>
        <v>0</v>
      </c>
      <c r="E131" s="18">
        <f t="shared" si="7"/>
        <v>0</v>
      </c>
    </row>
    <row r="132" spans="1:5" x14ac:dyDescent="0.25">
      <c r="A132" s="18">
        <v>115</v>
      </c>
      <c r="B132" s="18">
        <f t="shared" si="8"/>
        <v>0</v>
      </c>
      <c r="C132" s="18">
        <f t="shared" si="5"/>
        <v>0</v>
      </c>
      <c r="D132" s="18">
        <f t="shared" si="6"/>
        <v>0</v>
      </c>
      <c r="E132" s="18">
        <f t="shared" si="7"/>
        <v>0</v>
      </c>
    </row>
    <row r="133" spans="1:5" x14ac:dyDescent="0.25">
      <c r="A133" s="18">
        <v>116</v>
      </c>
      <c r="B133" s="18">
        <f t="shared" si="8"/>
        <v>0</v>
      </c>
      <c r="C133" s="18">
        <f t="shared" si="5"/>
        <v>0</v>
      </c>
      <c r="D133" s="18">
        <f t="shared" si="6"/>
        <v>0</v>
      </c>
      <c r="E133" s="18">
        <f t="shared" si="7"/>
        <v>0</v>
      </c>
    </row>
    <row r="134" spans="1:5" x14ac:dyDescent="0.25">
      <c r="A134" s="18">
        <v>117</v>
      </c>
      <c r="B134" s="18">
        <f t="shared" si="8"/>
        <v>0</v>
      </c>
      <c r="C134" s="18">
        <f t="shared" si="5"/>
        <v>0</v>
      </c>
      <c r="D134" s="18">
        <f t="shared" si="6"/>
        <v>0</v>
      </c>
      <c r="E134" s="18">
        <f t="shared" si="7"/>
        <v>0</v>
      </c>
    </row>
    <row r="135" spans="1:5" x14ac:dyDescent="0.25">
      <c r="A135" s="18">
        <v>118</v>
      </c>
      <c r="B135" s="18">
        <f t="shared" si="8"/>
        <v>0</v>
      </c>
      <c r="C135" s="18">
        <f t="shared" si="5"/>
        <v>0</v>
      </c>
      <c r="D135" s="18">
        <f t="shared" si="6"/>
        <v>0</v>
      </c>
      <c r="E135" s="18">
        <f t="shared" si="7"/>
        <v>0</v>
      </c>
    </row>
    <row r="136" spans="1:5" x14ac:dyDescent="0.25">
      <c r="A136" s="18">
        <v>119</v>
      </c>
      <c r="B136" s="18">
        <f t="shared" si="8"/>
        <v>0</v>
      </c>
      <c r="C136" s="18">
        <f t="shared" si="5"/>
        <v>0</v>
      </c>
      <c r="D136" s="18">
        <f t="shared" si="6"/>
        <v>0</v>
      </c>
      <c r="E136" s="18">
        <f t="shared" si="7"/>
        <v>0</v>
      </c>
    </row>
    <row r="137" spans="1:5" x14ac:dyDescent="0.25">
      <c r="A137" s="18">
        <v>120</v>
      </c>
      <c r="B137" s="18">
        <f t="shared" si="8"/>
        <v>0</v>
      </c>
      <c r="C137" s="18">
        <f t="shared" si="5"/>
        <v>0</v>
      </c>
      <c r="D137" s="18">
        <f t="shared" si="6"/>
        <v>0</v>
      </c>
      <c r="E137" s="18">
        <f t="shared" si="7"/>
        <v>0</v>
      </c>
    </row>
    <row r="138" spans="1:5" x14ac:dyDescent="0.25">
      <c r="A138" s="18">
        <v>121</v>
      </c>
      <c r="B138" s="18">
        <f t="shared" si="8"/>
        <v>0</v>
      </c>
      <c r="C138" s="18">
        <f t="shared" si="5"/>
        <v>0</v>
      </c>
      <c r="D138" s="18">
        <f t="shared" si="6"/>
        <v>0</v>
      </c>
      <c r="E138" s="18">
        <f t="shared" si="7"/>
        <v>0</v>
      </c>
    </row>
    <row r="139" spans="1:5" x14ac:dyDescent="0.25">
      <c r="A139" s="18">
        <v>122</v>
      </c>
      <c r="B139" s="18">
        <f t="shared" si="8"/>
        <v>0</v>
      </c>
      <c r="C139" s="18">
        <f t="shared" si="5"/>
        <v>0</v>
      </c>
      <c r="D139" s="18">
        <f t="shared" si="6"/>
        <v>0</v>
      </c>
      <c r="E139" s="18">
        <f t="shared" si="7"/>
        <v>0</v>
      </c>
    </row>
    <row r="140" spans="1:5" x14ac:dyDescent="0.25">
      <c r="A140" s="18">
        <v>123</v>
      </c>
      <c r="B140" s="18">
        <f t="shared" si="8"/>
        <v>0</v>
      </c>
      <c r="C140" s="18">
        <f t="shared" si="5"/>
        <v>0</v>
      </c>
      <c r="D140" s="18">
        <f t="shared" si="6"/>
        <v>0</v>
      </c>
      <c r="E140" s="18">
        <f t="shared" si="7"/>
        <v>0</v>
      </c>
    </row>
    <row r="141" spans="1:5" x14ac:dyDescent="0.25">
      <c r="A141" s="18">
        <v>124</v>
      </c>
      <c r="B141" s="18">
        <f t="shared" si="8"/>
        <v>0</v>
      </c>
      <c r="C141" s="18">
        <f t="shared" si="5"/>
        <v>0</v>
      </c>
      <c r="D141" s="18">
        <f t="shared" si="6"/>
        <v>0</v>
      </c>
      <c r="E141" s="18">
        <f t="shared" si="7"/>
        <v>0</v>
      </c>
    </row>
    <row r="142" spans="1:5" x14ac:dyDescent="0.25">
      <c r="A142" s="18">
        <v>125</v>
      </c>
      <c r="B142" s="18">
        <f t="shared" si="8"/>
        <v>0</v>
      </c>
      <c r="C142" s="18">
        <f t="shared" si="5"/>
        <v>0</v>
      </c>
      <c r="D142" s="18">
        <f t="shared" si="6"/>
        <v>0</v>
      </c>
      <c r="E142" s="18">
        <f t="shared" si="7"/>
        <v>0</v>
      </c>
    </row>
    <row r="143" spans="1:5" x14ac:dyDescent="0.25">
      <c r="A143" s="18">
        <v>126</v>
      </c>
      <c r="B143" s="18">
        <f t="shared" si="8"/>
        <v>0</v>
      </c>
      <c r="C143" s="18">
        <f t="shared" si="5"/>
        <v>0</v>
      </c>
      <c r="D143" s="18">
        <f t="shared" si="6"/>
        <v>0</v>
      </c>
      <c r="E143" s="18">
        <f t="shared" si="7"/>
        <v>0</v>
      </c>
    </row>
    <row r="144" spans="1:5" x14ac:dyDescent="0.25">
      <c r="A144" s="18">
        <v>127</v>
      </c>
      <c r="B144" s="18">
        <f t="shared" si="8"/>
        <v>0</v>
      </c>
      <c r="C144" s="18">
        <f t="shared" si="5"/>
        <v>0</v>
      </c>
      <c r="D144" s="18">
        <f t="shared" si="6"/>
        <v>0</v>
      </c>
      <c r="E144" s="18">
        <f t="shared" si="7"/>
        <v>0</v>
      </c>
    </row>
    <row r="145" spans="1:5" x14ac:dyDescent="0.25">
      <c r="A145" s="18">
        <v>128</v>
      </c>
      <c r="B145" s="18">
        <f t="shared" si="8"/>
        <v>0</v>
      </c>
      <c r="C145" s="18">
        <f t="shared" si="5"/>
        <v>0</v>
      </c>
      <c r="D145" s="18">
        <f t="shared" si="6"/>
        <v>0</v>
      </c>
      <c r="E145" s="18">
        <f t="shared" si="7"/>
        <v>0</v>
      </c>
    </row>
    <row r="146" spans="1:5" x14ac:dyDescent="0.25">
      <c r="A146" s="18">
        <v>129</v>
      </c>
      <c r="B146" s="18">
        <f t="shared" si="8"/>
        <v>0</v>
      </c>
      <c r="C146" s="18">
        <f t="shared" si="5"/>
        <v>0</v>
      </c>
      <c r="D146" s="18">
        <f t="shared" si="6"/>
        <v>0</v>
      </c>
      <c r="E146" s="18">
        <f t="shared" si="7"/>
        <v>0</v>
      </c>
    </row>
    <row r="147" spans="1:5" x14ac:dyDescent="0.25">
      <c r="A147" s="18">
        <v>130</v>
      </c>
      <c r="B147" s="18">
        <f t="shared" si="8"/>
        <v>0</v>
      </c>
      <c r="C147" s="18">
        <f t="shared" si="5"/>
        <v>0</v>
      </c>
      <c r="D147" s="18">
        <f t="shared" si="6"/>
        <v>0</v>
      </c>
      <c r="E147" s="18">
        <f t="shared" si="7"/>
        <v>0</v>
      </c>
    </row>
    <row r="148" spans="1:5" x14ac:dyDescent="0.25">
      <c r="A148" s="18">
        <v>131</v>
      </c>
      <c r="B148" s="18">
        <f t="shared" si="8"/>
        <v>0</v>
      </c>
      <c r="C148" s="18">
        <f t="shared" ref="C148:C197" si="9">IF(B148&gt;0,D148-B148,0)</f>
        <v>0</v>
      </c>
      <c r="D148" s="18">
        <f t="shared" ref="D148:D197" si="10">IF(B148&gt;0,D147,0)</f>
        <v>0</v>
      </c>
      <c r="E148" s="18">
        <f t="shared" ref="E148:E197" si="11">IF(E147&gt;0,E147-C148,0)</f>
        <v>0</v>
      </c>
    </row>
    <row r="149" spans="1:5" x14ac:dyDescent="0.25">
      <c r="A149" s="18">
        <v>132</v>
      </c>
      <c r="B149" s="18">
        <f t="shared" si="8"/>
        <v>0</v>
      </c>
      <c r="C149" s="18">
        <f t="shared" si="9"/>
        <v>0</v>
      </c>
      <c r="D149" s="18">
        <f t="shared" si="10"/>
        <v>0</v>
      </c>
      <c r="E149" s="18">
        <f t="shared" si="11"/>
        <v>0</v>
      </c>
    </row>
    <row r="150" spans="1:5" x14ac:dyDescent="0.25">
      <c r="A150" s="18">
        <v>133</v>
      </c>
      <c r="B150" s="18">
        <f t="shared" si="8"/>
        <v>0</v>
      </c>
      <c r="C150" s="18">
        <f t="shared" si="9"/>
        <v>0</v>
      </c>
      <c r="D150" s="18">
        <f t="shared" si="10"/>
        <v>0</v>
      </c>
      <c r="E150" s="18">
        <f t="shared" si="11"/>
        <v>0</v>
      </c>
    </row>
    <row r="151" spans="1:5" x14ac:dyDescent="0.25">
      <c r="A151" s="18">
        <v>134</v>
      </c>
      <c r="B151" s="18">
        <f t="shared" si="8"/>
        <v>0</v>
      </c>
      <c r="C151" s="18">
        <f t="shared" si="9"/>
        <v>0</v>
      </c>
      <c r="D151" s="18">
        <f t="shared" si="10"/>
        <v>0</v>
      </c>
      <c r="E151" s="18">
        <f t="shared" si="11"/>
        <v>0</v>
      </c>
    </row>
    <row r="152" spans="1:5" x14ac:dyDescent="0.25">
      <c r="A152" s="18">
        <v>135</v>
      </c>
      <c r="B152" s="18">
        <f t="shared" si="8"/>
        <v>0</v>
      </c>
      <c r="C152" s="18">
        <f t="shared" si="9"/>
        <v>0</v>
      </c>
      <c r="D152" s="18">
        <f t="shared" si="10"/>
        <v>0</v>
      </c>
      <c r="E152" s="18">
        <f t="shared" si="11"/>
        <v>0</v>
      </c>
    </row>
    <row r="153" spans="1:5" x14ac:dyDescent="0.25">
      <c r="A153" s="18">
        <v>136</v>
      </c>
      <c r="B153" s="18">
        <f t="shared" si="8"/>
        <v>0</v>
      </c>
      <c r="C153" s="18">
        <f t="shared" si="9"/>
        <v>0</v>
      </c>
      <c r="D153" s="18">
        <f t="shared" si="10"/>
        <v>0</v>
      </c>
      <c r="E153" s="18">
        <f t="shared" si="11"/>
        <v>0</v>
      </c>
    </row>
    <row r="154" spans="1:5" x14ac:dyDescent="0.25">
      <c r="A154" s="18">
        <v>137</v>
      </c>
      <c r="B154" s="18">
        <f t="shared" si="8"/>
        <v>0</v>
      </c>
      <c r="C154" s="18">
        <f t="shared" si="9"/>
        <v>0</v>
      </c>
      <c r="D154" s="18">
        <f t="shared" si="10"/>
        <v>0</v>
      </c>
      <c r="E154" s="18">
        <f t="shared" si="11"/>
        <v>0</v>
      </c>
    </row>
    <row r="155" spans="1:5" x14ac:dyDescent="0.25">
      <c r="A155" s="18">
        <v>138</v>
      </c>
      <c r="B155" s="18">
        <f t="shared" ref="B155:B197" si="12">IF(E154&gt;=0,E154*$B$9,0)</f>
        <v>0</v>
      </c>
      <c r="C155" s="18">
        <f t="shared" si="9"/>
        <v>0</v>
      </c>
      <c r="D155" s="18">
        <f t="shared" si="10"/>
        <v>0</v>
      </c>
      <c r="E155" s="18">
        <f t="shared" si="11"/>
        <v>0</v>
      </c>
    </row>
    <row r="156" spans="1:5" x14ac:dyDescent="0.25">
      <c r="A156" s="18">
        <v>139</v>
      </c>
      <c r="B156" s="18">
        <f t="shared" si="12"/>
        <v>0</v>
      </c>
      <c r="C156" s="18">
        <f t="shared" si="9"/>
        <v>0</v>
      </c>
      <c r="D156" s="18">
        <f t="shared" si="10"/>
        <v>0</v>
      </c>
      <c r="E156" s="18">
        <f t="shared" si="11"/>
        <v>0</v>
      </c>
    </row>
    <row r="157" spans="1:5" x14ac:dyDescent="0.25">
      <c r="A157" s="18">
        <v>140</v>
      </c>
      <c r="B157" s="18">
        <f t="shared" si="12"/>
        <v>0</v>
      </c>
      <c r="C157" s="18">
        <f t="shared" si="9"/>
        <v>0</v>
      </c>
      <c r="D157" s="18">
        <f t="shared" si="10"/>
        <v>0</v>
      </c>
      <c r="E157" s="18">
        <f t="shared" si="11"/>
        <v>0</v>
      </c>
    </row>
    <row r="158" spans="1:5" x14ac:dyDescent="0.25">
      <c r="A158" s="18">
        <v>141</v>
      </c>
      <c r="B158" s="18">
        <f t="shared" si="12"/>
        <v>0</v>
      </c>
      <c r="C158" s="18">
        <f t="shared" si="9"/>
        <v>0</v>
      </c>
      <c r="D158" s="18">
        <f t="shared" si="10"/>
        <v>0</v>
      </c>
      <c r="E158" s="18">
        <f t="shared" si="11"/>
        <v>0</v>
      </c>
    </row>
    <row r="159" spans="1:5" x14ac:dyDescent="0.25">
      <c r="A159" s="18">
        <v>142</v>
      </c>
      <c r="B159" s="18">
        <f t="shared" si="12"/>
        <v>0</v>
      </c>
      <c r="C159" s="18">
        <f t="shared" si="9"/>
        <v>0</v>
      </c>
      <c r="D159" s="18">
        <f t="shared" si="10"/>
        <v>0</v>
      </c>
      <c r="E159" s="18">
        <f t="shared" si="11"/>
        <v>0</v>
      </c>
    </row>
    <row r="160" spans="1:5" x14ac:dyDescent="0.25">
      <c r="A160" s="18">
        <v>143</v>
      </c>
      <c r="B160" s="18">
        <f t="shared" si="12"/>
        <v>0</v>
      </c>
      <c r="C160" s="18">
        <f t="shared" si="9"/>
        <v>0</v>
      </c>
      <c r="D160" s="18">
        <f t="shared" si="10"/>
        <v>0</v>
      </c>
      <c r="E160" s="18">
        <f t="shared" si="11"/>
        <v>0</v>
      </c>
    </row>
    <row r="161" spans="1:5" x14ac:dyDescent="0.25">
      <c r="A161" s="18">
        <v>144</v>
      </c>
      <c r="B161" s="18">
        <f t="shared" si="12"/>
        <v>0</v>
      </c>
      <c r="C161" s="18">
        <f t="shared" si="9"/>
        <v>0</v>
      </c>
      <c r="D161" s="18">
        <f t="shared" si="10"/>
        <v>0</v>
      </c>
      <c r="E161" s="18">
        <f t="shared" si="11"/>
        <v>0</v>
      </c>
    </row>
    <row r="162" spans="1:5" x14ac:dyDescent="0.25">
      <c r="A162" s="18">
        <v>145</v>
      </c>
      <c r="B162" s="18">
        <f t="shared" si="12"/>
        <v>0</v>
      </c>
      <c r="C162" s="18">
        <f t="shared" si="9"/>
        <v>0</v>
      </c>
      <c r="D162" s="18">
        <f t="shared" si="10"/>
        <v>0</v>
      </c>
      <c r="E162" s="18">
        <f t="shared" si="11"/>
        <v>0</v>
      </c>
    </row>
    <row r="163" spans="1:5" x14ac:dyDescent="0.25">
      <c r="A163" s="18">
        <v>146</v>
      </c>
      <c r="B163" s="18">
        <f t="shared" si="12"/>
        <v>0</v>
      </c>
      <c r="C163" s="18">
        <f t="shared" si="9"/>
        <v>0</v>
      </c>
      <c r="D163" s="18">
        <f t="shared" si="10"/>
        <v>0</v>
      </c>
      <c r="E163" s="18">
        <f t="shared" si="11"/>
        <v>0</v>
      </c>
    </row>
    <row r="164" spans="1:5" x14ac:dyDescent="0.25">
      <c r="A164" s="18">
        <v>147</v>
      </c>
      <c r="B164" s="18">
        <f t="shared" si="12"/>
        <v>0</v>
      </c>
      <c r="C164" s="18">
        <f t="shared" si="9"/>
        <v>0</v>
      </c>
      <c r="D164" s="18">
        <f t="shared" si="10"/>
        <v>0</v>
      </c>
      <c r="E164" s="18">
        <f t="shared" si="11"/>
        <v>0</v>
      </c>
    </row>
    <row r="165" spans="1:5" x14ac:dyDescent="0.25">
      <c r="A165" s="18">
        <v>148</v>
      </c>
      <c r="B165" s="18">
        <f t="shared" si="12"/>
        <v>0</v>
      </c>
      <c r="C165" s="18">
        <f t="shared" si="9"/>
        <v>0</v>
      </c>
      <c r="D165" s="18">
        <f t="shared" si="10"/>
        <v>0</v>
      </c>
      <c r="E165" s="18">
        <f t="shared" si="11"/>
        <v>0</v>
      </c>
    </row>
    <row r="166" spans="1:5" x14ac:dyDescent="0.25">
      <c r="A166" s="18">
        <v>149</v>
      </c>
      <c r="B166" s="18">
        <f t="shared" si="12"/>
        <v>0</v>
      </c>
      <c r="C166" s="18">
        <f t="shared" si="9"/>
        <v>0</v>
      </c>
      <c r="D166" s="18">
        <f t="shared" si="10"/>
        <v>0</v>
      </c>
      <c r="E166" s="18">
        <f t="shared" si="11"/>
        <v>0</v>
      </c>
    </row>
    <row r="167" spans="1:5" x14ac:dyDescent="0.25">
      <c r="A167" s="18">
        <v>150</v>
      </c>
      <c r="B167" s="18">
        <f t="shared" si="12"/>
        <v>0</v>
      </c>
      <c r="C167" s="18">
        <f t="shared" si="9"/>
        <v>0</v>
      </c>
      <c r="D167" s="18">
        <f t="shared" si="10"/>
        <v>0</v>
      </c>
      <c r="E167" s="18">
        <f t="shared" si="11"/>
        <v>0</v>
      </c>
    </row>
    <row r="168" spans="1:5" x14ac:dyDescent="0.25">
      <c r="A168" s="18">
        <v>151</v>
      </c>
      <c r="B168" s="18">
        <f t="shared" si="12"/>
        <v>0</v>
      </c>
      <c r="C168" s="18">
        <f t="shared" si="9"/>
        <v>0</v>
      </c>
      <c r="D168" s="18">
        <f t="shared" si="10"/>
        <v>0</v>
      </c>
      <c r="E168" s="18">
        <f t="shared" si="11"/>
        <v>0</v>
      </c>
    </row>
    <row r="169" spans="1:5" x14ac:dyDescent="0.25">
      <c r="A169" s="18">
        <v>152</v>
      </c>
      <c r="B169" s="18">
        <f t="shared" si="12"/>
        <v>0</v>
      </c>
      <c r="C169" s="18">
        <f t="shared" si="9"/>
        <v>0</v>
      </c>
      <c r="D169" s="18">
        <f t="shared" si="10"/>
        <v>0</v>
      </c>
      <c r="E169" s="18">
        <f t="shared" si="11"/>
        <v>0</v>
      </c>
    </row>
    <row r="170" spans="1:5" x14ac:dyDescent="0.25">
      <c r="A170" s="18">
        <v>153</v>
      </c>
      <c r="B170" s="18">
        <f t="shared" si="12"/>
        <v>0</v>
      </c>
      <c r="C170" s="18">
        <f t="shared" si="9"/>
        <v>0</v>
      </c>
      <c r="D170" s="18">
        <f t="shared" si="10"/>
        <v>0</v>
      </c>
      <c r="E170" s="18">
        <f t="shared" si="11"/>
        <v>0</v>
      </c>
    </row>
    <row r="171" spans="1:5" x14ac:dyDescent="0.25">
      <c r="A171" s="18">
        <v>154</v>
      </c>
      <c r="B171" s="18">
        <f t="shared" si="12"/>
        <v>0</v>
      </c>
      <c r="C171" s="18">
        <f t="shared" si="9"/>
        <v>0</v>
      </c>
      <c r="D171" s="18">
        <f t="shared" si="10"/>
        <v>0</v>
      </c>
      <c r="E171" s="18">
        <f t="shared" si="11"/>
        <v>0</v>
      </c>
    </row>
    <row r="172" spans="1:5" x14ac:dyDescent="0.25">
      <c r="A172" s="18">
        <v>155</v>
      </c>
      <c r="B172" s="18">
        <f t="shared" si="12"/>
        <v>0</v>
      </c>
      <c r="C172" s="18">
        <f t="shared" si="9"/>
        <v>0</v>
      </c>
      <c r="D172" s="18">
        <f t="shared" si="10"/>
        <v>0</v>
      </c>
      <c r="E172" s="18">
        <f t="shared" si="11"/>
        <v>0</v>
      </c>
    </row>
    <row r="173" spans="1:5" x14ac:dyDescent="0.25">
      <c r="A173" s="18">
        <v>156</v>
      </c>
      <c r="B173" s="18">
        <f t="shared" si="12"/>
        <v>0</v>
      </c>
      <c r="C173" s="18">
        <f t="shared" si="9"/>
        <v>0</v>
      </c>
      <c r="D173" s="18">
        <f t="shared" si="10"/>
        <v>0</v>
      </c>
      <c r="E173" s="18">
        <f t="shared" si="11"/>
        <v>0</v>
      </c>
    </row>
    <row r="174" spans="1:5" x14ac:dyDescent="0.25">
      <c r="A174" s="18">
        <v>157</v>
      </c>
      <c r="B174" s="18">
        <f t="shared" si="12"/>
        <v>0</v>
      </c>
      <c r="C174" s="18">
        <f t="shared" si="9"/>
        <v>0</v>
      </c>
      <c r="D174" s="18">
        <f t="shared" si="10"/>
        <v>0</v>
      </c>
      <c r="E174" s="18">
        <f t="shared" si="11"/>
        <v>0</v>
      </c>
    </row>
    <row r="175" spans="1:5" x14ac:dyDescent="0.25">
      <c r="A175" s="18">
        <v>158</v>
      </c>
      <c r="B175" s="18">
        <f t="shared" si="12"/>
        <v>0</v>
      </c>
      <c r="C175" s="18">
        <f t="shared" si="9"/>
        <v>0</v>
      </c>
      <c r="D175" s="18">
        <f t="shared" si="10"/>
        <v>0</v>
      </c>
      <c r="E175" s="18">
        <f t="shared" si="11"/>
        <v>0</v>
      </c>
    </row>
    <row r="176" spans="1:5" x14ac:dyDescent="0.25">
      <c r="A176" s="18">
        <v>159</v>
      </c>
      <c r="B176" s="18">
        <f t="shared" si="12"/>
        <v>0</v>
      </c>
      <c r="C176" s="18">
        <f t="shared" si="9"/>
        <v>0</v>
      </c>
      <c r="D176" s="18">
        <f t="shared" si="10"/>
        <v>0</v>
      </c>
      <c r="E176" s="18">
        <f t="shared" si="11"/>
        <v>0</v>
      </c>
    </row>
    <row r="177" spans="1:5" x14ac:dyDescent="0.25">
      <c r="A177" s="18">
        <v>160</v>
      </c>
      <c r="B177" s="18">
        <f t="shared" si="12"/>
        <v>0</v>
      </c>
      <c r="C177" s="18">
        <f t="shared" si="9"/>
        <v>0</v>
      </c>
      <c r="D177" s="18">
        <f t="shared" si="10"/>
        <v>0</v>
      </c>
      <c r="E177" s="18">
        <f t="shared" si="11"/>
        <v>0</v>
      </c>
    </row>
    <row r="178" spans="1:5" x14ac:dyDescent="0.25">
      <c r="A178" s="18">
        <v>161</v>
      </c>
      <c r="B178" s="18">
        <f t="shared" si="12"/>
        <v>0</v>
      </c>
      <c r="C178" s="18">
        <f t="shared" si="9"/>
        <v>0</v>
      </c>
      <c r="D178" s="18">
        <f t="shared" si="10"/>
        <v>0</v>
      </c>
      <c r="E178" s="18">
        <f t="shared" si="11"/>
        <v>0</v>
      </c>
    </row>
    <row r="179" spans="1:5" x14ac:dyDescent="0.25">
      <c r="A179" s="18">
        <v>162</v>
      </c>
      <c r="B179" s="18">
        <f t="shared" si="12"/>
        <v>0</v>
      </c>
      <c r="C179" s="18">
        <f t="shared" si="9"/>
        <v>0</v>
      </c>
      <c r="D179" s="18">
        <f t="shared" si="10"/>
        <v>0</v>
      </c>
      <c r="E179" s="18">
        <f t="shared" si="11"/>
        <v>0</v>
      </c>
    </row>
    <row r="180" spans="1:5" x14ac:dyDescent="0.25">
      <c r="A180" s="18">
        <v>163</v>
      </c>
      <c r="B180" s="18">
        <f t="shared" si="12"/>
        <v>0</v>
      </c>
      <c r="C180" s="18">
        <f t="shared" si="9"/>
        <v>0</v>
      </c>
      <c r="D180" s="18">
        <f t="shared" si="10"/>
        <v>0</v>
      </c>
      <c r="E180" s="18">
        <f t="shared" si="11"/>
        <v>0</v>
      </c>
    </row>
    <row r="181" spans="1:5" x14ac:dyDescent="0.25">
      <c r="A181" s="18">
        <v>164</v>
      </c>
      <c r="B181" s="18">
        <f t="shared" si="12"/>
        <v>0</v>
      </c>
      <c r="C181" s="18">
        <f t="shared" si="9"/>
        <v>0</v>
      </c>
      <c r="D181" s="18">
        <f t="shared" si="10"/>
        <v>0</v>
      </c>
      <c r="E181" s="18">
        <f t="shared" si="11"/>
        <v>0</v>
      </c>
    </row>
    <row r="182" spans="1:5" x14ac:dyDescent="0.25">
      <c r="A182" s="18">
        <v>165</v>
      </c>
      <c r="B182" s="18">
        <f t="shared" si="12"/>
        <v>0</v>
      </c>
      <c r="C182" s="18">
        <f t="shared" si="9"/>
        <v>0</v>
      </c>
      <c r="D182" s="18">
        <f t="shared" si="10"/>
        <v>0</v>
      </c>
      <c r="E182" s="18">
        <f t="shared" si="11"/>
        <v>0</v>
      </c>
    </row>
    <row r="183" spans="1:5" x14ac:dyDescent="0.25">
      <c r="A183" s="18">
        <v>166</v>
      </c>
      <c r="B183" s="18">
        <f t="shared" si="12"/>
        <v>0</v>
      </c>
      <c r="C183" s="18">
        <f t="shared" si="9"/>
        <v>0</v>
      </c>
      <c r="D183" s="18">
        <f t="shared" si="10"/>
        <v>0</v>
      </c>
      <c r="E183" s="18">
        <f t="shared" si="11"/>
        <v>0</v>
      </c>
    </row>
    <row r="184" spans="1:5" x14ac:dyDescent="0.25">
      <c r="A184" s="18">
        <v>167</v>
      </c>
      <c r="B184" s="18">
        <f t="shared" si="12"/>
        <v>0</v>
      </c>
      <c r="C184" s="18">
        <f t="shared" si="9"/>
        <v>0</v>
      </c>
      <c r="D184" s="18">
        <f t="shared" si="10"/>
        <v>0</v>
      </c>
      <c r="E184" s="18">
        <f t="shared" si="11"/>
        <v>0</v>
      </c>
    </row>
    <row r="185" spans="1:5" x14ac:dyDescent="0.25">
      <c r="A185" s="18">
        <v>168</v>
      </c>
      <c r="B185" s="18">
        <f t="shared" si="12"/>
        <v>0</v>
      </c>
      <c r="C185" s="18">
        <f t="shared" si="9"/>
        <v>0</v>
      </c>
      <c r="D185" s="18">
        <f t="shared" si="10"/>
        <v>0</v>
      </c>
      <c r="E185" s="18">
        <f t="shared" si="11"/>
        <v>0</v>
      </c>
    </row>
    <row r="186" spans="1:5" x14ac:dyDescent="0.25">
      <c r="A186" s="18">
        <v>169</v>
      </c>
      <c r="B186" s="18">
        <f t="shared" si="12"/>
        <v>0</v>
      </c>
      <c r="C186" s="18">
        <f t="shared" si="9"/>
        <v>0</v>
      </c>
      <c r="D186" s="18">
        <f t="shared" si="10"/>
        <v>0</v>
      </c>
      <c r="E186" s="18">
        <f t="shared" si="11"/>
        <v>0</v>
      </c>
    </row>
    <row r="187" spans="1:5" x14ac:dyDescent="0.25">
      <c r="A187" s="18">
        <v>170</v>
      </c>
      <c r="B187" s="18">
        <f t="shared" si="12"/>
        <v>0</v>
      </c>
      <c r="C187" s="18">
        <f t="shared" si="9"/>
        <v>0</v>
      </c>
      <c r="D187" s="18">
        <f t="shared" si="10"/>
        <v>0</v>
      </c>
      <c r="E187" s="18">
        <f t="shared" si="11"/>
        <v>0</v>
      </c>
    </row>
    <row r="188" spans="1:5" x14ac:dyDescent="0.25">
      <c r="A188" s="18">
        <v>171</v>
      </c>
      <c r="B188" s="18">
        <f t="shared" si="12"/>
        <v>0</v>
      </c>
      <c r="C188" s="18">
        <f t="shared" si="9"/>
        <v>0</v>
      </c>
      <c r="D188" s="18">
        <f t="shared" si="10"/>
        <v>0</v>
      </c>
      <c r="E188" s="18">
        <f t="shared" si="11"/>
        <v>0</v>
      </c>
    </row>
    <row r="189" spans="1:5" x14ac:dyDescent="0.25">
      <c r="A189" s="18">
        <v>172</v>
      </c>
      <c r="B189" s="18">
        <f t="shared" si="12"/>
        <v>0</v>
      </c>
      <c r="C189" s="18">
        <f t="shared" si="9"/>
        <v>0</v>
      </c>
      <c r="D189" s="18">
        <f t="shared" si="10"/>
        <v>0</v>
      </c>
      <c r="E189" s="18">
        <f t="shared" si="11"/>
        <v>0</v>
      </c>
    </row>
    <row r="190" spans="1:5" x14ac:dyDescent="0.25">
      <c r="A190" s="18">
        <v>173</v>
      </c>
      <c r="B190" s="18">
        <f t="shared" si="12"/>
        <v>0</v>
      </c>
      <c r="C190" s="18">
        <f t="shared" si="9"/>
        <v>0</v>
      </c>
      <c r="D190" s="18">
        <f t="shared" si="10"/>
        <v>0</v>
      </c>
      <c r="E190" s="18">
        <f t="shared" si="11"/>
        <v>0</v>
      </c>
    </row>
    <row r="191" spans="1:5" x14ac:dyDescent="0.25">
      <c r="A191" s="18">
        <v>174</v>
      </c>
      <c r="B191" s="18">
        <f t="shared" si="12"/>
        <v>0</v>
      </c>
      <c r="C191" s="18">
        <f t="shared" si="9"/>
        <v>0</v>
      </c>
      <c r="D191" s="18">
        <f t="shared" si="10"/>
        <v>0</v>
      </c>
      <c r="E191" s="18">
        <f t="shared" si="11"/>
        <v>0</v>
      </c>
    </row>
    <row r="192" spans="1:5" x14ac:dyDescent="0.25">
      <c r="A192" s="18">
        <v>175</v>
      </c>
      <c r="B192" s="18">
        <f t="shared" si="12"/>
        <v>0</v>
      </c>
      <c r="C192" s="18">
        <f t="shared" si="9"/>
        <v>0</v>
      </c>
      <c r="D192" s="18">
        <f t="shared" si="10"/>
        <v>0</v>
      </c>
      <c r="E192" s="18">
        <f t="shared" si="11"/>
        <v>0</v>
      </c>
    </row>
    <row r="193" spans="1:5" x14ac:dyDescent="0.25">
      <c r="A193" s="18">
        <v>176</v>
      </c>
      <c r="B193" s="18">
        <f t="shared" si="12"/>
        <v>0</v>
      </c>
      <c r="C193" s="18">
        <f t="shared" si="9"/>
        <v>0</v>
      </c>
      <c r="D193" s="18">
        <f t="shared" si="10"/>
        <v>0</v>
      </c>
      <c r="E193" s="18">
        <f t="shared" si="11"/>
        <v>0</v>
      </c>
    </row>
    <row r="194" spans="1:5" x14ac:dyDescent="0.25">
      <c r="A194" s="18">
        <v>177</v>
      </c>
      <c r="B194" s="18">
        <f t="shared" si="12"/>
        <v>0</v>
      </c>
      <c r="C194" s="18">
        <f t="shared" si="9"/>
        <v>0</v>
      </c>
      <c r="D194" s="18">
        <f t="shared" si="10"/>
        <v>0</v>
      </c>
      <c r="E194" s="18">
        <f t="shared" si="11"/>
        <v>0</v>
      </c>
    </row>
    <row r="195" spans="1:5" x14ac:dyDescent="0.25">
      <c r="A195" s="18">
        <v>178</v>
      </c>
      <c r="B195" s="18">
        <f t="shared" si="12"/>
        <v>0</v>
      </c>
      <c r="C195" s="18">
        <f t="shared" si="9"/>
        <v>0</v>
      </c>
      <c r="D195" s="18">
        <f t="shared" si="10"/>
        <v>0</v>
      </c>
      <c r="E195" s="18">
        <f t="shared" si="11"/>
        <v>0</v>
      </c>
    </row>
    <row r="196" spans="1:5" x14ac:dyDescent="0.25">
      <c r="A196" s="18">
        <v>179</v>
      </c>
      <c r="B196" s="18">
        <f t="shared" si="12"/>
        <v>0</v>
      </c>
      <c r="C196" s="18">
        <f t="shared" si="9"/>
        <v>0</v>
      </c>
      <c r="D196" s="18">
        <f t="shared" si="10"/>
        <v>0</v>
      </c>
      <c r="E196" s="18">
        <f t="shared" si="11"/>
        <v>0</v>
      </c>
    </row>
    <row r="197" spans="1:5" x14ac:dyDescent="0.25">
      <c r="A197" s="18">
        <v>180</v>
      </c>
      <c r="B197" s="18">
        <f t="shared" si="12"/>
        <v>0</v>
      </c>
      <c r="C197" s="18">
        <f t="shared" si="9"/>
        <v>0</v>
      </c>
      <c r="D197" s="18">
        <f t="shared" si="10"/>
        <v>0</v>
      </c>
      <c r="E197" s="18">
        <f t="shared" si="11"/>
        <v>0</v>
      </c>
    </row>
    <row r="198" spans="1:5" x14ac:dyDescent="0.25">
      <c r="A198" s="2"/>
      <c r="B198" s="2"/>
      <c r="C198" s="2"/>
      <c r="D198" s="2"/>
      <c r="E198" s="2"/>
    </row>
    <row r="199" spans="1:5" x14ac:dyDescent="0.25">
      <c r="A199" s="2"/>
      <c r="B199" s="2"/>
      <c r="C199" s="2"/>
      <c r="D199" s="2"/>
      <c r="E199" s="2"/>
    </row>
    <row r="200" spans="1:5" x14ac:dyDescent="0.25">
      <c r="A200" s="2"/>
      <c r="B200" s="2"/>
      <c r="C200" s="2"/>
      <c r="D200" s="2"/>
      <c r="E200" s="2"/>
    </row>
    <row r="201" spans="1:5" x14ac:dyDescent="0.25">
      <c r="A201" s="2"/>
      <c r="B201" s="2"/>
      <c r="C201" s="2"/>
      <c r="D201" s="2"/>
      <c r="E201" s="2"/>
    </row>
    <row r="202" spans="1:5" x14ac:dyDescent="0.25">
      <c r="A202" s="2"/>
      <c r="B202" s="2"/>
      <c r="C202" s="2"/>
      <c r="D202" s="2"/>
      <c r="E202" s="2"/>
    </row>
    <row r="203" spans="1:5" x14ac:dyDescent="0.25">
      <c r="A203" s="2"/>
      <c r="B203" s="2"/>
      <c r="C203" s="2"/>
      <c r="D203" s="2"/>
      <c r="E203" s="2"/>
    </row>
    <row r="204" spans="1:5" x14ac:dyDescent="0.25">
      <c r="A204" s="2"/>
      <c r="B204" s="2"/>
      <c r="C204" s="2"/>
      <c r="D204" s="2"/>
      <c r="E204" s="2"/>
    </row>
    <row r="205" spans="1:5" x14ac:dyDescent="0.25">
      <c r="A205" s="2"/>
      <c r="B205" s="2"/>
      <c r="C205" s="2"/>
      <c r="D205" s="2"/>
      <c r="E205" s="2"/>
    </row>
    <row r="206" spans="1:5" x14ac:dyDescent="0.25">
      <c r="A206" s="2"/>
      <c r="B206" s="2"/>
      <c r="C206" s="2"/>
      <c r="D206" s="2"/>
      <c r="E206" s="2"/>
    </row>
    <row r="207" spans="1:5" x14ac:dyDescent="0.25">
      <c r="A207" s="2"/>
      <c r="B207" s="2"/>
      <c r="C207" s="2"/>
      <c r="D207" s="2"/>
      <c r="E207" s="2"/>
    </row>
    <row r="208" spans="1:5" x14ac:dyDescent="0.25">
      <c r="A208" s="2"/>
      <c r="B208" s="2"/>
      <c r="C208" s="2"/>
      <c r="D208" s="2"/>
      <c r="E208" s="2"/>
    </row>
    <row r="209" spans="1:5" x14ac:dyDescent="0.25">
      <c r="A209" s="2"/>
      <c r="B209" s="2"/>
      <c r="C209" s="2"/>
      <c r="D209" s="2"/>
      <c r="E209" s="2"/>
    </row>
    <row r="210" spans="1:5" x14ac:dyDescent="0.25">
      <c r="A210" s="2"/>
      <c r="B210" s="2"/>
      <c r="C210" s="2"/>
      <c r="D210" s="2"/>
      <c r="E210" s="2"/>
    </row>
    <row r="211" spans="1:5" x14ac:dyDescent="0.25">
      <c r="A211" s="2"/>
      <c r="B211" s="2"/>
      <c r="C211" s="2"/>
      <c r="D211" s="2"/>
      <c r="E211" s="2"/>
    </row>
    <row r="212" spans="1:5" x14ac:dyDescent="0.25">
      <c r="A212" s="2"/>
      <c r="B212" s="2"/>
      <c r="C212" s="2"/>
      <c r="D212" s="2"/>
      <c r="E212" s="2"/>
    </row>
    <row r="213" spans="1:5" x14ac:dyDescent="0.25">
      <c r="A213" s="2"/>
      <c r="B213" s="2"/>
      <c r="C213" s="2"/>
      <c r="D213" s="2"/>
      <c r="E213" s="2"/>
    </row>
    <row r="214" spans="1:5" x14ac:dyDescent="0.25">
      <c r="A214" s="2"/>
      <c r="B214" s="2"/>
      <c r="C214" s="2"/>
      <c r="D214" s="2"/>
      <c r="E214" s="2"/>
    </row>
    <row r="215" spans="1:5" x14ac:dyDescent="0.25">
      <c r="A215" s="2"/>
      <c r="B215" s="2"/>
      <c r="C215" s="2"/>
      <c r="D215" s="2"/>
      <c r="E215" s="2"/>
    </row>
    <row r="216" spans="1:5" x14ac:dyDescent="0.25">
      <c r="A216" s="2"/>
      <c r="B216" s="2"/>
      <c r="C216" s="2"/>
      <c r="D216" s="2"/>
      <c r="E216" s="2"/>
    </row>
    <row r="217" spans="1:5" x14ac:dyDescent="0.25">
      <c r="A217" s="2"/>
      <c r="B217" s="2"/>
      <c r="C217" s="2"/>
      <c r="D217" s="2"/>
      <c r="E217" s="2"/>
    </row>
    <row r="218" spans="1:5" x14ac:dyDescent="0.25">
      <c r="A218" s="2"/>
      <c r="B218" s="2"/>
      <c r="C218" s="2"/>
      <c r="D218" s="2"/>
      <c r="E218" s="2"/>
    </row>
    <row r="219" spans="1:5" x14ac:dyDescent="0.25">
      <c r="A219" s="2"/>
      <c r="B219" s="2"/>
      <c r="C219" s="2"/>
      <c r="D219" s="2"/>
      <c r="E219" s="2"/>
    </row>
    <row r="220" spans="1:5" x14ac:dyDescent="0.25">
      <c r="A220" s="2"/>
      <c r="B220" s="2"/>
      <c r="C220" s="2"/>
      <c r="D220" s="2"/>
      <c r="E220" s="2"/>
    </row>
    <row r="221" spans="1:5" x14ac:dyDescent="0.25">
      <c r="A221" s="2"/>
      <c r="B221" s="2"/>
      <c r="C221" s="2"/>
      <c r="D221" s="2"/>
      <c r="E221" s="2"/>
    </row>
    <row r="222" spans="1:5" x14ac:dyDescent="0.25">
      <c r="A222" s="2"/>
      <c r="B222" s="2"/>
      <c r="C222" s="2"/>
      <c r="D222" s="2"/>
      <c r="E222" s="2"/>
    </row>
    <row r="223" spans="1:5" x14ac:dyDescent="0.25">
      <c r="A223" s="2"/>
      <c r="B223" s="2"/>
      <c r="C223" s="2"/>
      <c r="D223" s="2"/>
      <c r="E223" s="2"/>
    </row>
    <row r="224" spans="1:5" x14ac:dyDescent="0.25">
      <c r="A224" s="2"/>
      <c r="B224" s="2"/>
      <c r="C224" s="2"/>
      <c r="D224" s="2"/>
      <c r="E224" s="2"/>
    </row>
    <row r="225" spans="1:5" x14ac:dyDescent="0.25">
      <c r="A225" s="2"/>
      <c r="B225" s="2"/>
      <c r="C225" s="2"/>
      <c r="D225" s="2"/>
      <c r="E225" s="2"/>
    </row>
    <row r="226" spans="1:5" x14ac:dyDescent="0.25">
      <c r="A226" s="2"/>
      <c r="B226" s="2"/>
      <c r="C226" s="2"/>
      <c r="D226" s="2"/>
      <c r="E226" s="2"/>
    </row>
    <row r="227" spans="1:5" x14ac:dyDescent="0.25">
      <c r="A227" s="2"/>
      <c r="B227" s="2"/>
      <c r="C227" s="2"/>
      <c r="D227" s="2"/>
      <c r="E227" s="2"/>
    </row>
    <row r="228" spans="1:5" x14ac:dyDescent="0.25">
      <c r="A228" s="2"/>
      <c r="B228" s="2"/>
      <c r="C228" s="2"/>
      <c r="D228" s="2"/>
      <c r="E228" s="2"/>
    </row>
    <row r="229" spans="1:5" x14ac:dyDescent="0.25">
      <c r="A229" s="2"/>
      <c r="B229" s="2"/>
      <c r="C229" s="2"/>
      <c r="D229" s="2"/>
      <c r="E229" s="2"/>
    </row>
    <row r="230" spans="1:5" x14ac:dyDescent="0.25">
      <c r="A230" s="2"/>
      <c r="B230" s="2"/>
      <c r="C230" s="2"/>
      <c r="D230" s="2"/>
      <c r="E230" s="2"/>
    </row>
    <row r="231" spans="1:5" x14ac:dyDescent="0.25">
      <c r="A231" s="2"/>
      <c r="B231" s="2"/>
      <c r="C231" s="2"/>
      <c r="D231" s="2"/>
      <c r="E231" s="2"/>
    </row>
    <row r="232" spans="1:5" x14ac:dyDescent="0.25">
      <c r="A232" s="2"/>
      <c r="B232" s="2"/>
      <c r="C232" s="2"/>
      <c r="D232" s="2"/>
      <c r="E232" s="2"/>
    </row>
    <row r="233" spans="1:5" x14ac:dyDescent="0.25">
      <c r="A233" s="2"/>
      <c r="B233" s="2"/>
      <c r="C233" s="2"/>
      <c r="D233" s="2"/>
      <c r="E233" s="2"/>
    </row>
    <row r="234" spans="1:5" x14ac:dyDescent="0.25">
      <c r="A234" s="2"/>
      <c r="B234" s="2"/>
      <c r="C234" s="2"/>
      <c r="D234" s="2"/>
      <c r="E234" s="2"/>
    </row>
    <row r="235" spans="1:5" x14ac:dyDescent="0.25">
      <c r="A235" s="2"/>
      <c r="B235" s="2"/>
      <c r="C235" s="2"/>
      <c r="D235" s="2"/>
      <c r="E235" s="2"/>
    </row>
    <row r="236" spans="1:5" x14ac:dyDescent="0.25">
      <c r="A236" s="2"/>
      <c r="B236" s="2"/>
      <c r="C236" s="2"/>
      <c r="D236" s="2"/>
      <c r="E236" s="2"/>
    </row>
    <row r="237" spans="1:5" x14ac:dyDescent="0.25">
      <c r="A237" s="2"/>
      <c r="B237" s="2"/>
      <c r="C237" s="2"/>
      <c r="D237" s="2"/>
      <c r="E237" s="2"/>
    </row>
    <row r="238" spans="1:5" x14ac:dyDescent="0.25">
      <c r="A238" s="2"/>
      <c r="B238" s="2"/>
      <c r="C238" s="2"/>
      <c r="D238" s="2"/>
      <c r="E238" s="2"/>
    </row>
    <row r="239" spans="1:5" x14ac:dyDescent="0.25">
      <c r="A239" s="2"/>
      <c r="B239" s="2"/>
      <c r="C239" s="2"/>
      <c r="D239" s="2"/>
      <c r="E239" s="2"/>
    </row>
    <row r="240" spans="1:5" x14ac:dyDescent="0.25">
      <c r="A240" s="2"/>
      <c r="B240" s="2"/>
      <c r="C240" s="2"/>
      <c r="D240" s="2"/>
      <c r="E240" s="2"/>
    </row>
    <row r="241" spans="1:5" x14ac:dyDescent="0.25">
      <c r="A241" s="2"/>
      <c r="B241" s="2"/>
      <c r="C241" s="2"/>
      <c r="D241" s="2"/>
      <c r="E241" s="2"/>
    </row>
    <row r="242" spans="1:5" x14ac:dyDescent="0.25">
      <c r="A242" s="2"/>
      <c r="B242" s="2"/>
      <c r="C242" s="2"/>
      <c r="D242" s="2"/>
      <c r="E242" s="2"/>
    </row>
    <row r="243" spans="1:5" x14ac:dyDescent="0.25">
      <c r="A243" s="2"/>
      <c r="B243" s="2"/>
      <c r="C243" s="2"/>
      <c r="D243" s="2"/>
      <c r="E243" s="2"/>
    </row>
    <row r="244" spans="1:5" x14ac:dyDescent="0.25">
      <c r="A244" s="2"/>
      <c r="B244" s="2"/>
      <c r="C244" s="2"/>
      <c r="D244" s="2"/>
      <c r="E244" s="2"/>
    </row>
    <row r="245" spans="1:5" x14ac:dyDescent="0.25">
      <c r="A245" s="2"/>
      <c r="B245" s="2"/>
      <c r="C245" s="2"/>
      <c r="D245" s="2"/>
      <c r="E245" s="2"/>
    </row>
    <row r="246" spans="1:5" x14ac:dyDescent="0.25">
      <c r="A246" s="2"/>
      <c r="B246" s="2"/>
      <c r="C246" s="2"/>
      <c r="D246" s="2"/>
      <c r="E246" s="2"/>
    </row>
    <row r="247" spans="1:5" x14ac:dyDescent="0.25">
      <c r="A247" s="2"/>
      <c r="B247" s="2"/>
      <c r="C247" s="2"/>
      <c r="D247" s="2"/>
      <c r="E247" s="2"/>
    </row>
    <row r="248" spans="1:5" x14ac:dyDescent="0.25">
      <c r="A248" s="2"/>
      <c r="B248" s="2"/>
      <c r="C248" s="2"/>
      <c r="D248" s="2"/>
      <c r="E248" s="2"/>
    </row>
    <row r="249" spans="1:5" x14ac:dyDescent="0.25">
      <c r="A249" s="2"/>
      <c r="B249" s="2"/>
      <c r="C249" s="2"/>
      <c r="D249" s="2"/>
      <c r="E249" s="2"/>
    </row>
    <row r="250" spans="1:5" x14ac:dyDescent="0.25">
      <c r="A250" s="2"/>
      <c r="B250" s="2"/>
      <c r="C250" s="2"/>
      <c r="D250" s="2"/>
      <c r="E250" s="2"/>
    </row>
    <row r="251" spans="1:5" x14ac:dyDescent="0.25">
      <c r="A251" s="2"/>
      <c r="B251" s="2"/>
      <c r="C251" s="2"/>
      <c r="D251" s="2"/>
      <c r="E251" s="2"/>
    </row>
    <row r="252" spans="1:5" x14ac:dyDescent="0.25">
      <c r="A252" s="2"/>
      <c r="B252" s="2"/>
      <c r="C252" s="2"/>
      <c r="D252" s="2"/>
      <c r="E252" s="2"/>
    </row>
    <row r="253" spans="1:5" x14ac:dyDescent="0.25">
      <c r="A253" s="2"/>
      <c r="B253" s="2"/>
      <c r="C253" s="2"/>
      <c r="D253" s="2"/>
      <c r="E253" s="2"/>
    </row>
    <row r="254" spans="1:5" x14ac:dyDescent="0.25">
      <c r="A254" s="2"/>
      <c r="B254" s="2"/>
      <c r="C254" s="2"/>
      <c r="D254" s="2"/>
      <c r="E254" s="2"/>
    </row>
    <row r="255" spans="1:5" x14ac:dyDescent="0.25">
      <c r="A255" s="2"/>
      <c r="B255" s="2"/>
      <c r="C255" s="2"/>
      <c r="D255" s="2"/>
      <c r="E255" s="2"/>
    </row>
    <row r="256" spans="1:5" x14ac:dyDescent="0.25">
      <c r="A256" s="2"/>
      <c r="B256" s="2"/>
      <c r="C256" s="2"/>
      <c r="D256" s="2"/>
      <c r="E256" s="2"/>
    </row>
    <row r="257" spans="1:5" x14ac:dyDescent="0.25">
      <c r="A257" s="2"/>
      <c r="B257" s="2"/>
      <c r="C257" s="2"/>
      <c r="D257" s="2"/>
      <c r="E257" s="2"/>
    </row>
    <row r="258" spans="1:5" x14ac:dyDescent="0.25">
      <c r="A258" s="2"/>
      <c r="B258" s="2"/>
      <c r="C258" s="2"/>
      <c r="D258" s="2"/>
      <c r="E258" s="2"/>
    </row>
    <row r="259" spans="1:5" x14ac:dyDescent="0.25">
      <c r="A259" s="2"/>
      <c r="B259" s="2"/>
      <c r="C259" s="2"/>
      <c r="D259" s="2"/>
      <c r="E259" s="2"/>
    </row>
    <row r="260" spans="1:5" x14ac:dyDescent="0.25">
      <c r="A260" s="2"/>
      <c r="B260" s="2"/>
      <c r="C260" s="2"/>
      <c r="D260" s="2"/>
      <c r="E260" s="2"/>
    </row>
    <row r="261" spans="1:5" x14ac:dyDescent="0.25">
      <c r="A261" s="2"/>
      <c r="B261" s="2"/>
      <c r="C261" s="2"/>
      <c r="D261" s="2"/>
      <c r="E261" s="2"/>
    </row>
    <row r="262" spans="1:5" x14ac:dyDescent="0.25">
      <c r="A262" s="2"/>
      <c r="B262" s="2"/>
      <c r="C262" s="2"/>
      <c r="D262" s="2"/>
      <c r="E262" s="2"/>
    </row>
    <row r="263" spans="1:5" x14ac:dyDescent="0.25">
      <c r="A263" s="2"/>
      <c r="B263" s="2"/>
      <c r="C263" s="2"/>
      <c r="D263" s="2"/>
      <c r="E263" s="2"/>
    </row>
    <row r="264" spans="1:5" x14ac:dyDescent="0.25">
      <c r="A264" s="2"/>
      <c r="B264" s="2"/>
      <c r="C264" s="2"/>
      <c r="D264" s="2"/>
      <c r="E264" s="2"/>
    </row>
    <row r="265" spans="1:5" x14ac:dyDescent="0.25">
      <c r="A265" s="2"/>
      <c r="B265" s="2"/>
      <c r="C265" s="2"/>
      <c r="D265" s="2"/>
      <c r="E265" s="2"/>
    </row>
    <row r="266" spans="1:5" x14ac:dyDescent="0.25">
      <c r="A266" s="2"/>
      <c r="B266" s="2"/>
      <c r="C266" s="2"/>
      <c r="D266" s="2"/>
      <c r="E266" s="2"/>
    </row>
    <row r="267" spans="1:5" x14ac:dyDescent="0.25">
      <c r="A267" s="2"/>
      <c r="B267" s="2"/>
      <c r="C267" s="2"/>
      <c r="D267" s="2"/>
      <c r="E267" s="2"/>
    </row>
    <row r="268" spans="1:5" x14ac:dyDescent="0.25">
      <c r="A268" s="2"/>
      <c r="B268" s="2"/>
      <c r="C268" s="2"/>
      <c r="D268" s="2"/>
      <c r="E268" s="2"/>
    </row>
    <row r="269" spans="1:5" x14ac:dyDescent="0.25">
      <c r="A269" s="2"/>
      <c r="B269" s="2"/>
      <c r="C269" s="2"/>
      <c r="D269" s="2"/>
      <c r="E269" s="2"/>
    </row>
    <row r="270" spans="1:5" x14ac:dyDescent="0.25">
      <c r="A270" s="2"/>
      <c r="B270" s="2"/>
      <c r="C270" s="2"/>
      <c r="D270" s="2"/>
      <c r="E270" s="2"/>
    </row>
    <row r="271" spans="1:5" x14ac:dyDescent="0.25">
      <c r="A271" s="2"/>
      <c r="B271" s="2"/>
      <c r="C271" s="2"/>
      <c r="D271" s="2"/>
      <c r="E271" s="2"/>
    </row>
    <row r="272" spans="1:5" x14ac:dyDescent="0.25">
      <c r="A272" s="2"/>
      <c r="B272" s="2"/>
      <c r="C272" s="2"/>
      <c r="D272" s="2"/>
      <c r="E272" s="2"/>
    </row>
    <row r="273" spans="1:5" x14ac:dyDescent="0.25">
      <c r="A273" s="2"/>
      <c r="B273" s="2"/>
      <c r="C273" s="2"/>
      <c r="D273" s="2"/>
      <c r="E273" s="2"/>
    </row>
    <row r="274" spans="1:5" x14ac:dyDescent="0.25">
      <c r="A274" s="2"/>
      <c r="B274" s="2"/>
      <c r="C274" s="2"/>
      <c r="D274" s="2"/>
      <c r="E274" s="2"/>
    </row>
    <row r="275" spans="1:5" x14ac:dyDescent="0.25">
      <c r="A275" s="2"/>
      <c r="B275" s="2"/>
      <c r="C275" s="2"/>
      <c r="D275" s="2"/>
      <c r="E275" s="2"/>
    </row>
    <row r="276" spans="1:5" x14ac:dyDescent="0.25">
      <c r="A276" s="2"/>
      <c r="B276" s="2"/>
      <c r="C276" s="2"/>
      <c r="D276" s="2"/>
      <c r="E276" s="2"/>
    </row>
    <row r="277" spans="1:5" x14ac:dyDescent="0.25">
      <c r="A277" s="2"/>
      <c r="B277" s="2"/>
      <c r="C277" s="2"/>
      <c r="D277" s="2"/>
      <c r="E277" s="2"/>
    </row>
    <row r="278" spans="1:5" x14ac:dyDescent="0.25">
      <c r="A278" s="2"/>
      <c r="B278" s="2"/>
      <c r="C278" s="2"/>
      <c r="D278" s="2"/>
      <c r="E278" s="2"/>
    </row>
    <row r="279" spans="1:5" x14ac:dyDescent="0.25">
      <c r="A279" s="2"/>
      <c r="B279" s="2"/>
      <c r="C279" s="2"/>
      <c r="D279" s="2"/>
      <c r="E279" s="2"/>
    </row>
    <row r="280" spans="1:5" x14ac:dyDescent="0.25">
      <c r="A280" s="2"/>
      <c r="B280" s="2"/>
      <c r="C280" s="2"/>
      <c r="D280" s="2"/>
      <c r="E280" s="2"/>
    </row>
    <row r="281" spans="1:5" x14ac:dyDescent="0.25">
      <c r="A281" s="2"/>
      <c r="B281" s="2"/>
      <c r="C281" s="2"/>
      <c r="D281" s="2"/>
      <c r="E281" s="2"/>
    </row>
    <row r="282" spans="1:5" x14ac:dyDescent="0.25">
      <c r="A282" s="2"/>
      <c r="B282" s="2"/>
      <c r="C282" s="2"/>
      <c r="D282" s="2"/>
      <c r="E282" s="2"/>
    </row>
    <row r="283" spans="1:5" x14ac:dyDescent="0.25">
      <c r="A283" s="2"/>
      <c r="B283" s="2"/>
      <c r="C283" s="2"/>
      <c r="D283" s="2"/>
      <c r="E283" s="2"/>
    </row>
    <row r="284" spans="1:5" x14ac:dyDescent="0.25">
      <c r="A284" s="2"/>
      <c r="B284" s="2"/>
      <c r="C284" s="2"/>
      <c r="D284" s="2"/>
      <c r="E284" s="2"/>
    </row>
    <row r="285" spans="1:5" x14ac:dyDescent="0.25">
      <c r="A285" s="2"/>
      <c r="B285" s="2"/>
      <c r="C285" s="2"/>
      <c r="D285" s="2"/>
      <c r="E285" s="2"/>
    </row>
    <row r="286" spans="1:5" x14ac:dyDescent="0.25">
      <c r="A286" s="2"/>
      <c r="B286" s="2"/>
      <c r="C286" s="2"/>
      <c r="D286" s="2"/>
      <c r="E286" s="2"/>
    </row>
    <row r="287" spans="1:5" x14ac:dyDescent="0.25">
      <c r="A287" s="2"/>
      <c r="B287" s="2"/>
      <c r="C287" s="2"/>
      <c r="D287" s="2"/>
      <c r="E287" s="2"/>
    </row>
    <row r="288" spans="1:5" x14ac:dyDescent="0.25">
      <c r="A288" s="2"/>
      <c r="B288" s="2"/>
      <c r="C288" s="2"/>
      <c r="D288" s="2"/>
      <c r="E288" s="2"/>
    </row>
    <row r="289" spans="1:5" x14ac:dyDescent="0.25">
      <c r="A289" s="2"/>
      <c r="B289" s="2"/>
      <c r="C289" s="2"/>
      <c r="D289" s="2"/>
      <c r="E289" s="2"/>
    </row>
    <row r="290" spans="1:5" x14ac:dyDescent="0.25">
      <c r="A290" s="2"/>
      <c r="B290" s="2"/>
      <c r="C290" s="2"/>
      <c r="D290" s="2"/>
      <c r="E290" s="2"/>
    </row>
    <row r="291" spans="1:5" x14ac:dyDescent="0.25">
      <c r="A291" s="2"/>
      <c r="B291" s="2"/>
      <c r="C291" s="2"/>
      <c r="D291" s="2"/>
      <c r="E291" s="2"/>
    </row>
    <row r="292" spans="1:5" x14ac:dyDescent="0.25">
      <c r="A292" s="2"/>
      <c r="B292" s="2"/>
      <c r="C292" s="2"/>
      <c r="D292" s="2"/>
      <c r="E292" s="2"/>
    </row>
    <row r="293" spans="1:5" x14ac:dyDescent="0.25">
      <c r="A293" s="2"/>
      <c r="B293" s="2"/>
      <c r="C293" s="2"/>
      <c r="D293" s="2"/>
      <c r="E293" s="2"/>
    </row>
    <row r="294" spans="1:5" x14ac:dyDescent="0.25">
      <c r="A294" s="2"/>
      <c r="B294" s="2"/>
      <c r="C294" s="2"/>
      <c r="D294" s="2"/>
      <c r="E294" s="2"/>
    </row>
    <row r="295" spans="1:5" x14ac:dyDescent="0.25">
      <c r="A295" s="2"/>
      <c r="B295" s="2"/>
      <c r="C295" s="2"/>
      <c r="D295" s="2"/>
      <c r="E295" s="2"/>
    </row>
    <row r="296" spans="1:5" x14ac:dyDescent="0.25">
      <c r="A296" s="2"/>
      <c r="B296" s="2"/>
      <c r="C296" s="2"/>
      <c r="D296" s="2"/>
      <c r="E296" s="2"/>
    </row>
    <row r="297" spans="1:5" x14ac:dyDescent="0.25">
      <c r="A297" s="2"/>
      <c r="B297" s="2"/>
      <c r="C297" s="2"/>
      <c r="D297" s="2"/>
      <c r="E297" s="2"/>
    </row>
    <row r="298" spans="1:5" x14ac:dyDescent="0.25">
      <c r="A298" s="2"/>
      <c r="B298" s="2"/>
      <c r="C298" s="2"/>
      <c r="D298" s="2"/>
      <c r="E298" s="2"/>
    </row>
    <row r="299" spans="1:5" x14ac:dyDescent="0.25">
      <c r="A299" s="2"/>
      <c r="B299" s="2"/>
      <c r="C299" s="2"/>
      <c r="D299" s="2"/>
      <c r="E299" s="2"/>
    </row>
    <row r="300" spans="1:5" x14ac:dyDescent="0.25">
      <c r="A300" s="2"/>
      <c r="B300" s="2"/>
      <c r="C300" s="2"/>
      <c r="D300" s="2"/>
      <c r="E300" s="2"/>
    </row>
    <row r="301" spans="1:5" x14ac:dyDescent="0.25">
      <c r="A301" s="2"/>
      <c r="B301" s="2"/>
      <c r="C301" s="2"/>
      <c r="D301" s="2"/>
      <c r="E301" s="2"/>
    </row>
    <row r="302" spans="1:5" x14ac:dyDescent="0.25">
      <c r="A302" s="2"/>
      <c r="B302" s="2"/>
      <c r="C302" s="2"/>
      <c r="D302" s="2"/>
      <c r="E302" s="2"/>
    </row>
    <row r="303" spans="1:5" x14ac:dyDescent="0.25">
      <c r="A303" s="2"/>
      <c r="B303" s="2"/>
      <c r="C303" s="2"/>
      <c r="D303" s="2"/>
      <c r="E303" s="2"/>
    </row>
    <row r="304" spans="1:5" x14ac:dyDescent="0.25">
      <c r="A304" s="2"/>
      <c r="B304" s="2"/>
      <c r="C304" s="2"/>
      <c r="D304" s="2"/>
      <c r="E304" s="2"/>
    </row>
    <row r="305" spans="1:5" x14ac:dyDescent="0.25">
      <c r="A305" s="2"/>
      <c r="B305" s="2"/>
      <c r="C305" s="2"/>
      <c r="D305" s="2"/>
      <c r="E305" s="2"/>
    </row>
    <row r="306" spans="1:5" x14ac:dyDescent="0.25">
      <c r="A306" s="2"/>
      <c r="B306" s="2"/>
      <c r="C306" s="2"/>
      <c r="D306" s="2"/>
      <c r="E306" s="2"/>
    </row>
    <row r="307" spans="1:5" x14ac:dyDescent="0.25">
      <c r="A307" s="2"/>
      <c r="B307" s="2"/>
      <c r="C307" s="2"/>
      <c r="D307" s="2"/>
      <c r="E307" s="2"/>
    </row>
    <row r="308" spans="1:5" x14ac:dyDescent="0.25">
      <c r="A308" s="2"/>
      <c r="B308" s="2"/>
      <c r="C308" s="2"/>
      <c r="D308" s="2"/>
      <c r="E308" s="2"/>
    </row>
    <row r="309" spans="1:5" x14ac:dyDescent="0.25">
      <c r="A309" s="2"/>
      <c r="B309" s="2"/>
      <c r="C309" s="2"/>
      <c r="D309" s="2"/>
      <c r="E309" s="2"/>
    </row>
    <row r="310" spans="1:5" x14ac:dyDescent="0.25">
      <c r="A310" s="2"/>
      <c r="B310" s="2"/>
      <c r="C310" s="2"/>
      <c r="D310" s="2"/>
      <c r="E310" s="2"/>
    </row>
    <row r="311" spans="1:5" x14ac:dyDescent="0.25">
      <c r="A311" s="2"/>
      <c r="B311" s="2"/>
      <c r="C311" s="2"/>
      <c r="D311" s="2"/>
      <c r="E311" s="2"/>
    </row>
    <row r="312" spans="1:5" x14ac:dyDescent="0.25">
      <c r="A312" s="2"/>
      <c r="B312" s="2"/>
      <c r="C312" s="2"/>
      <c r="D312" s="2"/>
      <c r="E312" s="2"/>
    </row>
    <row r="313" spans="1:5" x14ac:dyDescent="0.25">
      <c r="A313" s="2"/>
      <c r="B313" s="2"/>
      <c r="C313" s="2"/>
      <c r="D313" s="2"/>
      <c r="E313" s="2"/>
    </row>
    <row r="314" spans="1:5" x14ac:dyDescent="0.25">
      <c r="A314" s="2"/>
      <c r="B314" s="2"/>
      <c r="C314" s="2"/>
      <c r="D314" s="2"/>
      <c r="E314" s="2"/>
    </row>
    <row r="315" spans="1:5" x14ac:dyDescent="0.25">
      <c r="A315" s="2"/>
      <c r="B315" s="2"/>
      <c r="C315" s="2"/>
      <c r="D315" s="2"/>
      <c r="E315" s="2"/>
    </row>
    <row r="316" spans="1:5" x14ac:dyDescent="0.25">
      <c r="A316" s="2"/>
      <c r="B316" s="2"/>
      <c r="C316" s="2"/>
      <c r="D316" s="2"/>
      <c r="E316" s="2"/>
    </row>
    <row r="317" spans="1:5" x14ac:dyDescent="0.25">
      <c r="A317" s="2"/>
      <c r="B317" s="2"/>
      <c r="C317" s="2"/>
      <c r="D317" s="2"/>
      <c r="E317" s="2"/>
    </row>
    <row r="318" spans="1:5" x14ac:dyDescent="0.25">
      <c r="A318" s="2"/>
      <c r="B318" s="2"/>
      <c r="C318" s="2"/>
      <c r="D318" s="2"/>
      <c r="E318" s="2"/>
    </row>
    <row r="319" spans="1:5" x14ac:dyDescent="0.25">
      <c r="A319" s="2"/>
      <c r="B319" s="2"/>
      <c r="C319" s="2"/>
      <c r="D319" s="2"/>
      <c r="E319" s="2"/>
    </row>
    <row r="320" spans="1:5" x14ac:dyDescent="0.25">
      <c r="A320" s="2"/>
      <c r="B320" s="2"/>
      <c r="C320" s="2"/>
      <c r="D320" s="2"/>
      <c r="E320" s="2"/>
    </row>
    <row r="321" spans="1:5" x14ac:dyDescent="0.25">
      <c r="A321" s="2"/>
      <c r="B321" s="2"/>
      <c r="C321" s="2"/>
      <c r="D321" s="2"/>
      <c r="E321" s="2"/>
    </row>
    <row r="322" spans="1:5" x14ac:dyDescent="0.25">
      <c r="A322" s="2"/>
      <c r="B322" s="2"/>
      <c r="C322" s="2"/>
      <c r="D322" s="2"/>
      <c r="E322" s="2"/>
    </row>
    <row r="323" spans="1:5" x14ac:dyDescent="0.25">
      <c r="A323" s="2"/>
      <c r="B323" s="2"/>
      <c r="C323" s="2"/>
      <c r="D323" s="2"/>
      <c r="E323" s="2"/>
    </row>
    <row r="324" spans="1:5" x14ac:dyDescent="0.25">
      <c r="A324" s="2"/>
      <c r="B324" s="2"/>
      <c r="C324" s="2"/>
      <c r="D324" s="2"/>
      <c r="E324" s="2"/>
    </row>
    <row r="325" spans="1:5" x14ac:dyDescent="0.25">
      <c r="A325" s="2"/>
      <c r="B325" s="2"/>
      <c r="C325" s="2"/>
      <c r="D325" s="2"/>
      <c r="E325" s="2"/>
    </row>
    <row r="326" spans="1:5" x14ac:dyDescent="0.25">
      <c r="A326" s="2"/>
      <c r="B326" s="2"/>
      <c r="C326" s="2"/>
      <c r="D326" s="2"/>
      <c r="E326" s="2"/>
    </row>
    <row r="327" spans="1:5" x14ac:dyDescent="0.25">
      <c r="A327" s="2"/>
      <c r="B327" s="2"/>
      <c r="C327" s="2"/>
      <c r="D327" s="2"/>
      <c r="E327" s="2"/>
    </row>
    <row r="328" spans="1:5" x14ac:dyDescent="0.25">
      <c r="A328" s="2"/>
      <c r="B328" s="2"/>
      <c r="C328" s="2"/>
      <c r="D328" s="2"/>
      <c r="E328" s="2"/>
    </row>
    <row r="329" spans="1:5" x14ac:dyDescent="0.25">
      <c r="A329" s="2"/>
      <c r="B329" s="2"/>
      <c r="C329" s="2"/>
      <c r="D329" s="2"/>
      <c r="E329" s="2"/>
    </row>
    <row r="330" spans="1:5" x14ac:dyDescent="0.25">
      <c r="A330" s="2"/>
      <c r="B330" s="2"/>
      <c r="C330" s="2"/>
      <c r="D330" s="2"/>
      <c r="E330" s="2"/>
    </row>
    <row r="331" spans="1:5" x14ac:dyDescent="0.25">
      <c r="A331" s="2"/>
      <c r="B331" s="2"/>
      <c r="C331" s="2"/>
      <c r="D331" s="2"/>
      <c r="E331" s="2"/>
    </row>
    <row r="332" spans="1:5" x14ac:dyDescent="0.25">
      <c r="A332" s="2"/>
      <c r="B332" s="2"/>
      <c r="C332" s="2"/>
      <c r="D332" s="2"/>
      <c r="E332" s="2"/>
    </row>
    <row r="333" spans="1:5" x14ac:dyDescent="0.25">
      <c r="A333" s="2"/>
      <c r="B333" s="2"/>
      <c r="C333" s="2"/>
      <c r="D333" s="2"/>
      <c r="E333" s="2"/>
    </row>
    <row r="334" spans="1:5" x14ac:dyDescent="0.25">
      <c r="A334" s="2"/>
      <c r="B334" s="2"/>
      <c r="C334" s="2"/>
      <c r="D334" s="2"/>
      <c r="E334" s="2"/>
    </row>
    <row r="335" spans="1:5" x14ac:dyDescent="0.25">
      <c r="A335" s="2"/>
      <c r="B335" s="2"/>
      <c r="C335" s="2"/>
      <c r="D335" s="2"/>
      <c r="E335" s="2"/>
    </row>
    <row r="336" spans="1:5" x14ac:dyDescent="0.25">
      <c r="A336" s="2"/>
      <c r="B336" s="2"/>
      <c r="C336" s="2"/>
      <c r="D336" s="2"/>
      <c r="E336" s="2"/>
    </row>
    <row r="337" spans="1:5" x14ac:dyDescent="0.25">
      <c r="A337" s="2"/>
      <c r="B337" s="2"/>
      <c r="C337" s="2"/>
      <c r="D337" s="2"/>
      <c r="E337" s="2"/>
    </row>
    <row r="338" spans="1:5" x14ac:dyDescent="0.25">
      <c r="A338" s="2"/>
      <c r="B338" s="2"/>
      <c r="C338" s="2"/>
      <c r="D338" s="2"/>
      <c r="E338" s="2"/>
    </row>
    <row r="339" spans="1:5" x14ac:dyDescent="0.25">
      <c r="A339" s="2"/>
      <c r="B339" s="2"/>
      <c r="C339" s="2"/>
      <c r="D339" s="2"/>
      <c r="E339" s="2"/>
    </row>
    <row r="340" spans="1:5" x14ac:dyDescent="0.25">
      <c r="A340" s="2"/>
      <c r="B340" s="2"/>
      <c r="C340" s="2"/>
      <c r="D340" s="2"/>
      <c r="E340" s="2"/>
    </row>
    <row r="341" spans="1:5" x14ac:dyDescent="0.25">
      <c r="A341" s="2"/>
      <c r="B341" s="2"/>
      <c r="C341" s="2"/>
      <c r="D341" s="2"/>
      <c r="E341" s="2"/>
    </row>
    <row r="342" spans="1:5" x14ac:dyDescent="0.25">
      <c r="A342" s="2"/>
      <c r="B342" s="2"/>
      <c r="C342" s="2"/>
      <c r="D342" s="2"/>
      <c r="E342" s="2"/>
    </row>
    <row r="343" spans="1:5" x14ac:dyDescent="0.25">
      <c r="A343" s="2"/>
      <c r="B343" s="2"/>
      <c r="C343" s="2"/>
      <c r="D343" s="2"/>
      <c r="E343" s="2"/>
    </row>
    <row r="344" spans="1:5" x14ac:dyDescent="0.25">
      <c r="A344" s="2"/>
      <c r="B344" s="2"/>
      <c r="C344" s="2"/>
      <c r="D344" s="2"/>
      <c r="E344" s="2"/>
    </row>
    <row r="345" spans="1:5" x14ac:dyDescent="0.25">
      <c r="A345" s="2"/>
      <c r="B345" s="2"/>
      <c r="C345" s="2"/>
      <c r="D345" s="2"/>
      <c r="E345" s="2"/>
    </row>
    <row r="346" spans="1:5" x14ac:dyDescent="0.25">
      <c r="A346" s="2"/>
      <c r="B346" s="2"/>
      <c r="C346" s="2"/>
      <c r="D346" s="2"/>
      <c r="E346" s="2"/>
    </row>
    <row r="347" spans="1:5" x14ac:dyDescent="0.25">
      <c r="A347" s="2"/>
      <c r="B347" s="2"/>
      <c r="C347" s="2"/>
      <c r="D347" s="2"/>
      <c r="E347" s="2"/>
    </row>
    <row r="348" spans="1:5" x14ac:dyDescent="0.25">
      <c r="A348" s="2"/>
      <c r="B348" s="2"/>
      <c r="C348" s="2"/>
      <c r="D348" s="2"/>
      <c r="E348" s="2"/>
    </row>
    <row r="349" spans="1:5" x14ac:dyDescent="0.25">
      <c r="A349" s="2"/>
      <c r="B349" s="2"/>
      <c r="C349" s="2"/>
      <c r="D349" s="2"/>
      <c r="E349" s="2"/>
    </row>
    <row r="350" spans="1:5" x14ac:dyDescent="0.25">
      <c r="A350" s="2"/>
      <c r="B350" s="2"/>
      <c r="C350" s="2"/>
      <c r="D350" s="2"/>
      <c r="E350" s="2"/>
    </row>
    <row r="351" spans="1:5" x14ac:dyDescent="0.25">
      <c r="A351" s="2"/>
      <c r="B351" s="2"/>
      <c r="C351" s="2"/>
      <c r="D351" s="2"/>
      <c r="E351" s="2"/>
    </row>
    <row r="352" spans="1:5" x14ac:dyDescent="0.25">
      <c r="A352" s="2"/>
      <c r="B352" s="2"/>
      <c r="C352" s="2"/>
      <c r="D352" s="2"/>
      <c r="E352" s="2"/>
    </row>
    <row r="353" spans="1:5" x14ac:dyDescent="0.25">
      <c r="A353" s="2"/>
      <c r="B353" s="2"/>
      <c r="C353" s="2"/>
      <c r="D353" s="2"/>
      <c r="E353" s="2"/>
    </row>
    <row r="354" spans="1:5" x14ac:dyDescent="0.25">
      <c r="A354" s="2"/>
      <c r="B354" s="2"/>
      <c r="C354" s="2"/>
      <c r="D354" s="2"/>
      <c r="E354" s="2"/>
    </row>
    <row r="355" spans="1:5" x14ac:dyDescent="0.25">
      <c r="A355" s="2"/>
      <c r="B355" s="2"/>
      <c r="C355" s="2"/>
      <c r="D355" s="2"/>
      <c r="E355" s="2"/>
    </row>
    <row r="356" spans="1:5" x14ac:dyDescent="0.25">
      <c r="A356" s="2"/>
      <c r="B356" s="2"/>
      <c r="C356" s="2"/>
      <c r="D356" s="2"/>
      <c r="E356" s="2"/>
    </row>
    <row r="357" spans="1:5" x14ac:dyDescent="0.25">
      <c r="A357" s="2"/>
      <c r="B357" s="2"/>
      <c r="C357" s="2"/>
      <c r="D357" s="2"/>
      <c r="E357" s="2"/>
    </row>
    <row r="358" spans="1:5" x14ac:dyDescent="0.25">
      <c r="A358" s="2"/>
      <c r="B358" s="2"/>
      <c r="C358" s="2"/>
      <c r="D358" s="2"/>
      <c r="E358" s="2"/>
    </row>
    <row r="359" spans="1:5" x14ac:dyDescent="0.25">
      <c r="A359" s="2"/>
      <c r="B359" s="2"/>
      <c r="C359" s="2"/>
      <c r="D359" s="2"/>
      <c r="E359" s="2"/>
    </row>
    <row r="360" spans="1:5" x14ac:dyDescent="0.25">
      <c r="A360" s="2"/>
      <c r="B360" s="2"/>
      <c r="C360" s="2"/>
      <c r="D360" s="2"/>
      <c r="E360" s="2"/>
    </row>
    <row r="361" spans="1:5" x14ac:dyDescent="0.25">
      <c r="A361" s="2"/>
      <c r="B361" s="2"/>
      <c r="C361" s="2"/>
      <c r="D361" s="2"/>
      <c r="E361" s="2"/>
    </row>
    <row r="362" spans="1:5" x14ac:dyDescent="0.25">
      <c r="A362" s="2"/>
      <c r="B362" s="2"/>
      <c r="C362" s="2"/>
      <c r="D362" s="2"/>
      <c r="E362" s="2"/>
    </row>
    <row r="363" spans="1:5" x14ac:dyDescent="0.25">
      <c r="A363" s="2"/>
      <c r="B363" s="2"/>
      <c r="C363" s="2"/>
      <c r="D363" s="2"/>
      <c r="E363" s="2"/>
    </row>
    <row r="364" spans="1:5" x14ac:dyDescent="0.25">
      <c r="A364" s="2"/>
      <c r="B364" s="2"/>
      <c r="C364" s="2"/>
      <c r="D364" s="2"/>
      <c r="E364" s="2"/>
    </row>
    <row r="365" spans="1:5" x14ac:dyDescent="0.25">
      <c r="A365" s="2"/>
      <c r="B365" s="2"/>
      <c r="C365" s="2"/>
      <c r="D365" s="2"/>
      <c r="E365" s="2"/>
    </row>
    <row r="366" spans="1:5" x14ac:dyDescent="0.25">
      <c r="A366" s="2"/>
      <c r="B366" s="2"/>
      <c r="C366" s="2"/>
      <c r="D366" s="2"/>
      <c r="E366" s="2"/>
    </row>
    <row r="367" spans="1:5" x14ac:dyDescent="0.25">
      <c r="A367" s="2"/>
      <c r="B367" s="2"/>
      <c r="C367" s="2"/>
      <c r="D367" s="2"/>
      <c r="E367" s="2"/>
    </row>
    <row r="368" spans="1:5" x14ac:dyDescent="0.25">
      <c r="A368" s="2"/>
      <c r="B368" s="2"/>
      <c r="C368" s="2"/>
      <c r="D368" s="2"/>
      <c r="E368" s="2"/>
    </row>
    <row r="369" spans="1:5" x14ac:dyDescent="0.25">
      <c r="A369" s="2"/>
      <c r="B369" s="2"/>
      <c r="C369" s="2"/>
      <c r="D369" s="2"/>
      <c r="E369" s="2"/>
    </row>
    <row r="370" spans="1:5" x14ac:dyDescent="0.25">
      <c r="A370" s="2"/>
      <c r="B370" s="2"/>
      <c r="C370" s="2"/>
      <c r="D370" s="2"/>
      <c r="E370" s="2"/>
    </row>
    <row r="371" spans="1:5" x14ac:dyDescent="0.25">
      <c r="A371" s="2"/>
      <c r="B371" s="2"/>
      <c r="C371" s="2"/>
      <c r="D371" s="2"/>
      <c r="E371" s="2"/>
    </row>
    <row r="372" spans="1:5" x14ac:dyDescent="0.25">
      <c r="A372" s="2"/>
      <c r="B372" s="2"/>
      <c r="C372" s="2"/>
      <c r="D372" s="2"/>
      <c r="E372" s="2"/>
    </row>
    <row r="373" spans="1:5" x14ac:dyDescent="0.25">
      <c r="A373" s="2"/>
      <c r="B373" s="2"/>
      <c r="C373" s="2"/>
      <c r="D373" s="2"/>
      <c r="E373" s="2"/>
    </row>
    <row r="374" spans="1:5" x14ac:dyDescent="0.25">
      <c r="A374" s="2"/>
      <c r="B374" s="2"/>
      <c r="C374" s="2"/>
      <c r="D374" s="2"/>
      <c r="E374" s="2"/>
    </row>
    <row r="375" spans="1:5" x14ac:dyDescent="0.25">
      <c r="A375" s="2"/>
      <c r="B375" s="2"/>
      <c r="C375" s="2"/>
      <c r="D375" s="2"/>
      <c r="E375" s="2"/>
    </row>
    <row r="376" spans="1:5" x14ac:dyDescent="0.25">
      <c r="A376" s="2"/>
      <c r="B376" s="2"/>
      <c r="C376" s="2"/>
      <c r="D376" s="2"/>
      <c r="E376" s="2"/>
    </row>
    <row r="377" spans="1:5" x14ac:dyDescent="0.25">
      <c r="A377" s="2"/>
      <c r="B377" s="2"/>
      <c r="C377" s="2"/>
      <c r="D377" s="2"/>
      <c r="E377" s="2"/>
    </row>
    <row r="378" spans="1:5" x14ac:dyDescent="0.25">
      <c r="A378" s="2"/>
      <c r="B378" s="2"/>
      <c r="C378" s="2"/>
      <c r="D378" s="2"/>
      <c r="E378" s="2"/>
    </row>
    <row r="379" spans="1:5" x14ac:dyDescent="0.25">
      <c r="A379" s="2"/>
      <c r="B379" s="2"/>
      <c r="C379" s="2"/>
      <c r="D379" s="2"/>
      <c r="E379" s="2"/>
    </row>
    <row r="380" spans="1:5" x14ac:dyDescent="0.25">
      <c r="A380" s="2"/>
      <c r="B380" s="2"/>
      <c r="C380" s="2"/>
      <c r="D380" s="2"/>
      <c r="E380" s="2"/>
    </row>
    <row r="381" spans="1:5" x14ac:dyDescent="0.25">
      <c r="A381" s="2"/>
      <c r="B381" s="2"/>
      <c r="C381" s="2"/>
      <c r="D381" s="2"/>
      <c r="E381" s="2"/>
    </row>
    <row r="382" spans="1:5" x14ac:dyDescent="0.25">
      <c r="A382" s="2"/>
      <c r="B382" s="2"/>
      <c r="C382" s="2"/>
      <c r="D382" s="2"/>
      <c r="E382" s="2"/>
    </row>
    <row r="383" spans="1:5" x14ac:dyDescent="0.25">
      <c r="A383" s="2"/>
      <c r="B383" s="2"/>
      <c r="C383" s="2"/>
      <c r="D383" s="2"/>
      <c r="E383" s="2"/>
    </row>
    <row r="384" spans="1:5" x14ac:dyDescent="0.25">
      <c r="A384" s="2"/>
      <c r="B384" s="2"/>
      <c r="C384" s="2"/>
      <c r="D384" s="2"/>
      <c r="E384" s="2"/>
    </row>
    <row r="385" spans="1:5" x14ac:dyDescent="0.25">
      <c r="A385" s="2"/>
      <c r="B385" s="2"/>
      <c r="C385" s="2"/>
      <c r="D385" s="2"/>
      <c r="E385" s="2"/>
    </row>
    <row r="386" spans="1:5" x14ac:dyDescent="0.25">
      <c r="A386" s="2"/>
      <c r="B386" s="2"/>
      <c r="C386" s="2"/>
      <c r="D386" s="2"/>
      <c r="E386" s="2"/>
    </row>
    <row r="387" spans="1:5" x14ac:dyDescent="0.25">
      <c r="A387" s="2"/>
      <c r="B387" s="2"/>
      <c r="C387" s="2"/>
      <c r="D387" s="2"/>
      <c r="E387" s="2"/>
    </row>
    <row r="388" spans="1:5" x14ac:dyDescent="0.25">
      <c r="A388" s="2"/>
      <c r="B388" s="2"/>
      <c r="C388" s="2"/>
      <c r="D388" s="2"/>
      <c r="E388" s="2"/>
    </row>
    <row r="389" spans="1:5" x14ac:dyDescent="0.25">
      <c r="A389" s="2"/>
      <c r="B389" s="2"/>
      <c r="C389" s="2"/>
      <c r="D389" s="2"/>
      <c r="E389" s="2"/>
    </row>
    <row r="390" spans="1:5" x14ac:dyDescent="0.25">
      <c r="A390" s="2"/>
      <c r="B390" s="2"/>
      <c r="C390" s="2"/>
      <c r="D390" s="2"/>
      <c r="E390" s="2"/>
    </row>
    <row r="391" spans="1:5" x14ac:dyDescent="0.25">
      <c r="A391" s="2"/>
      <c r="B391" s="2"/>
      <c r="C391" s="2"/>
      <c r="D391" s="2"/>
      <c r="E391" s="2"/>
    </row>
    <row r="392" spans="1:5" x14ac:dyDescent="0.25">
      <c r="A392" s="2"/>
      <c r="B392" s="2"/>
      <c r="C392" s="2"/>
      <c r="D392" s="2"/>
      <c r="E392" s="2"/>
    </row>
    <row r="393" spans="1:5" x14ac:dyDescent="0.25">
      <c r="A393" s="2"/>
      <c r="B393" s="2"/>
      <c r="C393" s="2"/>
      <c r="D393" s="2"/>
      <c r="E393" s="2"/>
    </row>
    <row r="394" spans="1:5" x14ac:dyDescent="0.25">
      <c r="A394" s="2"/>
      <c r="B394" s="2"/>
      <c r="C394" s="2"/>
      <c r="D394" s="2"/>
      <c r="E394" s="2"/>
    </row>
    <row r="395" spans="1:5" x14ac:dyDescent="0.25">
      <c r="A395" s="2"/>
      <c r="B395" s="2"/>
      <c r="C395" s="2"/>
      <c r="D395" s="2"/>
      <c r="E395" s="2"/>
    </row>
    <row r="396" spans="1:5" x14ac:dyDescent="0.25">
      <c r="A396" s="2"/>
      <c r="B396" s="2"/>
      <c r="C396" s="2"/>
      <c r="D396" s="2"/>
      <c r="E396" s="2"/>
    </row>
    <row r="397" spans="1:5" x14ac:dyDescent="0.25">
      <c r="A397" s="2"/>
      <c r="B397" s="2"/>
      <c r="C397" s="2"/>
      <c r="D397" s="2"/>
      <c r="E397" s="2"/>
    </row>
    <row r="398" spans="1:5" x14ac:dyDescent="0.25">
      <c r="A398" s="2"/>
      <c r="B398" s="2"/>
      <c r="C398" s="2"/>
      <c r="D398" s="2"/>
      <c r="E398" s="2"/>
    </row>
    <row r="399" spans="1:5" x14ac:dyDescent="0.25">
      <c r="A399" s="2"/>
      <c r="B399" s="2"/>
      <c r="C399" s="2"/>
      <c r="D399" s="2"/>
      <c r="E399" s="2"/>
    </row>
    <row r="400" spans="1:5" x14ac:dyDescent="0.25">
      <c r="A400" s="2"/>
      <c r="B400" s="2"/>
      <c r="C400" s="2"/>
      <c r="D400" s="2"/>
      <c r="E400" s="2"/>
    </row>
    <row r="401" spans="1:5" x14ac:dyDescent="0.25">
      <c r="A401" s="2"/>
      <c r="B401" s="2"/>
      <c r="C401" s="2"/>
      <c r="D401" s="2"/>
      <c r="E401" s="2"/>
    </row>
    <row r="402" spans="1:5" x14ac:dyDescent="0.25">
      <c r="A402" s="2"/>
      <c r="B402" s="2"/>
      <c r="C402" s="2"/>
      <c r="D402" s="2"/>
      <c r="E402" s="2"/>
    </row>
    <row r="403" spans="1:5" x14ac:dyDescent="0.25">
      <c r="A403" s="2"/>
      <c r="B403" s="2"/>
      <c r="C403" s="2"/>
      <c r="D403" s="2"/>
      <c r="E403" s="2"/>
    </row>
    <row r="404" spans="1:5" x14ac:dyDescent="0.25">
      <c r="A404" s="2"/>
      <c r="B404" s="2"/>
      <c r="C404" s="2"/>
      <c r="D404" s="2"/>
      <c r="E404" s="2"/>
    </row>
    <row r="405" spans="1:5" x14ac:dyDescent="0.25">
      <c r="A405" s="2"/>
      <c r="B405" s="2"/>
      <c r="C405" s="2"/>
      <c r="D405" s="2"/>
      <c r="E405" s="2"/>
    </row>
    <row r="406" spans="1:5" x14ac:dyDescent="0.25">
      <c r="A406" s="2"/>
      <c r="B406" s="2"/>
      <c r="C406" s="2"/>
      <c r="D406" s="2"/>
      <c r="E406" s="2"/>
    </row>
    <row r="407" spans="1:5" x14ac:dyDescent="0.25">
      <c r="A407" s="2"/>
      <c r="B407" s="2"/>
      <c r="C407" s="2"/>
      <c r="D407" s="2"/>
      <c r="E407" s="2"/>
    </row>
    <row r="408" spans="1:5" x14ac:dyDescent="0.25">
      <c r="A408" s="2"/>
      <c r="B408" s="2"/>
      <c r="C408" s="2"/>
      <c r="D408" s="2"/>
      <c r="E408" s="2"/>
    </row>
    <row r="409" spans="1:5" x14ac:dyDescent="0.25">
      <c r="A409" s="2"/>
      <c r="B409" s="2"/>
      <c r="C409" s="2"/>
      <c r="D409" s="2"/>
      <c r="E409" s="2"/>
    </row>
    <row r="410" spans="1:5" x14ac:dyDescent="0.25">
      <c r="A410" s="2"/>
      <c r="B410" s="2"/>
      <c r="C410" s="2"/>
      <c r="D410" s="2"/>
      <c r="E410" s="2"/>
    </row>
    <row r="411" spans="1:5" x14ac:dyDescent="0.25">
      <c r="A411" s="2"/>
      <c r="B411" s="2"/>
      <c r="C411" s="2"/>
      <c r="D411" s="2"/>
      <c r="E411" s="2"/>
    </row>
    <row r="412" spans="1:5" x14ac:dyDescent="0.25">
      <c r="A412" s="2"/>
      <c r="B412" s="2"/>
      <c r="C412" s="2"/>
      <c r="D412" s="2"/>
      <c r="E412" s="2"/>
    </row>
    <row r="413" spans="1:5" x14ac:dyDescent="0.25">
      <c r="A413" s="2"/>
      <c r="B413" s="2"/>
      <c r="C413" s="2"/>
      <c r="D413" s="2"/>
      <c r="E413" s="2"/>
    </row>
    <row r="414" spans="1:5" x14ac:dyDescent="0.25">
      <c r="A414" s="2"/>
      <c r="B414" s="2"/>
      <c r="C414" s="2"/>
      <c r="D414" s="2"/>
      <c r="E414" s="2"/>
    </row>
    <row r="415" spans="1:5" x14ac:dyDescent="0.25">
      <c r="A415" s="2"/>
      <c r="B415" s="2"/>
      <c r="C415" s="2"/>
      <c r="D415" s="2"/>
      <c r="E415" s="2"/>
    </row>
    <row r="416" spans="1:5" x14ac:dyDescent="0.25">
      <c r="A416" s="2"/>
      <c r="B416" s="2"/>
      <c r="C416" s="2"/>
      <c r="D416" s="2"/>
      <c r="E416" s="2"/>
    </row>
    <row r="417" spans="1:5" x14ac:dyDescent="0.25">
      <c r="A417" s="2"/>
      <c r="B417" s="2"/>
      <c r="C417" s="2"/>
      <c r="D417" s="2"/>
      <c r="E417" s="2"/>
    </row>
    <row r="418" spans="1:5" x14ac:dyDescent="0.25">
      <c r="A418" s="2"/>
      <c r="B418" s="2"/>
      <c r="C418" s="2"/>
      <c r="D418" s="2"/>
      <c r="E418" s="2"/>
    </row>
    <row r="419" spans="1:5" x14ac:dyDescent="0.25">
      <c r="A419" s="2"/>
      <c r="B419" s="2"/>
      <c r="C419" s="2"/>
      <c r="D419" s="2"/>
      <c r="E419" s="2"/>
    </row>
    <row r="420" spans="1:5" x14ac:dyDescent="0.25">
      <c r="A420" s="2"/>
      <c r="B420" s="2"/>
      <c r="C420" s="2"/>
      <c r="D420" s="2"/>
      <c r="E420" s="2"/>
    </row>
    <row r="421" spans="1:5" x14ac:dyDescent="0.25">
      <c r="A421" s="2"/>
      <c r="B421" s="2"/>
      <c r="C421" s="2"/>
      <c r="D421" s="2"/>
      <c r="E421" s="2"/>
    </row>
  </sheetData>
  <mergeCells count="7">
    <mergeCell ref="U17:U18"/>
    <mergeCell ref="N17:N18"/>
    <mergeCell ref="O17:O18"/>
    <mergeCell ref="P17:P18"/>
    <mergeCell ref="Q17:Q18"/>
    <mergeCell ref="R17:R18"/>
    <mergeCell ref="S17:T17"/>
  </mergeCells>
  <dataValidations count="1">
    <dataValidation type="list" allowBlank="1" showInputMessage="1" showErrorMessage="1" sqref="B1">
      <formula1>$N$1:$N$2</formula1>
    </dataValidation>
  </dataValidations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'SUKU BUNGA (2)'!$I$8:$I$13</xm:f>
          </x14:formula1>
          <xm:sqref>B2</xm:sqref>
        </x14:dataValidation>
        <x14:dataValidation type="list" allowBlank="1" showInputMessage="1" showErrorMessage="1">
          <x14:formula1>
            <xm:f>'SUKU BUNGA (2)'!$J$8:$J$13</xm:f>
          </x14:formula1>
          <xm:sqref>B3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DEPOSITO</vt:lpstr>
      <vt:lpstr>KREDIT FLAT</vt:lpstr>
      <vt:lpstr>KREDIT ANUITAS</vt:lpstr>
      <vt:lpstr>GAJI + UMUR</vt:lpstr>
      <vt:lpstr>SUKU BUNGA (2)</vt:lpstr>
      <vt:lpstr>Sheet5</vt:lpstr>
      <vt:lpstr>SUKU BUNGA</vt:lpstr>
      <vt:lpstr>1</vt:lpstr>
      <vt:lpstr>'KREDIT ANUITAS'!Print_Area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ITOPS</dc:creator>
  <cp:lastModifiedBy>ITOPS</cp:lastModifiedBy>
  <cp:lastPrinted>2022-01-14T08:20:08Z</cp:lastPrinted>
  <dcterms:created xsi:type="dcterms:W3CDTF">2022-01-12T08:11:44Z</dcterms:created>
  <dcterms:modified xsi:type="dcterms:W3CDTF">2022-01-14T08:47:54Z</dcterms:modified>
</cp:coreProperties>
</file>